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olen\Desktop\2025\Rozpracované zakázky\Mníšek pod Brdy - aktualizace 26.6.25\"/>
    </mc:Choice>
  </mc:AlternateContent>
  <bookViews>
    <workbookView xWindow="0" yWindow="0" windowWidth="0" windowHeight="0"/>
  </bookViews>
  <sheets>
    <sheet name="Rekapitulace stavby" sheetId="1" r:id="rId1"/>
    <sheet name="22112020_01 - Mníšek pod ..." sheetId="2" r:id="rId2"/>
    <sheet name="22112020_02 - Mnišek pod ..." sheetId="3" r:id="rId3"/>
    <sheet name="22112020_03 - Mníšek pod ..." sheetId="4" r:id="rId4"/>
    <sheet name="22112020_04 - Mníšek pod ..." sheetId="5" r:id="rId5"/>
    <sheet name="22112020_05 - Mníšek pod ..." sheetId="6" r:id="rId6"/>
    <sheet name="22112020_06 - Mníšek pod ..." sheetId="7" r:id="rId7"/>
    <sheet name="22112020_07 - Mníšek pod ..." sheetId="8" r:id="rId8"/>
    <sheet name="22112020_08 - Mníšek pod ..." sheetId="9" r:id="rId9"/>
    <sheet name="22112020_09 - Mníšek pod ..." sheetId="10" r:id="rId10"/>
    <sheet name="22112020_VRN - Mníšek pod..." sheetId="11" r:id="rId11"/>
    <sheet name="Pokyny pro vyplnění" sheetId="12" r:id="rId12"/>
  </sheets>
  <definedNames>
    <definedName name="_xlnm.Print_Area" localSheetId="0">'Rekapitulace stavby'!$D$4:$AO$36,'Rekapitulace stavby'!$C$42:$AQ$65</definedName>
    <definedName name="_xlnm.Print_Titles" localSheetId="0">'Rekapitulace stavby'!$52:$52</definedName>
    <definedName name="_xlnm._FilterDatabase" localSheetId="1" hidden="1">'22112020_01 - Mníšek pod ...'!$C$82:$K$177</definedName>
    <definedName name="_xlnm.Print_Area" localSheetId="1">'22112020_01 - Mníšek pod ...'!$C$4:$J$39,'22112020_01 - Mníšek pod ...'!$C$45:$J$64,'22112020_01 - Mníšek pod ...'!$C$70:$K$177</definedName>
    <definedName name="_xlnm.Print_Titles" localSheetId="1">'22112020_01 - Mníšek pod ...'!$82:$82</definedName>
    <definedName name="_xlnm._FilterDatabase" localSheetId="2" hidden="1">'22112020_02 - Mnišek pod ...'!$C$81:$K$128</definedName>
    <definedName name="_xlnm.Print_Area" localSheetId="2">'22112020_02 - Mnišek pod ...'!$C$4:$J$39,'22112020_02 - Mnišek pod ...'!$C$45:$J$63,'22112020_02 - Mnišek pod ...'!$C$69:$K$128</definedName>
    <definedName name="_xlnm.Print_Titles" localSheetId="2">'22112020_02 - Mnišek pod ...'!$81:$81</definedName>
    <definedName name="_xlnm._FilterDatabase" localSheetId="3" hidden="1">'22112020_03 - Mníšek pod ...'!$C$84:$K$134</definedName>
    <definedName name="_xlnm.Print_Area" localSheetId="3">'22112020_03 - Mníšek pod ...'!$C$4:$J$39,'22112020_03 - Mníšek pod ...'!$C$45:$J$66,'22112020_03 - Mníšek pod ...'!$C$72:$K$134</definedName>
    <definedName name="_xlnm.Print_Titles" localSheetId="3">'22112020_03 - Mníšek pod ...'!$84:$84</definedName>
    <definedName name="_xlnm._FilterDatabase" localSheetId="4" hidden="1">'22112020_04 - Mníšek pod ...'!$C$80:$K$102</definedName>
    <definedName name="_xlnm.Print_Area" localSheetId="4">'22112020_04 - Mníšek pod ...'!$C$4:$J$39,'22112020_04 - Mníšek pod ...'!$C$45:$J$62,'22112020_04 - Mníšek pod ...'!$C$68:$K$102</definedName>
    <definedName name="_xlnm.Print_Titles" localSheetId="4">'22112020_04 - Mníšek pod ...'!$80:$80</definedName>
    <definedName name="_xlnm._FilterDatabase" localSheetId="5" hidden="1">'22112020_05 - Mníšek pod ...'!$C$83:$K$137</definedName>
    <definedName name="_xlnm.Print_Area" localSheetId="5">'22112020_05 - Mníšek pod ...'!$C$4:$J$39,'22112020_05 - Mníšek pod ...'!$C$45:$J$65,'22112020_05 - Mníšek pod ...'!$C$71:$K$137</definedName>
    <definedName name="_xlnm.Print_Titles" localSheetId="5">'22112020_05 - Mníšek pod ...'!$83:$83</definedName>
    <definedName name="_xlnm._FilterDatabase" localSheetId="6" hidden="1">'22112020_06 - Mníšek pod ...'!$C$81:$K$108</definedName>
    <definedName name="_xlnm.Print_Area" localSheetId="6">'22112020_06 - Mníšek pod ...'!$C$4:$J$39,'22112020_06 - Mníšek pod ...'!$C$45:$J$63,'22112020_06 - Mníšek pod ...'!$C$69:$K$108</definedName>
    <definedName name="_xlnm.Print_Titles" localSheetId="6">'22112020_06 - Mníšek pod ...'!$81:$81</definedName>
    <definedName name="_xlnm._FilterDatabase" localSheetId="7" hidden="1">'22112020_07 - Mníšek pod ...'!$C$84:$K$171</definedName>
    <definedName name="_xlnm.Print_Area" localSheetId="7">'22112020_07 - Mníšek pod ...'!$C$4:$J$39,'22112020_07 - Mníšek pod ...'!$C$45:$J$66,'22112020_07 - Mníšek pod ...'!$C$72:$K$171</definedName>
    <definedName name="_xlnm.Print_Titles" localSheetId="7">'22112020_07 - Mníšek pod ...'!$84:$84</definedName>
    <definedName name="_xlnm._FilterDatabase" localSheetId="8" hidden="1">'22112020_08 - Mníšek pod ...'!$C$81:$K$174</definedName>
    <definedName name="_xlnm.Print_Area" localSheetId="8">'22112020_08 - Mníšek pod ...'!$C$4:$J$39,'22112020_08 - Mníšek pod ...'!$C$45:$J$63,'22112020_08 - Mníšek pod ...'!$C$69:$K$174</definedName>
    <definedName name="_xlnm.Print_Titles" localSheetId="8">'22112020_08 - Mníšek pod ...'!$81:$81</definedName>
    <definedName name="_xlnm._FilterDatabase" localSheetId="9" hidden="1">'22112020_09 - Mníšek pod ...'!$C$80:$K$116</definedName>
    <definedName name="_xlnm.Print_Area" localSheetId="9">'22112020_09 - Mníšek pod ...'!$C$4:$J$39,'22112020_09 - Mníšek pod ...'!$C$45:$J$62,'22112020_09 - Mníšek pod ...'!$C$68:$K$116</definedName>
    <definedName name="_xlnm.Print_Titles" localSheetId="9">'22112020_09 - Mníšek pod ...'!$80:$80</definedName>
    <definedName name="_xlnm._FilterDatabase" localSheetId="10" hidden="1">'22112020_VRN - Mníšek pod...'!$C$83:$K$129</definedName>
    <definedName name="_xlnm.Print_Area" localSheetId="10">'22112020_VRN - Mníšek pod...'!$C$4:$J$39,'22112020_VRN - Mníšek pod...'!$C$45:$J$65,'22112020_VRN - Mníšek pod...'!$C$71:$K$129</definedName>
    <definedName name="_xlnm.Print_Titles" localSheetId="10">'22112020_VRN - Mníšek pod...'!$83:$83</definedName>
    <definedName name="_xlnm.Print_Area" localSheetId="11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11" l="1" r="J37"/>
  <c r="J36"/>
  <c i="1" r="AY64"/>
  <c i="11" r="J35"/>
  <c i="1" r="AX64"/>
  <c i="11"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3"/>
  <c r="BH113"/>
  <c r="BG113"/>
  <c r="BF113"/>
  <c r="T113"/>
  <c r="R113"/>
  <c r="P113"/>
  <c r="BI109"/>
  <c r="BH109"/>
  <c r="BG109"/>
  <c r="BF109"/>
  <c r="T109"/>
  <c r="R109"/>
  <c r="P109"/>
  <c r="BI104"/>
  <c r="BH104"/>
  <c r="BG104"/>
  <c r="BF104"/>
  <c r="T104"/>
  <c r="R104"/>
  <c r="P104"/>
  <c r="BI100"/>
  <c r="BH100"/>
  <c r="BG100"/>
  <c r="BF100"/>
  <c r="T100"/>
  <c r="R100"/>
  <c r="P100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48"/>
  <c i="10" r="J37"/>
  <c r="J36"/>
  <c i="1" r="AY63"/>
  <c i="10" r="J35"/>
  <c i="1" r="AX63"/>
  <c i="10"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6"/>
  <c r="BH96"/>
  <c r="BG96"/>
  <c r="BF96"/>
  <c r="T96"/>
  <c r="R96"/>
  <c r="P96"/>
  <c r="BI93"/>
  <c r="BH93"/>
  <c r="BG93"/>
  <c r="BF93"/>
  <c r="T93"/>
  <c r="R93"/>
  <c r="P93"/>
  <c r="BI90"/>
  <c r="BH90"/>
  <c r="BG90"/>
  <c r="BF90"/>
  <c r="T90"/>
  <c r="R90"/>
  <c r="P90"/>
  <c r="BI87"/>
  <c r="BH87"/>
  <c r="BG87"/>
  <c r="BF87"/>
  <c r="T87"/>
  <c r="R87"/>
  <c r="P87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55"/>
  <c r="J17"/>
  <c r="J12"/>
  <c r="J75"/>
  <c r="E7"/>
  <c r="E71"/>
  <c i="9" r="J37"/>
  <c r="J36"/>
  <c i="1" r="AY62"/>
  <c i="9" r="J35"/>
  <c i="1" r="AX62"/>
  <c i="9" r="BI173"/>
  <c r="BH173"/>
  <c r="BG173"/>
  <c r="BF173"/>
  <c r="T173"/>
  <c r="T172"/>
  <c r="R173"/>
  <c r="R172"/>
  <c r="P173"/>
  <c r="P172"/>
  <c r="BI169"/>
  <c r="BH169"/>
  <c r="BG169"/>
  <c r="BF169"/>
  <c r="T169"/>
  <c r="R169"/>
  <c r="P169"/>
  <c r="BI166"/>
  <c r="BH166"/>
  <c r="BG166"/>
  <c r="BF166"/>
  <c r="T166"/>
  <c r="R166"/>
  <c r="P166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5"/>
  <c r="BH115"/>
  <c r="BG115"/>
  <c r="BF115"/>
  <c r="T115"/>
  <c r="R115"/>
  <c r="P115"/>
  <c r="BI111"/>
  <c r="BH111"/>
  <c r="BG111"/>
  <c r="BF111"/>
  <c r="T111"/>
  <c r="R111"/>
  <c r="P111"/>
  <c r="BI107"/>
  <c r="BH107"/>
  <c r="BG107"/>
  <c r="BF107"/>
  <c r="T107"/>
  <c r="R107"/>
  <c r="P107"/>
  <c r="BI104"/>
  <c r="BH104"/>
  <c r="BG104"/>
  <c r="BF104"/>
  <c r="T104"/>
  <c r="R104"/>
  <c r="P104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55"/>
  <c r="J17"/>
  <c r="J12"/>
  <c r="J76"/>
  <c r="E7"/>
  <c r="E72"/>
  <c i="8" r="J37"/>
  <c r="J36"/>
  <c i="1" r="AY61"/>
  <c i="8" r="J35"/>
  <c i="1" r="AX61"/>
  <c i="8" r="BI169"/>
  <c r="BH169"/>
  <c r="BG169"/>
  <c r="BF169"/>
  <c r="T169"/>
  <c r="R169"/>
  <c r="P169"/>
  <c r="BI166"/>
  <c r="BH166"/>
  <c r="BG166"/>
  <c r="BF166"/>
  <c r="T166"/>
  <c r="R166"/>
  <c r="P166"/>
  <c r="BI161"/>
  <c r="BH161"/>
  <c r="BG161"/>
  <c r="BF161"/>
  <c r="T161"/>
  <c r="R161"/>
  <c r="P161"/>
  <c r="BI156"/>
  <c r="BH156"/>
  <c r="BG156"/>
  <c r="BF156"/>
  <c r="T156"/>
  <c r="R156"/>
  <c r="P156"/>
  <c r="BI152"/>
  <c r="BH152"/>
  <c r="BG152"/>
  <c r="BF152"/>
  <c r="T152"/>
  <c r="R152"/>
  <c r="P152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52"/>
  <c r="E7"/>
  <c r="E48"/>
  <c i="7" r="J37"/>
  <c r="J36"/>
  <c i="1" r="AY60"/>
  <c i="7" r="J35"/>
  <c i="1" r="AX60"/>
  <c i="7" r="BI106"/>
  <c r="BH106"/>
  <c r="BG106"/>
  <c r="BF106"/>
  <c r="T106"/>
  <c r="T105"/>
  <c r="R106"/>
  <c r="R105"/>
  <c r="P106"/>
  <c r="P105"/>
  <c r="BI101"/>
  <c r="BH101"/>
  <c r="BG101"/>
  <c r="BF101"/>
  <c r="T101"/>
  <c r="R101"/>
  <c r="P101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79"/>
  <c r="J17"/>
  <c r="J12"/>
  <c r="J76"/>
  <c r="E7"/>
  <c r="E48"/>
  <c i="6" r="J37"/>
  <c r="J36"/>
  <c i="1" r="AY59"/>
  <c i="6" r="J35"/>
  <c i="1" r="AX59"/>
  <c i="6" r="BI136"/>
  <c r="BH136"/>
  <c r="BG136"/>
  <c r="BF136"/>
  <c r="T136"/>
  <c r="R136"/>
  <c r="P136"/>
  <c r="BI132"/>
  <c r="BH132"/>
  <c r="BG132"/>
  <c r="BF132"/>
  <c r="T132"/>
  <c r="R132"/>
  <c r="P132"/>
  <c r="BI127"/>
  <c r="BH127"/>
  <c r="BG127"/>
  <c r="BF127"/>
  <c r="T127"/>
  <c r="R127"/>
  <c r="P127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9"/>
  <c r="BH109"/>
  <c r="BG109"/>
  <c r="BF109"/>
  <c r="T109"/>
  <c r="R109"/>
  <c r="P109"/>
  <c r="BI104"/>
  <c r="BH104"/>
  <c r="BG104"/>
  <c r="BF104"/>
  <c r="T104"/>
  <c r="R104"/>
  <c r="P104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J81"/>
  <c r="J80"/>
  <c r="F80"/>
  <c r="F78"/>
  <c r="E76"/>
  <c r="J55"/>
  <c r="J54"/>
  <c r="F54"/>
  <c r="F52"/>
  <c r="E50"/>
  <c r="J18"/>
  <c r="E18"/>
  <c r="F81"/>
  <c r="J17"/>
  <c r="J12"/>
  <c r="J78"/>
  <c r="E7"/>
  <c r="E74"/>
  <c i="5" r="J37"/>
  <c r="J36"/>
  <c i="1" r="AY58"/>
  <c i="5" r="J35"/>
  <c i="1" r="AX58"/>
  <c i="5"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7"/>
  <c r="BH87"/>
  <c r="BG87"/>
  <c r="BF87"/>
  <c r="T87"/>
  <c r="R87"/>
  <c r="P87"/>
  <c r="BI84"/>
  <c r="BH84"/>
  <c r="BG84"/>
  <c r="BF84"/>
  <c r="T84"/>
  <c r="R84"/>
  <c r="P84"/>
  <c r="J78"/>
  <c r="J77"/>
  <c r="F77"/>
  <c r="F75"/>
  <c r="E73"/>
  <c r="J55"/>
  <c r="J54"/>
  <c r="F54"/>
  <c r="F52"/>
  <c r="E50"/>
  <c r="J18"/>
  <c r="E18"/>
  <c r="F78"/>
  <c r="J17"/>
  <c r="J12"/>
  <c r="J52"/>
  <c r="E7"/>
  <c r="E71"/>
  <c i="4" r="J37"/>
  <c r="J36"/>
  <c i="1" r="AY57"/>
  <c i="4" r="J35"/>
  <c i="1" r="AX57"/>
  <c i="4"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20"/>
  <c r="BH120"/>
  <c r="BG120"/>
  <c r="BF120"/>
  <c r="T120"/>
  <c r="R120"/>
  <c r="P120"/>
  <c r="BI115"/>
  <c r="BH115"/>
  <c r="BG115"/>
  <c r="BF115"/>
  <c r="T115"/>
  <c r="R115"/>
  <c r="P115"/>
  <c r="BI110"/>
  <c r="BH110"/>
  <c r="BG110"/>
  <c r="BF110"/>
  <c r="T110"/>
  <c r="R110"/>
  <c r="P110"/>
  <c r="BI106"/>
  <c r="BH106"/>
  <c r="BG106"/>
  <c r="BF106"/>
  <c r="T106"/>
  <c r="R106"/>
  <c r="P106"/>
  <c r="BI101"/>
  <c r="BH101"/>
  <c r="BG101"/>
  <c r="BF101"/>
  <c r="T101"/>
  <c r="R101"/>
  <c r="P101"/>
  <c r="BI97"/>
  <c r="BH97"/>
  <c r="BG97"/>
  <c r="BF97"/>
  <c r="T97"/>
  <c r="R97"/>
  <c r="P97"/>
  <c r="BI92"/>
  <c r="BH92"/>
  <c r="BG92"/>
  <c r="BF92"/>
  <c r="T92"/>
  <c r="R92"/>
  <c r="P92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55"/>
  <c r="J17"/>
  <c r="J12"/>
  <c r="J52"/>
  <c r="E7"/>
  <c r="E75"/>
  <c i="3" r="J37"/>
  <c r="J36"/>
  <c i="1" r="AY56"/>
  <c i="3" r="J35"/>
  <c i="1" r="AX56"/>
  <c i="3" r="BI125"/>
  <c r="BH125"/>
  <c r="BG125"/>
  <c r="BF125"/>
  <c r="T125"/>
  <c r="T124"/>
  <c r="R125"/>
  <c r="R124"/>
  <c r="P125"/>
  <c r="P124"/>
  <c r="BI120"/>
  <c r="BH120"/>
  <c r="BG120"/>
  <c r="BF120"/>
  <c r="T120"/>
  <c r="R120"/>
  <c r="P120"/>
  <c r="BI116"/>
  <c r="BH116"/>
  <c r="BG116"/>
  <c r="BF116"/>
  <c r="T116"/>
  <c r="R116"/>
  <c r="P116"/>
  <c r="BI112"/>
  <c r="BH112"/>
  <c r="BG112"/>
  <c r="BF112"/>
  <c r="T112"/>
  <c r="R112"/>
  <c r="P112"/>
  <c r="BI108"/>
  <c r="BH108"/>
  <c r="BG108"/>
  <c r="BF108"/>
  <c r="T108"/>
  <c r="R108"/>
  <c r="P108"/>
  <c r="BI104"/>
  <c r="BH104"/>
  <c r="BG104"/>
  <c r="BF104"/>
  <c r="T104"/>
  <c r="R104"/>
  <c r="P104"/>
  <c r="BI99"/>
  <c r="BH99"/>
  <c r="BG99"/>
  <c r="BF99"/>
  <c r="T99"/>
  <c r="R99"/>
  <c r="P99"/>
  <c r="BI93"/>
  <c r="BH93"/>
  <c r="BG93"/>
  <c r="BF93"/>
  <c r="T93"/>
  <c r="R93"/>
  <c r="P93"/>
  <c r="BI89"/>
  <c r="BH89"/>
  <c r="BG89"/>
  <c r="BF89"/>
  <c r="T89"/>
  <c r="R89"/>
  <c r="P89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55"/>
  <c r="J17"/>
  <c r="J12"/>
  <c r="J52"/>
  <c r="E7"/>
  <c r="E72"/>
  <c i="2" r="J37"/>
  <c r="J36"/>
  <c i="1" r="AY55"/>
  <c i="2" r="J35"/>
  <c i="1" r="AX55"/>
  <c i="2" r="BI175"/>
  <c r="BH175"/>
  <c r="BG175"/>
  <c r="BF175"/>
  <c r="T175"/>
  <c r="R175"/>
  <c r="P175"/>
  <c r="BI170"/>
  <c r="BH170"/>
  <c r="BG170"/>
  <c r="BF170"/>
  <c r="T170"/>
  <c r="R170"/>
  <c r="P170"/>
  <c r="BI166"/>
  <c r="BH166"/>
  <c r="BG166"/>
  <c r="BF166"/>
  <c r="T166"/>
  <c r="R166"/>
  <c r="P166"/>
  <c r="BI161"/>
  <c r="BH161"/>
  <c r="BG161"/>
  <c r="BF161"/>
  <c r="T161"/>
  <c r="R161"/>
  <c r="P161"/>
  <c r="BI157"/>
  <c r="BH157"/>
  <c r="BG157"/>
  <c r="BF157"/>
  <c r="T157"/>
  <c r="R157"/>
  <c r="P157"/>
  <c r="BI152"/>
  <c r="BH152"/>
  <c r="BG152"/>
  <c r="BF152"/>
  <c r="T152"/>
  <c r="R152"/>
  <c r="P152"/>
  <c r="BI147"/>
  <c r="BH147"/>
  <c r="BG147"/>
  <c r="BF147"/>
  <c r="T147"/>
  <c r="R147"/>
  <c r="P147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8"/>
  <c r="BH118"/>
  <c r="BG118"/>
  <c r="BF118"/>
  <c r="T118"/>
  <c r="R118"/>
  <c r="P118"/>
  <c r="BI114"/>
  <c r="BH114"/>
  <c r="BG114"/>
  <c r="BF114"/>
  <c r="T114"/>
  <c r="R114"/>
  <c r="P114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0"/>
  <c r="BH90"/>
  <c r="BG90"/>
  <c r="BF90"/>
  <c r="T90"/>
  <c r="R90"/>
  <c r="P90"/>
  <c r="BI86"/>
  <c r="BH86"/>
  <c r="BG86"/>
  <c r="BF86"/>
  <c r="T86"/>
  <c r="R86"/>
  <c r="P86"/>
  <c r="J80"/>
  <c r="J79"/>
  <c r="F79"/>
  <c r="F77"/>
  <c r="E75"/>
  <c r="J55"/>
  <c r="J54"/>
  <c r="F54"/>
  <c r="F52"/>
  <c r="E50"/>
  <c r="J18"/>
  <c r="E18"/>
  <c r="F55"/>
  <c r="J17"/>
  <c r="J12"/>
  <c r="J52"/>
  <c r="E7"/>
  <c r="E73"/>
  <c i="1" r="L50"/>
  <c r="AM50"/>
  <c r="AM49"/>
  <c r="L49"/>
  <c r="AM47"/>
  <c r="L47"/>
  <c r="L45"/>
  <c r="L44"/>
  <c i="3" r="J120"/>
  <c i="9" r="J143"/>
  <c i="3" r="J125"/>
  <c i="2" r="BK161"/>
  <c i="8" r="J122"/>
  <c i="9" r="BK93"/>
  <c i="3" r="F35"/>
  <c i="8" r="J114"/>
  <c i="3" r="BK125"/>
  <c i="8" r="BK88"/>
  <c i="1" r="AS54"/>
  <c i="6" r="J113"/>
  <c i="2" r="BK147"/>
  <c i="4" r="BK120"/>
  <c i="8" r="BK93"/>
  <c i="3" r="J99"/>
  <c i="9" r="J134"/>
  <c i="2" r="BK175"/>
  <c i="8" r="J139"/>
  <c i="2" r="J126"/>
  <c i="5" r="BK95"/>
  <c i="11" r="BK126"/>
  <c i="10" r="J93"/>
  <c i="7" r="BK97"/>
  <c i="2" r="J110"/>
  <c i="6" r="BK118"/>
  <c i="2" r="J143"/>
  <c r="J98"/>
  <c i="6" r="J136"/>
  <c i="11" r="BK113"/>
  <c i="4" r="BK133"/>
  <c i="9" r="BK166"/>
  <c i="2" r="J175"/>
  <c i="8" r="BK130"/>
  <c i="2" r="J152"/>
  <c i="8" r="BK161"/>
  <c i="10" r="J84"/>
  <c i="3" r="J104"/>
  <c i="7" r="J93"/>
  <c i="10" r="J105"/>
  <c i="2" r="BK157"/>
  <c i="8" r="J105"/>
  <c i="11" r="BK104"/>
  <c i="6" r="BK123"/>
  <c i="11" r="J87"/>
  <c i="5" r="J84"/>
  <c i="9" r="J156"/>
  <c r="J137"/>
  <c i="2" r="BK152"/>
  <c i="8" r="BK148"/>
  <c i="11" r="BK91"/>
  <c i="3" r="BK85"/>
  <c i="10" r="BK114"/>
  <c i="8" r="J166"/>
  <c i="2" r="BK94"/>
  <c i="7" r="BK85"/>
  <c i="10" r="J96"/>
  <c i="6" r="BK136"/>
  <c i="11" r="J100"/>
  <c i="6" r="J87"/>
  <c i="9" r="J89"/>
  <c i="3" r="J93"/>
  <c i="7" r="BK101"/>
  <c i="9" r="J97"/>
  <c i="3" r="J85"/>
  <c i="8" r="BK166"/>
  <c i="11" r="J113"/>
  <c i="5" r="J95"/>
  <c i="8" r="BK118"/>
  <c i="2" r="BK122"/>
  <c i="9" r="BK85"/>
  <c i="2" r="BK170"/>
  <c i="9" r="BK115"/>
  <c i="8" r="J133"/>
  <c i="11" r="J126"/>
  <c i="9" r="J118"/>
  <c i="3" r="BK108"/>
  <c i="8" r="BK139"/>
  <c i="2" r="BK106"/>
  <c i="11" r="BK87"/>
  <c i="5" r="J87"/>
  <c i="9" r="BK126"/>
  <c i="3" r="J108"/>
  <c i="8" r="BK97"/>
  <c i="10" r="BK108"/>
  <c i="8" r="BK101"/>
  <c i="9" r="BK111"/>
  <c i="4" r="BK106"/>
  <c i="9" r="BK89"/>
  <c i="3" r="BK99"/>
  <c i="7" r="J97"/>
  <c i="2" r="BK126"/>
  <c i="8" r="J136"/>
  <c i="3" r="J89"/>
  <c i="7" r="BK93"/>
  <c i="8" r="BK127"/>
  <c i="10" r="BK87"/>
  <c i="9" r="BK134"/>
  <c i="11" r="J95"/>
  <c i="4" r="J92"/>
  <c i="9" r="J162"/>
  <c i="8" r="J130"/>
  <c i="4" r="J97"/>
  <c i="9" r="J107"/>
  <c i="4" r="BK97"/>
  <c i="9" r="J126"/>
  <c i="2" r="J161"/>
  <c i="6" r="BK87"/>
  <c i="9" r="J173"/>
  <c i="2" r="J106"/>
  <c i="4" r="J101"/>
  <c i="9" r="BK118"/>
  <c i="2" r="J170"/>
  <c i="6" r="BK99"/>
  <c i="9" r="BK173"/>
  <c i="6" r="J91"/>
  <c i="10" r="J90"/>
  <c i="6" r="J123"/>
  <c i="9" r="BK159"/>
  <c i="3" r="BK89"/>
  <c i="6" r="BK109"/>
  <c i="10" r="J102"/>
  <c i="9" r="J169"/>
  <c i="6" r="BK127"/>
  <c i="10" r="BK111"/>
  <c i="4" r="J88"/>
  <c i="11" r="BK95"/>
  <c i="9" r="J153"/>
  <c i="2" r="J86"/>
  <c i="10" r="J99"/>
  <c i="7" r="J106"/>
  <c i="10" r="BK96"/>
  <c i="5" r="J99"/>
  <c i="9" r="J140"/>
  <c i="3" r="BK104"/>
  <c i="8" r="J152"/>
  <c i="11" r="J117"/>
  <c i="4" r="BK110"/>
  <c i="10" r="J111"/>
  <c i="8" r="BK114"/>
  <c i="10" r="BK102"/>
  <c i="4" r="J129"/>
  <c i="9" r="J146"/>
  <c i="8" r="BK105"/>
  <c i="2" r="BK130"/>
  <c i="7" r="J85"/>
  <c i="2" r="BK136"/>
  <c i="8" r="BK133"/>
  <c i="11" r="BK122"/>
  <c i="10" r="BK93"/>
  <c i="3" r="BK112"/>
  <c i="8" r="J127"/>
  <c i="2" r="BK140"/>
  <c i="8" r="BK109"/>
  <c i="4" r="BK92"/>
  <c i="8" r="J109"/>
  <c i="2" r="J114"/>
  <c i="9" r="BK97"/>
  <c i="3" r="BK120"/>
  <c i="9" r="BK150"/>
  <c i="7" r="BK106"/>
  <c i="2" r="J122"/>
  <c i="7" r="BK89"/>
  <c i="10" r="BK84"/>
  <c i="4" r="J110"/>
  <c i="8" r="BK152"/>
  <c r="J148"/>
  <c i="11" r="J109"/>
  <c i="9" r="J130"/>
  <c i="4" r="BK101"/>
  <c i="9" r="J111"/>
  <c i="6" r="BK91"/>
  <c i="10" r="J114"/>
  <c i="3" r="BK93"/>
  <c i="9" r="J115"/>
  <c i="6" r="J95"/>
  <c i="9" r="BK122"/>
  <c i="4" r="J124"/>
  <c i="8" r="J161"/>
  <c i="11" r="BK117"/>
  <c i="4" r="J120"/>
  <c i="9" r="BK169"/>
  <c i="2" r="J157"/>
  <c i="6" r="J99"/>
  <c i="2" r="J140"/>
  <c i="8" r="BK156"/>
  <c i="2" r="BK110"/>
  <c i="9" r="J93"/>
  <c i="4" r="J133"/>
  <c i="9" r="BK146"/>
  <c i="8" r="J88"/>
  <c i="2" r="J102"/>
  <c i="9" r="J159"/>
  <c i="2" r="J130"/>
  <c i="7" r="J101"/>
  <c i="6" r="J104"/>
  <c i="11" r="J122"/>
  <c i="8" r="BK122"/>
  <c i="11" r="BK100"/>
  <c i="5" r="J91"/>
  <c i="9" r="BK162"/>
  <c i="2" r="BK86"/>
  <c i="8" r="BK136"/>
  <c i="10" r="J87"/>
  <c i="6" r="J118"/>
  <c i="2" r="BK143"/>
  <c i="5" r="BK99"/>
  <c i="9" r="J166"/>
  <c i="2" r="J94"/>
  <c i="9" r="J101"/>
  <c i="5" r="BK84"/>
  <c i="2" r="BK102"/>
  <c i="8" r="J97"/>
  <c r="J145"/>
  <c i="2" r="J90"/>
  <c i="8" r="J142"/>
  <c i="11" r="J104"/>
  <c i="6" r="BK104"/>
  <c i="9" r="BK104"/>
  <c i="8" r="J93"/>
  <c i="6" r="BK132"/>
  <c i="9" r="BK156"/>
  <c i="2" r="BK114"/>
  <c i="8" r="J118"/>
  <c i="4" r="BK124"/>
  <c i="8" r="BK142"/>
  <c i="2" r="J136"/>
  <c i="5" r="BK91"/>
  <c i="11" r="J91"/>
  <c i="4" r="BK88"/>
  <c i="9" r="BK153"/>
  <c r="BK137"/>
  <c i="3" r="J116"/>
  <c i="9" r="BK140"/>
  <c i="3" r="J112"/>
  <c i="6" r="J109"/>
  <c i="10" r="BK99"/>
  <c i="3" r="BK116"/>
  <c i="8" r="BK145"/>
  <c i="10" r="J108"/>
  <c i="5" r="BK87"/>
  <c i="10" r="BK90"/>
  <c i="9" r="J104"/>
  <c i="4" r="BK129"/>
  <c i="2" r="J118"/>
  <c i="8" r="BK169"/>
  <c i="2" r="J147"/>
  <c i="8" r="J156"/>
  <c i="11" r="J34"/>
  <c i="4" r="J106"/>
  <c i="10" r="BK105"/>
  <c i="4" r="BK115"/>
  <c i="2" r="J166"/>
  <c i="6" r="J132"/>
  <c i="9" r="BK107"/>
  <c r="J122"/>
  <c i="6" r="BK95"/>
  <c i="9" r="J85"/>
  <c i="2" r="BK90"/>
  <c i="9" r="J150"/>
  <c r="BK130"/>
  <c i="2" r="BK98"/>
  <c i="8" r="J169"/>
  <c i="2" r="BK166"/>
  <c i="6" r="BK113"/>
  <c i="11" r="BK109"/>
  <c i="6" r="J127"/>
  <c i="9" r="BK101"/>
  <c i="2" r="BK118"/>
  <c i="8" r="J101"/>
  <c i="9" r="BK143"/>
  <c i="4" r="J115"/>
  <c i="7" r="J89"/>
  <c i="2" l="1" r="R135"/>
  <c i="4" r="BK87"/>
  <c r="J87"/>
  <c r="J61"/>
  <c r="BK105"/>
  <c r="J105"/>
  <c r="J63"/>
  <c i="2" r="P135"/>
  <c i="3" r="BK84"/>
  <c r="J84"/>
  <c r="J61"/>
  <c i="4" r="P87"/>
  <c r="BK114"/>
  <c r="BK113"/>
  <c r="J113"/>
  <c r="J64"/>
  <c i="5" r="BK83"/>
  <c r="BK82"/>
  <c r="J82"/>
  <c r="J60"/>
  <c i="6" r="T86"/>
  <c i="8" r="R87"/>
  <c r="BK151"/>
  <c r="J151"/>
  <c r="J63"/>
  <c i="2" r="R85"/>
  <c i="4" r="T114"/>
  <c r="T113"/>
  <c i="6" r="BK117"/>
  <c r="BK116"/>
  <c r="J116"/>
  <c r="J63"/>
  <c i="8" r="T87"/>
  <c r="T151"/>
  <c i="2" r="T135"/>
  <c i="4" r="P114"/>
  <c r="P113"/>
  <c i="6" r="BK86"/>
  <c r="T103"/>
  <c i="7" r="R84"/>
  <c r="R83"/>
  <c r="R82"/>
  <c i="8" r="BK160"/>
  <c r="J160"/>
  <c r="J65"/>
  <c i="10" r="BK83"/>
  <c r="J83"/>
  <c r="J61"/>
  <c i="2" r="BK135"/>
  <c r="J135"/>
  <c r="J62"/>
  <c i="4" r="T96"/>
  <c i="6" r="R86"/>
  <c i="7" r="P84"/>
  <c r="P83"/>
  <c r="P82"/>
  <c i="1" r="AU60"/>
  <c i="8" r="P151"/>
  <c i="10" r="P83"/>
  <c r="P82"/>
  <c r="P81"/>
  <c i="1" r="AU63"/>
  <c i="2" r="P85"/>
  <c i="4" r="T87"/>
  <c r="T86"/>
  <c r="T85"/>
  <c r="T105"/>
  <c i="6" r="BK103"/>
  <c r="J103"/>
  <c r="J62"/>
  <c i="8" r="BK126"/>
  <c r="J126"/>
  <c r="J62"/>
  <c r="R151"/>
  <c i="11" r="P86"/>
  <c i="2" r="BK146"/>
  <c r="J146"/>
  <c r="J63"/>
  <c i="3" r="T84"/>
  <c r="T83"/>
  <c r="T82"/>
  <c i="4" r="P96"/>
  <c i="5" r="T83"/>
  <c r="T82"/>
  <c r="T81"/>
  <c i="6" r="T117"/>
  <c r="T116"/>
  <c i="8" r="P126"/>
  <c i="11" r="R99"/>
  <c i="2" r="BK85"/>
  <c r="J85"/>
  <c r="J61"/>
  <c i="4" r="BK96"/>
  <c r="J96"/>
  <c r="J62"/>
  <c r="P105"/>
  <c i="5" r="R83"/>
  <c r="R82"/>
  <c r="R81"/>
  <c i="6" r="P117"/>
  <c r="P116"/>
  <c i="8" r="T126"/>
  <c i="9" r="BK84"/>
  <c r="J84"/>
  <c r="J61"/>
  <c i="10" r="T83"/>
  <c r="T82"/>
  <c r="T81"/>
  <c i="11" r="BK86"/>
  <c r="J86"/>
  <c r="J61"/>
  <c r="T108"/>
  <c i="2" r="P146"/>
  <c i="3" r="P84"/>
  <c r="P83"/>
  <c r="P82"/>
  <c i="1" r="AU56"/>
  <c i="6" r="P86"/>
  <c i="7" r="BK84"/>
  <c i="8" r="BK87"/>
  <c r="J87"/>
  <c r="J61"/>
  <c r="P160"/>
  <c r="P159"/>
  <c i="9" r="R84"/>
  <c r="R83"/>
  <c r="R82"/>
  <c i="11" r="R86"/>
  <c r="R108"/>
  <c i="2" r="T85"/>
  <c r="T84"/>
  <c r="T83"/>
  <c i="3" r="R84"/>
  <c r="R83"/>
  <c r="R82"/>
  <c i="4" r="R87"/>
  <c r="R105"/>
  <c i="6" r="P103"/>
  <c i="7" r="T84"/>
  <c r="T83"/>
  <c r="T82"/>
  <c i="8" r="T160"/>
  <c r="T159"/>
  <c i="11" r="T86"/>
  <c r="T99"/>
  <c i="2" r="T146"/>
  <c i="4" r="R114"/>
  <c r="R113"/>
  <c i="6" r="R117"/>
  <c r="R116"/>
  <c i="8" r="P87"/>
  <c r="P86"/>
  <c r="P85"/>
  <c i="1" r="AU61"/>
  <c i="8" r="R160"/>
  <c r="R159"/>
  <c i="9" r="P84"/>
  <c r="P83"/>
  <c r="P82"/>
  <c i="1" r="AU62"/>
  <c i="10" r="R83"/>
  <c r="R82"/>
  <c r="R81"/>
  <c i="11" r="BK99"/>
  <c r="J99"/>
  <c r="J62"/>
  <c r="P108"/>
  <c r="R121"/>
  <c i="2" r="R146"/>
  <c i="4" r="R96"/>
  <c i="5" r="P83"/>
  <c r="P82"/>
  <c r="P81"/>
  <c i="1" r="AU58"/>
  <c i="6" r="R103"/>
  <c i="8" r="R126"/>
  <c i="9" r="T84"/>
  <c r="T83"/>
  <c r="T82"/>
  <c i="11" r="P99"/>
  <c r="BK108"/>
  <c r="J108"/>
  <c r="J63"/>
  <c r="BK121"/>
  <c r="J121"/>
  <c r="J64"/>
  <c r="P121"/>
  <c r="T121"/>
  <c i="7" r="BK105"/>
  <c r="J105"/>
  <c r="J62"/>
  <c i="3" r="BK124"/>
  <c r="J124"/>
  <c r="J62"/>
  <c i="9" r="BK172"/>
  <c r="J172"/>
  <c r="J62"/>
  <c i="10" r="BK82"/>
  <c r="BK81"/>
  <c r="J81"/>
  <c r="J59"/>
  <c i="11" r="E74"/>
  <c r="BE87"/>
  <c r="BE122"/>
  <c r="BE104"/>
  <c r="BE113"/>
  <c r="F55"/>
  <c r="BE109"/>
  <c r="BE126"/>
  <c r="BE91"/>
  <c r="BE100"/>
  <c r="BE117"/>
  <c r="J52"/>
  <c r="BE95"/>
  <c i="1" r="AW64"/>
  <c i="10" r="J52"/>
  <c r="F78"/>
  <c r="BE102"/>
  <c r="BE114"/>
  <c i="9" r="BK83"/>
  <c r="BK82"/>
  <c r="J82"/>
  <c i="10" r="BE90"/>
  <c r="BE87"/>
  <c r="BE99"/>
  <c r="BE96"/>
  <c r="BE105"/>
  <c r="BE93"/>
  <c r="BE108"/>
  <c r="BE111"/>
  <c r="E48"/>
  <c r="BE84"/>
  <c i="8" r="BK86"/>
  <c r="J86"/>
  <c r="J60"/>
  <c i="9" r="BE89"/>
  <c r="BE115"/>
  <c r="BE146"/>
  <c r="BE143"/>
  <c r="BE150"/>
  <c r="BE169"/>
  <c r="J52"/>
  <c r="BE126"/>
  <c r="BE107"/>
  <c r="BE118"/>
  <c r="BE156"/>
  <c r="BE104"/>
  <c r="BE134"/>
  <c r="BE140"/>
  <c r="BE159"/>
  <c r="BE173"/>
  <c r="BE97"/>
  <c r="BE122"/>
  <c r="BE153"/>
  <c r="E48"/>
  <c r="BE101"/>
  <c r="F79"/>
  <c r="BE137"/>
  <c r="BE166"/>
  <c r="BE85"/>
  <c r="BE93"/>
  <c i="8" r="BK159"/>
  <c r="J159"/>
  <c r="J64"/>
  <c i="9" r="BE162"/>
  <c r="BE111"/>
  <c r="BE130"/>
  <c i="7" r="J84"/>
  <c r="J61"/>
  <c i="8" r="J79"/>
  <c r="BE114"/>
  <c r="BE139"/>
  <c r="BE105"/>
  <c r="BE136"/>
  <c r="BE156"/>
  <c r="BE130"/>
  <c r="BE93"/>
  <c r="BE109"/>
  <c r="BE122"/>
  <c r="BE148"/>
  <c r="BE161"/>
  <c r="BE166"/>
  <c r="BE169"/>
  <c r="BE142"/>
  <c r="BE118"/>
  <c r="BE145"/>
  <c r="BE152"/>
  <c r="E75"/>
  <c r="BE88"/>
  <c r="BE97"/>
  <c r="BE127"/>
  <c r="BE133"/>
  <c r="F55"/>
  <c r="BE101"/>
  <c i="7" r="BE89"/>
  <c r="J52"/>
  <c r="BE85"/>
  <c r="BE101"/>
  <c i="6" r="J86"/>
  <c r="J61"/>
  <c i="7" r="F55"/>
  <c r="E72"/>
  <c r="BE93"/>
  <c r="BE97"/>
  <c r="BE106"/>
  <c i="6" r="J117"/>
  <c r="J64"/>
  <c i="5" r="BK81"/>
  <c r="J81"/>
  <c r="J59"/>
  <c i="6" r="BE87"/>
  <c r="E48"/>
  <c r="BE95"/>
  <c r="BE104"/>
  <c r="BE91"/>
  <c r="BE99"/>
  <c r="BE136"/>
  <c r="J52"/>
  <c r="BE123"/>
  <c r="BE127"/>
  <c r="BE132"/>
  <c i="5" r="J83"/>
  <c r="J61"/>
  <c i="6" r="BE113"/>
  <c r="BE118"/>
  <c r="F55"/>
  <c r="BE109"/>
  <c i="5" r="E48"/>
  <c r="F55"/>
  <c r="BE91"/>
  <c r="J75"/>
  <c r="BE99"/>
  <c i="4" r="J114"/>
  <c r="J65"/>
  <c i="5" r="BE84"/>
  <c r="BE87"/>
  <c i="4" r="BK86"/>
  <c r="BK85"/>
  <c r="J85"/>
  <c i="5" r="BE95"/>
  <c i="4" r="F82"/>
  <c r="E48"/>
  <c r="BE129"/>
  <c i="3" r="BK83"/>
  <c r="BK82"/>
  <c r="J82"/>
  <c r="J59"/>
  <c i="4" r="J79"/>
  <c r="BE120"/>
  <c r="BE88"/>
  <c r="BE115"/>
  <c r="BE97"/>
  <c r="BE101"/>
  <c r="BE133"/>
  <c r="BE92"/>
  <c r="BE110"/>
  <c r="BE106"/>
  <c r="BE124"/>
  <c i="3" r="F79"/>
  <c r="BE93"/>
  <c r="J76"/>
  <c r="BE120"/>
  <c r="BE125"/>
  <c r="E48"/>
  <c r="BE104"/>
  <c r="BE112"/>
  <c r="BE89"/>
  <c r="BE116"/>
  <c r="BE99"/>
  <c i="2" r="BK84"/>
  <c r="J84"/>
  <c r="J60"/>
  <c i="3" r="BE85"/>
  <c r="BE108"/>
  <c i="1" r="BB56"/>
  <c i="2" r="E48"/>
  <c r="BE94"/>
  <c r="BE110"/>
  <c r="BE118"/>
  <c r="BE152"/>
  <c r="J77"/>
  <c r="BE106"/>
  <c r="BE114"/>
  <c r="BE126"/>
  <c r="BE143"/>
  <c r="BE166"/>
  <c r="F80"/>
  <c r="BE86"/>
  <c r="BE98"/>
  <c r="BE122"/>
  <c r="BE140"/>
  <c r="BE157"/>
  <c r="BE161"/>
  <c r="BE170"/>
  <c r="BE90"/>
  <c r="BE175"/>
  <c r="BE102"/>
  <c r="BE130"/>
  <c r="BE136"/>
  <c r="BE147"/>
  <c r="F34"/>
  <c i="1" r="BA55"/>
  <c i="5" r="F34"/>
  <c i="1" r="BA58"/>
  <c i="8" r="F37"/>
  <c i="1" r="BD61"/>
  <c i="4" r="J30"/>
  <c i="3" r="J34"/>
  <c i="1" r="AW56"/>
  <c i="9" r="J34"/>
  <c i="1" r="AW62"/>
  <c i="4" r="F37"/>
  <c i="1" r="BD57"/>
  <c i="11" r="F34"/>
  <c i="1" r="BA64"/>
  <c i="10" r="F34"/>
  <c i="1" r="BA63"/>
  <c i="2" r="F37"/>
  <c i="1" r="BD55"/>
  <c i="8" r="F35"/>
  <c i="1" r="BB61"/>
  <c i="6" r="F35"/>
  <c i="1" r="BB59"/>
  <c i="9" r="F37"/>
  <c i="1" r="BD62"/>
  <c i="9" r="F35"/>
  <c i="1" r="BB62"/>
  <c i="2" r="F36"/>
  <c i="1" r="BC55"/>
  <c i="6" r="F37"/>
  <c i="1" r="BD59"/>
  <c i="6" r="F34"/>
  <c i="1" r="BA59"/>
  <c i="7" r="F35"/>
  <c i="1" r="BB60"/>
  <c i="3" r="F34"/>
  <c i="1" r="BA56"/>
  <c i="10" r="F35"/>
  <c i="1" r="BB63"/>
  <c i="11" r="F35"/>
  <c i="1" r="BB64"/>
  <c i="11" r="F36"/>
  <c i="1" r="BC64"/>
  <c i="5" r="F36"/>
  <c i="1" r="BC58"/>
  <c i="6" r="F36"/>
  <c i="1" r="BC59"/>
  <c i="9" r="F36"/>
  <c i="1" r="BC62"/>
  <c i="7" r="F36"/>
  <c i="1" r="BC60"/>
  <c i="10" r="J34"/>
  <c i="1" r="AW63"/>
  <c i="9" r="J30"/>
  <c r="F34"/>
  <c i="1" r="BA62"/>
  <c i="10" r="F37"/>
  <c i="1" r="BD63"/>
  <c i="8" r="F34"/>
  <c i="1" r="BA61"/>
  <c i="5" r="J34"/>
  <c i="1" r="AW58"/>
  <c i="5" r="F35"/>
  <c i="1" r="BB58"/>
  <c i="3" r="F36"/>
  <c i="1" r="BC56"/>
  <c i="4" r="F35"/>
  <c i="1" r="BB57"/>
  <c i="3" r="F37"/>
  <c i="1" r="BD56"/>
  <c i="4" r="F36"/>
  <c i="1" r="BC57"/>
  <c i="8" r="F36"/>
  <c i="1" r="BC61"/>
  <c i="5" r="F37"/>
  <c i="1" r="BD58"/>
  <c i="10" r="F36"/>
  <c i="1" r="BC63"/>
  <c i="6" r="J34"/>
  <c i="1" r="AW59"/>
  <c i="2" r="F35"/>
  <c i="1" r="BB55"/>
  <c i="4" r="J34"/>
  <c i="1" r="AW57"/>
  <c i="8" r="J34"/>
  <c i="1" r="AW61"/>
  <c i="7" r="F37"/>
  <c i="1" r="BD60"/>
  <c i="7" r="F34"/>
  <c i="1" r="BA60"/>
  <c i="4" r="F34"/>
  <c i="1" r="BA57"/>
  <c i="7" r="J34"/>
  <c i="1" r="AW60"/>
  <c i="2" r="J34"/>
  <c i="1" r="AW55"/>
  <c i="11" r="F37"/>
  <c i="1" r="BD64"/>
  <c i="4" l="1" r="R86"/>
  <c r="R85"/>
  <c i="7" r="BK83"/>
  <c r="J83"/>
  <c r="J60"/>
  <c i="11" r="P85"/>
  <c r="P84"/>
  <c i="1" r="AU64"/>
  <c i="6" r="P85"/>
  <c r="P84"/>
  <c i="1" r="AU59"/>
  <c i="2" r="P84"/>
  <c r="P83"/>
  <c i="1" r="AU55"/>
  <c i="2" r="R84"/>
  <c r="R83"/>
  <c i="6" r="BK85"/>
  <c r="J85"/>
  <c r="J60"/>
  <c i="4" r="P86"/>
  <c r="P85"/>
  <c i="1" r="AU57"/>
  <c i="6" r="R85"/>
  <c r="R84"/>
  <c r="T85"/>
  <c r="T84"/>
  <c i="11" r="T85"/>
  <c r="T84"/>
  <c r="R85"/>
  <c r="R84"/>
  <c i="8" r="R86"/>
  <c r="R85"/>
  <c r="T86"/>
  <c r="T85"/>
  <c i="11" r="BK85"/>
  <c r="J85"/>
  <c r="J60"/>
  <c i="10" r="J82"/>
  <c r="J60"/>
  <c i="1" r="AG62"/>
  <c i="9" r="J83"/>
  <c r="J60"/>
  <c r="J59"/>
  <c i="8" r="BK85"/>
  <c r="J85"/>
  <c i="1" r="AG57"/>
  <c i="4" r="J86"/>
  <c r="J60"/>
  <c r="J59"/>
  <c i="3" r="J83"/>
  <c r="J60"/>
  <c i="2" r="BK83"/>
  <c r="J83"/>
  <c r="J33"/>
  <c i="1" r="AV55"/>
  <c r="AT55"/>
  <c r="BC54"/>
  <c r="W32"/>
  <c i="2" r="J30"/>
  <c i="1" r="AG55"/>
  <c i="10" r="J30"/>
  <c i="1" r="AG63"/>
  <c i="9" r="J33"/>
  <c i="1" r="AV62"/>
  <c r="AT62"/>
  <c r="AN62"/>
  <c i="3" r="J33"/>
  <c i="1" r="AV56"/>
  <c r="AT56"/>
  <c i="2" r="F33"/>
  <c i="1" r="AZ55"/>
  <c i="6" r="J33"/>
  <c i="1" r="AV59"/>
  <c r="AT59"/>
  <c i="9" r="F33"/>
  <c i="1" r="AZ62"/>
  <c i="8" r="J30"/>
  <c i="1" r="AG61"/>
  <c i="8" r="F33"/>
  <c i="1" r="AZ61"/>
  <c i="4" r="J33"/>
  <c i="1" r="AV57"/>
  <c r="AT57"/>
  <c r="AN57"/>
  <c i="7" r="J33"/>
  <c i="1" r="AV60"/>
  <c r="AT60"/>
  <c i="6" r="F33"/>
  <c i="1" r="AZ59"/>
  <c r="BB54"/>
  <c r="AX54"/>
  <c r="BA54"/>
  <c r="AW54"/>
  <c r="AK30"/>
  <c i="3" r="J30"/>
  <c i="1" r="AG56"/>
  <c i="10" r="F33"/>
  <c i="1" r="AZ63"/>
  <c i="4" r="F33"/>
  <c i="1" r="AZ57"/>
  <c i="5" r="F33"/>
  <c i="1" r="AZ58"/>
  <c i="11" r="J33"/>
  <c i="1" r="AV64"/>
  <c r="AT64"/>
  <c i="8" r="J33"/>
  <c i="1" r="AV61"/>
  <c r="AT61"/>
  <c r="BD54"/>
  <c r="W33"/>
  <c i="5" r="J33"/>
  <c i="1" r="AV58"/>
  <c r="AT58"/>
  <c i="3" r="F33"/>
  <c i="1" r="AZ56"/>
  <c i="7" r="F33"/>
  <c i="1" r="AZ60"/>
  <c i="10" r="J33"/>
  <c i="1" r="AV63"/>
  <c r="AT63"/>
  <c i="5" r="J30"/>
  <c i="1" r="AG58"/>
  <c i="11" r="F33"/>
  <c i="1" r="AZ64"/>
  <c i="6" l="1" r="BK84"/>
  <c r="J84"/>
  <c r="J59"/>
  <c i="7" r="BK82"/>
  <c r="J82"/>
  <c r="J59"/>
  <c i="11" r="BK84"/>
  <c r="J84"/>
  <c r="J59"/>
  <c i="1" r="AN63"/>
  <c i="10" r="J39"/>
  <c i="1" r="AN61"/>
  <c i="9" r="J39"/>
  <c i="8" r="J59"/>
  <c r="J39"/>
  <c i="1" r="AN58"/>
  <c i="5" r="J39"/>
  <c i="1" r="AN56"/>
  <c i="4" r="J39"/>
  <c i="1" r="AN55"/>
  <c i="2" r="J59"/>
  <c i="3" r="J39"/>
  <c i="2" r="J39"/>
  <c i="1" r="AU54"/>
  <c r="W30"/>
  <c r="AY54"/>
  <c r="AZ54"/>
  <c r="W29"/>
  <c r="W31"/>
  <c i="11" l="1" r="J30"/>
  <c i="1" r="AG64"/>
  <c i="7" r="J30"/>
  <c i="1" r="AG60"/>
  <c r="AN60"/>
  <c r="AV54"/>
  <c r="AK29"/>
  <c i="6" r="J30"/>
  <c i="1" r="AG59"/>
  <c r="AN59"/>
  <c i="11" l="1" r="J39"/>
  <c i="6" r="J39"/>
  <c i="7" r="J39"/>
  <c i="1" r="AN64"/>
  <c r="AG54"/>
  <c r="AK26"/>
  <c r="AT54"/>
  <c r="AN54"/>
  <c l="1"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<sst xmlns="http://schemas.openxmlformats.org/spreadsheetml/2006/main">
  <si>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</si>
  <si>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</si>
  <si>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</si>
  <si>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</si>
  <si>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</si>
  <si>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{516226d1-5e8b-4dd2-b078-f13a83d94d90}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</si>
  <si>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</si>
  <si>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</si>
  <si>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</si>
  <si>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</si>
  <si>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</si>
  <si>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</si>
  <si>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</si>
  <si>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</si>
  <si>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11012023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</si>
  <si>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</si>
  <si>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</si>
  <si>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 xml:space="preserve">22112020_22 - Sanace -10  Mníšek pod Brdy, Halda, Bažantnice a okoli-12</t>
  </si>
  <si>
    <t>KSO:</t>
  </si>
  <si>
    <t>823</t>
  </si>
  <si>
    <t>CC-CZ:</t>
  </si>
  <si>
    <t>2</t>
  </si>
  <si>
    <t>Místo:</t>
  </si>
  <si>
    <t>Mnišek p.Brdy</t>
  </si>
  <si>
    <t>Datum:</t>
  </si>
  <si>
    <t>14. 12. 2024</t>
  </si>
  <si>
    <t>CZ-CPV:</t>
  </si>
  <si>
    <t>45000000-7</t>
  </si>
  <si>
    <t>CZ-CPA:</t>
  </si>
  <si>
    <t>42</t>
  </si>
  <si>
    <t>Zadavatel:</t>
  </si>
  <si>
    <t>IČ:</t>
  </si>
  <si>
    <t/>
  </si>
  <si>
    <t>Město Mníšek pod Brdy</t>
  </si>
  <si>
    <t>DIČ:</t>
  </si>
  <si>
    <t>Účastník:</t>
  </si>
  <si>
    <t>Vyplň údaj</t>
  </si>
  <si>
    <t>Projektant:</t>
  </si>
  <si>
    <t>Interprojekt odpady s. r. o. Praha 6</t>
  </si>
  <si>
    <t>True</t>
  </si>
  <si>
    <t>Zpracovatel:</t>
  </si>
  <si>
    <t>Ing.Roman Pýcha</t>
  </si>
  <si>
    <t>Poznámka:</t>
  </si>
  <si>
    <t xml:space="preserve">Zpracováno dle metodiky ÚRS s maximálním zatříděním položek (popisu činností) dle Třídníku stavebních konstrukcí a prací. Použita databáze směrných cen  Položky, které databáze neobsahuje, oceněny dle brutto ceníků příslušných dodavatelů. Veškeré názvy jednotlivých zařízení jsou uvedeny pouze pro určení technické úrovně a provozních parametrů. Ve všech případech lze použít i jiná než navržená zařízení, která mají podobnou nebo minimálně stejnou kvalitu, účinnost a výkon, parametry použití, ev. hlučnost (která bezpodmínečně splňuje platné hygienické normy).  Celková množství u jednotlivých položek (kusy, metry) byla odměřena a sečtena ručně a digitálně z výkresů. viz CÚ 2023 mimo spacial dodávky._x000d_
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</si>
  <si>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</si>
  <si>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</si>
  <si>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</si>
  <si>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</si>
  <si>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</si>
  <si>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</si>
  <si>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</si>
  <si>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</si>
  <si>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</si>
  <si>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</si>
  <si>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</si>
  <si>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</si>
  <si>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</si>
  <si>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</si>
  <si>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</si>
  <si>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</si>
  <si>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</si>
  <si>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</si>
  <si>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</si>
  <si>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</si>
  <si>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</si>
  <si>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</si>
  <si>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</si>
  <si>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</si>
  <si>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</si>
  <si>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</si>
  <si>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</si>
  <si>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</si>
  <si>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</si>
  <si>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</si>
  <si>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</si>
  <si>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</si>
  <si>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</si>
  <si>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</si>
  <si>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</si>
  <si>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</si>
  <si>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</si>
  <si>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</si>
  <si>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</si>
  <si>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22112020_01</t>
  </si>
  <si>
    <t xml:space="preserve">Mníšek pod Brdy  - Přípravné práce</t>
  </si>
  <si>
    <t>STA</t>
  </si>
  <si>
    <t>1</t>
  </si>
  <si>
    <t>{ee066065-82ec-4599-8b70-3020f9cc44ba}</t>
  </si>
  <si>
    <t>22112020_02</t>
  </si>
  <si>
    <t xml:space="preserve">Mnišek pod Brdy -  Hráz</t>
  </si>
  <si>
    <t>{8f4e8206-983d-4b94-8d6c-b76d095c2cee}</t>
  </si>
  <si>
    <t>22112020_03</t>
  </si>
  <si>
    <t>Mníšek pod Brdy - Těsnění dna odkaliště</t>
  </si>
  <si>
    <t>{d711696f-ce70-4355-b886-48039d5ad416}</t>
  </si>
  <si>
    <t>22112020_04</t>
  </si>
  <si>
    <t>Mníšek pod Brdy - Přemístění odpadů</t>
  </si>
  <si>
    <t>{b044bbb1-ec97-43f2-80f0-1e566696b1b5}</t>
  </si>
  <si>
    <t>22112020_05</t>
  </si>
  <si>
    <t>Mníšek pod Brdy - Zakrytí odkaliště</t>
  </si>
  <si>
    <t>{0a347644-d8c0-4005-8fa8-ecc305f4a2df}</t>
  </si>
  <si>
    <t>22112020_06</t>
  </si>
  <si>
    <t>Mníšek pod Brdy - Terénní úpravy</t>
  </si>
  <si>
    <t>{5346b622-15c1-4755-a93f-48d30267dc1a}</t>
  </si>
  <si>
    <t>22112020_07</t>
  </si>
  <si>
    <t>Mníšek pod Brdy - Technická rekultivace</t>
  </si>
  <si>
    <t>{e142cbac-52ad-493c-af78-c3d6e60f8e61}</t>
  </si>
  <si>
    <t>22112020_08</t>
  </si>
  <si>
    <t xml:space="preserve">Mníšek pod Brdy  - Biologická rekultivace</t>
  </si>
  <si>
    <t>{3c29856d-79ee-4bc0-b17a-b017cf38189b}</t>
  </si>
  <si>
    <t>22112020_09</t>
  </si>
  <si>
    <t>Mníšek pod Brdy - Sanační a post sanační monitoring</t>
  </si>
  <si>
    <t>{de50bf40-0660-433c-8b77-875cd5a51371}</t>
  </si>
  <si>
    <t>22112020_VRN</t>
  </si>
  <si>
    <t>Mníšek pod Brdy - VRN a Ostatní</t>
  </si>
  <si>
    <t>{29b82309-86eb-4dbc-820e-07434e6bca4d}</t>
  </si>
  <si>
    <t>KRYCÍ LIST SOUPISU PRACÍ</t>
  </si>
  <si>
    <t>Objekt:</t>
  </si>
  <si>
    <t xml:space="preserve">22112020_01 - Mníšek pod Brdy  - Přípravné práce</t>
  </si>
  <si>
    <t>Mníšek pod Brdy</t>
  </si>
  <si>
    <t>Interprojekt odpady s. r. o.</t>
  </si>
  <si>
    <t>Ing.R.Pýcha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</si>
  <si>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</si>
  <si>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</si>
  <si>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</si>
  <si>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</si>
  <si>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</si>
  <si>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</si>
  <si>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</si>
  <si>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</si>
  <si>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</si>
  <si>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</si>
  <si>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</si>
  <si>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</si>
  <si>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</si>
  <si>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</si>
  <si>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</si>
  <si>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</si>
  <si>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</si>
  <si>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</si>
  <si>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</si>
  <si>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</si>
  <si>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</si>
  <si>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</si>
  <si>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</si>
  <si>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</si>
  <si>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 xml:space="preserve"> Zemní práce</t>
  </si>
  <si>
    <t>K</t>
  </si>
  <si>
    <t>111251203</t>
  </si>
  <si>
    <t>Odstranění křovin a stromů s odstraněním kořenů strojně průměru kmene do 100 mm v rovině nebo ve svahu sklonu terénu přes 1:5, při celkové ploše přes 500 m2</t>
  </si>
  <si>
    <t>m2</t>
  </si>
  <si>
    <t>CS ÚRS 2024 02</t>
  </si>
  <si>
    <t>4</t>
  </si>
  <si>
    <t>236602226</t>
  </si>
  <si>
    <t>Online PSC</t>
  </si>
  <si>
    <t>https://podminky.urs.cz/item/CS_URS_2024_02/111251203</t>
  </si>
  <si>
    <t>VV</t>
  </si>
  <si>
    <t>11250 "náletové dřeviny"</t>
  </si>
  <si>
    <t>Součet</t>
  </si>
  <si>
    <t>112101101</t>
  </si>
  <si>
    <t>Odstranění stromů s odřezáním kmene a s odvětvením listnatých, průměru kmene přes 100 do 300 mm</t>
  </si>
  <si>
    <t>kus</t>
  </si>
  <si>
    <t>-266078499</t>
  </si>
  <si>
    <t>https://podminky.urs.cz/item/CS_URS_2024_02/112101101</t>
  </si>
  <si>
    <t>50</t>
  </si>
  <si>
    <t>3</t>
  </si>
  <si>
    <t>112155115</t>
  </si>
  <si>
    <t>Štěpkování s naložením na dopravní prostředek a odvozem do 20 km stromků a větví v zapojeném porostu, průměru kmene do 300 mm</t>
  </si>
  <si>
    <t>-1963367914</t>
  </si>
  <si>
    <t>https://podminky.urs.cz/item/CS_URS_2024_02/112155115</t>
  </si>
  <si>
    <t>112155311</t>
  </si>
  <si>
    <t>Štěpkování s naložením na dopravní prostředek a odvozem do 20 km keřového porostu středně hustého</t>
  </si>
  <si>
    <t>197360311</t>
  </si>
  <si>
    <t>https://podminky.urs.cz/item/CS_URS_2024_02/112155311</t>
  </si>
  <si>
    <t>11250</t>
  </si>
  <si>
    <t>5</t>
  </si>
  <si>
    <t>112251101</t>
  </si>
  <si>
    <t>Odstranění pařezů strojně s jejich vykopáním nebo vytrháním průměru přes 100 do 300 mm</t>
  </si>
  <si>
    <t>-730176865</t>
  </si>
  <si>
    <t>https://podminky.urs.cz/item/CS_URS_2024_02/112251101</t>
  </si>
  <si>
    <t>6</t>
  </si>
  <si>
    <t>113151111</t>
  </si>
  <si>
    <t>Rozebírání zpevněných ploch s přemístěním na skládku na vzdálenost do 20 m nebo s naložením na dopravní prostředek ze silničních panelů</t>
  </si>
  <si>
    <t>1374769247</t>
  </si>
  <si>
    <t>https://podminky.urs.cz/item/CS_URS_2024_02/113151111</t>
  </si>
  <si>
    <t>560 "panelová plocha"</t>
  </si>
  <si>
    <t>7</t>
  </si>
  <si>
    <t>122251107</t>
  </si>
  <si>
    <t>Odkopávky a prokopávky nezapažené strojně v hornině třídy těžitelnosti I skupiny 3 přes 5 000 m3</t>
  </si>
  <si>
    <t>m3</t>
  </si>
  <si>
    <t>1579403807</t>
  </si>
  <si>
    <t>https://podminky.urs.cz/item/CS_URS_2024_02/122251107</t>
  </si>
  <si>
    <t>11730+800 "navezená zemina a odpad"</t>
  </si>
  <si>
    <t>8</t>
  </si>
  <si>
    <t>129951121</t>
  </si>
  <si>
    <t>Bourání konstrukcí v odkopávkách a prokopávkách strojně s přemístěním suti na hromady na vzdálenost do 20 m nebo s naložením na dopravní prostředek z betonu prostého neprokládaného</t>
  </si>
  <si>
    <t>-1232059760</t>
  </si>
  <si>
    <t>https://podminky.urs.cz/item/CS_URS_2024_02/129951121</t>
  </si>
  <si>
    <t>1*0,6*0,6*5 "základové patky sloupu veřejného osvětlení"</t>
  </si>
  <si>
    <t>9</t>
  </si>
  <si>
    <t>162201421</t>
  </si>
  <si>
    <t>Vodorovné přemístění větví, kmenů nebo pařezů s naložením, složením a dopravou do 1000 m pařezů kmenů, průměru přes 100 do 300 mm</t>
  </si>
  <si>
    <t>-1658623400</t>
  </si>
  <si>
    <t>https://podminky.urs.cz/item/CS_URS_2024_02/162201421</t>
  </si>
  <si>
    <t>50 "pařezy"</t>
  </si>
  <si>
    <t>10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</si>
  <si>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</si>
  <si>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</si>
  <si>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-2037815775</t>
  </si>
  <si>
    <t>https://podminky.urs.cz/item/CS_URS_2024_02/162351103</t>
  </si>
  <si>
    <t>11</t>
  </si>
  <si>
    <t>171151131</t>
  </si>
  <si>
    <t>Uložení sypanin do násypů strojně s rozprostřením sypaniny ve vrstvách a s hrubým urovnáním zhutněných z hornin nesoudržných a soudržných střídavě ukládaných</t>
  </si>
  <si>
    <t>908066988</t>
  </si>
  <si>
    <t>https://podminky.urs.cz/item/CS_URS_2024_02/171151131</t>
  </si>
  <si>
    <t>12</t>
  </si>
  <si>
    <t>181151331</t>
  </si>
  <si>
    <t>Plošná úprava terénu v zemině skupiny 1 až 4 s urovnáním povrchu bez doplnění ornice souvislé plochy přes 500 m2 při nerovnostech terénu přes 150 do 200 mm v rovině nebo na svahu do 1:5</t>
  </si>
  <si>
    <t>2045084161</t>
  </si>
  <si>
    <t>https://podminky.urs.cz/item/CS_URS_2024_02/181151331</t>
  </si>
  <si>
    <t>"očist povrchu srovnatelně s úpravou"</t>
  </si>
  <si>
    <t>2600</t>
  </si>
  <si>
    <t>Ostatní konstrukce a práce, bourání</t>
  </si>
  <si>
    <t>13</t>
  </si>
  <si>
    <t>966006531</t>
  </si>
  <si>
    <t>Odstranění sloupků protihlukových stěn založených do patek nebo do pilot ocelových</t>
  </si>
  <si>
    <t>m</t>
  </si>
  <si>
    <t>383912693</t>
  </si>
  <si>
    <t>https://podminky.urs.cz/item/CS_URS_2024_02/966006531</t>
  </si>
  <si>
    <t>6 "sloupy veřejného osvětlení"</t>
  </si>
  <si>
    <t>14</t>
  </si>
  <si>
    <t>97712121a</t>
  </si>
  <si>
    <t>Likvidace vrtu pozorovacího s odstraněním soklu a zasypáním a zalitím jílocementem</t>
  </si>
  <si>
    <t>sou</t>
  </si>
  <si>
    <t>-1512571888</t>
  </si>
  <si>
    <t>15 "likvidace pozorovacích vrtů - odkopání zhlaví, krycí deska, zásyp a urovnání terénu"</t>
  </si>
  <si>
    <t>97712131a</t>
  </si>
  <si>
    <t>Odstranění ocelové jímky 2*2*3,5m</t>
  </si>
  <si>
    <t>-1114575942</t>
  </si>
  <si>
    <t xml:space="preserve">2 </t>
  </si>
  <si>
    <t>997</t>
  </si>
  <si>
    <t>Přesun sutě</t>
  </si>
  <si>
    <t>16</t>
  </si>
  <si>
    <t>997221561</t>
  </si>
  <si>
    <t>Vodorovná doprava suti bez naložení, ale se složením a s hrubým urovnáním z kusových materiálů, na vzdálenost do 1 km</t>
  </si>
  <si>
    <t>t</t>
  </si>
  <si>
    <t>-472245158</t>
  </si>
  <si>
    <t>https://podminky.urs.cz/item/CS_URS_2024_02/997221561</t>
  </si>
  <si>
    <t>5,667 "sloup veřejného osvětlení"</t>
  </si>
  <si>
    <t>6 "jímky"</t>
  </si>
  <si>
    <t>17</t>
  </si>
  <si>
    <t>-986945710</t>
  </si>
  <si>
    <t>"Pražce "</t>
  </si>
  <si>
    <t>200*0,3</t>
  </si>
  <si>
    <t>18</t>
  </si>
  <si>
    <t>997221571</t>
  </si>
  <si>
    <t>Vodorovná doprava vybouraných hmot bez naložení, ale se složením a s hrubým urovnáním na vzdálenost do 1 km</t>
  </si>
  <si>
    <t>1048930334</t>
  </si>
  <si>
    <t>https://podminky.urs.cz/item/CS_URS_2024_02/997221571</t>
  </si>
  <si>
    <t>198,8 "panely"</t>
  </si>
  <si>
    <t>19</t>
  </si>
  <si>
    <t>997221579</t>
  </si>
  <si>
    <t>Vodorovná doprava vybouraných hmot bez naložení, ale se složením a s hrubým urovnáním na vzdálenost Příplatek k ceně za každý další započatý 1 km přes 1 km</t>
  </si>
  <si>
    <t>594247055</t>
  </si>
  <si>
    <t>https://podminky.urs.cz/item/CS_URS_2024_02/997221579</t>
  </si>
  <si>
    <t>9*5,667 "sloup veřejného osvětlení"</t>
  </si>
  <si>
    <t>9*6 "jímky"</t>
  </si>
  <si>
    <t>20</t>
  </si>
  <si>
    <t>997221612</t>
  </si>
  <si>
    <t>Nakládání na dopravní prostředky pro vodorovnou dopravu vybouraných hmot</t>
  </si>
  <si>
    <t>-536489804</t>
  </si>
  <si>
    <t>https://podminky.urs.cz/item/CS_URS_2024_02/997221612</t>
  </si>
  <si>
    <t>11,667</t>
  </si>
  <si>
    <t>-1631710388</t>
  </si>
  <si>
    <t>"pražce"</t>
  </si>
  <si>
    <t>0,3*200</t>
  </si>
  <si>
    <t>22</t>
  </si>
  <si>
    <t>99722161a</t>
  </si>
  <si>
    <t xml:space="preserve">Skládání a ukládání kusových částí do terénu - přažce_x000d_
</t>
  </si>
  <si>
    <t>-1315430477</t>
  </si>
  <si>
    <t>200 "uložení pražců"</t>
  </si>
  <si>
    <t xml:space="preserve">22112020_02 - Mnišek pod Brdy -  Hráz</t>
  </si>
  <si>
    <t>Mnišek pod Brdy</t>
  </si>
  <si>
    <t>-1372202380</t>
  </si>
  <si>
    <t>870 "panelová plocha"</t>
  </si>
  <si>
    <t>122151104</t>
  </si>
  <si>
    <t>Odkopávky a prokopávky nezapažené strojně v hornině třídy těžitelnosti I skupiny 1 a 2 přes 100 do 500 m3</t>
  </si>
  <si>
    <t>1568638151</t>
  </si>
  <si>
    <t>https://podminky.urs.cz/item/CS_URS_2024_02/122151104</t>
  </si>
  <si>
    <t>11,8*58,8*0,15 "zámek pro hrázku"</t>
  </si>
  <si>
    <t>1113733851</t>
  </si>
  <si>
    <t>936 "těleso hráze"</t>
  </si>
  <si>
    <t>58,8*3,2*0,15 "zásyp po části demontovaných panelů"</t>
  </si>
  <si>
    <t>167151111</t>
  </si>
  <si>
    <t>Nakládání, skládání a překládání neulehlého výkopku nebo sypaniny strojně nakládání, množství přes 100 m3, z hornin třídy těžitelnosti I, skupiny 1 až 3</t>
  </si>
  <si>
    <t>1355104833</t>
  </si>
  <si>
    <t>https://podminky.urs.cz/item/CS_URS_2024_02/167151111</t>
  </si>
  <si>
    <t>171152501</t>
  </si>
  <si>
    <t>Zhutnění podloží pod násypy z rostlé horniny třídy těžitelnosti I a II, skupiny 1 až 4 z hornin soudružných a nesoudržných</t>
  </si>
  <si>
    <t>-405805604</t>
  </si>
  <si>
    <t>https://podminky.urs.cz/item/CS_URS_2024_02/171152501</t>
  </si>
  <si>
    <t>870 "hráz"</t>
  </si>
  <si>
    <t>171251201</t>
  </si>
  <si>
    <t>Uložení sypaniny na skládky nebo meziskládky bez hutnění s upravením uložené sypaniny do předepsaného tvaru</t>
  </si>
  <si>
    <t>-29254522</t>
  </si>
  <si>
    <t>https://podminky.urs.cz/item/CS_URS_2024_02/171251201</t>
  </si>
  <si>
    <t>11,8*58,8*0,15 "zámek pod tělesem hráze"</t>
  </si>
  <si>
    <t>173153101</t>
  </si>
  <si>
    <t>Uložení netříděných sypanin do přechodových vrstev zemních a kamenitých hrází přehradních a jiných vodních nádrží z horniny třídy těžitelnosti I a II, skupiny 1 až 4 pro všechny míry zhutnění vodorovné šířky vrstvy do 2,5 m</t>
  </si>
  <si>
    <t>818086665</t>
  </si>
  <si>
    <t>https://podminky.urs.cz/item/CS_URS_2024_02/173153101</t>
  </si>
  <si>
    <t>174151101</t>
  </si>
  <si>
    <t>Zásyp sypaninou z jakékoliv horniny strojně s uložením výkopku ve vrstvách se zhutněním jam, šachet, rýh nebo kolem objektů v těchto vykopávkách</t>
  </si>
  <si>
    <t>782340826</t>
  </si>
  <si>
    <t>https://podminky.urs.cz/item/CS_URS_2024_02/174151101</t>
  </si>
  <si>
    <t>182251101</t>
  </si>
  <si>
    <t>Svahování trvalých svahů do projektovaných profilů strojně s potřebným přemístěním výkopku při svahování násypů v jakékoliv hornině</t>
  </si>
  <si>
    <t>-2146618901</t>
  </si>
  <si>
    <t>https://podminky.urs.cz/item/CS_URS_2024_02/182251101</t>
  </si>
  <si>
    <t>530 "hráz"</t>
  </si>
  <si>
    <t>1849194397</t>
  </si>
  <si>
    <t>308,85 "panely"</t>
  </si>
  <si>
    <t>22112020_03 - Mníšek pod Brdy - Těsnění dna odkaliště</t>
  </si>
  <si>
    <t xml:space="preserve">    2 - Zakládání</t>
  </si>
  <si>
    <t>PSV - Práce a dodávky PSV</t>
  </si>
  <si>
    <t xml:space="preserve">    711 - Izolace proti vodě, vlhkosti a plynům</t>
  </si>
  <si>
    <t>132251104</t>
  </si>
  <si>
    <t>Hloubení nezapažených rýh šířky do 800 mm strojně s urovnáním dna do předepsaného profilu a spádu v hornině třídy těžitelnosti I skupiny 3 přes 100 m3</t>
  </si>
  <si>
    <t>-388857292</t>
  </si>
  <si>
    <t>https://podminky.urs.cz/item/CS_URS_2024_02/132251104</t>
  </si>
  <si>
    <t>245*0,6*0,6+245*0,6*0,6/2*2 "zámek, kotva"</t>
  </si>
  <si>
    <t>1984074723</t>
  </si>
  <si>
    <t>Zakládání</t>
  </si>
  <si>
    <t>2131411R1</t>
  </si>
  <si>
    <t>Zřízení vrstvy z geotextilie filtrační, separační, odvodňovací, ochranné, výztužné nebo protierozní v rovině nebo ve sklonu do 1:5, šířky do 3 m</t>
  </si>
  <si>
    <t>1010467820</t>
  </si>
  <si>
    <t>3850 "dno"</t>
  </si>
  <si>
    <t>245*1,2 "zámek"</t>
  </si>
  <si>
    <t>M</t>
  </si>
  <si>
    <t>69311084</t>
  </si>
  <si>
    <t>geotextilie netkaná separační, ochranná, filtrační, drenážní PP 700g/m2</t>
  </si>
  <si>
    <t>183698162</t>
  </si>
  <si>
    <t>3850*1,1</t>
  </si>
  <si>
    <t>245*1,2*1,1</t>
  </si>
  <si>
    <t>936941112</t>
  </si>
  <si>
    <t>Osazování doplňkových ocelových součástí hmotnosti přes 1 do 10 kg</t>
  </si>
  <si>
    <t>kg</t>
  </si>
  <si>
    <t>-545934774</t>
  </si>
  <si>
    <t>https://podminky.urs.cz/item/CS_URS_2024_02/936941112</t>
  </si>
  <si>
    <t>125*0,6*2,54 "kotva zámku"</t>
  </si>
  <si>
    <t>13021016</t>
  </si>
  <si>
    <t>tyč ocelová kruhová žebírková DIN 488 jakost B500B (10 505) výztuž do betonu D 18mm</t>
  </si>
  <si>
    <t>-2109759962</t>
  </si>
  <si>
    <t>125*0,6*0,00254 "245/2 á 0,6 m"</t>
  </si>
  <si>
    <t>PSV</t>
  </si>
  <si>
    <t>Práce a dodávky PSV</t>
  </si>
  <si>
    <t>711</t>
  </si>
  <si>
    <t>Izolace proti vodě, vlhkosti a plynům</t>
  </si>
  <si>
    <t>711151101</t>
  </si>
  <si>
    <t>Provedení izolace proti zemní vlhkosti bentonitovou rohoží na ploše vodorovné V</t>
  </si>
  <si>
    <t>-2016159019</t>
  </si>
  <si>
    <t>https://podminky.urs.cz/item/CS_URS_2024_02/711151101</t>
  </si>
  <si>
    <t>56284517</t>
  </si>
  <si>
    <t>rohož bentonitová 5,0 kg/m2</t>
  </si>
  <si>
    <t>32</t>
  </si>
  <si>
    <t>-1517215098</t>
  </si>
  <si>
    <t>3850*1,15 "dno"</t>
  </si>
  <si>
    <t>245*1,2*1,15 "zámek"</t>
  </si>
  <si>
    <t>7114713R1</t>
  </si>
  <si>
    <t>Provedení hydroizolačního systému spodní stavby na ploše vodorovné fólií HDPE volně s horkovzdušným navařením segmentů</t>
  </si>
  <si>
    <t>1736873239</t>
  </si>
  <si>
    <t>https://podminky.urs.cz/item/CS_URS_2024_02/7114713R1</t>
  </si>
  <si>
    <t>28323113</t>
  </si>
  <si>
    <t>fólie HDPE (940-950kg/m3) na skládky a proti zemní vlhkosti nad úrovní terénu tl 2,0mm</t>
  </si>
  <si>
    <t>-840526424</t>
  </si>
  <si>
    <t>998711101</t>
  </si>
  <si>
    <t>Přesun hmot pro izolace proti vodě, vlhkosti a plynům stanovený z hmotnosti přesunovaného materiálu vodorovná dopravní vzdálenost do 50 m základní v objektech výšky do 6 m</t>
  </si>
  <si>
    <t>-278667572</t>
  </si>
  <si>
    <t>https://podminky.urs.cz/item/CS_URS_2024_02/998711101</t>
  </si>
  <si>
    <t>22112020_04 - Mníšek pod Brdy - Přemístění odpadů</t>
  </si>
  <si>
    <t>1151012R2</t>
  </si>
  <si>
    <t>Čerpání odpadních vod, doprava do místa likvidace, likvidace odpadních vod</t>
  </si>
  <si>
    <t>-216706359</t>
  </si>
  <si>
    <t>1000</t>
  </si>
  <si>
    <t>582531135</t>
  </si>
  <si>
    <t>8500 "odpad"</t>
  </si>
  <si>
    <t>1306699203</t>
  </si>
  <si>
    <t>171151103</t>
  </si>
  <si>
    <t>Uložení sypanin do násypů strojně s rozprostřením sypaniny ve vrstvách a s hrubým urovnáním zhutněných z hornin soudržných jakékoliv třídy těžitelnosti</t>
  </si>
  <si>
    <t>15809634</t>
  </si>
  <si>
    <t>https://podminky.urs.cz/item/CS_URS_2024_02/171151103</t>
  </si>
  <si>
    <t>181151321</t>
  </si>
  <si>
    <t>Plošná úprava terénu v zemině skupiny 1 až 4 s urovnáním povrchu bez doplnění ornice souvislé plochy přes 500 m2 při nerovnostech terénu přes 100 do 150 mm v rovině nebo na svahu do 1:5</t>
  </si>
  <si>
    <t>-1158700837</t>
  </si>
  <si>
    <t>https://podminky.urs.cz/item/CS_URS_2024_02/181151321</t>
  </si>
  <si>
    <t>3150 "vyčištění a urovnání plochy"</t>
  </si>
  <si>
    <t>22112020_05 - Mníšek pod Brdy - Zakrytí odkaliště</t>
  </si>
  <si>
    <t>1012581867</t>
  </si>
  <si>
    <t>1280 "krycí vrstva"</t>
  </si>
  <si>
    <t>-731602686</t>
  </si>
  <si>
    <t>126777441</t>
  </si>
  <si>
    <t>-970751304</t>
  </si>
  <si>
    <t>4270 "úprava pláně"</t>
  </si>
  <si>
    <t>919721103</t>
  </si>
  <si>
    <t>Geomříž pro stabilizaci podkladu tkaná z polyesteru podélná pevnost v tahu přes 80 do 150 kN/m</t>
  </si>
  <si>
    <t>-1479523354</t>
  </si>
  <si>
    <t>https://podminky.urs.cz/item/CS_URS_2024_02/919721103</t>
  </si>
  <si>
    <t>3850 "zakrytí odkaliště"</t>
  </si>
  <si>
    <t>-388241456</t>
  </si>
  <si>
    <t>125*0,66*2,54 "kotva zámku"</t>
  </si>
  <si>
    <t>1758893460</t>
  </si>
  <si>
    <t>-2013718095</t>
  </si>
  <si>
    <t>-24190759</t>
  </si>
  <si>
    <t>3850*1,15</t>
  </si>
  <si>
    <t>245*1,2*1,15</t>
  </si>
  <si>
    <t>-1510278690</t>
  </si>
  <si>
    <t>-1124509006</t>
  </si>
  <si>
    <t>1239786388</t>
  </si>
  <si>
    <t>22112020_06 - Mníšek pod Brdy - Terénní úpravy</t>
  </si>
  <si>
    <t>-1102705743</t>
  </si>
  <si>
    <t>63375</t>
  </si>
  <si>
    <t>-1208266668</t>
  </si>
  <si>
    <t>1910538457</t>
  </si>
  <si>
    <t>181951111</t>
  </si>
  <si>
    <t>Úprava pláně vyrovnáním výškových rozdílů strojně v hornině třídy těžitelnosti I, skupiny 1 až 3 bez zhutnění</t>
  </si>
  <si>
    <t>-2123661395</t>
  </si>
  <si>
    <t>https://podminky.urs.cz/item/CS_URS_2024_02/181951111</t>
  </si>
  <si>
    <t>26890</t>
  </si>
  <si>
    <t>-494125914</t>
  </si>
  <si>
    <t>17620</t>
  </si>
  <si>
    <t>9970066R5N</t>
  </si>
  <si>
    <t>Naložení, doprava, likvidace odpadu na řízené skládce včetně evidence a dokumentace (směs)</t>
  </si>
  <si>
    <t>-2080481713</t>
  </si>
  <si>
    <t>500 "likvidace odpadu, kateg. N"</t>
  </si>
  <si>
    <t>22112020_07 - Mníšek pod Brdy - Technická rekultivace</t>
  </si>
  <si>
    <t>-275981740</t>
  </si>
  <si>
    <t>960*1*0,5+960*0,5*1/2 "zámek kotva, pata svahu"</t>
  </si>
  <si>
    <t>880*1*0,5+880*0,5*1/2 "zámek kotva, koruna skládky"</t>
  </si>
  <si>
    <t>1358193429</t>
  </si>
  <si>
    <t>14329 "krycí zemina, v místě"</t>
  </si>
  <si>
    <t>1627061R9</t>
  </si>
  <si>
    <t>Dovoz chybějícího materiálu - naložení, doprava (krycí vrstva, biologicky zúrodnitelnná zemina)</t>
  </si>
  <si>
    <t>-966069399</t>
  </si>
  <si>
    <t>16826 "krycí zemina"</t>
  </si>
  <si>
    <t>13355 "biologicky zúrodnitelná zemina"</t>
  </si>
  <si>
    <t>1021329020</t>
  </si>
  <si>
    <t>-21567868</t>
  </si>
  <si>
    <t>31155 "krycí zemina, vrstva tl. 40 cm a 30 cm"</t>
  </si>
  <si>
    <t>-2129303432</t>
  </si>
  <si>
    <t>181351115</t>
  </si>
  <si>
    <t>Rozprostření a urovnání ornice v rovině nebo ve svahu sklonu do 1:5 strojně při souvislé ploše přes 500 m2, tl. vrstvy přes 250 do 300 mm</t>
  </si>
  <si>
    <t>1458573356</t>
  </si>
  <si>
    <t>https://podminky.urs.cz/item/CS_URS_2024_02/181351115</t>
  </si>
  <si>
    <t>13355/0,3 "biologicky zúrodniterlná zemina"</t>
  </si>
  <si>
    <t>-273040914</t>
  </si>
  <si>
    <t>26890 "úprava pláně"</t>
  </si>
  <si>
    <t>-979685068</t>
  </si>
  <si>
    <t>1247431223</t>
  </si>
  <si>
    <t>44515 "podkladní geotextilie"</t>
  </si>
  <si>
    <t>6931105a</t>
  </si>
  <si>
    <t>Geotextilie F400M</t>
  </si>
  <si>
    <t>-439553526</t>
  </si>
  <si>
    <t>44515*1,15</t>
  </si>
  <si>
    <t>2132214a</t>
  </si>
  <si>
    <t>Montáž drenážní geokompozit</t>
  </si>
  <si>
    <t>-1527906139</t>
  </si>
  <si>
    <t>44515</t>
  </si>
  <si>
    <t>6931108a</t>
  </si>
  <si>
    <t>Drenážní geokompozit "Fabr"</t>
  </si>
  <si>
    <t>289461128</t>
  </si>
  <si>
    <t>2132215a</t>
  </si>
  <si>
    <t>Montáž protierozní mřížky</t>
  </si>
  <si>
    <t>1351899811</t>
  </si>
  <si>
    <t>6931109a</t>
  </si>
  <si>
    <t>Protierozní mřížka "Polymat"</t>
  </si>
  <si>
    <t>-788141458</t>
  </si>
  <si>
    <t>17620*1,15</t>
  </si>
  <si>
    <t>2132216a</t>
  </si>
  <si>
    <t>Montáž stabilazační geomříže Ar</t>
  </si>
  <si>
    <t>1942251139</t>
  </si>
  <si>
    <t>6931110a</t>
  </si>
  <si>
    <t>Stabilizační geomříž Arter</t>
  </si>
  <si>
    <t>-875736696</t>
  </si>
  <si>
    <t>-412720202</t>
  </si>
  <si>
    <t>920*0,6*2,54 "kotva zámku"</t>
  </si>
  <si>
    <t>-1223718718</t>
  </si>
  <si>
    <t>920*0,6*0,00254 "(960+880)/2 á 0,6 m"</t>
  </si>
  <si>
    <t>1286850013</t>
  </si>
  <si>
    <t>26890 "hladká"</t>
  </si>
  <si>
    <t>17620 "svahová"</t>
  </si>
  <si>
    <t>6931106a</t>
  </si>
  <si>
    <t>Folie HDPE tl 1,5mm rov</t>
  </si>
  <si>
    <t>1304127409</t>
  </si>
  <si>
    <t>26890*1,15</t>
  </si>
  <si>
    <t>6931107a</t>
  </si>
  <si>
    <t>Folie HDPE 1,5 svah</t>
  </si>
  <si>
    <t>891659392</t>
  </si>
  <si>
    <t xml:space="preserve">22112020_08 - Mníšek pod Brdy  - Biologická rekultivace</t>
  </si>
  <si>
    <t>Ing. R. Pýcha</t>
  </si>
  <si>
    <t xml:space="preserve">    998 - Přesun hmot</t>
  </si>
  <si>
    <t>111151331</t>
  </si>
  <si>
    <t>Pokosení trávníku při souvislé ploše přes 10000 m2 lučního v rovině nebo svahu do 1:5</t>
  </si>
  <si>
    <t>996940756</t>
  </si>
  <si>
    <t>https://podminky.urs.cz/item/CS_URS_2024_02/111151331</t>
  </si>
  <si>
    <t>26890 "oves"</t>
  </si>
  <si>
    <t>111151332</t>
  </si>
  <si>
    <t>Pokosení trávníku při souvislé ploše přes 10000 m2 lučního na svahu přes 1:5 do 1:2</t>
  </si>
  <si>
    <t>1978973835</t>
  </si>
  <si>
    <t>https://podminky.urs.cz/item/CS_URS_2024_02/111151332</t>
  </si>
  <si>
    <t>17620 "oves"</t>
  </si>
  <si>
    <t>181451131</t>
  </si>
  <si>
    <t>Založení trávníku na půdě předem připravené plochy přes 1000 m2 výsevem včetně utažení parkového v rovině nebo na svahu do 1:5</t>
  </si>
  <si>
    <t>-1059733184</t>
  </si>
  <si>
    <t>https://podminky.urs.cz/item/CS_URS_2024_02/181451131</t>
  </si>
  <si>
    <t>181451132</t>
  </si>
  <si>
    <t>Založení trávníku na půdě předem připravené plochy přes 1000 m2 výsevem včetně utažení parkového na svahu přes 1:5 do 1:2</t>
  </si>
  <si>
    <t>-2032746492</t>
  </si>
  <si>
    <t>https://podminky.urs.cz/item/CS_URS_2024_02/181451132</t>
  </si>
  <si>
    <t>00572472</t>
  </si>
  <si>
    <t>osivo směs travní krajinná-rovinná</t>
  </si>
  <si>
    <t>260216823</t>
  </si>
  <si>
    <t>26890*0,015</t>
  </si>
  <si>
    <t>00572474</t>
  </si>
  <si>
    <t>osivo směs travní krajinná-svahová</t>
  </si>
  <si>
    <t>220825306</t>
  </si>
  <si>
    <t>17620*0,015</t>
  </si>
  <si>
    <t>181451311</t>
  </si>
  <si>
    <t>Založení trávníku strojně výsevem včetně utažení na ploše v rovině nebo na svahu do 1:5</t>
  </si>
  <si>
    <t>754896650</t>
  </si>
  <si>
    <t>https://podminky.urs.cz/item/CS_URS_2024_02/181451311</t>
  </si>
  <si>
    <t>28600 "oves"</t>
  </si>
  <si>
    <t>181451312</t>
  </si>
  <si>
    <t>Založení trávníku strojně výsevem včetně utažení na ploše na svahu přes 1:5 do 1:2</t>
  </si>
  <si>
    <t>-1446583033</t>
  </si>
  <si>
    <t>https://podminky.urs.cz/item/CS_URS_2024_02/181451312</t>
  </si>
  <si>
    <t>103217a</t>
  </si>
  <si>
    <t>Oves na setí</t>
  </si>
  <si>
    <t>-677591830</t>
  </si>
  <si>
    <t>(26890+17620)*0,02</t>
  </si>
  <si>
    <t>181951112</t>
  </si>
  <si>
    <t>Úprava pláně vyrovnáním výškových rozdílů strojně v hornině třídy těžitelnosti I, skupiny 1 až 3 se zhutněním</t>
  </si>
  <si>
    <t>877807871</t>
  </si>
  <si>
    <t>https://podminky.urs.cz/item/CS_URS_2024_02/181951112</t>
  </si>
  <si>
    <t>26890+17620</t>
  </si>
  <si>
    <t>183101314</t>
  </si>
  <si>
    <t>Hloubení jamek pro vysazování rostlin v zemině skupiny 1 až 4 s výměnou půdy z 100% v rovině nebo na svahu do 1:5, objemu přes 0,05 do 0,125 m3</t>
  </si>
  <si>
    <t>-1565302069</t>
  </si>
  <si>
    <t>https://podminky.urs.cz/item/CS_URS_2024_02/183101314</t>
  </si>
  <si>
    <t>1400*1,3</t>
  </si>
  <si>
    <t>183102314</t>
  </si>
  <si>
    <t>Hloubení jamek pro vysazování rostlin v zemině skupiny 1 až 4 s výměnou půdy z 100% na svahu přes 1:5 do 1:2, objemu přes 0,05 do 0,125 m3</t>
  </si>
  <si>
    <t>1484300381</t>
  </si>
  <si>
    <t>https://podminky.urs.cz/item/CS_URS_2024_02/183102314</t>
  </si>
  <si>
    <t>1100*1,3</t>
  </si>
  <si>
    <t>184102113</t>
  </si>
  <si>
    <t>Výsadba dřeviny s balem do předem vyhloubené jamky se zalitím v rovině nebo na svahu do 1:5, při průměru balu přes 300 do 400 mm</t>
  </si>
  <si>
    <t>1713489450</t>
  </si>
  <si>
    <t>https://podminky.urs.cz/item/CS_URS_2024_02/184102113</t>
  </si>
  <si>
    <t>02650461</t>
  </si>
  <si>
    <t>dub letní /Quercus robur/ 150-200cm</t>
  </si>
  <si>
    <t>-991045313</t>
  </si>
  <si>
    <t>260</t>
  </si>
  <si>
    <t>02652024</t>
  </si>
  <si>
    <t>růže /Rosa/</t>
  </si>
  <si>
    <t>393893621</t>
  </si>
  <si>
    <t>02650430</t>
  </si>
  <si>
    <t>bříza bělokorá /Betula pendula/ 150-200cm</t>
  </si>
  <si>
    <t>1263963323</t>
  </si>
  <si>
    <t>200*1,3</t>
  </si>
  <si>
    <t>0265054a</t>
  </si>
  <si>
    <t>keřovité rostliny-Ptačí zob, Líska, hloh atd</t>
  </si>
  <si>
    <t>1243055060</t>
  </si>
  <si>
    <t>1040</t>
  </si>
  <si>
    <t>184102123</t>
  </si>
  <si>
    <t>Výsadba dřeviny s balem do předem vyhloubené jamky se zalitím na svahu přes 1:5 do 1:2, při průměru balu přes 300 do 400 mm</t>
  </si>
  <si>
    <t>1876885675</t>
  </si>
  <si>
    <t>https://podminky.urs.cz/item/CS_URS_2024_02/184102123</t>
  </si>
  <si>
    <t>1586253488</t>
  </si>
  <si>
    <t>195</t>
  </si>
  <si>
    <t>-237118454</t>
  </si>
  <si>
    <t>02650360</t>
  </si>
  <si>
    <t>dub letní /Quercus robur/ 150-180cm</t>
  </si>
  <si>
    <t>765791023</t>
  </si>
  <si>
    <t>-167974815</t>
  </si>
  <si>
    <t>845</t>
  </si>
  <si>
    <t>23</t>
  </si>
  <si>
    <t>184215112</t>
  </si>
  <si>
    <t>Ukotvení dřeviny kůly v rovině nebo na svahu do 1:5 jedním kůlem, délky přes 1 do 2 m</t>
  </si>
  <si>
    <t>-245963243</t>
  </si>
  <si>
    <t>https://podminky.urs.cz/item/CS_URS_2024_02/184215112</t>
  </si>
  <si>
    <t>(200+200+150+150)*1,3</t>
  </si>
  <si>
    <t>24</t>
  </si>
  <si>
    <t>60591253</t>
  </si>
  <si>
    <t>kůl vyvazovací dřevěný impregnovaný D 8cm dl 2m</t>
  </si>
  <si>
    <t>592347242</t>
  </si>
  <si>
    <t>910</t>
  </si>
  <si>
    <t>25</t>
  </si>
  <si>
    <t>31324801</t>
  </si>
  <si>
    <t>pletivo drátěné s šestihrannými oky Pz 16/0,7mm v 1m</t>
  </si>
  <si>
    <t>-1789603316</t>
  </si>
  <si>
    <t>910*1</t>
  </si>
  <si>
    <t>998</t>
  </si>
  <si>
    <t>Přesun hmot</t>
  </si>
  <si>
    <t>26</t>
  </si>
  <si>
    <t>998231311</t>
  </si>
  <si>
    <t>Přesun hmot pro sadovnické a krajinářské úpravy strojně dopravní vzdálenost do 5000 m</t>
  </si>
  <si>
    <t>103630040</t>
  </si>
  <si>
    <t>https://podminky.urs.cz/item/CS_URS_2024_02/998231311</t>
  </si>
  <si>
    <t>22112020_09 - Mníšek pod Brdy - Sanační a post sanační monitoring</t>
  </si>
  <si>
    <t>N00 - Odběry vzorků, anylýzy, souhr.pol</t>
  </si>
  <si>
    <t xml:space="preserve">    N01 - Odběry vzorků, anylýzy, souhr.pol</t>
  </si>
  <si>
    <t>N00</t>
  </si>
  <si>
    <t>Odběry vzorků, anylýzy, souhr.pol</t>
  </si>
  <si>
    <t>N01</t>
  </si>
  <si>
    <t>04310300a</t>
  </si>
  <si>
    <t>Dynamický odběr podzemní vody, stávající vrty</t>
  </si>
  <si>
    <t>1024</t>
  </si>
  <si>
    <t>1097324836</t>
  </si>
  <si>
    <t>04310301a</t>
  </si>
  <si>
    <t>Dynamický odběr podzemní vrty - monitorovací vrty (7 ks, 12 kol)</t>
  </si>
  <si>
    <t>-2039200475</t>
  </si>
  <si>
    <t>7*12</t>
  </si>
  <si>
    <t>04310302a</t>
  </si>
  <si>
    <t>Odběr vzorků povrchové vody (2 odb místa 12kol)</t>
  </si>
  <si>
    <t>-1165050315</t>
  </si>
  <si>
    <t>2*12</t>
  </si>
  <si>
    <t>04310303a</t>
  </si>
  <si>
    <t>Odběr podzemní vody - studny (8 ks 12kol)</t>
  </si>
  <si>
    <t>-2138259590</t>
  </si>
  <si>
    <t>8*12</t>
  </si>
  <si>
    <t>04310304a</t>
  </si>
  <si>
    <t>Analýza podzemní vody (vrty, studny)</t>
  </si>
  <si>
    <t>-853683159</t>
  </si>
  <si>
    <t>04310305a</t>
  </si>
  <si>
    <t>Analýza povrchové vody</t>
  </si>
  <si>
    <t>-103193538</t>
  </si>
  <si>
    <t>04910300a</t>
  </si>
  <si>
    <t>Odborná likvidace vybraných vrtů</t>
  </si>
  <si>
    <t>Kompl</t>
  </si>
  <si>
    <t>756444769</t>
  </si>
  <si>
    <t>04910301a</t>
  </si>
  <si>
    <t>Odborný dohled</t>
  </si>
  <si>
    <t>hod</t>
  </si>
  <si>
    <t>-922723728</t>
  </si>
  <si>
    <t>180</t>
  </si>
  <si>
    <t>04910302a</t>
  </si>
  <si>
    <t>Vyhodnocení dat. vypracování roční zprávy</t>
  </si>
  <si>
    <t>-1483683901</t>
  </si>
  <si>
    <t>04910303a</t>
  </si>
  <si>
    <t>Závěrečná zpráva</t>
  </si>
  <si>
    <t>1194245996</t>
  </si>
  <si>
    <t>34010304a</t>
  </si>
  <si>
    <t>Přeprava vzorků</t>
  </si>
  <si>
    <t>km</t>
  </si>
  <si>
    <t>-1468423944</t>
  </si>
  <si>
    <t>22112020_VRN - Mníšek pod Brdy - VRN a Ostatní</t>
  </si>
  <si>
    <t xml:space="preserve">VRN - 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</si>
  <si>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</si>
  <si>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</si>
  <si>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</si>
  <si>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</si>
  <si>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VRN</t>
  </si>
  <si>
    <t xml:space="preserve"> Vedlejší rozpočtové náklady</t>
  </si>
  <si>
    <t>VRN1</t>
  </si>
  <si>
    <t>Průzkumné, geodetické a projektové práce</t>
  </si>
  <si>
    <t>012103000</t>
  </si>
  <si>
    <t>Přípravné zeměměřičské práce</t>
  </si>
  <si>
    <t>Kus</t>
  </si>
  <si>
    <t>392389236</t>
  </si>
  <si>
    <t>https://podminky.urs.cz/item/CS_URS_2024_02/012103000</t>
  </si>
  <si>
    <t>012303000</t>
  </si>
  <si>
    <t>Zeměměřičské práce při provádění stavby</t>
  </si>
  <si>
    <t>1296755089</t>
  </si>
  <si>
    <t>https://podminky.urs.cz/item/CS_URS_2024_02/012303000</t>
  </si>
  <si>
    <t>013254000</t>
  </si>
  <si>
    <t>Dokumentace skutečného provedení stavby</t>
  </si>
  <si>
    <t>1222095244</t>
  </si>
  <si>
    <t>https://podminky.urs.cz/item/CS_URS_2024_02/013254000</t>
  </si>
  <si>
    <t>VRN3</t>
  </si>
  <si>
    <t>Zařízení staveniště</t>
  </si>
  <si>
    <t>030001000</t>
  </si>
  <si>
    <t>503645172</t>
  </si>
  <si>
    <t>https://podminky.urs.cz/item/CS_URS_2024_02/030001000</t>
  </si>
  <si>
    <t>034503000</t>
  </si>
  <si>
    <t>Informační tabule na staveništi</t>
  </si>
  <si>
    <t>-1302190815</t>
  </si>
  <si>
    <t>https://podminky.urs.cz/item/CS_URS_2024_02/034503000</t>
  </si>
  <si>
    <t>VRN4</t>
  </si>
  <si>
    <t>Inženýrská činnost</t>
  </si>
  <si>
    <t>040001000</t>
  </si>
  <si>
    <t>-947571277</t>
  </si>
  <si>
    <t>https://podminky.urs.cz/item/CS_URS_2024_02/040001000</t>
  </si>
  <si>
    <t>043194000</t>
  </si>
  <si>
    <t>Zkoušky ostatní</t>
  </si>
  <si>
    <t>-2051980788</t>
  </si>
  <si>
    <t>https://podminky.urs.cz/item/CS_URS_2024_02/043194000</t>
  </si>
  <si>
    <t>045002000</t>
  </si>
  <si>
    <t>Kompletační a koordinační činnost</t>
  </si>
  <si>
    <t>-1719749494</t>
  </si>
  <si>
    <t>https://podminky.urs.cz/item/CS_URS_2024_02/045002000</t>
  </si>
  <si>
    <t>VRN6</t>
  </si>
  <si>
    <t>Územní vlivy</t>
  </si>
  <si>
    <t>060001000</t>
  </si>
  <si>
    <t>-1125514264</t>
  </si>
  <si>
    <t>https://podminky.urs.cz/item/CS_URS_2024_02/060001000</t>
  </si>
  <si>
    <t>065002000</t>
  </si>
  <si>
    <t>Mimostaveništní doprava materiálů, výrobků a strojů</t>
  </si>
  <si>
    <t>-566395223</t>
  </si>
  <si>
    <t>https://podminky.urs.cz/item/CS_URS_2024_02/065002000</t>
  </si>
  <si>
    <t xml:space="preserve"> 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</si>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</sst>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styles" Target="styles.xml" /><Relationship Id="rId14" Type="http://schemas.openxmlformats.org/officeDocument/2006/relationships/theme" Target="theme/theme1.xml" /><Relationship Id="rId15" Type="http://schemas.openxmlformats.org/officeDocument/2006/relationships/calcChain" Target="calcChain.xml" /><Relationship Id="rId1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012103000" TargetMode="External" /><Relationship Id="rId2" Type="http://schemas.openxmlformats.org/officeDocument/2006/relationships/hyperlink" Target="https://podminky.urs.cz/item/CS_URS_2024_02/012303000" TargetMode="External" /><Relationship Id="rId3" Type="http://schemas.openxmlformats.org/officeDocument/2006/relationships/hyperlink" Target="https://podminky.urs.cz/item/CS_URS_2024_02/013254000" TargetMode="External" /><Relationship Id="rId4" Type="http://schemas.openxmlformats.org/officeDocument/2006/relationships/hyperlink" Target="https://podminky.urs.cz/item/CS_URS_2024_02/030001000" TargetMode="External" /><Relationship Id="rId5" Type="http://schemas.openxmlformats.org/officeDocument/2006/relationships/hyperlink" Target="https://podminky.urs.cz/item/CS_URS_2024_02/034503000" TargetMode="External" /><Relationship Id="rId6" Type="http://schemas.openxmlformats.org/officeDocument/2006/relationships/hyperlink" Target="https://podminky.urs.cz/item/CS_URS_2024_02/040001000" TargetMode="External" /><Relationship Id="rId7" Type="http://schemas.openxmlformats.org/officeDocument/2006/relationships/hyperlink" Target="https://podminky.urs.cz/item/CS_URS_2024_02/043194000" TargetMode="External" /><Relationship Id="rId8" Type="http://schemas.openxmlformats.org/officeDocument/2006/relationships/hyperlink" Target="https://podminky.urs.cz/item/CS_URS_2024_02/045002000" TargetMode="External" /><Relationship Id="rId9" Type="http://schemas.openxmlformats.org/officeDocument/2006/relationships/hyperlink" Target="https://podminky.urs.cz/item/CS_URS_2024_02/060001000" TargetMode="External" /><Relationship Id="rId10" Type="http://schemas.openxmlformats.org/officeDocument/2006/relationships/hyperlink" Target="https://podminky.urs.cz/item/CS_URS_2024_02/065002000" TargetMode="External" /><Relationship Id="rId1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251203" TargetMode="External" /><Relationship Id="rId2" Type="http://schemas.openxmlformats.org/officeDocument/2006/relationships/hyperlink" Target="https://podminky.urs.cz/item/CS_URS_2024_02/112101101" TargetMode="External" /><Relationship Id="rId3" Type="http://schemas.openxmlformats.org/officeDocument/2006/relationships/hyperlink" Target="https://podminky.urs.cz/item/CS_URS_2024_02/112155115" TargetMode="External" /><Relationship Id="rId4" Type="http://schemas.openxmlformats.org/officeDocument/2006/relationships/hyperlink" Target="https://podminky.urs.cz/item/CS_URS_2024_02/112155311" TargetMode="External" /><Relationship Id="rId5" Type="http://schemas.openxmlformats.org/officeDocument/2006/relationships/hyperlink" Target="https://podminky.urs.cz/item/CS_URS_2024_02/112251101" TargetMode="External" /><Relationship Id="rId6" Type="http://schemas.openxmlformats.org/officeDocument/2006/relationships/hyperlink" Target="https://podminky.urs.cz/item/CS_URS_2024_02/113151111" TargetMode="External" /><Relationship Id="rId7" Type="http://schemas.openxmlformats.org/officeDocument/2006/relationships/hyperlink" Target="https://podminky.urs.cz/item/CS_URS_2024_02/122251107" TargetMode="External" /><Relationship Id="rId8" Type="http://schemas.openxmlformats.org/officeDocument/2006/relationships/hyperlink" Target="https://podminky.urs.cz/item/CS_URS_2024_02/129951121" TargetMode="External" /><Relationship Id="rId9" Type="http://schemas.openxmlformats.org/officeDocument/2006/relationships/hyperlink" Target="https://podminky.urs.cz/item/CS_URS_2024_02/162201421" TargetMode="External" /><Relationship Id="rId10" Type="http://schemas.openxmlformats.org/officeDocument/2006/relationships/hyperlink" Target="https://podminky.urs.cz/item/CS_URS_2024_02/162351103" TargetMode="External" /><Relationship Id="rId11" Type="http://schemas.openxmlformats.org/officeDocument/2006/relationships/hyperlink" Target="https://podminky.urs.cz/item/CS_URS_2024_02/171151131" TargetMode="External" /><Relationship Id="rId12" Type="http://schemas.openxmlformats.org/officeDocument/2006/relationships/hyperlink" Target="https://podminky.urs.cz/item/CS_URS_2024_02/181151331" TargetMode="External" /><Relationship Id="rId13" Type="http://schemas.openxmlformats.org/officeDocument/2006/relationships/hyperlink" Target="https://podminky.urs.cz/item/CS_URS_2024_02/966006531" TargetMode="External" /><Relationship Id="rId14" Type="http://schemas.openxmlformats.org/officeDocument/2006/relationships/hyperlink" Target="https://podminky.urs.cz/item/CS_URS_2024_02/997221561" TargetMode="External" /><Relationship Id="rId15" Type="http://schemas.openxmlformats.org/officeDocument/2006/relationships/hyperlink" Target="https://podminky.urs.cz/item/CS_URS_2024_02/997221561" TargetMode="External" /><Relationship Id="rId16" Type="http://schemas.openxmlformats.org/officeDocument/2006/relationships/hyperlink" Target="https://podminky.urs.cz/item/CS_URS_2024_02/997221571" TargetMode="External" /><Relationship Id="rId17" Type="http://schemas.openxmlformats.org/officeDocument/2006/relationships/hyperlink" Target="https://podminky.urs.cz/item/CS_URS_2024_02/997221579" TargetMode="External" /><Relationship Id="rId18" Type="http://schemas.openxmlformats.org/officeDocument/2006/relationships/hyperlink" Target="https://podminky.urs.cz/item/CS_URS_2024_02/997221612" TargetMode="External" /><Relationship Id="rId19" Type="http://schemas.openxmlformats.org/officeDocument/2006/relationships/hyperlink" Target="https://podminky.urs.cz/item/CS_URS_2024_02/997221612" TargetMode="External" /><Relationship Id="rId2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51111" TargetMode="External" /><Relationship Id="rId2" Type="http://schemas.openxmlformats.org/officeDocument/2006/relationships/hyperlink" Target="https://podminky.urs.cz/item/CS_URS_2024_02/122151104" TargetMode="External" /><Relationship Id="rId3" Type="http://schemas.openxmlformats.org/officeDocument/2006/relationships/hyperlink" Target="https://podminky.urs.cz/item/CS_URS_2024_02/162351103" TargetMode="External" /><Relationship Id="rId4" Type="http://schemas.openxmlformats.org/officeDocument/2006/relationships/hyperlink" Target="https://podminky.urs.cz/item/CS_URS_2024_02/167151111" TargetMode="External" /><Relationship Id="rId5" Type="http://schemas.openxmlformats.org/officeDocument/2006/relationships/hyperlink" Target="https://podminky.urs.cz/item/CS_URS_2024_02/171152501" TargetMode="External" /><Relationship Id="rId6" Type="http://schemas.openxmlformats.org/officeDocument/2006/relationships/hyperlink" Target="https://podminky.urs.cz/item/CS_URS_2024_02/171251201" TargetMode="External" /><Relationship Id="rId7" Type="http://schemas.openxmlformats.org/officeDocument/2006/relationships/hyperlink" Target="https://podminky.urs.cz/item/CS_URS_2024_02/173153101" TargetMode="External" /><Relationship Id="rId8" Type="http://schemas.openxmlformats.org/officeDocument/2006/relationships/hyperlink" Target="https://podminky.urs.cz/item/CS_URS_2024_02/174151101" TargetMode="External" /><Relationship Id="rId9" Type="http://schemas.openxmlformats.org/officeDocument/2006/relationships/hyperlink" Target="https://podminky.urs.cz/item/CS_URS_2024_02/182251101" TargetMode="External" /><Relationship Id="rId10" Type="http://schemas.openxmlformats.org/officeDocument/2006/relationships/hyperlink" Target="https://podminky.urs.cz/item/CS_URS_2024_02/997221571" TargetMode="External" /><Relationship Id="rId1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4" TargetMode="External" /><Relationship Id="rId2" Type="http://schemas.openxmlformats.org/officeDocument/2006/relationships/hyperlink" Target="https://podminky.urs.cz/item/CS_URS_2024_02/174151101" TargetMode="External" /><Relationship Id="rId3" Type="http://schemas.openxmlformats.org/officeDocument/2006/relationships/hyperlink" Target="https://podminky.urs.cz/item/CS_URS_2024_02/936941112" TargetMode="External" /><Relationship Id="rId4" Type="http://schemas.openxmlformats.org/officeDocument/2006/relationships/hyperlink" Target="https://podminky.urs.cz/item/CS_URS_2024_02/711151101" TargetMode="External" /><Relationship Id="rId5" Type="http://schemas.openxmlformats.org/officeDocument/2006/relationships/hyperlink" Target="https://podminky.urs.cz/item/CS_URS_2024_02/7114713R1" TargetMode="External" /><Relationship Id="rId6" Type="http://schemas.openxmlformats.org/officeDocument/2006/relationships/hyperlink" Target="https://podminky.urs.cz/item/CS_URS_2024_02/998711101" TargetMode="External" /><Relationship Id="rId7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51107" TargetMode="External" /><Relationship Id="rId2" Type="http://schemas.openxmlformats.org/officeDocument/2006/relationships/hyperlink" Target="https://podminky.urs.cz/item/CS_URS_2024_02/162351103" TargetMode="External" /><Relationship Id="rId3" Type="http://schemas.openxmlformats.org/officeDocument/2006/relationships/hyperlink" Target="https://podminky.urs.cz/item/CS_URS_2024_02/171151103" TargetMode="External" /><Relationship Id="rId4" Type="http://schemas.openxmlformats.org/officeDocument/2006/relationships/hyperlink" Target="https://podminky.urs.cz/item/CS_URS_2024_02/181151321" TargetMode="External" /><Relationship Id="rId5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62351103" TargetMode="External" /><Relationship Id="rId2" Type="http://schemas.openxmlformats.org/officeDocument/2006/relationships/hyperlink" Target="https://podminky.urs.cz/item/CS_URS_2024_02/167151111" TargetMode="External" /><Relationship Id="rId3" Type="http://schemas.openxmlformats.org/officeDocument/2006/relationships/hyperlink" Target="https://podminky.urs.cz/item/CS_URS_2024_02/173153101" TargetMode="External" /><Relationship Id="rId4" Type="http://schemas.openxmlformats.org/officeDocument/2006/relationships/hyperlink" Target="https://podminky.urs.cz/item/CS_URS_2024_02/181151321" TargetMode="External" /><Relationship Id="rId5" Type="http://schemas.openxmlformats.org/officeDocument/2006/relationships/hyperlink" Target="https://podminky.urs.cz/item/CS_URS_2024_02/919721103" TargetMode="External" /><Relationship Id="rId6" Type="http://schemas.openxmlformats.org/officeDocument/2006/relationships/hyperlink" Target="https://podminky.urs.cz/item/CS_URS_2024_02/936941112" TargetMode="External" /><Relationship Id="rId7" Type="http://schemas.openxmlformats.org/officeDocument/2006/relationships/hyperlink" Target="https://podminky.urs.cz/item/CS_URS_2024_02/711151101" TargetMode="External" /><Relationship Id="rId8" Type="http://schemas.openxmlformats.org/officeDocument/2006/relationships/hyperlink" Target="https://podminky.urs.cz/item/CS_URS_2024_02/7114713R1" TargetMode="External" /><Relationship Id="rId9" Type="http://schemas.openxmlformats.org/officeDocument/2006/relationships/hyperlink" Target="https://podminky.urs.cz/item/CS_URS_2024_02/998711101" TargetMode="External" /><Relationship Id="rId10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22251107" TargetMode="External" /><Relationship Id="rId2" Type="http://schemas.openxmlformats.org/officeDocument/2006/relationships/hyperlink" Target="https://podminky.urs.cz/item/CS_URS_2024_02/162351103" TargetMode="External" /><Relationship Id="rId3" Type="http://schemas.openxmlformats.org/officeDocument/2006/relationships/hyperlink" Target="https://podminky.urs.cz/item/CS_URS_2024_02/171151103" TargetMode="External" /><Relationship Id="rId4" Type="http://schemas.openxmlformats.org/officeDocument/2006/relationships/hyperlink" Target="https://podminky.urs.cz/item/CS_URS_2024_02/181951111" TargetMode="External" /><Relationship Id="rId5" Type="http://schemas.openxmlformats.org/officeDocument/2006/relationships/hyperlink" Target="https://podminky.urs.cz/item/CS_URS_2024_02/182251101" TargetMode="External" /><Relationship Id="rId6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32251104" TargetMode="External" /><Relationship Id="rId2" Type="http://schemas.openxmlformats.org/officeDocument/2006/relationships/hyperlink" Target="https://podminky.urs.cz/item/CS_URS_2024_02/162351103" TargetMode="External" /><Relationship Id="rId3" Type="http://schemas.openxmlformats.org/officeDocument/2006/relationships/hyperlink" Target="https://podminky.urs.cz/item/CS_URS_2024_02/167151111" TargetMode="External" /><Relationship Id="rId4" Type="http://schemas.openxmlformats.org/officeDocument/2006/relationships/hyperlink" Target="https://podminky.urs.cz/item/CS_URS_2024_02/173153101" TargetMode="External" /><Relationship Id="rId5" Type="http://schemas.openxmlformats.org/officeDocument/2006/relationships/hyperlink" Target="https://podminky.urs.cz/item/CS_URS_2024_02/174151101" TargetMode="External" /><Relationship Id="rId6" Type="http://schemas.openxmlformats.org/officeDocument/2006/relationships/hyperlink" Target="https://podminky.urs.cz/item/CS_URS_2024_02/181351115" TargetMode="External" /><Relationship Id="rId7" Type="http://schemas.openxmlformats.org/officeDocument/2006/relationships/hyperlink" Target="https://podminky.urs.cz/item/CS_URS_2024_02/181951111" TargetMode="External" /><Relationship Id="rId8" Type="http://schemas.openxmlformats.org/officeDocument/2006/relationships/hyperlink" Target="https://podminky.urs.cz/item/CS_URS_2024_02/182251101" TargetMode="External" /><Relationship Id="rId9" Type="http://schemas.openxmlformats.org/officeDocument/2006/relationships/hyperlink" Target="https://podminky.urs.cz/item/CS_URS_2024_02/936941112" TargetMode="External" /><Relationship Id="rId10" Type="http://schemas.openxmlformats.org/officeDocument/2006/relationships/hyperlink" Target="https://podminky.urs.cz/item/CS_URS_2024_02/7114713R1" TargetMode="External" /><Relationship Id="rId1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1151331" TargetMode="External" /><Relationship Id="rId2" Type="http://schemas.openxmlformats.org/officeDocument/2006/relationships/hyperlink" Target="https://podminky.urs.cz/item/CS_URS_2024_02/111151332" TargetMode="External" /><Relationship Id="rId3" Type="http://schemas.openxmlformats.org/officeDocument/2006/relationships/hyperlink" Target="https://podminky.urs.cz/item/CS_URS_2024_02/181451131" TargetMode="External" /><Relationship Id="rId4" Type="http://schemas.openxmlformats.org/officeDocument/2006/relationships/hyperlink" Target="https://podminky.urs.cz/item/CS_URS_2024_02/181451132" TargetMode="External" /><Relationship Id="rId5" Type="http://schemas.openxmlformats.org/officeDocument/2006/relationships/hyperlink" Target="https://podminky.urs.cz/item/CS_URS_2024_02/181451311" TargetMode="External" /><Relationship Id="rId6" Type="http://schemas.openxmlformats.org/officeDocument/2006/relationships/hyperlink" Target="https://podminky.urs.cz/item/CS_URS_2024_02/181451312" TargetMode="External" /><Relationship Id="rId7" Type="http://schemas.openxmlformats.org/officeDocument/2006/relationships/hyperlink" Target="https://podminky.urs.cz/item/CS_URS_2024_02/181951112" TargetMode="External" /><Relationship Id="rId8" Type="http://schemas.openxmlformats.org/officeDocument/2006/relationships/hyperlink" Target="https://podminky.urs.cz/item/CS_URS_2024_02/183101314" TargetMode="External" /><Relationship Id="rId9" Type="http://schemas.openxmlformats.org/officeDocument/2006/relationships/hyperlink" Target="https://podminky.urs.cz/item/CS_URS_2024_02/183102314" TargetMode="External" /><Relationship Id="rId10" Type="http://schemas.openxmlformats.org/officeDocument/2006/relationships/hyperlink" Target="https://podminky.urs.cz/item/CS_URS_2024_02/184102113" TargetMode="External" /><Relationship Id="rId11" Type="http://schemas.openxmlformats.org/officeDocument/2006/relationships/hyperlink" Target="https://podminky.urs.cz/item/CS_URS_2024_02/184102123" TargetMode="External" /><Relationship Id="rId12" Type="http://schemas.openxmlformats.org/officeDocument/2006/relationships/hyperlink" Target="https://podminky.urs.cz/item/CS_URS_2024_02/184215112" TargetMode="External" /><Relationship Id="rId13" Type="http://schemas.openxmlformats.org/officeDocument/2006/relationships/hyperlink" Target="https://podminky.urs.cz/item/CS_URS_2024_02/998231311" TargetMode="External" /><Relationship Id="rId14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29.28" customHeight="1">
      <c r="B9" s="23"/>
      <c r="C9" s="24"/>
      <c r="D9" s="28" t="s">
        <v>26</v>
      </c>
      <c r="E9" s="24"/>
      <c r="F9" s="24"/>
      <c r="G9" s="24"/>
      <c r="H9" s="24"/>
      <c r="I9" s="24"/>
      <c r="J9" s="24"/>
      <c r="K9" s="36" t="s">
        <v>27</v>
      </c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8" t="s">
        <v>28</v>
      </c>
      <c r="AL9" s="24"/>
      <c r="AM9" s="24"/>
      <c r="AN9" s="36" t="s">
        <v>29</v>
      </c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30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31</v>
      </c>
      <c r="AL10" s="24"/>
      <c r="AM10" s="24"/>
      <c r="AN10" s="29" t="s">
        <v>32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33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34</v>
      </c>
      <c r="AL11" s="24"/>
      <c r="AM11" s="24"/>
      <c r="AN11" s="29" t="s">
        <v>32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35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31</v>
      </c>
      <c r="AL13" s="24"/>
      <c r="AM13" s="24"/>
      <c r="AN13" s="37" t="s">
        <v>36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7" t="s">
        <v>36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4" t="s">
        <v>34</v>
      </c>
      <c r="AL14" s="24"/>
      <c r="AM14" s="24"/>
      <c r="AN14" s="37" t="s">
        <v>36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37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31</v>
      </c>
      <c r="AL16" s="24"/>
      <c r="AM16" s="24"/>
      <c r="AN16" s="29" t="s">
        <v>32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38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34</v>
      </c>
      <c r="AL17" s="24"/>
      <c r="AM17" s="24"/>
      <c r="AN17" s="29" t="s">
        <v>32</v>
      </c>
      <c r="AO17" s="24"/>
      <c r="AP17" s="24"/>
      <c r="AQ17" s="24"/>
      <c r="AR17" s="22"/>
      <c r="BE17" s="33"/>
      <c r="BS17" s="19" t="s">
        <v>39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40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31</v>
      </c>
      <c r="AL19" s="24"/>
      <c r="AM19" s="24"/>
      <c r="AN19" s="29" t="s">
        <v>32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41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34</v>
      </c>
      <c r="AL20" s="24"/>
      <c r="AM20" s="24"/>
      <c r="AN20" s="29" t="s">
        <v>32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42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84" customHeight="1">
      <c r="B23" s="23"/>
      <c r="C23" s="24"/>
      <c r="D23" s="24"/>
      <c r="E23" s="39" t="s">
        <v>43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4"/>
      <c r="AQ25" s="24"/>
      <c r="AR25" s="22"/>
      <c r="BE25" s="33"/>
    </row>
    <row r="26" s="2" customFormat="1" ht="25.92" customHeight="1">
      <c r="A26" s="41"/>
      <c r="B26" s="42"/>
      <c r="C26" s="43"/>
      <c r="D26" s="44" t="s">
        <v>44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3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3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45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46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47</v>
      </c>
      <c r="AL28" s="48"/>
      <c r="AM28" s="48"/>
      <c r="AN28" s="48"/>
      <c r="AO28" s="48"/>
      <c r="AP28" s="43"/>
      <c r="AQ28" s="43"/>
      <c r="AR28" s="47"/>
      <c r="BE28" s="33"/>
    </row>
    <row r="29" s="3" customFormat="1" ht="14.4" customHeight="1">
      <c r="A29" s="3"/>
      <c r="B29" s="49"/>
      <c r="C29" s="50"/>
      <c r="D29" s="34" t="s">
        <v>48</v>
      </c>
      <c r="E29" s="50"/>
      <c r="F29" s="34" t="s">
        <v>49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4" t="s">
        <v>50</v>
      </c>
      <c r="G30" s="50"/>
      <c r="H30" s="50"/>
      <c r="I30" s="50"/>
      <c r="J30" s="50"/>
      <c r="K30" s="50"/>
      <c r="L30" s="51">
        <v>0.14999999999999999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4" t="s">
        <v>51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4" t="s">
        <v>52</v>
      </c>
      <c r="G32" s="50"/>
      <c r="H32" s="50"/>
      <c r="I32" s="50"/>
      <c r="J32" s="50"/>
      <c r="K32" s="50"/>
      <c r="L32" s="51">
        <v>0.14999999999999999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4" t="s">
        <v>53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55</v>
      </c>
      <c r="U35" s="57"/>
      <c r="V35" s="57"/>
      <c r="W35" s="57"/>
      <c r="X35" s="59" t="s">
        <v>56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5" t="s">
        <v>57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4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11012023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 xml:space="preserve">22112020_22 - Sanace -10  Mníšek pod Brdy, Halda, Bažantnice a okoli-12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4" t="s">
        <v>22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Mnišek p.Brdy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4" t="s">
        <v>24</v>
      </c>
      <c r="AJ47" s="43"/>
      <c r="AK47" s="43"/>
      <c r="AL47" s="43"/>
      <c r="AM47" s="75" t="str">
        <f>IF(AN8= "","",AN8)</f>
        <v>14. 12. 2024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4" t="s">
        <v>30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Město Mníšek pod Brdy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4" t="s">
        <v>37</v>
      </c>
      <c r="AJ49" s="43"/>
      <c r="AK49" s="43"/>
      <c r="AL49" s="43"/>
      <c r="AM49" s="76" t="str">
        <f>IF(E17="","",E17)</f>
        <v>Interprojekt odpady s. r. o. Praha 6</v>
      </c>
      <c r="AN49" s="67"/>
      <c r="AO49" s="67"/>
      <c r="AP49" s="67"/>
      <c r="AQ49" s="43"/>
      <c r="AR49" s="47"/>
      <c r="AS49" s="77" t="s">
        <v>58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15.15" customHeight="1">
      <c r="A50" s="41"/>
      <c r="B50" s="42"/>
      <c r="C50" s="34" t="s">
        <v>35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4" t="s">
        <v>40</v>
      </c>
      <c r="AJ50" s="43"/>
      <c r="AK50" s="43"/>
      <c r="AL50" s="43"/>
      <c r="AM50" s="76" t="str">
        <f>IF(E20="","",E20)</f>
        <v>Ing.Roman Pýcha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59</v>
      </c>
      <c r="D52" s="90"/>
      <c r="E52" s="90"/>
      <c r="F52" s="90"/>
      <c r="G52" s="90"/>
      <c r="H52" s="91"/>
      <c r="I52" s="92" t="s">
        <v>60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61</v>
      </c>
      <c r="AH52" s="90"/>
      <c r="AI52" s="90"/>
      <c r="AJ52" s="90"/>
      <c r="AK52" s="90"/>
      <c r="AL52" s="90"/>
      <c r="AM52" s="90"/>
      <c r="AN52" s="92" t="s">
        <v>62</v>
      </c>
      <c r="AO52" s="90"/>
      <c r="AP52" s="90"/>
      <c r="AQ52" s="94" t="s">
        <v>63</v>
      </c>
      <c r="AR52" s="47"/>
      <c r="AS52" s="95" t="s">
        <v>64</v>
      </c>
      <c r="AT52" s="96" t="s">
        <v>65</v>
      </c>
      <c r="AU52" s="96" t="s">
        <v>66</v>
      </c>
      <c r="AV52" s="96" t="s">
        <v>67</v>
      </c>
      <c r="AW52" s="96" t="s">
        <v>68</v>
      </c>
      <c r="AX52" s="96" t="s">
        <v>69</v>
      </c>
      <c r="AY52" s="96" t="s">
        <v>70</v>
      </c>
      <c r="AZ52" s="96" t="s">
        <v>71</v>
      </c>
      <c r="BA52" s="96" t="s">
        <v>72</v>
      </c>
      <c r="BB52" s="96" t="s">
        <v>73</v>
      </c>
      <c r="BC52" s="96" t="s">
        <v>74</v>
      </c>
      <c r="BD52" s="97" t="s">
        <v>75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76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ROUND(SUM(AG55:AG64),2)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32</v>
      </c>
      <c r="AR54" s="107"/>
      <c r="AS54" s="108">
        <f>ROUND(SUM(AS55:AS64),2)</f>
        <v>0</v>
      </c>
      <c r="AT54" s="109">
        <f>ROUND(SUM(AV54:AW54),2)</f>
        <v>0</v>
      </c>
      <c r="AU54" s="110">
        <f>ROUND(SUM(AU55:AU64),5)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ROUND(SUM(AZ55:AZ64),2)</f>
        <v>0</v>
      </c>
      <c r="BA54" s="109">
        <f>ROUND(SUM(BA55:BA64),2)</f>
        <v>0</v>
      </c>
      <c r="BB54" s="109">
        <f>ROUND(SUM(BB55:BB64),2)</f>
        <v>0</v>
      </c>
      <c r="BC54" s="109">
        <f>ROUND(SUM(BC55:BC64),2)</f>
        <v>0</v>
      </c>
      <c r="BD54" s="111">
        <f>ROUND(SUM(BD55:BD64),2)</f>
        <v>0</v>
      </c>
      <c r="BE54" s="6"/>
      <c r="BS54" s="112" t="s">
        <v>77</v>
      </c>
      <c r="BT54" s="112" t="s">
        <v>78</v>
      </c>
      <c r="BU54" s="113" t="s">
        <v>79</v>
      </c>
      <c r="BV54" s="112" t="s">
        <v>80</v>
      </c>
      <c r="BW54" s="112" t="s">
        <v>5</v>
      </c>
      <c r="BX54" s="112" t="s">
        <v>81</v>
      </c>
      <c r="CL54" s="112" t="s">
        <v>19</v>
      </c>
    </row>
    <row r="55" s="7" customFormat="1" ht="24.75" customHeight="1">
      <c r="A55" s="114" t="s">
        <v>82</v>
      </c>
      <c r="B55" s="115"/>
      <c r="C55" s="116"/>
      <c r="D55" s="117" t="s">
        <v>83</v>
      </c>
      <c r="E55" s="117"/>
      <c r="F55" s="117"/>
      <c r="G55" s="117"/>
      <c r="H55" s="117"/>
      <c r="I55" s="118"/>
      <c r="J55" s="117" t="s">
        <v>84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'22112020_01 - Mníšek pod 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85</v>
      </c>
      <c r="AR55" s="121"/>
      <c r="AS55" s="122">
        <v>0</v>
      </c>
      <c r="AT55" s="123">
        <f>ROUND(SUM(AV55:AW55),2)</f>
        <v>0</v>
      </c>
      <c r="AU55" s="124">
        <f>'22112020_01 - Mníšek pod ...'!P83</f>
        <v>0</v>
      </c>
      <c r="AV55" s="123">
        <f>'22112020_01 - Mníšek pod ...'!J33</f>
        <v>0</v>
      </c>
      <c r="AW55" s="123">
        <f>'22112020_01 - Mníšek pod ...'!J34</f>
        <v>0</v>
      </c>
      <c r="AX55" s="123">
        <f>'22112020_01 - Mníšek pod ...'!J35</f>
        <v>0</v>
      </c>
      <c r="AY55" s="123">
        <f>'22112020_01 - Mníšek pod ...'!J36</f>
        <v>0</v>
      </c>
      <c r="AZ55" s="123">
        <f>'22112020_01 - Mníšek pod ...'!F33</f>
        <v>0</v>
      </c>
      <c r="BA55" s="123">
        <f>'22112020_01 - Mníšek pod ...'!F34</f>
        <v>0</v>
      </c>
      <c r="BB55" s="123">
        <f>'22112020_01 - Mníšek pod ...'!F35</f>
        <v>0</v>
      </c>
      <c r="BC55" s="123">
        <f>'22112020_01 - Mníšek pod ...'!F36</f>
        <v>0</v>
      </c>
      <c r="BD55" s="125">
        <f>'22112020_01 - Mníšek pod ...'!F37</f>
        <v>0</v>
      </c>
      <c r="BE55" s="7"/>
      <c r="BT55" s="126" t="s">
        <v>86</v>
      </c>
      <c r="BV55" s="126" t="s">
        <v>80</v>
      </c>
      <c r="BW55" s="126" t="s">
        <v>87</v>
      </c>
      <c r="BX55" s="126" t="s">
        <v>5</v>
      </c>
      <c r="CL55" s="126" t="s">
        <v>19</v>
      </c>
      <c r="CM55" s="126" t="s">
        <v>21</v>
      </c>
    </row>
    <row r="56" s="7" customFormat="1" ht="24.75" customHeight="1">
      <c r="A56" s="114" t="s">
        <v>82</v>
      </c>
      <c r="B56" s="115"/>
      <c r="C56" s="116"/>
      <c r="D56" s="117" t="s">
        <v>88</v>
      </c>
      <c r="E56" s="117"/>
      <c r="F56" s="117"/>
      <c r="G56" s="117"/>
      <c r="H56" s="117"/>
      <c r="I56" s="118"/>
      <c r="J56" s="117" t="s">
        <v>89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'22112020_02 - Mnišek pod 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85</v>
      </c>
      <c r="AR56" s="121"/>
      <c r="AS56" s="122">
        <v>0</v>
      </c>
      <c r="AT56" s="123">
        <f>ROUND(SUM(AV56:AW56),2)</f>
        <v>0</v>
      </c>
      <c r="AU56" s="124">
        <f>'22112020_02 - Mnišek pod ...'!P82</f>
        <v>0</v>
      </c>
      <c r="AV56" s="123">
        <f>'22112020_02 - Mnišek pod ...'!J33</f>
        <v>0</v>
      </c>
      <c r="AW56" s="123">
        <f>'22112020_02 - Mnišek pod ...'!J34</f>
        <v>0</v>
      </c>
      <c r="AX56" s="123">
        <f>'22112020_02 - Mnišek pod ...'!J35</f>
        <v>0</v>
      </c>
      <c r="AY56" s="123">
        <f>'22112020_02 - Mnišek pod ...'!J36</f>
        <v>0</v>
      </c>
      <c r="AZ56" s="123">
        <f>'22112020_02 - Mnišek pod ...'!F33</f>
        <v>0</v>
      </c>
      <c r="BA56" s="123">
        <f>'22112020_02 - Mnišek pod ...'!F34</f>
        <v>0</v>
      </c>
      <c r="BB56" s="123">
        <f>'22112020_02 - Mnišek pod ...'!F35</f>
        <v>0</v>
      </c>
      <c r="BC56" s="123">
        <f>'22112020_02 - Mnišek pod ...'!F36</f>
        <v>0</v>
      </c>
      <c r="BD56" s="125">
        <f>'22112020_02 - Mnišek pod ...'!F37</f>
        <v>0</v>
      </c>
      <c r="BE56" s="7"/>
      <c r="BT56" s="126" t="s">
        <v>86</v>
      </c>
      <c r="BV56" s="126" t="s">
        <v>80</v>
      </c>
      <c r="BW56" s="126" t="s">
        <v>90</v>
      </c>
      <c r="BX56" s="126" t="s">
        <v>5</v>
      </c>
      <c r="CL56" s="126" t="s">
        <v>19</v>
      </c>
      <c r="CM56" s="126" t="s">
        <v>21</v>
      </c>
    </row>
    <row r="57" s="7" customFormat="1" ht="24.75" customHeight="1">
      <c r="A57" s="114" t="s">
        <v>82</v>
      </c>
      <c r="B57" s="115"/>
      <c r="C57" s="116"/>
      <c r="D57" s="117" t="s">
        <v>91</v>
      </c>
      <c r="E57" s="117"/>
      <c r="F57" s="117"/>
      <c r="G57" s="117"/>
      <c r="H57" s="117"/>
      <c r="I57" s="118"/>
      <c r="J57" s="117" t="s">
        <v>92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'22112020_03 - Mníšek pod 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85</v>
      </c>
      <c r="AR57" s="121"/>
      <c r="AS57" s="122">
        <v>0</v>
      </c>
      <c r="AT57" s="123">
        <f>ROUND(SUM(AV57:AW57),2)</f>
        <v>0</v>
      </c>
      <c r="AU57" s="124">
        <f>'22112020_03 - Mníšek pod ...'!P85</f>
        <v>0</v>
      </c>
      <c r="AV57" s="123">
        <f>'22112020_03 - Mníšek pod ...'!J33</f>
        <v>0</v>
      </c>
      <c r="AW57" s="123">
        <f>'22112020_03 - Mníšek pod ...'!J34</f>
        <v>0</v>
      </c>
      <c r="AX57" s="123">
        <f>'22112020_03 - Mníšek pod ...'!J35</f>
        <v>0</v>
      </c>
      <c r="AY57" s="123">
        <f>'22112020_03 - Mníšek pod ...'!J36</f>
        <v>0</v>
      </c>
      <c r="AZ57" s="123">
        <f>'22112020_03 - Mníšek pod ...'!F33</f>
        <v>0</v>
      </c>
      <c r="BA57" s="123">
        <f>'22112020_03 - Mníšek pod ...'!F34</f>
        <v>0</v>
      </c>
      <c r="BB57" s="123">
        <f>'22112020_03 - Mníšek pod ...'!F35</f>
        <v>0</v>
      </c>
      <c r="BC57" s="123">
        <f>'22112020_03 - Mníšek pod ...'!F36</f>
        <v>0</v>
      </c>
      <c r="BD57" s="125">
        <f>'22112020_03 - Mníšek pod ...'!F37</f>
        <v>0</v>
      </c>
      <c r="BE57" s="7"/>
      <c r="BT57" s="126" t="s">
        <v>86</v>
      </c>
      <c r="BV57" s="126" t="s">
        <v>80</v>
      </c>
      <c r="BW57" s="126" t="s">
        <v>93</v>
      </c>
      <c r="BX57" s="126" t="s">
        <v>5</v>
      </c>
      <c r="CL57" s="126" t="s">
        <v>19</v>
      </c>
      <c r="CM57" s="126" t="s">
        <v>21</v>
      </c>
    </row>
    <row r="58" s="7" customFormat="1" ht="24.75" customHeight="1">
      <c r="A58" s="114" t="s">
        <v>82</v>
      </c>
      <c r="B58" s="115"/>
      <c r="C58" s="116"/>
      <c r="D58" s="117" t="s">
        <v>94</v>
      </c>
      <c r="E58" s="117"/>
      <c r="F58" s="117"/>
      <c r="G58" s="117"/>
      <c r="H58" s="117"/>
      <c r="I58" s="118"/>
      <c r="J58" s="117" t="s">
        <v>95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'22112020_04 - Mníšek pod 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85</v>
      </c>
      <c r="AR58" s="121"/>
      <c r="AS58" s="122">
        <v>0</v>
      </c>
      <c r="AT58" s="123">
        <f>ROUND(SUM(AV58:AW58),2)</f>
        <v>0</v>
      </c>
      <c r="AU58" s="124">
        <f>'22112020_04 - Mníšek pod ...'!P81</f>
        <v>0</v>
      </c>
      <c r="AV58" s="123">
        <f>'22112020_04 - Mníšek pod ...'!J33</f>
        <v>0</v>
      </c>
      <c r="AW58" s="123">
        <f>'22112020_04 - Mníšek pod ...'!J34</f>
        <v>0</v>
      </c>
      <c r="AX58" s="123">
        <f>'22112020_04 - Mníšek pod ...'!J35</f>
        <v>0</v>
      </c>
      <c r="AY58" s="123">
        <f>'22112020_04 - Mníšek pod ...'!J36</f>
        <v>0</v>
      </c>
      <c r="AZ58" s="123">
        <f>'22112020_04 - Mníšek pod ...'!F33</f>
        <v>0</v>
      </c>
      <c r="BA58" s="123">
        <f>'22112020_04 - Mníšek pod ...'!F34</f>
        <v>0</v>
      </c>
      <c r="BB58" s="123">
        <f>'22112020_04 - Mníšek pod ...'!F35</f>
        <v>0</v>
      </c>
      <c r="BC58" s="123">
        <f>'22112020_04 - Mníšek pod ...'!F36</f>
        <v>0</v>
      </c>
      <c r="BD58" s="125">
        <f>'22112020_04 - Mníšek pod ...'!F37</f>
        <v>0</v>
      </c>
      <c r="BE58" s="7"/>
      <c r="BT58" s="126" t="s">
        <v>86</v>
      </c>
      <c r="BV58" s="126" t="s">
        <v>80</v>
      </c>
      <c r="BW58" s="126" t="s">
        <v>96</v>
      </c>
      <c r="BX58" s="126" t="s">
        <v>5</v>
      </c>
      <c r="CL58" s="126" t="s">
        <v>19</v>
      </c>
      <c r="CM58" s="126" t="s">
        <v>21</v>
      </c>
    </row>
    <row r="59" s="7" customFormat="1" ht="24.75" customHeight="1">
      <c r="A59" s="114" t="s">
        <v>82</v>
      </c>
      <c r="B59" s="115"/>
      <c r="C59" s="116"/>
      <c r="D59" s="117" t="s">
        <v>97</v>
      </c>
      <c r="E59" s="117"/>
      <c r="F59" s="117"/>
      <c r="G59" s="117"/>
      <c r="H59" s="117"/>
      <c r="I59" s="118"/>
      <c r="J59" s="117" t="s">
        <v>98</v>
      </c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9">
        <f>'22112020_05 - Mníšek pod ...'!J30</f>
        <v>0</v>
      </c>
      <c r="AH59" s="118"/>
      <c r="AI59" s="118"/>
      <c r="AJ59" s="118"/>
      <c r="AK59" s="118"/>
      <c r="AL59" s="118"/>
      <c r="AM59" s="118"/>
      <c r="AN59" s="119">
        <f>SUM(AG59,AT59)</f>
        <v>0</v>
      </c>
      <c r="AO59" s="118"/>
      <c r="AP59" s="118"/>
      <c r="AQ59" s="120" t="s">
        <v>85</v>
      </c>
      <c r="AR59" s="121"/>
      <c r="AS59" s="122">
        <v>0</v>
      </c>
      <c r="AT59" s="123">
        <f>ROUND(SUM(AV59:AW59),2)</f>
        <v>0</v>
      </c>
      <c r="AU59" s="124">
        <f>'22112020_05 - Mníšek pod ...'!P84</f>
        <v>0</v>
      </c>
      <c r="AV59" s="123">
        <f>'22112020_05 - Mníšek pod ...'!J33</f>
        <v>0</v>
      </c>
      <c r="AW59" s="123">
        <f>'22112020_05 - Mníšek pod ...'!J34</f>
        <v>0</v>
      </c>
      <c r="AX59" s="123">
        <f>'22112020_05 - Mníšek pod ...'!J35</f>
        <v>0</v>
      </c>
      <c r="AY59" s="123">
        <f>'22112020_05 - Mníšek pod ...'!J36</f>
        <v>0</v>
      </c>
      <c r="AZ59" s="123">
        <f>'22112020_05 - Mníšek pod ...'!F33</f>
        <v>0</v>
      </c>
      <c r="BA59" s="123">
        <f>'22112020_05 - Mníšek pod ...'!F34</f>
        <v>0</v>
      </c>
      <c r="BB59" s="123">
        <f>'22112020_05 - Mníšek pod ...'!F35</f>
        <v>0</v>
      </c>
      <c r="BC59" s="123">
        <f>'22112020_05 - Mníšek pod ...'!F36</f>
        <v>0</v>
      </c>
      <c r="BD59" s="125">
        <f>'22112020_05 - Mníšek pod ...'!F37</f>
        <v>0</v>
      </c>
      <c r="BE59" s="7"/>
      <c r="BT59" s="126" t="s">
        <v>86</v>
      </c>
      <c r="BV59" s="126" t="s">
        <v>80</v>
      </c>
      <c r="BW59" s="126" t="s">
        <v>99</v>
      </c>
      <c r="BX59" s="126" t="s">
        <v>5</v>
      </c>
      <c r="CL59" s="126" t="s">
        <v>19</v>
      </c>
      <c r="CM59" s="126" t="s">
        <v>21</v>
      </c>
    </row>
    <row r="60" s="7" customFormat="1" ht="24.75" customHeight="1">
      <c r="A60" s="114" t="s">
        <v>82</v>
      </c>
      <c r="B60" s="115"/>
      <c r="C60" s="116"/>
      <c r="D60" s="117" t="s">
        <v>100</v>
      </c>
      <c r="E60" s="117"/>
      <c r="F60" s="117"/>
      <c r="G60" s="117"/>
      <c r="H60" s="117"/>
      <c r="I60" s="118"/>
      <c r="J60" s="117" t="s">
        <v>101</v>
      </c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9">
        <f>'22112020_06 - Mníšek pod ...'!J30</f>
        <v>0</v>
      </c>
      <c r="AH60" s="118"/>
      <c r="AI60" s="118"/>
      <c r="AJ60" s="118"/>
      <c r="AK60" s="118"/>
      <c r="AL60" s="118"/>
      <c r="AM60" s="118"/>
      <c r="AN60" s="119">
        <f>SUM(AG60,AT60)</f>
        <v>0</v>
      </c>
      <c r="AO60" s="118"/>
      <c r="AP60" s="118"/>
      <c r="AQ60" s="120" t="s">
        <v>85</v>
      </c>
      <c r="AR60" s="121"/>
      <c r="AS60" s="122">
        <v>0</v>
      </c>
      <c r="AT60" s="123">
        <f>ROUND(SUM(AV60:AW60),2)</f>
        <v>0</v>
      </c>
      <c r="AU60" s="124">
        <f>'22112020_06 - Mníšek pod ...'!P82</f>
        <v>0</v>
      </c>
      <c r="AV60" s="123">
        <f>'22112020_06 - Mníšek pod ...'!J33</f>
        <v>0</v>
      </c>
      <c r="AW60" s="123">
        <f>'22112020_06 - Mníšek pod ...'!J34</f>
        <v>0</v>
      </c>
      <c r="AX60" s="123">
        <f>'22112020_06 - Mníšek pod ...'!J35</f>
        <v>0</v>
      </c>
      <c r="AY60" s="123">
        <f>'22112020_06 - Mníšek pod ...'!J36</f>
        <v>0</v>
      </c>
      <c r="AZ60" s="123">
        <f>'22112020_06 - Mníšek pod ...'!F33</f>
        <v>0</v>
      </c>
      <c r="BA60" s="123">
        <f>'22112020_06 - Mníšek pod ...'!F34</f>
        <v>0</v>
      </c>
      <c r="BB60" s="123">
        <f>'22112020_06 - Mníšek pod ...'!F35</f>
        <v>0</v>
      </c>
      <c r="BC60" s="123">
        <f>'22112020_06 - Mníšek pod ...'!F36</f>
        <v>0</v>
      </c>
      <c r="BD60" s="125">
        <f>'22112020_06 - Mníšek pod ...'!F37</f>
        <v>0</v>
      </c>
      <c r="BE60" s="7"/>
      <c r="BT60" s="126" t="s">
        <v>86</v>
      </c>
      <c r="BV60" s="126" t="s">
        <v>80</v>
      </c>
      <c r="BW60" s="126" t="s">
        <v>102</v>
      </c>
      <c r="BX60" s="126" t="s">
        <v>5</v>
      </c>
      <c r="CL60" s="126" t="s">
        <v>19</v>
      </c>
      <c r="CM60" s="126" t="s">
        <v>21</v>
      </c>
    </row>
    <row r="61" s="7" customFormat="1" ht="24.75" customHeight="1">
      <c r="A61" s="114" t="s">
        <v>82</v>
      </c>
      <c r="B61" s="115"/>
      <c r="C61" s="116"/>
      <c r="D61" s="117" t="s">
        <v>103</v>
      </c>
      <c r="E61" s="117"/>
      <c r="F61" s="117"/>
      <c r="G61" s="117"/>
      <c r="H61" s="117"/>
      <c r="I61" s="118"/>
      <c r="J61" s="117" t="s">
        <v>104</v>
      </c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9">
        <f>'22112020_07 - Mníšek pod ...'!J30</f>
        <v>0</v>
      </c>
      <c r="AH61" s="118"/>
      <c r="AI61" s="118"/>
      <c r="AJ61" s="118"/>
      <c r="AK61" s="118"/>
      <c r="AL61" s="118"/>
      <c r="AM61" s="118"/>
      <c r="AN61" s="119">
        <f>SUM(AG61,AT61)</f>
        <v>0</v>
      </c>
      <c r="AO61" s="118"/>
      <c r="AP61" s="118"/>
      <c r="AQ61" s="120" t="s">
        <v>85</v>
      </c>
      <c r="AR61" s="121"/>
      <c r="AS61" s="122">
        <v>0</v>
      </c>
      <c r="AT61" s="123">
        <f>ROUND(SUM(AV61:AW61),2)</f>
        <v>0</v>
      </c>
      <c r="AU61" s="124">
        <f>'22112020_07 - Mníšek pod ...'!P85</f>
        <v>0</v>
      </c>
      <c r="AV61" s="123">
        <f>'22112020_07 - Mníšek pod ...'!J33</f>
        <v>0</v>
      </c>
      <c r="AW61" s="123">
        <f>'22112020_07 - Mníšek pod ...'!J34</f>
        <v>0</v>
      </c>
      <c r="AX61" s="123">
        <f>'22112020_07 - Mníšek pod ...'!J35</f>
        <v>0</v>
      </c>
      <c r="AY61" s="123">
        <f>'22112020_07 - Mníšek pod ...'!J36</f>
        <v>0</v>
      </c>
      <c r="AZ61" s="123">
        <f>'22112020_07 - Mníšek pod ...'!F33</f>
        <v>0</v>
      </c>
      <c r="BA61" s="123">
        <f>'22112020_07 - Mníšek pod ...'!F34</f>
        <v>0</v>
      </c>
      <c r="BB61" s="123">
        <f>'22112020_07 - Mníšek pod ...'!F35</f>
        <v>0</v>
      </c>
      <c r="BC61" s="123">
        <f>'22112020_07 - Mníšek pod ...'!F36</f>
        <v>0</v>
      </c>
      <c r="BD61" s="125">
        <f>'22112020_07 - Mníšek pod ...'!F37</f>
        <v>0</v>
      </c>
      <c r="BE61" s="7"/>
      <c r="BT61" s="126" t="s">
        <v>86</v>
      </c>
      <c r="BV61" s="126" t="s">
        <v>80</v>
      </c>
      <c r="BW61" s="126" t="s">
        <v>105</v>
      </c>
      <c r="BX61" s="126" t="s">
        <v>5</v>
      </c>
      <c r="CL61" s="126" t="s">
        <v>19</v>
      </c>
      <c r="CM61" s="126" t="s">
        <v>21</v>
      </c>
    </row>
    <row r="62" s="7" customFormat="1" ht="24.75" customHeight="1">
      <c r="A62" s="114" t="s">
        <v>82</v>
      </c>
      <c r="B62" s="115"/>
      <c r="C62" s="116"/>
      <c r="D62" s="117" t="s">
        <v>106</v>
      </c>
      <c r="E62" s="117"/>
      <c r="F62" s="117"/>
      <c r="G62" s="117"/>
      <c r="H62" s="117"/>
      <c r="I62" s="118"/>
      <c r="J62" s="117" t="s">
        <v>107</v>
      </c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  <c r="AA62" s="117"/>
      <c r="AB62" s="117"/>
      <c r="AC62" s="117"/>
      <c r="AD62" s="117"/>
      <c r="AE62" s="117"/>
      <c r="AF62" s="117"/>
      <c r="AG62" s="119">
        <f>'22112020_08 - Mníšek pod ...'!J30</f>
        <v>0</v>
      </c>
      <c r="AH62" s="118"/>
      <c r="AI62" s="118"/>
      <c r="AJ62" s="118"/>
      <c r="AK62" s="118"/>
      <c r="AL62" s="118"/>
      <c r="AM62" s="118"/>
      <c r="AN62" s="119">
        <f>SUM(AG62,AT62)</f>
        <v>0</v>
      </c>
      <c r="AO62" s="118"/>
      <c r="AP62" s="118"/>
      <c r="AQ62" s="120" t="s">
        <v>85</v>
      </c>
      <c r="AR62" s="121"/>
      <c r="AS62" s="122">
        <v>0</v>
      </c>
      <c r="AT62" s="123">
        <f>ROUND(SUM(AV62:AW62),2)</f>
        <v>0</v>
      </c>
      <c r="AU62" s="124">
        <f>'22112020_08 - Mníšek pod ...'!P82</f>
        <v>0</v>
      </c>
      <c r="AV62" s="123">
        <f>'22112020_08 - Mníšek pod ...'!J33</f>
        <v>0</v>
      </c>
      <c r="AW62" s="123">
        <f>'22112020_08 - Mníšek pod ...'!J34</f>
        <v>0</v>
      </c>
      <c r="AX62" s="123">
        <f>'22112020_08 - Mníšek pod ...'!J35</f>
        <v>0</v>
      </c>
      <c r="AY62" s="123">
        <f>'22112020_08 - Mníšek pod ...'!J36</f>
        <v>0</v>
      </c>
      <c r="AZ62" s="123">
        <f>'22112020_08 - Mníšek pod ...'!F33</f>
        <v>0</v>
      </c>
      <c r="BA62" s="123">
        <f>'22112020_08 - Mníšek pod ...'!F34</f>
        <v>0</v>
      </c>
      <c r="BB62" s="123">
        <f>'22112020_08 - Mníšek pod ...'!F35</f>
        <v>0</v>
      </c>
      <c r="BC62" s="123">
        <f>'22112020_08 - Mníšek pod ...'!F36</f>
        <v>0</v>
      </c>
      <c r="BD62" s="125">
        <f>'22112020_08 - Mníšek pod ...'!F37</f>
        <v>0</v>
      </c>
      <c r="BE62" s="7"/>
      <c r="BT62" s="126" t="s">
        <v>86</v>
      </c>
      <c r="BV62" s="126" t="s">
        <v>80</v>
      </c>
      <c r="BW62" s="126" t="s">
        <v>108</v>
      </c>
      <c r="BX62" s="126" t="s">
        <v>5</v>
      </c>
      <c r="CL62" s="126" t="s">
        <v>19</v>
      </c>
      <c r="CM62" s="126" t="s">
        <v>21</v>
      </c>
    </row>
    <row r="63" s="7" customFormat="1" ht="24.75" customHeight="1">
      <c r="A63" s="114" t="s">
        <v>82</v>
      </c>
      <c r="B63" s="115"/>
      <c r="C63" s="116"/>
      <c r="D63" s="117" t="s">
        <v>109</v>
      </c>
      <c r="E63" s="117"/>
      <c r="F63" s="117"/>
      <c r="G63" s="117"/>
      <c r="H63" s="117"/>
      <c r="I63" s="118"/>
      <c r="J63" s="117" t="s">
        <v>110</v>
      </c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9">
        <f>'22112020_09 - Mníšek pod ...'!J30</f>
        <v>0</v>
      </c>
      <c r="AH63" s="118"/>
      <c r="AI63" s="118"/>
      <c r="AJ63" s="118"/>
      <c r="AK63" s="118"/>
      <c r="AL63" s="118"/>
      <c r="AM63" s="118"/>
      <c r="AN63" s="119">
        <f>SUM(AG63,AT63)</f>
        <v>0</v>
      </c>
      <c r="AO63" s="118"/>
      <c r="AP63" s="118"/>
      <c r="AQ63" s="120" t="s">
        <v>85</v>
      </c>
      <c r="AR63" s="121"/>
      <c r="AS63" s="122">
        <v>0</v>
      </c>
      <c r="AT63" s="123">
        <f>ROUND(SUM(AV63:AW63),2)</f>
        <v>0</v>
      </c>
      <c r="AU63" s="124">
        <f>'22112020_09 - Mníšek pod ...'!P81</f>
        <v>0</v>
      </c>
      <c r="AV63" s="123">
        <f>'22112020_09 - Mníšek pod ...'!J33</f>
        <v>0</v>
      </c>
      <c r="AW63" s="123">
        <f>'22112020_09 - Mníšek pod ...'!J34</f>
        <v>0</v>
      </c>
      <c r="AX63" s="123">
        <f>'22112020_09 - Mníšek pod ...'!J35</f>
        <v>0</v>
      </c>
      <c r="AY63" s="123">
        <f>'22112020_09 - Mníšek pod ...'!J36</f>
        <v>0</v>
      </c>
      <c r="AZ63" s="123">
        <f>'22112020_09 - Mníšek pod ...'!F33</f>
        <v>0</v>
      </c>
      <c r="BA63" s="123">
        <f>'22112020_09 - Mníšek pod ...'!F34</f>
        <v>0</v>
      </c>
      <c r="BB63" s="123">
        <f>'22112020_09 - Mníšek pod ...'!F35</f>
        <v>0</v>
      </c>
      <c r="BC63" s="123">
        <f>'22112020_09 - Mníšek pod ...'!F36</f>
        <v>0</v>
      </c>
      <c r="BD63" s="125">
        <f>'22112020_09 - Mníšek pod ...'!F37</f>
        <v>0</v>
      </c>
      <c r="BE63" s="7"/>
      <c r="BT63" s="126" t="s">
        <v>86</v>
      </c>
      <c r="BV63" s="126" t="s">
        <v>80</v>
      </c>
      <c r="BW63" s="126" t="s">
        <v>111</v>
      </c>
      <c r="BX63" s="126" t="s">
        <v>5</v>
      </c>
      <c r="CL63" s="126" t="s">
        <v>19</v>
      </c>
      <c r="CM63" s="126" t="s">
        <v>21</v>
      </c>
    </row>
    <row r="64" s="7" customFormat="1" ht="24.75" customHeight="1">
      <c r="A64" s="114" t="s">
        <v>82</v>
      </c>
      <c r="B64" s="115"/>
      <c r="C64" s="116"/>
      <c r="D64" s="117" t="s">
        <v>112</v>
      </c>
      <c r="E64" s="117"/>
      <c r="F64" s="117"/>
      <c r="G64" s="117"/>
      <c r="H64" s="117"/>
      <c r="I64" s="118"/>
      <c r="J64" s="117" t="s">
        <v>113</v>
      </c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9">
        <f>'22112020_VRN - Mníšek pod...'!J30</f>
        <v>0</v>
      </c>
      <c r="AH64" s="118"/>
      <c r="AI64" s="118"/>
      <c r="AJ64" s="118"/>
      <c r="AK64" s="118"/>
      <c r="AL64" s="118"/>
      <c r="AM64" s="118"/>
      <c r="AN64" s="119">
        <f>SUM(AG64,AT64)</f>
        <v>0</v>
      </c>
      <c r="AO64" s="118"/>
      <c r="AP64" s="118"/>
      <c r="AQ64" s="120" t="s">
        <v>85</v>
      </c>
      <c r="AR64" s="121"/>
      <c r="AS64" s="127">
        <v>0</v>
      </c>
      <c r="AT64" s="128">
        <f>ROUND(SUM(AV64:AW64),2)</f>
        <v>0</v>
      </c>
      <c r="AU64" s="129">
        <f>'22112020_VRN - Mníšek pod...'!P84</f>
        <v>0</v>
      </c>
      <c r="AV64" s="128">
        <f>'22112020_VRN - Mníšek pod...'!J33</f>
        <v>0</v>
      </c>
      <c r="AW64" s="128">
        <f>'22112020_VRN - Mníšek pod...'!J34</f>
        <v>0</v>
      </c>
      <c r="AX64" s="128">
        <f>'22112020_VRN - Mníšek pod...'!J35</f>
        <v>0</v>
      </c>
      <c r="AY64" s="128">
        <f>'22112020_VRN - Mníšek pod...'!J36</f>
        <v>0</v>
      </c>
      <c r="AZ64" s="128">
        <f>'22112020_VRN - Mníšek pod...'!F33</f>
        <v>0</v>
      </c>
      <c r="BA64" s="128">
        <f>'22112020_VRN - Mníšek pod...'!F34</f>
        <v>0</v>
      </c>
      <c r="BB64" s="128">
        <f>'22112020_VRN - Mníšek pod...'!F35</f>
        <v>0</v>
      </c>
      <c r="BC64" s="128">
        <f>'22112020_VRN - Mníšek pod...'!F36</f>
        <v>0</v>
      </c>
      <c r="BD64" s="130">
        <f>'22112020_VRN - Mníšek pod...'!F37</f>
        <v>0</v>
      </c>
      <c r="BE64" s="7"/>
      <c r="BT64" s="126" t="s">
        <v>86</v>
      </c>
      <c r="BV64" s="126" t="s">
        <v>80</v>
      </c>
      <c r="BW64" s="126" t="s">
        <v>114</v>
      </c>
      <c r="BX64" s="126" t="s">
        <v>5</v>
      </c>
      <c r="CL64" s="126" t="s">
        <v>32</v>
      </c>
      <c r="CM64" s="126" t="s">
        <v>21</v>
      </c>
    </row>
    <row r="65" s="2" customFormat="1" ht="30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7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47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</sheetData>
  <sheetProtection sheet="1" formatColumns="0" formatRows="0" objects="1" scenarios="1" spinCount="100000" saltValue="4W+bLMFf/vCdk332s6WiN/0D84e/2v3+509BHpaqDh5RCOMFMxDOpyeAfr1ySLAl52bQXK8zxTm1SFjXt9ZpIg==" hashValue="qPfZG0HATE2Z06oBCzIFu9+iKjwtxTO49UJHdJlYz+r8hl/F7DAh/tWSUWTw4lZntdH4INIEqpCBHr6f0tCz4A==" algorithmName="SHA-512" password="CC35"/>
  <mergeCells count="78">
    <mergeCell ref="C52:G52"/>
    <mergeCell ref="D61:H61"/>
    <mergeCell ref="D58:H58"/>
    <mergeCell ref="D55:H55"/>
    <mergeCell ref="D59:H59"/>
    <mergeCell ref="D60:H60"/>
    <mergeCell ref="D56:H56"/>
    <mergeCell ref="D57:H57"/>
    <mergeCell ref="D62:H62"/>
    <mergeCell ref="D63:H63"/>
    <mergeCell ref="D64:H64"/>
    <mergeCell ref="I52:AF52"/>
    <mergeCell ref="J61:AF61"/>
    <mergeCell ref="J60:AF60"/>
    <mergeCell ref="J62:AF62"/>
    <mergeCell ref="J63:AF63"/>
    <mergeCell ref="J59:AF59"/>
    <mergeCell ref="J57:AF57"/>
    <mergeCell ref="J58:AF58"/>
    <mergeCell ref="J64:AF64"/>
    <mergeCell ref="J56:AF56"/>
    <mergeCell ref="J55:AF55"/>
    <mergeCell ref="L45:AO45"/>
    <mergeCell ref="AG54:AM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63:AM63"/>
    <mergeCell ref="AG62:AM62"/>
    <mergeCell ref="AG52:AM52"/>
    <mergeCell ref="AG60:AM60"/>
    <mergeCell ref="AG55:AM55"/>
    <mergeCell ref="AG59:AM59"/>
    <mergeCell ref="AG61:AM61"/>
    <mergeCell ref="AG57:AM57"/>
    <mergeCell ref="AG64:AM64"/>
    <mergeCell ref="AG56:AM56"/>
    <mergeCell ref="AG58:AM58"/>
    <mergeCell ref="AM47:AN47"/>
    <mergeCell ref="AM49:AP49"/>
    <mergeCell ref="AM50:AP50"/>
    <mergeCell ref="AN64:AP64"/>
    <mergeCell ref="AN63:AP63"/>
    <mergeCell ref="AN57:AP57"/>
    <mergeCell ref="AN52:AP52"/>
    <mergeCell ref="AN62:AP62"/>
    <mergeCell ref="AN61:AP61"/>
    <mergeCell ref="AN56:AP56"/>
    <mergeCell ref="AN60:AP60"/>
    <mergeCell ref="AN58:AP58"/>
    <mergeCell ref="AN59:AP59"/>
    <mergeCell ref="AN55:AP55"/>
    <mergeCell ref="AS49:AT51"/>
    <mergeCell ref="AN54:AP54"/>
  </mergeCells>
  <hyperlinks>
    <hyperlink ref="A55" location="'22112020_01 - Mníšek pod ...'!C2" display="/"/>
    <hyperlink ref="A56" location="'22112020_02 - Mnišek pod ...'!C2" display="/"/>
    <hyperlink ref="A57" location="'22112020_03 - Mníšek pod ...'!C2" display="/"/>
    <hyperlink ref="A58" location="'22112020_04 - Mníšek pod ...'!C2" display="/"/>
    <hyperlink ref="A59" location="'22112020_05 - Mníšek pod ...'!C2" display="/"/>
    <hyperlink ref="A60" location="'22112020_06 - Mníšek pod ...'!C2" display="/"/>
    <hyperlink ref="A61" location="'22112020_07 - Mníšek pod ...'!C2" display="/"/>
    <hyperlink ref="A62" location="'22112020_08 - Mníšek pod ...'!C2" display="/"/>
    <hyperlink ref="A63" location="'22112020_09 - Mníšek pod ...'!C2" display="/"/>
    <hyperlink ref="A64" location="'22112020_VRN - Mníšek pod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607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118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141" t="s">
        <v>26</v>
      </c>
      <c r="E13" s="41"/>
      <c r="F13" s="142" t="s">
        <v>27</v>
      </c>
      <c r="G13" s="41"/>
      <c r="H13" s="41"/>
      <c r="I13" s="141" t="s">
        <v>28</v>
      </c>
      <c r="J13" s="142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497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ROUND((SUM(BE81:BE116)),  2)</f>
        <v>0</v>
      </c>
      <c r="G33" s="41"/>
      <c r="H33" s="41"/>
      <c r="I33" s="153">
        <v>0.20999999999999999</v>
      </c>
      <c r="J33" s="152">
        <f>ROUND(((SUM(BE81:BE116))*I33),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ROUND((SUM(BF81:BF116)),  2)</f>
        <v>0</v>
      </c>
      <c r="G34" s="41"/>
      <c r="H34" s="41"/>
      <c r="I34" s="153">
        <v>0.14999999999999999</v>
      </c>
      <c r="J34" s="152">
        <f>ROUND(((SUM(BF81:BF116))*I34),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ROUND((SUM(BG81:BG116)),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ROUND((SUM(BH81:BH116)),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ROUND((SUM(BI81:BI116)),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22112020_09 - Mníšek pod Brdy - Sanační a post sanační monitoring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Mníšek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 R. 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608</v>
      </c>
      <c r="E60" s="173"/>
      <c r="F60" s="173"/>
      <c r="G60" s="173"/>
      <c r="H60" s="173"/>
      <c r="I60" s="173"/>
      <c r="J60" s="174">
        <f>J82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609</v>
      </c>
      <c r="E61" s="179"/>
      <c r="F61" s="179"/>
      <c r="G61" s="179"/>
      <c r="H61" s="179"/>
      <c r="I61" s="179"/>
      <c r="J61" s="180">
        <f>J83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5" t="s">
        <v>129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4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5" t="str">
        <f>E7</f>
        <v xml:space="preserve">22112020_22 - Sanace -10  Mníšek pod Brdy, Halda, Bažantnice a okoli-12</v>
      </c>
      <c r="F71" s="34"/>
      <c r="G71" s="34"/>
      <c r="H71" s="34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4" t="s">
        <v>116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22112020_09 - Mníšek pod Brdy - Sanační a post sanační monitoring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22</v>
      </c>
      <c r="D75" s="43"/>
      <c r="E75" s="43"/>
      <c r="F75" s="29" t="str">
        <f>F12</f>
        <v>Mníšek pod Brdy</v>
      </c>
      <c r="G75" s="43"/>
      <c r="H75" s="43"/>
      <c r="I75" s="34" t="s">
        <v>24</v>
      </c>
      <c r="J75" s="75" t="str">
        <f>IF(J12="","",J12)</f>
        <v>14. 12. 2024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4" t="s">
        <v>30</v>
      </c>
      <c r="D77" s="43"/>
      <c r="E77" s="43"/>
      <c r="F77" s="29" t="str">
        <f>E15</f>
        <v>Město Mníšek pod Brdy</v>
      </c>
      <c r="G77" s="43"/>
      <c r="H77" s="43"/>
      <c r="I77" s="34" t="s">
        <v>37</v>
      </c>
      <c r="J77" s="39" t="str">
        <f>E21</f>
        <v>Interprojekt odpady s. r. 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4" t="s">
        <v>35</v>
      </c>
      <c r="D78" s="43"/>
      <c r="E78" s="43"/>
      <c r="F78" s="29" t="str">
        <f>IF(E18="","",E18)</f>
        <v>Vyplň údaj</v>
      </c>
      <c r="G78" s="43"/>
      <c r="H78" s="43"/>
      <c r="I78" s="34" t="s">
        <v>40</v>
      </c>
      <c r="J78" s="39" t="str">
        <f>E24</f>
        <v>Ing. R. Pýcha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2"/>
      <c r="B80" s="183"/>
      <c r="C80" s="184" t="s">
        <v>130</v>
      </c>
      <c r="D80" s="185" t="s">
        <v>63</v>
      </c>
      <c r="E80" s="185" t="s">
        <v>59</v>
      </c>
      <c r="F80" s="185" t="s">
        <v>60</v>
      </c>
      <c r="G80" s="185" t="s">
        <v>131</v>
      </c>
      <c r="H80" s="185" t="s">
        <v>132</v>
      </c>
      <c r="I80" s="185" t="s">
        <v>133</v>
      </c>
      <c r="J80" s="185" t="s">
        <v>123</v>
      </c>
      <c r="K80" s="186" t="s">
        <v>134</v>
      </c>
      <c r="L80" s="187"/>
      <c r="M80" s="95" t="s">
        <v>32</v>
      </c>
      <c r="N80" s="96" t="s">
        <v>48</v>
      </c>
      <c r="O80" s="96" t="s">
        <v>135</v>
      </c>
      <c r="P80" s="96" t="s">
        <v>136</v>
      </c>
      <c r="Q80" s="96" t="s">
        <v>137</v>
      </c>
      <c r="R80" s="96" t="s">
        <v>138</v>
      </c>
      <c r="S80" s="96" t="s">
        <v>139</v>
      </c>
      <c r="T80" s="97" t="s">
        <v>140</v>
      </c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</row>
    <row r="81" s="2" customFormat="1" ht="22.8" customHeight="1">
      <c r="A81" s="41"/>
      <c r="B81" s="42"/>
      <c r="C81" s="102" t="s">
        <v>141</v>
      </c>
      <c r="D81" s="43"/>
      <c r="E81" s="43"/>
      <c r="F81" s="43"/>
      <c r="G81" s="43"/>
      <c r="H81" s="43"/>
      <c r="I81" s="43"/>
      <c r="J81" s="188">
        <f>BK81</f>
        <v>0</v>
      </c>
      <c r="K81" s="43"/>
      <c r="L81" s="47"/>
      <c r="M81" s="98"/>
      <c r="N81" s="189"/>
      <c r="O81" s="99"/>
      <c r="P81" s="190">
        <f>P82</f>
        <v>0</v>
      </c>
      <c r="Q81" s="99"/>
      <c r="R81" s="190">
        <f>R82</f>
        <v>0</v>
      </c>
      <c r="S81" s="99"/>
      <c r="T81" s="191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19" t="s">
        <v>77</v>
      </c>
      <c r="AU81" s="19" t="s">
        <v>124</v>
      </c>
      <c r="BK81" s="192">
        <f>BK82</f>
        <v>0</v>
      </c>
    </row>
    <row r="82" s="12" customFormat="1" ht="25.92" customHeight="1">
      <c r="A82" s="12"/>
      <c r="B82" s="193"/>
      <c r="C82" s="194"/>
      <c r="D82" s="195" t="s">
        <v>77</v>
      </c>
      <c r="E82" s="196" t="s">
        <v>610</v>
      </c>
      <c r="F82" s="196" t="s">
        <v>611</v>
      </c>
      <c r="G82" s="194"/>
      <c r="H82" s="194"/>
      <c r="I82" s="197"/>
      <c r="J82" s="198">
        <f>BK82</f>
        <v>0</v>
      </c>
      <c r="K82" s="194"/>
      <c r="L82" s="199"/>
      <c r="M82" s="200"/>
      <c r="N82" s="201"/>
      <c r="O82" s="201"/>
      <c r="P82" s="202">
        <f>P83</f>
        <v>0</v>
      </c>
      <c r="Q82" s="201"/>
      <c r="R82" s="202">
        <f>R83</f>
        <v>0</v>
      </c>
      <c r="S82" s="201"/>
      <c r="T82" s="203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4" t="s">
        <v>151</v>
      </c>
      <c r="AT82" s="205" t="s">
        <v>77</v>
      </c>
      <c r="AU82" s="205" t="s">
        <v>78</v>
      </c>
      <c r="AY82" s="204" t="s">
        <v>144</v>
      </c>
      <c r="BK82" s="206">
        <f>BK83</f>
        <v>0</v>
      </c>
    </row>
    <row r="83" s="12" customFormat="1" ht="22.8" customHeight="1">
      <c r="A83" s="12"/>
      <c r="B83" s="193"/>
      <c r="C83" s="194"/>
      <c r="D83" s="195" t="s">
        <v>77</v>
      </c>
      <c r="E83" s="207" t="s">
        <v>612</v>
      </c>
      <c r="F83" s="207" t="s">
        <v>611</v>
      </c>
      <c r="G83" s="194"/>
      <c r="H83" s="194"/>
      <c r="I83" s="197"/>
      <c r="J83" s="208">
        <f>BK83</f>
        <v>0</v>
      </c>
      <c r="K83" s="194"/>
      <c r="L83" s="199"/>
      <c r="M83" s="200"/>
      <c r="N83" s="201"/>
      <c r="O83" s="201"/>
      <c r="P83" s="202">
        <f>SUM(P84:P116)</f>
        <v>0</v>
      </c>
      <c r="Q83" s="201"/>
      <c r="R83" s="202">
        <f>SUM(R84:R116)</f>
        <v>0</v>
      </c>
      <c r="S83" s="201"/>
      <c r="T83" s="203">
        <f>SUM(T84:T116)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4" t="s">
        <v>151</v>
      </c>
      <c r="AT83" s="205" t="s">
        <v>77</v>
      </c>
      <c r="AU83" s="205" t="s">
        <v>86</v>
      </c>
      <c r="AY83" s="204" t="s">
        <v>144</v>
      </c>
      <c r="BK83" s="206">
        <f>SUM(BK84:BK116)</f>
        <v>0</v>
      </c>
    </row>
    <row r="84" s="2" customFormat="1" ht="16.5" customHeight="1">
      <c r="A84" s="41"/>
      <c r="B84" s="42"/>
      <c r="C84" s="209" t="s">
        <v>86</v>
      </c>
      <c r="D84" s="209" t="s">
        <v>146</v>
      </c>
      <c r="E84" s="210" t="s">
        <v>613</v>
      </c>
      <c r="F84" s="211" t="s">
        <v>614</v>
      </c>
      <c r="G84" s="212" t="s">
        <v>160</v>
      </c>
      <c r="H84" s="213">
        <v>15</v>
      </c>
      <c r="I84" s="214"/>
      <c r="J84" s="215">
        <f>ROUND(I84*H84,2)</f>
        <v>0</v>
      </c>
      <c r="K84" s="211" t="s">
        <v>32</v>
      </c>
      <c r="L84" s="47"/>
      <c r="M84" s="216" t="s">
        <v>32</v>
      </c>
      <c r="N84" s="217" t="s">
        <v>49</v>
      </c>
      <c r="O84" s="87"/>
      <c r="P84" s="218">
        <f>O84*H84</f>
        <v>0</v>
      </c>
      <c r="Q84" s="218">
        <v>0</v>
      </c>
      <c r="R84" s="218">
        <f>Q84*H84</f>
        <v>0</v>
      </c>
      <c r="S84" s="218">
        <v>0</v>
      </c>
      <c r="T84" s="219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0" t="s">
        <v>615</v>
      </c>
      <c r="AT84" s="220" t="s">
        <v>146</v>
      </c>
      <c r="AU84" s="220" t="s">
        <v>21</v>
      </c>
      <c r="AY84" s="19" t="s">
        <v>144</v>
      </c>
      <c r="BE84" s="221">
        <f>IF(N84="základní",J84,0)</f>
        <v>0</v>
      </c>
      <c r="BF84" s="221">
        <f>IF(N84="snížená",J84,0)</f>
        <v>0</v>
      </c>
      <c r="BG84" s="221">
        <f>IF(N84="zákl. přenesená",J84,0)</f>
        <v>0</v>
      </c>
      <c r="BH84" s="221">
        <f>IF(N84="sníž. přenesená",J84,0)</f>
        <v>0</v>
      </c>
      <c r="BI84" s="221">
        <f>IF(N84="nulová",J84,0)</f>
        <v>0</v>
      </c>
      <c r="BJ84" s="19" t="s">
        <v>86</v>
      </c>
      <c r="BK84" s="221">
        <f>ROUND(I84*H84,2)</f>
        <v>0</v>
      </c>
      <c r="BL84" s="19" t="s">
        <v>615</v>
      </c>
      <c r="BM84" s="220" t="s">
        <v>616</v>
      </c>
    </row>
    <row r="85" s="13" customFormat="1">
      <c r="A85" s="13"/>
      <c r="B85" s="227"/>
      <c r="C85" s="228"/>
      <c r="D85" s="229" t="s">
        <v>155</v>
      </c>
      <c r="E85" s="230" t="s">
        <v>32</v>
      </c>
      <c r="F85" s="231" t="s">
        <v>8</v>
      </c>
      <c r="G85" s="228"/>
      <c r="H85" s="232">
        <v>15</v>
      </c>
      <c r="I85" s="233"/>
      <c r="J85" s="228"/>
      <c r="K85" s="228"/>
      <c r="L85" s="234"/>
      <c r="M85" s="235"/>
      <c r="N85" s="236"/>
      <c r="O85" s="236"/>
      <c r="P85" s="236"/>
      <c r="Q85" s="236"/>
      <c r="R85" s="236"/>
      <c r="S85" s="236"/>
      <c r="T85" s="237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38" t="s">
        <v>155</v>
      </c>
      <c r="AU85" s="238" t="s">
        <v>21</v>
      </c>
      <c r="AV85" s="13" t="s">
        <v>21</v>
      </c>
      <c r="AW85" s="13" t="s">
        <v>39</v>
      </c>
      <c r="AX85" s="13" t="s">
        <v>78</v>
      </c>
      <c r="AY85" s="238" t="s">
        <v>144</v>
      </c>
    </row>
    <row r="86" s="14" customFormat="1">
      <c r="A86" s="14"/>
      <c r="B86" s="239"/>
      <c r="C86" s="240"/>
      <c r="D86" s="229" t="s">
        <v>155</v>
      </c>
      <c r="E86" s="241" t="s">
        <v>32</v>
      </c>
      <c r="F86" s="242" t="s">
        <v>157</v>
      </c>
      <c r="G86" s="240"/>
      <c r="H86" s="243">
        <v>15</v>
      </c>
      <c r="I86" s="244"/>
      <c r="J86" s="240"/>
      <c r="K86" s="240"/>
      <c r="L86" s="245"/>
      <c r="M86" s="246"/>
      <c r="N86" s="247"/>
      <c r="O86" s="247"/>
      <c r="P86" s="247"/>
      <c r="Q86" s="247"/>
      <c r="R86" s="247"/>
      <c r="S86" s="247"/>
      <c r="T86" s="248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T86" s="249" t="s">
        <v>155</v>
      </c>
      <c r="AU86" s="249" t="s">
        <v>21</v>
      </c>
      <c r="AV86" s="14" t="s">
        <v>151</v>
      </c>
      <c r="AW86" s="14" t="s">
        <v>39</v>
      </c>
      <c r="AX86" s="14" t="s">
        <v>86</v>
      </c>
      <c r="AY86" s="249" t="s">
        <v>144</v>
      </c>
    </row>
    <row r="87" s="2" customFormat="1" ht="16.5" customHeight="1">
      <c r="A87" s="41"/>
      <c r="B87" s="42"/>
      <c r="C87" s="209" t="s">
        <v>21</v>
      </c>
      <c r="D87" s="209" t="s">
        <v>146</v>
      </c>
      <c r="E87" s="210" t="s">
        <v>617</v>
      </c>
      <c r="F87" s="211" t="s">
        <v>618</v>
      </c>
      <c r="G87" s="212" t="s">
        <v>160</v>
      </c>
      <c r="H87" s="213">
        <v>84</v>
      </c>
      <c r="I87" s="214"/>
      <c r="J87" s="215">
        <f>ROUND(I87*H87,2)</f>
        <v>0</v>
      </c>
      <c r="K87" s="211" t="s">
        <v>32</v>
      </c>
      <c r="L87" s="47"/>
      <c r="M87" s="216" t="s">
        <v>32</v>
      </c>
      <c r="N87" s="217" t="s">
        <v>49</v>
      </c>
      <c r="O87" s="87"/>
      <c r="P87" s="218">
        <f>O87*H87</f>
        <v>0</v>
      </c>
      <c r="Q87" s="218">
        <v>0</v>
      </c>
      <c r="R87" s="218">
        <f>Q87*H87</f>
        <v>0</v>
      </c>
      <c r="S87" s="218">
        <v>0</v>
      </c>
      <c r="T87" s="219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0" t="s">
        <v>615</v>
      </c>
      <c r="AT87" s="220" t="s">
        <v>146</v>
      </c>
      <c r="AU87" s="220" t="s">
        <v>21</v>
      </c>
      <c r="AY87" s="19" t="s">
        <v>144</v>
      </c>
      <c r="BE87" s="221">
        <f>IF(N87="základní",J87,0)</f>
        <v>0</v>
      </c>
      <c r="BF87" s="221">
        <f>IF(N87="snížená",J87,0)</f>
        <v>0</v>
      </c>
      <c r="BG87" s="221">
        <f>IF(N87="zákl. přenesená",J87,0)</f>
        <v>0</v>
      </c>
      <c r="BH87" s="221">
        <f>IF(N87="sníž. přenesená",J87,0)</f>
        <v>0</v>
      </c>
      <c r="BI87" s="221">
        <f>IF(N87="nulová",J87,0)</f>
        <v>0</v>
      </c>
      <c r="BJ87" s="19" t="s">
        <v>86</v>
      </c>
      <c r="BK87" s="221">
        <f>ROUND(I87*H87,2)</f>
        <v>0</v>
      </c>
      <c r="BL87" s="19" t="s">
        <v>615</v>
      </c>
      <c r="BM87" s="220" t="s">
        <v>619</v>
      </c>
    </row>
    <row r="88" s="13" customFormat="1">
      <c r="A88" s="13"/>
      <c r="B88" s="227"/>
      <c r="C88" s="228"/>
      <c r="D88" s="229" t="s">
        <v>155</v>
      </c>
      <c r="E88" s="230" t="s">
        <v>32</v>
      </c>
      <c r="F88" s="231" t="s">
        <v>620</v>
      </c>
      <c r="G88" s="228"/>
      <c r="H88" s="232">
        <v>84</v>
      </c>
      <c r="I88" s="233"/>
      <c r="J88" s="228"/>
      <c r="K88" s="228"/>
      <c r="L88" s="234"/>
      <c r="M88" s="235"/>
      <c r="N88" s="236"/>
      <c r="O88" s="236"/>
      <c r="P88" s="236"/>
      <c r="Q88" s="236"/>
      <c r="R88" s="236"/>
      <c r="S88" s="236"/>
      <c r="T88" s="237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8" t="s">
        <v>155</v>
      </c>
      <c r="AU88" s="238" t="s">
        <v>21</v>
      </c>
      <c r="AV88" s="13" t="s">
        <v>21</v>
      </c>
      <c r="AW88" s="13" t="s">
        <v>39</v>
      </c>
      <c r="AX88" s="13" t="s">
        <v>78</v>
      </c>
      <c r="AY88" s="238" t="s">
        <v>144</v>
      </c>
    </row>
    <row r="89" s="14" customFormat="1">
      <c r="A89" s="14"/>
      <c r="B89" s="239"/>
      <c r="C89" s="240"/>
      <c r="D89" s="229" t="s">
        <v>155</v>
      </c>
      <c r="E89" s="241" t="s">
        <v>32</v>
      </c>
      <c r="F89" s="242" t="s">
        <v>157</v>
      </c>
      <c r="G89" s="240"/>
      <c r="H89" s="243">
        <v>84</v>
      </c>
      <c r="I89" s="244"/>
      <c r="J89" s="240"/>
      <c r="K89" s="240"/>
      <c r="L89" s="245"/>
      <c r="M89" s="246"/>
      <c r="N89" s="247"/>
      <c r="O89" s="247"/>
      <c r="P89" s="247"/>
      <c r="Q89" s="247"/>
      <c r="R89" s="247"/>
      <c r="S89" s="247"/>
      <c r="T89" s="248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9" t="s">
        <v>155</v>
      </c>
      <c r="AU89" s="249" t="s">
        <v>21</v>
      </c>
      <c r="AV89" s="14" t="s">
        <v>151</v>
      </c>
      <c r="AW89" s="14" t="s">
        <v>39</v>
      </c>
      <c r="AX89" s="14" t="s">
        <v>86</v>
      </c>
      <c r="AY89" s="249" t="s">
        <v>144</v>
      </c>
    </row>
    <row r="90" s="2" customFormat="1" ht="16.5" customHeight="1">
      <c r="A90" s="41"/>
      <c r="B90" s="42"/>
      <c r="C90" s="209" t="s">
        <v>164</v>
      </c>
      <c r="D90" s="209" t="s">
        <v>146</v>
      </c>
      <c r="E90" s="210" t="s">
        <v>621</v>
      </c>
      <c r="F90" s="211" t="s">
        <v>622</v>
      </c>
      <c r="G90" s="212" t="s">
        <v>160</v>
      </c>
      <c r="H90" s="213">
        <v>24</v>
      </c>
      <c r="I90" s="214"/>
      <c r="J90" s="215">
        <f>ROUND(I90*H90,2)</f>
        <v>0</v>
      </c>
      <c r="K90" s="211" t="s">
        <v>32</v>
      </c>
      <c r="L90" s="47"/>
      <c r="M90" s="216" t="s">
        <v>32</v>
      </c>
      <c r="N90" s="217" t="s">
        <v>49</v>
      </c>
      <c r="O90" s="87"/>
      <c r="P90" s="218">
        <f>O90*H90</f>
        <v>0</v>
      </c>
      <c r="Q90" s="218">
        <v>0</v>
      </c>
      <c r="R90" s="218">
        <f>Q90*H90</f>
        <v>0</v>
      </c>
      <c r="S90" s="218">
        <v>0</v>
      </c>
      <c r="T90" s="21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0" t="s">
        <v>615</v>
      </c>
      <c r="AT90" s="220" t="s">
        <v>146</v>
      </c>
      <c r="AU90" s="220" t="s">
        <v>21</v>
      </c>
      <c r="AY90" s="19" t="s">
        <v>144</v>
      </c>
      <c r="BE90" s="221">
        <f>IF(N90="základní",J90,0)</f>
        <v>0</v>
      </c>
      <c r="BF90" s="221">
        <f>IF(N90="snížená",J90,0)</f>
        <v>0</v>
      </c>
      <c r="BG90" s="221">
        <f>IF(N90="zákl. přenesená",J90,0)</f>
        <v>0</v>
      </c>
      <c r="BH90" s="221">
        <f>IF(N90="sníž. přenesená",J90,0)</f>
        <v>0</v>
      </c>
      <c r="BI90" s="221">
        <f>IF(N90="nulová",J90,0)</f>
        <v>0</v>
      </c>
      <c r="BJ90" s="19" t="s">
        <v>86</v>
      </c>
      <c r="BK90" s="221">
        <f>ROUND(I90*H90,2)</f>
        <v>0</v>
      </c>
      <c r="BL90" s="19" t="s">
        <v>615</v>
      </c>
      <c r="BM90" s="220" t="s">
        <v>623</v>
      </c>
    </row>
    <row r="91" s="13" customFormat="1">
      <c r="A91" s="13"/>
      <c r="B91" s="227"/>
      <c r="C91" s="228"/>
      <c r="D91" s="229" t="s">
        <v>155</v>
      </c>
      <c r="E91" s="230" t="s">
        <v>32</v>
      </c>
      <c r="F91" s="231" t="s">
        <v>624</v>
      </c>
      <c r="G91" s="228"/>
      <c r="H91" s="232">
        <v>24</v>
      </c>
      <c r="I91" s="233"/>
      <c r="J91" s="228"/>
      <c r="K91" s="228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155</v>
      </c>
      <c r="AU91" s="238" t="s">
        <v>21</v>
      </c>
      <c r="AV91" s="13" t="s">
        <v>21</v>
      </c>
      <c r="AW91" s="13" t="s">
        <v>39</v>
      </c>
      <c r="AX91" s="13" t="s">
        <v>78</v>
      </c>
      <c r="AY91" s="238" t="s">
        <v>144</v>
      </c>
    </row>
    <row r="92" s="14" customFormat="1">
      <c r="A92" s="14"/>
      <c r="B92" s="239"/>
      <c r="C92" s="240"/>
      <c r="D92" s="229" t="s">
        <v>155</v>
      </c>
      <c r="E92" s="241" t="s">
        <v>32</v>
      </c>
      <c r="F92" s="242" t="s">
        <v>157</v>
      </c>
      <c r="G92" s="240"/>
      <c r="H92" s="243">
        <v>24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155</v>
      </c>
      <c r="AU92" s="249" t="s">
        <v>21</v>
      </c>
      <c r="AV92" s="14" t="s">
        <v>151</v>
      </c>
      <c r="AW92" s="14" t="s">
        <v>39</v>
      </c>
      <c r="AX92" s="14" t="s">
        <v>86</v>
      </c>
      <c r="AY92" s="249" t="s">
        <v>144</v>
      </c>
    </row>
    <row r="93" s="2" customFormat="1" ht="16.5" customHeight="1">
      <c r="A93" s="41"/>
      <c r="B93" s="42"/>
      <c r="C93" s="209" t="s">
        <v>151</v>
      </c>
      <c r="D93" s="209" t="s">
        <v>146</v>
      </c>
      <c r="E93" s="210" t="s">
        <v>625</v>
      </c>
      <c r="F93" s="211" t="s">
        <v>626</v>
      </c>
      <c r="G93" s="212" t="s">
        <v>160</v>
      </c>
      <c r="H93" s="213">
        <v>96</v>
      </c>
      <c r="I93" s="214"/>
      <c r="J93" s="215">
        <f>ROUND(I93*H93,2)</f>
        <v>0</v>
      </c>
      <c r="K93" s="211" t="s">
        <v>32</v>
      </c>
      <c r="L93" s="47"/>
      <c r="M93" s="216" t="s">
        <v>32</v>
      </c>
      <c r="N93" s="217" t="s">
        <v>49</v>
      </c>
      <c r="O93" s="87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615</v>
      </c>
      <c r="AT93" s="220" t="s">
        <v>146</v>
      </c>
      <c r="AU93" s="220" t="s">
        <v>21</v>
      </c>
      <c r="AY93" s="19" t="s">
        <v>144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19" t="s">
        <v>86</v>
      </c>
      <c r="BK93" s="221">
        <f>ROUND(I93*H93,2)</f>
        <v>0</v>
      </c>
      <c r="BL93" s="19" t="s">
        <v>615</v>
      </c>
      <c r="BM93" s="220" t="s">
        <v>627</v>
      </c>
    </row>
    <row r="94" s="13" customFormat="1">
      <c r="A94" s="13"/>
      <c r="B94" s="227"/>
      <c r="C94" s="228"/>
      <c r="D94" s="229" t="s">
        <v>155</v>
      </c>
      <c r="E94" s="230" t="s">
        <v>32</v>
      </c>
      <c r="F94" s="231" t="s">
        <v>628</v>
      </c>
      <c r="G94" s="228"/>
      <c r="H94" s="232">
        <v>96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8" t="s">
        <v>155</v>
      </c>
      <c r="AU94" s="238" t="s">
        <v>21</v>
      </c>
      <c r="AV94" s="13" t="s">
        <v>21</v>
      </c>
      <c r="AW94" s="13" t="s">
        <v>39</v>
      </c>
      <c r="AX94" s="13" t="s">
        <v>78</v>
      </c>
      <c r="AY94" s="238" t="s">
        <v>144</v>
      </c>
    </row>
    <row r="95" s="14" customFormat="1">
      <c r="A95" s="14"/>
      <c r="B95" s="239"/>
      <c r="C95" s="240"/>
      <c r="D95" s="229" t="s">
        <v>155</v>
      </c>
      <c r="E95" s="241" t="s">
        <v>32</v>
      </c>
      <c r="F95" s="242" t="s">
        <v>157</v>
      </c>
      <c r="G95" s="240"/>
      <c r="H95" s="243">
        <v>96</v>
      </c>
      <c r="I95" s="244"/>
      <c r="J95" s="240"/>
      <c r="K95" s="240"/>
      <c r="L95" s="245"/>
      <c r="M95" s="246"/>
      <c r="N95" s="247"/>
      <c r="O95" s="247"/>
      <c r="P95" s="247"/>
      <c r="Q95" s="247"/>
      <c r="R95" s="247"/>
      <c r="S95" s="247"/>
      <c r="T95" s="248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9" t="s">
        <v>155</v>
      </c>
      <c r="AU95" s="249" t="s">
        <v>21</v>
      </c>
      <c r="AV95" s="14" t="s">
        <v>151</v>
      </c>
      <c r="AW95" s="14" t="s">
        <v>39</v>
      </c>
      <c r="AX95" s="14" t="s">
        <v>86</v>
      </c>
      <c r="AY95" s="249" t="s">
        <v>144</v>
      </c>
    </row>
    <row r="96" s="2" customFormat="1" ht="16.5" customHeight="1">
      <c r="A96" s="41"/>
      <c r="B96" s="42"/>
      <c r="C96" s="209" t="s">
        <v>174</v>
      </c>
      <c r="D96" s="209" t="s">
        <v>146</v>
      </c>
      <c r="E96" s="210" t="s">
        <v>629</v>
      </c>
      <c r="F96" s="211" t="s">
        <v>630</v>
      </c>
      <c r="G96" s="212" t="s">
        <v>160</v>
      </c>
      <c r="H96" s="213">
        <v>195</v>
      </c>
      <c r="I96" s="214"/>
      <c r="J96" s="215">
        <f>ROUND(I96*H96,2)</f>
        <v>0</v>
      </c>
      <c r="K96" s="211" t="s">
        <v>32</v>
      </c>
      <c r="L96" s="47"/>
      <c r="M96" s="216" t="s">
        <v>32</v>
      </c>
      <c r="N96" s="217" t="s">
        <v>49</v>
      </c>
      <c r="O96" s="87"/>
      <c r="P96" s="218">
        <f>O96*H96</f>
        <v>0</v>
      </c>
      <c r="Q96" s="218">
        <v>0</v>
      </c>
      <c r="R96" s="218">
        <f>Q96*H96</f>
        <v>0</v>
      </c>
      <c r="S96" s="218">
        <v>0</v>
      </c>
      <c r="T96" s="219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20" t="s">
        <v>615</v>
      </c>
      <c r="AT96" s="220" t="s">
        <v>146</v>
      </c>
      <c r="AU96" s="220" t="s">
        <v>21</v>
      </c>
      <c r="AY96" s="19" t="s">
        <v>144</v>
      </c>
      <c r="BE96" s="221">
        <f>IF(N96="základní",J96,0)</f>
        <v>0</v>
      </c>
      <c r="BF96" s="221">
        <f>IF(N96="snížená",J96,0)</f>
        <v>0</v>
      </c>
      <c r="BG96" s="221">
        <f>IF(N96="zákl. přenesená",J96,0)</f>
        <v>0</v>
      </c>
      <c r="BH96" s="221">
        <f>IF(N96="sníž. přenesená",J96,0)</f>
        <v>0</v>
      </c>
      <c r="BI96" s="221">
        <f>IF(N96="nulová",J96,0)</f>
        <v>0</v>
      </c>
      <c r="BJ96" s="19" t="s">
        <v>86</v>
      </c>
      <c r="BK96" s="221">
        <f>ROUND(I96*H96,2)</f>
        <v>0</v>
      </c>
      <c r="BL96" s="19" t="s">
        <v>615</v>
      </c>
      <c r="BM96" s="220" t="s">
        <v>631</v>
      </c>
    </row>
    <row r="97" s="13" customFormat="1">
      <c r="A97" s="13"/>
      <c r="B97" s="227"/>
      <c r="C97" s="228"/>
      <c r="D97" s="229" t="s">
        <v>155</v>
      </c>
      <c r="E97" s="230" t="s">
        <v>32</v>
      </c>
      <c r="F97" s="231" t="s">
        <v>577</v>
      </c>
      <c r="G97" s="228"/>
      <c r="H97" s="232">
        <v>195</v>
      </c>
      <c r="I97" s="233"/>
      <c r="J97" s="228"/>
      <c r="K97" s="228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155</v>
      </c>
      <c r="AU97" s="238" t="s">
        <v>21</v>
      </c>
      <c r="AV97" s="13" t="s">
        <v>21</v>
      </c>
      <c r="AW97" s="13" t="s">
        <v>39</v>
      </c>
      <c r="AX97" s="13" t="s">
        <v>78</v>
      </c>
      <c r="AY97" s="238" t="s">
        <v>144</v>
      </c>
    </row>
    <row r="98" s="14" customFormat="1">
      <c r="A98" s="14"/>
      <c r="B98" s="239"/>
      <c r="C98" s="240"/>
      <c r="D98" s="229" t="s">
        <v>155</v>
      </c>
      <c r="E98" s="241" t="s">
        <v>32</v>
      </c>
      <c r="F98" s="242" t="s">
        <v>157</v>
      </c>
      <c r="G98" s="240"/>
      <c r="H98" s="243">
        <v>195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155</v>
      </c>
      <c r="AU98" s="249" t="s">
        <v>21</v>
      </c>
      <c r="AV98" s="14" t="s">
        <v>151</v>
      </c>
      <c r="AW98" s="14" t="s">
        <v>39</v>
      </c>
      <c r="AX98" s="14" t="s">
        <v>86</v>
      </c>
      <c r="AY98" s="249" t="s">
        <v>144</v>
      </c>
    </row>
    <row r="99" s="2" customFormat="1" ht="16.5" customHeight="1">
      <c r="A99" s="41"/>
      <c r="B99" s="42"/>
      <c r="C99" s="209" t="s">
        <v>179</v>
      </c>
      <c r="D99" s="209" t="s">
        <v>146</v>
      </c>
      <c r="E99" s="210" t="s">
        <v>632</v>
      </c>
      <c r="F99" s="211" t="s">
        <v>633</v>
      </c>
      <c r="G99" s="212" t="s">
        <v>160</v>
      </c>
      <c r="H99" s="213">
        <v>24</v>
      </c>
      <c r="I99" s="214"/>
      <c r="J99" s="215">
        <f>ROUND(I99*H99,2)</f>
        <v>0</v>
      </c>
      <c r="K99" s="211" t="s">
        <v>32</v>
      </c>
      <c r="L99" s="47"/>
      <c r="M99" s="216" t="s">
        <v>32</v>
      </c>
      <c r="N99" s="217" t="s">
        <v>49</v>
      </c>
      <c r="O99" s="87"/>
      <c r="P99" s="218">
        <f>O99*H99</f>
        <v>0</v>
      </c>
      <c r="Q99" s="218">
        <v>0</v>
      </c>
      <c r="R99" s="218">
        <f>Q99*H99</f>
        <v>0</v>
      </c>
      <c r="S99" s="218">
        <v>0</v>
      </c>
      <c r="T99" s="21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0" t="s">
        <v>615</v>
      </c>
      <c r="AT99" s="220" t="s">
        <v>146</v>
      </c>
      <c r="AU99" s="220" t="s">
        <v>21</v>
      </c>
      <c r="AY99" s="19" t="s">
        <v>144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19" t="s">
        <v>86</v>
      </c>
      <c r="BK99" s="221">
        <f>ROUND(I99*H99,2)</f>
        <v>0</v>
      </c>
      <c r="BL99" s="19" t="s">
        <v>615</v>
      </c>
      <c r="BM99" s="220" t="s">
        <v>634</v>
      </c>
    </row>
    <row r="100" s="13" customFormat="1">
      <c r="A100" s="13"/>
      <c r="B100" s="227"/>
      <c r="C100" s="228"/>
      <c r="D100" s="229" t="s">
        <v>155</v>
      </c>
      <c r="E100" s="230" t="s">
        <v>32</v>
      </c>
      <c r="F100" s="231" t="s">
        <v>590</v>
      </c>
      <c r="G100" s="228"/>
      <c r="H100" s="232">
        <v>24</v>
      </c>
      <c r="I100" s="233"/>
      <c r="J100" s="228"/>
      <c r="K100" s="228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155</v>
      </c>
      <c r="AU100" s="238" t="s">
        <v>21</v>
      </c>
      <c r="AV100" s="13" t="s">
        <v>21</v>
      </c>
      <c r="AW100" s="13" t="s">
        <v>39</v>
      </c>
      <c r="AX100" s="13" t="s">
        <v>78</v>
      </c>
      <c r="AY100" s="238" t="s">
        <v>144</v>
      </c>
    </row>
    <row r="101" s="14" customFormat="1">
      <c r="A101" s="14"/>
      <c r="B101" s="239"/>
      <c r="C101" s="240"/>
      <c r="D101" s="229" t="s">
        <v>155</v>
      </c>
      <c r="E101" s="241" t="s">
        <v>32</v>
      </c>
      <c r="F101" s="242" t="s">
        <v>157</v>
      </c>
      <c r="G101" s="240"/>
      <c r="H101" s="243">
        <v>24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155</v>
      </c>
      <c r="AU101" s="249" t="s">
        <v>21</v>
      </c>
      <c r="AV101" s="14" t="s">
        <v>151</v>
      </c>
      <c r="AW101" s="14" t="s">
        <v>39</v>
      </c>
      <c r="AX101" s="14" t="s">
        <v>86</v>
      </c>
      <c r="AY101" s="249" t="s">
        <v>144</v>
      </c>
    </row>
    <row r="102" s="2" customFormat="1" ht="16.5" customHeight="1">
      <c r="A102" s="41"/>
      <c r="B102" s="42"/>
      <c r="C102" s="209" t="s">
        <v>185</v>
      </c>
      <c r="D102" s="209" t="s">
        <v>146</v>
      </c>
      <c r="E102" s="210" t="s">
        <v>635</v>
      </c>
      <c r="F102" s="211" t="s">
        <v>636</v>
      </c>
      <c r="G102" s="212" t="s">
        <v>637</v>
      </c>
      <c r="H102" s="213">
        <v>1</v>
      </c>
      <c r="I102" s="214"/>
      <c r="J102" s="215">
        <f>ROUND(I102*H102,2)</f>
        <v>0</v>
      </c>
      <c r="K102" s="211" t="s">
        <v>32</v>
      </c>
      <c r="L102" s="47"/>
      <c r="M102" s="216" t="s">
        <v>32</v>
      </c>
      <c r="N102" s="217" t="s">
        <v>49</v>
      </c>
      <c r="O102" s="87"/>
      <c r="P102" s="218">
        <f>O102*H102</f>
        <v>0</v>
      </c>
      <c r="Q102" s="218">
        <v>0</v>
      </c>
      <c r="R102" s="218">
        <f>Q102*H102</f>
        <v>0</v>
      </c>
      <c r="S102" s="218">
        <v>0</v>
      </c>
      <c r="T102" s="21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0" t="s">
        <v>615</v>
      </c>
      <c r="AT102" s="220" t="s">
        <v>146</v>
      </c>
      <c r="AU102" s="220" t="s">
        <v>21</v>
      </c>
      <c r="AY102" s="19" t="s">
        <v>144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19" t="s">
        <v>86</v>
      </c>
      <c r="BK102" s="221">
        <f>ROUND(I102*H102,2)</f>
        <v>0</v>
      </c>
      <c r="BL102" s="19" t="s">
        <v>615</v>
      </c>
      <c r="BM102" s="220" t="s">
        <v>638</v>
      </c>
    </row>
    <row r="103" s="13" customFormat="1">
      <c r="A103" s="13"/>
      <c r="B103" s="227"/>
      <c r="C103" s="228"/>
      <c r="D103" s="229" t="s">
        <v>155</v>
      </c>
      <c r="E103" s="230" t="s">
        <v>32</v>
      </c>
      <c r="F103" s="231" t="s">
        <v>86</v>
      </c>
      <c r="G103" s="228"/>
      <c r="H103" s="232">
        <v>1</v>
      </c>
      <c r="I103" s="233"/>
      <c r="J103" s="228"/>
      <c r="K103" s="228"/>
      <c r="L103" s="234"/>
      <c r="M103" s="235"/>
      <c r="N103" s="236"/>
      <c r="O103" s="236"/>
      <c r="P103" s="236"/>
      <c r="Q103" s="236"/>
      <c r="R103" s="236"/>
      <c r="S103" s="236"/>
      <c r="T103" s="23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8" t="s">
        <v>155</v>
      </c>
      <c r="AU103" s="238" t="s">
        <v>21</v>
      </c>
      <c r="AV103" s="13" t="s">
        <v>21</v>
      </c>
      <c r="AW103" s="13" t="s">
        <v>39</v>
      </c>
      <c r="AX103" s="13" t="s">
        <v>78</v>
      </c>
      <c r="AY103" s="238" t="s">
        <v>144</v>
      </c>
    </row>
    <row r="104" s="14" customFormat="1">
      <c r="A104" s="14"/>
      <c r="B104" s="239"/>
      <c r="C104" s="240"/>
      <c r="D104" s="229" t="s">
        <v>155</v>
      </c>
      <c r="E104" s="241" t="s">
        <v>32</v>
      </c>
      <c r="F104" s="242" t="s">
        <v>157</v>
      </c>
      <c r="G104" s="240"/>
      <c r="H104" s="243">
        <v>1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155</v>
      </c>
      <c r="AU104" s="249" t="s">
        <v>21</v>
      </c>
      <c r="AV104" s="14" t="s">
        <v>151</v>
      </c>
      <c r="AW104" s="14" t="s">
        <v>39</v>
      </c>
      <c r="AX104" s="14" t="s">
        <v>86</v>
      </c>
      <c r="AY104" s="249" t="s">
        <v>144</v>
      </c>
    </row>
    <row r="105" s="2" customFormat="1" ht="16.5" customHeight="1">
      <c r="A105" s="41"/>
      <c r="B105" s="42"/>
      <c r="C105" s="209" t="s">
        <v>192</v>
      </c>
      <c r="D105" s="209" t="s">
        <v>146</v>
      </c>
      <c r="E105" s="210" t="s">
        <v>639</v>
      </c>
      <c r="F105" s="211" t="s">
        <v>640</v>
      </c>
      <c r="G105" s="212" t="s">
        <v>641</v>
      </c>
      <c r="H105" s="213">
        <v>180</v>
      </c>
      <c r="I105" s="214"/>
      <c r="J105" s="215">
        <f>ROUND(I105*H105,2)</f>
        <v>0</v>
      </c>
      <c r="K105" s="211" t="s">
        <v>32</v>
      </c>
      <c r="L105" s="47"/>
      <c r="M105" s="216" t="s">
        <v>32</v>
      </c>
      <c r="N105" s="217" t="s">
        <v>49</v>
      </c>
      <c r="O105" s="87"/>
      <c r="P105" s="218">
        <f>O105*H105</f>
        <v>0</v>
      </c>
      <c r="Q105" s="218">
        <v>0</v>
      </c>
      <c r="R105" s="218">
        <f>Q105*H105</f>
        <v>0</v>
      </c>
      <c r="S105" s="218">
        <v>0</v>
      </c>
      <c r="T105" s="219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0" t="s">
        <v>615</v>
      </c>
      <c r="AT105" s="220" t="s">
        <v>146</v>
      </c>
      <c r="AU105" s="220" t="s">
        <v>21</v>
      </c>
      <c r="AY105" s="19" t="s">
        <v>144</v>
      </c>
      <c r="BE105" s="221">
        <f>IF(N105="základní",J105,0)</f>
        <v>0</v>
      </c>
      <c r="BF105" s="221">
        <f>IF(N105="snížená",J105,0)</f>
        <v>0</v>
      </c>
      <c r="BG105" s="221">
        <f>IF(N105="zákl. přenesená",J105,0)</f>
        <v>0</v>
      </c>
      <c r="BH105" s="221">
        <f>IF(N105="sníž. přenesená",J105,0)</f>
        <v>0</v>
      </c>
      <c r="BI105" s="221">
        <f>IF(N105="nulová",J105,0)</f>
        <v>0</v>
      </c>
      <c r="BJ105" s="19" t="s">
        <v>86</v>
      </c>
      <c r="BK105" s="221">
        <f>ROUND(I105*H105,2)</f>
        <v>0</v>
      </c>
      <c r="BL105" s="19" t="s">
        <v>615</v>
      </c>
      <c r="BM105" s="220" t="s">
        <v>642</v>
      </c>
    </row>
    <row r="106" s="13" customFormat="1">
      <c r="A106" s="13"/>
      <c r="B106" s="227"/>
      <c r="C106" s="228"/>
      <c r="D106" s="229" t="s">
        <v>155</v>
      </c>
      <c r="E106" s="230" t="s">
        <v>32</v>
      </c>
      <c r="F106" s="231" t="s">
        <v>643</v>
      </c>
      <c r="G106" s="228"/>
      <c r="H106" s="232">
        <v>180</v>
      </c>
      <c r="I106" s="233"/>
      <c r="J106" s="228"/>
      <c r="K106" s="228"/>
      <c r="L106" s="234"/>
      <c r="M106" s="235"/>
      <c r="N106" s="236"/>
      <c r="O106" s="236"/>
      <c r="P106" s="236"/>
      <c r="Q106" s="236"/>
      <c r="R106" s="236"/>
      <c r="S106" s="236"/>
      <c r="T106" s="23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8" t="s">
        <v>155</v>
      </c>
      <c r="AU106" s="238" t="s">
        <v>21</v>
      </c>
      <c r="AV106" s="13" t="s">
        <v>21</v>
      </c>
      <c r="AW106" s="13" t="s">
        <v>39</v>
      </c>
      <c r="AX106" s="13" t="s">
        <v>78</v>
      </c>
      <c r="AY106" s="238" t="s">
        <v>144</v>
      </c>
    </row>
    <row r="107" s="14" customFormat="1">
      <c r="A107" s="14"/>
      <c r="B107" s="239"/>
      <c r="C107" s="240"/>
      <c r="D107" s="229" t="s">
        <v>155</v>
      </c>
      <c r="E107" s="241" t="s">
        <v>32</v>
      </c>
      <c r="F107" s="242" t="s">
        <v>157</v>
      </c>
      <c r="G107" s="240"/>
      <c r="H107" s="243">
        <v>180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155</v>
      </c>
      <c r="AU107" s="249" t="s">
        <v>21</v>
      </c>
      <c r="AV107" s="14" t="s">
        <v>151</v>
      </c>
      <c r="AW107" s="14" t="s">
        <v>39</v>
      </c>
      <c r="AX107" s="14" t="s">
        <v>86</v>
      </c>
      <c r="AY107" s="249" t="s">
        <v>144</v>
      </c>
    </row>
    <row r="108" s="2" customFormat="1" ht="16.5" customHeight="1">
      <c r="A108" s="41"/>
      <c r="B108" s="42"/>
      <c r="C108" s="209" t="s">
        <v>198</v>
      </c>
      <c r="D108" s="209" t="s">
        <v>146</v>
      </c>
      <c r="E108" s="210" t="s">
        <v>644</v>
      </c>
      <c r="F108" s="211" t="s">
        <v>645</v>
      </c>
      <c r="G108" s="212" t="s">
        <v>160</v>
      </c>
      <c r="H108" s="213">
        <v>5</v>
      </c>
      <c r="I108" s="214"/>
      <c r="J108" s="215">
        <f>ROUND(I108*H108,2)</f>
        <v>0</v>
      </c>
      <c r="K108" s="211" t="s">
        <v>32</v>
      </c>
      <c r="L108" s="47"/>
      <c r="M108" s="216" t="s">
        <v>32</v>
      </c>
      <c r="N108" s="217" t="s">
        <v>49</v>
      </c>
      <c r="O108" s="87"/>
      <c r="P108" s="218">
        <f>O108*H108</f>
        <v>0</v>
      </c>
      <c r="Q108" s="218">
        <v>0</v>
      </c>
      <c r="R108" s="218">
        <f>Q108*H108</f>
        <v>0</v>
      </c>
      <c r="S108" s="218">
        <v>0</v>
      </c>
      <c r="T108" s="21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0" t="s">
        <v>615</v>
      </c>
      <c r="AT108" s="220" t="s">
        <v>146</v>
      </c>
      <c r="AU108" s="220" t="s">
        <v>21</v>
      </c>
      <c r="AY108" s="19" t="s">
        <v>144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19" t="s">
        <v>86</v>
      </c>
      <c r="BK108" s="221">
        <f>ROUND(I108*H108,2)</f>
        <v>0</v>
      </c>
      <c r="BL108" s="19" t="s">
        <v>615</v>
      </c>
      <c r="BM108" s="220" t="s">
        <v>646</v>
      </c>
    </row>
    <row r="109" s="13" customFormat="1">
      <c r="A109" s="13"/>
      <c r="B109" s="227"/>
      <c r="C109" s="228"/>
      <c r="D109" s="229" t="s">
        <v>155</v>
      </c>
      <c r="E109" s="230" t="s">
        <v>32</v>
      </c>
      <c r="F109" s="231" t="s">
        <v>174</v>
      </c>
      <c r="G109" s="228"/>
      <c r="H109" s="232">
        <v>5</v>
      </c>
      <c r="I109" s="233"/>
      <c r="J109" s="228"/>
      <c r="K109" s="228"/>
      <c r="L109" s="234"/>
      <c r="M109" s="235"/>
      <c r="N109" s="236"/>
      <c r="O109" s="236"/>
      <c r="P109" s="236"/>
      <c r="Q109" s="236"/>
      <c r="R109" s="236"/>
      <c r="S109" s="236"/>
      <c r="T109" s="23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8" t="s">
        <v>155</v>
      </c>
      <c r="AU109" s="238" t="s">
        <v>21</v>
      </c>
      <c r="AV109" s="13" t="s">
        <v>21</v>
      </c>
      <c r="AW109" s="13" t="s">
        <v>39</v>
      </c>
      <c r="AX109" s="13" t="s">
        <v>78</v>
      </c>
      <c r="AY109" s="238" t="s">
        <v>144</v>
      </c>
    </row>
    <row r="110" s="14" customFormat="1">
      <c r="A110" s="14"/>
      <c r="B110" s="239"/>
      <c r="C110" s="240"/>
      <c r="D110" s="229" t="s">
        <v>155</v>
      </c>
      <c r="E110" s="241" t="s">
        <v>32</v>
      </c>
      <c r="F110" s="242" t="s">
        <v>157</v>
      </c>
      <c r="G110" s="240"/>
      <c r="H110" s="243">
        <v>5</v>
      </c>
      <c r="I110" s="244"/>
      <c r="J110" s="240"/>
      <c r="K110" s="240"/>
      <c r="L110" s="245"/>
      <c r="M110" s="246"/>
      <c r="N110" s="247"/>
      <c r="O110" s="247"/>
      <c r="P110" s="247"/>
      <c r="Q110" s="247"/>
      <c r="R110" s="247"/>
      <c r="S110" s="247"/>
      <c r="T110" s="24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9" t="s">
        <v>155</v>
      </c>
      <c r="AU110" s="249" t="s">
        <v>21</v>
      </c>
      <c r="AV110" s="14" t="s">
        <v>151</v>
      </c>
      <c r="AW110" s="14" t="s">
        <v>39</v>
      </c>
      <c r="AX110" s="14" t="s">
        <v>86</v>
      </c>
      <c r="AY110" s="249" t="s">
        <v>144</v>
      </c>
    </row>
    <row r="111" s="2" customFormat="1" ht="16.5" customHeight="1">
      <c r="A111" s="41"/>
      <c r="B111" s="42"/>
      <c r="C111" s="209" t="s">
        <v>204</v>
      </c>
      <c r="D111" s="209" t="s">
        <v>146</v>
      </c>
      <c r="E111" s="210" t="s">
        <v>647</v>
      </c>
      <c r="F111" s="211" t="s">
        <v>648</v>
      </c>
      <c r="G111" s="212" t="s">
        <v>160</v>
      </c>
      <c r="H111" s="213">
        <v>1</v>
      </c>
      <c r="I111" s="214"/>
      <c r="J111" s="215">
        <f>ROUND(I111*H111,2)</f>
        <v>0</v>
      </c>
      <c r="K111" s="211" t="s">
        <v>32</v>
      </c>
      <c r="L111" s="47"/>
      <c r="M111" s="216" t="s">
        <v>32</v>
      </c>
      <c r="N111" s="217" t="s">
        <v>49</v>
      </c>
      <c r="O111" s="87"/>
      <c r="P111" s="218">
        <f>O111*H111</f>
        <v>0</v>
      </c>
      <c r="Q111" s="218">
        <v>0</v>
      </c>
      <c r="R111" s="218">
        <f>Q111*H111</f>
        <v>0</v>
      </c>
      <c r="S111" s="218">
        <v>0</v>
      </c>
      <c r="T111" s="21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0" t="s">
        <v>615</v>
      </c>
      <c r="AT111" s="220" t="s">
        <v>146</v>
      </c>
      <c r="AU111" s="220" t="s">
        <v>21</v>
      </c>
      <c r="AY111" s="19" t="s">
        <v>144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19" t="s">
        <v>86</v>
      </c>
      <c r="BK111" s="221">
        <f>ROUND(I111*H111,2)</f>
        <v>0</v>
      </c>
      <c r="BL111" s="19" t="s">
        <v>615</v>
      </c>
      <c r="BM111" s="220" t="s">
        <v>649</v>
      </c>
    </row>
    <row r="112" s="13" customFormat="1">
      <c r="A112" s="13"/>
      <c r="B112" s="227"/>
      <c r="C112" s="228"/>
      <c r="D112" s="229" t="s">
        <v>155</v>
      </c>
      <c r="E112" s="230" t="s">
        <v>32</v>
      </c>
      <c r="F112" s="231" t="s">
        <v>86</v>
      </c>
      <c r="G112" s="228"/>
      <c r="H112" s="232">
        <v>1</v>
      </c>
      <c r="I112" s="233"/>
      <c r="J112" s="228"/>
      <c r="K112" s="228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155</v>
      </c>
      <c r="AU112" s="238" t="s">
        <v>21</v>
      </c>
      <c r="AV112" s="13" t="s">
        <v>21</v>
      </c>
      <c r="AW112" s="13" t="s">
        <v>39</v>
      </c>
      <c r="AX112" s="13" t="s">
        <v>78</v>
      </c>
      <c r="AY112" s="238" t="s">
        <v>144</v>
      </c>
    </row>
    <row r="113" s="14" customFormat="1">
      <c r="A113" s="14"/>
      <c r="B113" s="239"/>
      <c r="C113" s="240"/>
      <c r="D113" s="229" t="s">
        <v>155</v>
      </c>
      <c r="E113" s="241" t="s">
        <v>32</v>
      </c>
      <c r="F113" s="242" t="s">
        <v>157</v>
      </c>
      <c r="G113" s="240"/>
      <c r="H113" s="243">
        <v>1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155</v>
      </c>
      <c r="AU113" s="249" t="s">
        <v>21</v>
      </c>
      <c r="AV113" s="14" t="s">
        <v>151</v>
      </c>
      <c r="AW113" s="14" t="s">
        <v>39</v>
      </c>
      <c r="AX113" s="14" t="s">
        <v>86</v>
      </c>
      <c r="AY113" s="249" t="s">
        <v>144</v>
      </c>
    </row>
    <row r="114" s="2" customFormat="1" ht="16.5" customHeight="1">
      <c r="A114" s="41"/>
      <c r="B114" s="42"/>
      <c r="C114" s="209" t="s">
        <v>209</v>
      </c>
      <c r="D114" s="209" t="s">
        <v>146</v>
      </c>
      <c r="E114" s="210" t="s">
        <v>650</v>
      </c>
      <c r="F114" s="211" t="s">
        <v>651</v>
      </c>
      <c r="G114" s="212" t="s">
        <v>652</v>
      </c>
      <c r="H114" s="213">
        <v>1000</v>
      </c>
      <c r="I114" s="214"/>
      <c r="J114" s="215">
        <f>ROUND(I114*H114,2)</f>
        <v>0</v>
      </c>
      <c r="K114" s="211" t="s">
        <v>32</v>
      </c>
      <c r="L114" s="47"/>
      <c r="M114" s="216" t="s">
        <v>32</v>
      </c>
      <c r="N114" s="217" t="s">
        <v>49</v>
      </c>
      <c r="O114" s="87"/>
      <c r="P114" s="218">
        <f>O114*H114</f>
        <v>0</v>
      </c>
      <c r="Q114" s="218">
        <v>0</v>
      </c>
      <c r="R114" s="218">
        <f>Q114*H114</f>
        <v>0</v>
      </c>
      <c r="S114" s="218">
        <v>0</v>
      </c>
      <c r="T114" s="21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0" t="s">
        <v>615</v>
      </c>
      <c r="AT114" s="220" t="s">
        <v>146</v>
      </c>
      <c r="AU114" s="220" t="s">
        <v>21</v>
      </c>
      <c r="AY114" s="19" t="s">
        <v>144</v>
      </c>
      <c r="BE114" s="221">
        <f>IF(N114="základní",J114,0)</f>
        <v>0</v>
      </c>
      <c r="BF114" s="221">
        <f>IF(N114="snížená",J114,0)</f>
        <v>0</v>
      </c>
      <c r="BG114" s="221">
        <f>IF(N114="zákl. přenesená",J114,0)</f>
        <v>0</v>
      </c>
      <c r="BH114" s="221">
        <f>IF(N114="sníž. přenesená",J114,0)</f>
        <v>0</v>
      </c>
      <c r="BI114" s="221">
        <f>IF(N114="nulová",J114,0)</f>
        <v>0</v>
      </c>
      <c r="BJ114" s="19" t="s">
        <v>86</v>
      </c>
      <c r="BK114" s="221">
        <f>ROUND(I114*H114,2)</f>
        <v>0</v>
      </c>
      <c r="BL114" s="19" t="s">
        <v>615</v>
      </c>
      <c r="BM114" s="220" t="s">
        <v>653</v>
      </c>
    </row>
    <row r="115" s="13" customFormat="1">
      <c r="A115" s="13"/>
      <c r="B115" s="227"/>
      <c r="C115" s="228"/>
      <c r="D115" s="229" t="s">
        <v>155</v>
      </c>
      <c r="E115" s="230" t="s">
        <v>32</v>
      </c>
      <c r="F115" s="231" t="s">
        <v>382</v>
      </c>
      <c r="G115" s="228"/>
      <c r="H115" s="232">
        <v>1000</v>
      </c>
      <c r="I115" s="233"/>
      <c r="J115" s="228"/>
      <c r="K115" s="228"/>
      <c r="L115" s="234"/>
      <c r="M115" s="235"/>
      <c r="N115" s="236"/>
      <c r="O115" s="236"/>
      <c r="P115" s="236"/>
      <c r="Q115" s="236"/>
      <c r="R115" s="236"/>
      <c r="S115" s="236"/>
      <c r="T115" s="23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8" t="s">
        <v>155</v>
      </c>
      <c r="AU115" s="238" t="s">
        <v>21</v>
      </c>
      <c r="AV115" s="13" t="s">
        <v>21</v>
      </c>
      <c r="AW115" s="13" t="s">
        <v>39</v>
      </c>
      <c r="AX115" s="13" t="s">
        <v>78</v>
      </c>
      <c r="AY115" s="238" t="s">
        <v>144</v>
      </c>
    </row>
    <row r="116" s="14" customFormat="1">
      <c r="A116" s="14"/>
      <c r="B116" s="239"/>
      <c r="C116" s="240"/>
      <c r="D116" s="229" t="s">
        <v>155</v>
      </c>
      <c r="E116" s="241" t="s">
        <v>32</v>
      </c>
      <c r="F116" s="242" t="s">
        <v>157</v>
      </c>
      <c r="G116" s="240"/>
      <c r="H116" s="243">
        <v>1000</v>
      </c>
      <c r="I116" s="244"/>
      <c r="J116" s="240"/>
      <c r="K116" s="240"/>
      <c r="L116" s="245"/>
      <c r="M116" s="260"/>
      <c r="N116" s="261"/>
      <c r="O116" s="261"/>
      <c r="P116" s="261"/>
      <c r="Q116" s="261"/>
      <c r="R116" s="261"/>
      <c r="S116" s="261"/>
      <c r="T116" s="262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9" t="s">
        <v>155</v>
      </c>
      <c r="AU116" s="249" t="s">
        <v>21</v>
      </c>
      <c r="AV116" s="14" t="s">
        <v>151</v>
      </c>
      <c r="AW116" s="14" t="s">
        <v>39</v>
      </c>
      <c r="AX116" s="14" t="s">
        <v>86</v>
      </c>
      <c r="AY116" s="249" t="s">
        <v>144</v>
      </c>
    </row>
    <row r="117" s="2" customFormat="1" ht="6.96" customHeight="1">
      <c r="A117" s="41"/>
      <c r="B117" s="62"/>
      <c r="C117" s="63"/>
      <c r="D117" s="63"/>
      <c r="E117" s="63"/>
      <c r="F117" s="63"/>
      <c r="G117" s="63"/>
      <c r="H117" s="63"/>
      <c r="I117" s="63"/>
      <c r="J117" s="63"/>
      <c r="K117" s="63"/>
      <c r="L117" s="47"/>
      <c r="M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</row>
  </sheetData>
  <sheetProtection sheet="1" autoFilter="0" formatColumns="0" formatRows="0" objects="1" scenarios="1" spinCount="100000" saltValue="9FSx5HebRadcHwO604PLosqfwTks8L0EiHR0v8XhDblVzQROccMdVPGdAgEHMFQ23FCmo9t3AbUtlGkZ/Y0q6A==" hashValue="hk1lT+R2jhiLXB6U16w+N+fvDp7sGfKSq7FAIzyvQQnJgYEOswbosUHEEK2H1tE5wP1D/18oxfJqhOqw2m2KJA==" algorithmName="SHA-512" password="CC35"/>
  <autoFilter ref="C80:K116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114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654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32</v>
      </c>
      <c r="G11" s="41"/>
      <c r="H11" s="41"/>
      <c r="I11" s="135" t="s">
        <v>20</v>
      </c>
      <c r="J11" s="139" t="s">
        <v>32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118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120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ROUND((SUM(BE84:BE129)),  2)</f>
        <v>0</v>
      </c>
      <c r="G33" s="41"/>
      <c r="H33" s="41"/>
      <c r="I33" s="153">
        <v>0.20999999999999999</v>
      </c>
      <c r="J33" s="152">
        <f>ROUND(((SUM(BE84:BE129))*I33),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ROUND((SUM(BF84:BF129)),  2)</f>
        <v>0</v>
      </c>
      <c r="G34" s="41"/>
      <c r="H34" s="41"/>
      <c r="I34" s="153">
        <v>0.14999999999999999</v>
      </c>
      <c r="J34" s="152">
        <f>ROUND(((SUM(BF84:BF129))*I34),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ROUND((SUM(BG84:BG129)),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ROUND((SUM(BH84:BH129)),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ROUND((SUM(BI84:BI129)),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22112020_VRN - Mníšek pod Brdy - VRN a Ostatní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Mníšek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Ing.R.Pýcha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655</v>
      </c>
      <c r="E60" s="173"/>
      <c r="F60" s="173"/>
      <c r="G60" s="173"/>
      <c r="H60" s="173"/>
      <c r="I60" s="173"/>
      <c r="J60" s="174">
        <f>J85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656</v>
      </c>
      <c r="E61" s="179"/>
      <c r="F61" s="179"/>
      <c r="G61" s="179"/>
      <c r="H61" s="179"/>
      <c r="I61" s="179"/>
      <c r="J61" s="180">
        <f>J86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657</v>
      </c>
      <c r="E62" s="179"/>
      <c r="F62" s="179"/>
      <c r="G62" s="179"/>
      <c r="H62" s="179"/>
      <c r="I62" s="179"/>
      <c r="J62" s="180">
        <f>J99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658</v>
      </c>
      <c r="E63" s="179"/>
      <c r="F63" s="179"/>
      <c r="G63" s="179"/>
      <c r="H63" s="179"/>
      <c r="I63" s="179"/>
      <c r="J63" s="180">
        <f>J108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6"/>
      <c r="C64" s="177"/>
      <c r="D64" s="178" t="s">
        <v>659</v>
      </c>
      <c r="E64" s="179"/>
      <c r="F64" s="179"/>
      <c r="G64" s="179"/>
      <c r="H64" s="179"/>
      <c r="I64" s="179"/>
      <c r="J64" s="180">
        <f>J121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5" t="s">
        <v>129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5" t="str">
        <f>E7</f>
        <v xml:space="preserve">22112020_22 - Sanace -10  Mníšek pod Brdy, Halda, Bažantnice a okoli-12</v>
      </c>
      <c r="F74" s="34"/>
      <c r="G74" s="34"/>
      <c r="H74" s="34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22112020_VRN - Mníšek pod Brdy - VRN a Ostatní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22</v>
      </c>
      <c r="D78" s="43"/>
      <c r="E78" s="43"/>
      <c r="F78" s="29" t="str">
        <f>F12</f>
        <v>Mníšek pod Brdy</v>
      </c>
      <c r="G78" s="43"/>
      <c r="H78" s="43"/>
      <c r="I78" s="34" t="s">
        <v>24</v>
      </c>
      <c r="J78" s="75" t="str">
        <f>IF(J12="","",J12)</f>
        <v>14. 12. 2024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4" t="s">
        <v>30</v>
      </c>
      <c r="D80" s="43"/>
      <c r="E80" s="43"/>
      <c r="F80" s="29" t="str">
        <f>E15</f>
        <v>Město Mníšek pod Brdy</v>
      </c>
      <c r="G80" s="43"/>
      <c r="H80" s="43"/>
      <c r="I80" s="34" t="s">
        <v>37</v>
      </c>
      <c r="J80" s="39" t="str">
        <f>E21</f>
        <v>Interprojekt odpady s. r. o.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4" t="s">
        <v>35</v>
      </c>
      <c r="D81" s="43"/>
      <c r="E81" s="43"/>
      <c r="F81" s="29" t="str">
        <f>IF(E18="","",E18)</f>
        <v>Vyplň údaj</v>
      </c>
      <c r="G81" s="43"/>
      <c r="H81" s="43"/>
      <c r="I81" s="34" t="s">
        <v>40</v>
      </c>
      <c r="J81" s="39" t="str">
        <f>E24</f>
        <v>Ing.R.Pýcha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2"/>
      <c r="B83" s="183"/>
      <c r="C83" s="184" t="s">
        <v>130</v>
      </c>
      <c r="D83" s="185" t="s">
        <v>63</v>
      </c>
      <c r="E83" s="185" t="s">
        <v>59</v>
      </c>
      <c r="F83" s="185" t="s">
        <v>60</v>
      </c>
      <c r="G83" s="185" t="s">
        <v>131</v>
      </c>
      <c r="H83" s="185" t="s">
        <v>132</v>
      </c>
      <c r="I83" s="185" t="s">
        <v>133</v>
      </c>
      <c r="J83" s="185" t="s">
        <v>123</v>
      </c>
      <c r="K83" s="186" t="s">
        <v>134</v>
      </c>
      <c r="L83" s="187"/>
      <c r="M83" s="95" t="s">
        <v>32</v>
      </c>
      <c r="N83" s="96" t="s">
        <v>48</v>
      </c>
      <c r="O83" s="96" t="s">
        <v>135</v>
      </c>
      <c r="P83" s="96" t="s">
        <v>136</v>
      </c>
      <c r="Q83" s="96" t="s">
        <v>137</v>
      </c>
      <c r="R83" s="96" t="s">
        <v>138</v>
      </c>
      <c r="S83" s="96" t="s">
        <v>139</v>
      </c>
      <c r="T83" s="97" t="s">
        <v>140</v>
      </c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</row>
    <row r="84" s="2" customFormat="1" ht="22.8" customHeight="1">
      <c r="A84" s="41"/>
      <c r="B84" s="42"/>
      <c r="C84" s="102" t="s">
        <v>141</v>
      </c>
      <c r="D84" s="43"/>
      <c r="E84" s="43"/>
      <c r="F84" s="43"/>
      <c r="G84" s="43"/>
      <c r="H84" s="43"/>
      <c r="I84" s="43"/>
      <c r="J84" s="188">
        <f>BK84</f>
        <v>0</v>
      </c>
      <c r="K84" s="43"/>
      <c r="L84" s="47"/>
      <c r="M84" s="98"/>
      <c r="N84" s="189"/>
      <c r="O84" s="99"/>
      <c r="P84" s="190">
        <f>P85</f>
        <v>0</v>
      </c>
      <c r="Q84" s="99"/>
      <c r="R84" s="190">
        <f>R85</f>
        <v>0</v>
      </c>
      <c r="S84" s="99"/>
      <c r="T84" s="191">
        <f>T85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19" t="s">
        <v>77</v>
      </c>
      <c r="AU84" s="19" t="s">
        <v>124</v>
      </c>
      <c r="BK84" s="192">
        <f>BK85</f>
        <v>0</v>
      </c>
    </row>
    <row r="85" s="12" customFormat="1" ht="25.92" customHeight="1">
      <c r="A85" s="12"/>
      <c r="B85" s="193"/>
      <c r="C85" s="194"/>
      <c r="D85" s="195" t="s">
        <v>77</v>
      </c>
      <c r="E85" s="196" t="s">
        <v>660</v>
      </c>
      <c r="F85" s="196" t="s">
        <v>661</v>
      </c>
      <c r="G85" s="194"/>
      <c r="H85" s="194"/>
      <c r="I85" s="197"/>
      <c r="J85" s="198">
        <f>BK85</f>
        <v>0</v>
      </c>
      <c r="K85" s="194"/>
      <c r="L85" s="199"/>
      <c r="M85" s="200"/>
      <c r="N85" s="201"/>
      <c r="O85" s="201"/>
      <c r="P85" s="202">
        <f>P86+P99+P108+P121</f>
        <v>0</v>
      </c>
      <c r="Q85" s="201"/>
      <c r="R85" s="202">
        <f>R86+R99+R108+R121</f>
        <v>0</v>
      </c>
      <c r="S85" s="201"/>
      <c r="T85" s="203">
        <f>T86+T99+T108+T121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4" t="s">
        <v>174</v>
      </c>
      <c r="AT85" s="205" t="s">
        <v>77</v>
      </c>
      <c r="AU85" s="205" t="s">
        <v>78</v>
      </c>
      <c r="AY85" s="204" t="s">
        <v>144</v>
      </c>
      <c r="BK85" s="206">
        <f>BK86+BK99+BK108+BK121</f>
        <v>0</v>
      </c>
    </row>
    <row r="86" s="12" customFormat="1" ht="22.8" customHeight="1">
      <c r="A86" s="12"/>
      <c r="B86" s="193"/>
      <c r="C86" s="194"/>
      <c r="D86" s="195" t="s">
        <v>77</v>
      </c>
      <c r="E86" s="207" t="s">
        <v>662</v>
      </c>
      <c r="F86" s="207" t="s">
        <v>663</v>
      </c>
      <c r="G86" s="194"/>
      <c r="H86" s="194"/>
      <c r="I86" s="197"/>
      <c r="J86" s="208">
        <f>BK86</f>
        <v>0</v>
      </c>
      <c r="K86" s="194"/>
      <c r="L86" s="199"/>
      <c r="M86" s="200"/>
      <c r="N86" s="201"/>
      <c r="O86" s="201"/>
      <c r="P86" s="202">
        <f>SUM(P87:P98)</f>
        <v>0</v>
      </c>
      <c r="Q86" s="201"/>
      <c r="R86" s="202">
        <f>SUM(R87:R98)</f>
        <v>0</v>
      </c>
      <c r="S86" s="201"/>
      <c r="T86" s="203">
        <f>SUM(T87:T98)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4" t="s">
        <v>174</v>
      </c>
      <c r="AT86" s="205" t="s">
        <v>77</v>
      </c>
      <c r="AU86" s="205" t="s">
        <v>86</v>
      </c>
      <c r="AY86" s="204" t="s">
        <v>144</v>
      </c>
      <c r="BK86" s="206">
        <f>SUM(BK87:BK98)</f>
        <v>0</v>
      </c>
    </row>
    <row r="87" s="2" customFormat="1" ht="16.5" customHeight="1">
      <c r="A87" s="41"/>
      <c r="B87" s="42"/>
      <c r="C87" s="209" t="s">
        <v>86</v>
      </c>
      <c r="D87" s="209" t="s">
        <v>146</v>
      </c>
      <c r="E87" s="210" t="s">
        <v>664</v>
      </c>
      <c r="F87" s="211" t="s">
        <v>665</v>
      </c>
      <c r="G87" s="212" t="s">
        <v>666</v>
      </c>
      <c r="H87" s="213">
        <v>1</v>
      </c>
      <c r="I87" s="214"/>
      <c r="J87" s="215">
        <f>ROUND(I87*H87,2)</f>
        <v>0</v>
      </c>
      <c r="K87" s="211" t="s">
        <v>150</v>
      </c>
      <c r="L87" s="47"/>
      <c r="M87" s="216" t="s">
        <v>32</v>
      </c>
      <c r="N87" s="217" t="s">
        <v>49</v>
      </c>
      <c r="O87" s="87"/>
      <c r="P87" s="218">
        <f>O87*H87</f>
        <v>0</v>
      </c>
      <c r="Q87" s="218">
        <v>0</v>
      </c>
      <c r="R87" s="218">
        <f>Q87*H87</f>
        <v>0</v>
      </c>
      <c r="S87" s="218">
        <v>0</v>
      </c>
      <c r="T87" s="219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0" t="s">
        <v>151</v>
      </c>
      <c r="AT87" s="220" t="s">
        <v>146</v>
      </c>
      <c r="AU87" s="220" t="s">
        <v>21</v>
      </c>
      <c r="AY87" s="19" t="s">
        <v>144</v>
      </c>
      <c r="BE87" s="221">
        <f>IF(N87="základní",J87,0)</f>
        <v>0</v>
      </c>
      <c r="BF87" s="221">
        <f>IF(N87="snížená",J87,0)</f>
        <v>0</v>
      </c>
      <c r="BG87" s="221">
        <f>IF(N87="zákl. přenesená",J87,0)</f>
        <v>0</v>
      </c>
      <c r="BH87" s="221">
        <f>IF(N87="sníž. přenesená",J87,0)</f>
        <v>0</v>
      </c>
      <c r="BI87" s="221">
        <f>IF(N87="nulová",J87,0)</f>
        <v>0</v>
      </c>
      <c r="BJ87" s="19" t="s">
        <v>86</v>
      </c>
      <c r="BK87" s="221">
        <f>ROUND(I87*H87,2)</f>
        <v>0</v>
      </c>
      <c r="BL87" s="19" t="s">
        <v>151</v>
      </c>
      <c r="BM87" s="220" t="s">
        <v>667</v>
      </c>
    </row>
    <row r="88" s="2" customFormat="1">
      <c r="A88" s="41"/>
      <c r="B88" s="42"/>
      <c r="C88" s="43"/>
      <c r="D88" s="222" t="s">
        <v>153</v>
      </c>
      <c r="E88" s="43"/>
      <c r="F88" s="223" t="s">
        <v>668</v>
      </c>
      <c r="G88" s="43"/>
      <c r="H88" s="43"/>
      <c r="I88" s="224"/>
      <c r="J88" s="43"/>
      <c r="K88" s="43"/>
      <c r="L88" s="47"/>
      <c r="M88" s="225"/>
      <c r="N88" s="226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153</v>
      </c>
      <c r="AU88" s="19" t="s">
        <v>21</v>
      </c>
    </row>
    <row r="89" s="13" customFormat="1">
      <c r="A89" s="13"/>
      <c r="B89" s="227"/>
      <c r="C89" s="228"/>
      <c r="D89" s="229" t="s">
        <v>155</v>
      </c>
      <c r="E89" s="230" t="s">
        <v>32</v>
      </c>
      <c r="F89" s="231" t="s">
        <v>86</v>
      </c>
      <c r="G89" s="228"/>
      <c r="H89" s="232">
        <v>1</v>
      </c>
      <c r="I89" s="233"/>
      <c r="J89" s="228"/>
      <c r="K89" s="228"/>
      <c r="L89" s="234"/>
      <c r="M89" s="235"/>
      <c r="N89" s="236"/>
      <c r="O89" s="236"/>
      <c r="P89" s="236"/>
      <c r="Q89" s="236"/>
      <c r="R89" s="236"/>
      <c r="S89" s="236"/>
      <c r="T89" s="237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8" t="s">
        <v>155</v>
      </c>
      <c r="AU89" s="238" t="s">
        <v>21</v>
      </c>
      <c r="AV89" s="13" t="s">
        <v>21</v>
      </c>
      <c r="AW89" s="13" t="s">
        <v>39</v>
      </c>
      <c r="AX89" s="13" t="s">
        <v>78</v>
      </c>
      <c r="AY89" s="238" t="s">
        <v>144</v>
      </c>
    </row>
    <row r="90" s="14" customFormat="1">
      <c r="A90" s="14"/>
      <c r="B90" s="239"/>
      <c r="C90" s="240"/>
      <c r="D90" s="229" t="s">
        <v>155</v>
      </c>
      <c r="E90" s="241" t="s">
        <v>32</v>
      </c>
      <c r="F90" s="242" t="s">
        <v>157</v>
      </c>
      <c r="G90" s="240"/>
      <c r="H90" s="243">
        <v>1</v>
      </c>
      <c r="I90" s="244"/>
      <c r="J90" s="240"/>
      <c r="K90" s="240"/>
      <c r="L90" s="245"/>
      <c r="M90" s="246"/>
      <c r="N90" s="247"/>
      <c r="O90" s="247"/>
      <c r="P90" s="247"/>
      <c r="Q90" s="247"/>
      <c r="R90" s="247"/>
      <c r="S90" s="247"/>
      <c r="T90" s="248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9" t="s">
        <v>155</v>
      </c>
      <c r="AU90" s="249" t="s">
        <v>21</v>
      </c>
      <c r="AV90" s="14" t="s">
        <v>151</v>
      </c>
      <c r="AW90" s="14" t="s">
        <v>39</v>
      </c>
      <c r="AX90" s="14" t="s">
        <v>86</v>
      </c>
      <c r="AY90" s="249" t="s">
        <v>144</v>
      </c>
    </row>
    <row r="91" s="2" customFormat="1" ht="16.5" customHeight="1">
      <c r="A91" s="41"/>
      <c r="B91" s="42"/>
      <c r="C91" s="209" t="s">
        <v>21</v>
      </c>
      <c r="D91" s="209" t="s">
        <v>146</v>
      </c>
      <c r="E91" s="210" t="s">
        <v>669</v>
      </c>
      <c r="F91" s="211" t="s">
        <v>670</v>
      </c>
      <c r="G91" s="212" t="s">
        <v>666</v>
      </c>
      <c r="H91" s="213">
        <v>1</v>
      </c>
      <c r="I91" s="214"/>
      <c r="J91" s="215">
        <f>ROUND(I91*H91,2)</f>
        <v>0</v>
      </c>
      <c r="K91" s="211" t="s">
        <v>150</v>
      </c>
      <c r="L91" s="47"/>
      <c r="M91" s="216" t="s">
        <v>32</v>
      </c>
      <c r="N91" s="217" t="s">
        <v>49</v>
      </c>
      <c r="O91" s="87"/>
      <c r="P91" s="218">
        <f>O91*H91</f>
        <v>0</v>
      </c>
      <c r="Q91" s="218">
        <v>0</v>
      </c>
      <c r="R91" s="218">
        <f>Q91*H91</f>
        <v>0</v>
      </c>
      <c r="S91" s="218">
        <v>0</v>
      </c>
      <c r="T91" s="219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0" t="s">
        <v>151</v>
      </c>
      <c r="AT91" s="220" t="s">
        <v>146</v>
      </c>
      <c r="AU91" s="220" t="s">
        <v>21</v>
      </c>
      <c r="AY91" s="19" t="s">
        <v>144</v>
      </c>
      <c r="BE91" s="221">
        <f>IF(N91="základní",J91,0)</f>
        <v>0</v>
      </c>
      <c r="BF91" s="221">
        <f>IF(N91="snížená",J91,0)</f>
        <v>0</v>
      </c>
      <c r="BG91" s="221">
        <f>IF(N91="zákl. přenesená",J91,0)</f>
        <v>0</v>
      </c>
      <c r="BH91" s="221">
        <f>IF(N91="sníž. přenesená",J91,0)</f>
        <v>0</v>
      </c>
      <c r="BI91" s="221">
        <f>IF(N91="nulová",J91,0)</f>
        <v>0</v>
      </c>
      <c r="BJ91" s="19" t="s">
        <v>86</v>
      </c>
      <c r="BK91" s="221">
        <f>ROUND(I91*H91,2)</f>
        <v>0</v>
      </c>
      <c r="BL91" s="19" t="s">
        <v>151</v>
      </c>
      <c r="BM91" s="220" t="s">
        <v>671</v>
      </c>
    </row>
    <row r="92" s="2" customFormat="1">
      <c r="A92" s="41"/>
      <c r="B92" s="42"/>
      <c r="C92" s="43"/>
      <c r="D92" s="222" t="s">
        <v>153</v>
      </c>
      <c r="E92" s="43"/>
      <c r="F92" s="223" t="s">
        <v>672</v>
      </c>
      <c r="G92" s="43"/>
      <c r="H92" s="43"/>
      <c r="I92" s="224"/>
      <c r="J92" s="43"/>
      <c r="K92" s="43"/>
      <c r="L92" s="47"/>
      <c r="M92" s="225"/>
      <c r="N92" s="226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153</v>
      </c>
      <c r="AU92" s="19" t="s">
        <v>21</v>
      </c>
    </row>
    <row r="93" s="13" customFormat="1">
      <c r="A93" s="13"/>
      <c r="B93" s="227"/>
      <c r="C93" s="228"/>
      <c r="D93" s="229" t="s">
        <v>155</v>
      </c>
      <c r="E93" s="230" t="s">
        <v>32</v>
      </c>
      <c r="F93" s="231" t="s">
        <v>86</v>
      </c>
      <c r="G93" s="228"/>
      <c r="H93" s="232">
        <v>1</v>
      </c>
      <c r="I93" s="233"/>
      <c r="J93" s="228"/>
      <c r="K93" s="228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155</v>
      </c>
      <c r="AU93" s="238" t="s">
        <v>21</v>
      </c>
      <c r="AV93" s="13" t="s">
        <v>21</v>
      </c>
      <c r="AW93" s="13" t="s">
        <v>39</v>
      </c>
      <c r="AX93" s="13" t="s">
        <v>78</v>
      </c>
      <c r="AY93" s="238" t="s">
        <v>144</v>
      </c>
    </row>
    <row r="94" s="14" customFormat="1">
      <c r="A94" s="14"/>
      <c r="B94" s="239"/>
      <c r="C94" s="240"/>
      <c r="D94" s="229" t="s">
        <v>155</v>
      </c>
      <c r="E94" s="241" t="s">
        <v>32</v>
      </c>
      <c r="F94" s="242" t="s">
        <v>157</v>
      </c>
      <c r="G94" s="240"/>
      <c r="H94" s="243">
        <v>1</v>
      </c>
      <c r="I94" s="244"/>
      <c r="J94" s="240"/>
      <c r="K94" s="240"/>
      <c r="L94" s="245"/>
      <c r="M94" s="246"/>
      <c r="N94" s="247"/>
      <c r="O94" s="247"/>
      <c r="P94" s="247"/>
      <c r="Q94" s="247"/>
      <c r="R94" s="247"/>
      <c r="S94" s="247"/>
      <c r="T94" s="24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9" t="s">
        <v>155</v>
      </c>
      <c r="AU94" s="249" t="s">
        <v>21</v>
      </c>
      <c r="AV94" s="14" t="s">
        <v>151</v>
      </c>
      <c r="AW94" s="14" t="s">
        <v>39</v>
      </c>
      <c r="AX94" s="14" t="s">
        <v>86</v>
      </c>
      <c r="AY94" s="249" t="s">
        <v>144</v>
      </c>
    </row>
    <row r="95" s="2" customFormat="1" ht="16.5" customHeight="1">
      <c r="A95" s="41"/>
      <c r="B95" s="42"/>
      <c r="C95" s="209" t="s">
        <v>164</v>
      </c>
      <c r="D95" s="209" t="s">
        <v>146</v>
      </c>
      <c r="E95" s="210" t="s">
        <v>673</v>
      </c>
      <c r="F95" s="211" t="s">
        <v>674</v>
      </c>
      <c r="G95" s="212" t="s">
        <v>666</v>
      </c>
      <c r="H95" s="213">
        <v>1</v>
      </c>
      <c r="I95" s="214"/>
      <c r="J95" s="215">
        <f>ROUND(I95*H95,2)</f>
        <v>0</v>
      </c>
      <c r="K95" s="211" t="s">
        <v>150</v>
      </c>
      <c r="L95" s="47"/>
      <c r="M95" s="216" t="s">
        <v>32</v>
      </c>
      <c r="N95" s="217" t="s">
        <v>49</v>
      </c>
      <c r="O95" s="87"/>
      <c r="P95" s="218">
        <f>O95*H95</f>
        <v>0</v>
      </c>
      <c r="Q95" s="218">
        <v>0</v>
      </c>
      <c r="R95" s="218">
        <f>Q95*H95</f>
        <v>0</v>
      </c>
      <c r="S95" s="218">
        <v>0</v>
      </c>
      <c r="T95" s="219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0" t="s">
        <v>151</v>
      </c>
      <c r="AT95" s="220" t="s">
        <v>146</v>
      </c>
      <c r="AU95" s="220" t="s">
        <v>21</v>
      </c>
      <c r="AY95" s="19" t="s">
        <v>144</v>
      </c>
      <c r="BE95" s="221">
        <f>IF(N95="základní",J95,0)</f>
        <v>0</v>
      </c>
      <c r="BF95" s="221">
        <f>IF(N95="snížená",J95,0)</f>
        <v>0</v>
      </c>
      <c r="BG95" s="221">
        <f>IF(N95="zákl. přenesená",J95,0)</f>
        <v>0</v>
      </c>
      <c r="BH95" s="221">
        <f>IF(N95="sníž. přenesená",J95,0)</f>
        <v>0</v>
      </c>
      <c r="BI95" s="221">
        <f>IF(N95="nulová",J95,0)</f>
        <v>0</v>
      </c>
      <c r="BJ95" s="19" t="s">
        <v>86</v>
      </c>
      <c r="BK95" s="221">
        <f>ROUND(I95*H95,2)</f>
        <v>0</v>
      </c>
      <c r="BL95" s="19" t="s">
        <v>151</v>
      </c>
      <c r="BM95" s="220" t="s">
        <v>675</v>
      </c>
    </row>
    <row r="96" s="2" customFormat="1">
      <c r="A96" s="41"/>
      <c r="B96" s="42"/>
      <c r="C96" s="43"/>
      <c r="D96" s="222" t="s">
        <v>153</v>
      </c>
      <c r="E96" s="43"/>
      <c r="F96" s="223" t="s">
        <v>676</v>
      </c>
      <c r="G96" s="43"/>
      <c r="H96" s="43"/>
      <c r="I96" s="224"/>
      <c r="J96" s="43"/>
      <c r="K96" s="43"/>
      <c r="L96" s="47"/>
      <c r="M96" s="225"/>
      <c r="N96" s="226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153</v>
      </c>
      <c r="AU96" s="19" t="s">
        <v>21</v>
      </c>
    </row>
    <row r="97" s="13" customFormat="1">
      <c r="A97" s="13"/>
      <c r="B97" s="227"/>
      <c r="C97" s="228"/>
      <c r="D97" s="229" t="s">
        <v>155</v>
      </c>
      <c r="E97" s="230" t="s">
        <v>32</v>
      </c>
      <c r="F97" s="231" t="s">
        <v>86</v>
      </c>
      <c r="G97" s="228"/>
      <c r="H97" s="232">
        <v>1</v>
      </c>
      <c r="I97" s="233"/>
      <c r="J97" s="228"/>
      <c r="K97" s="228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155</v>
      </c>
      <c r="AU97" s="238" t="s">
        <v>21</v>
      </c>
      <c r="AV97" s="13" t="s">
        <v>21</v>
      </c>
      <c r="AW97" s="13" t="s">
        <v>39</v>
      </c>
      <c r="AX97" s="13" t="s">
        <v>78</v>
      </c>
      <c r="AY97" s="238" t="s">
        <v>144</v>
      </c>
    </row>
    <row r="98" s="14" customFormat="1">
      <c r="A98" s="14"/>
      <c r="B98" s="239"/>
      <c r="C98" s="240"/>
      <c r="D98" s="229" t="s">
        <v>155</v>
      </c>
      <c r="E98" s="241" t="s">
        <v>32</v>
      </c>
      <c r="F98" s="242" t="s">
        <v>157</v>
      </c>
      <c r="G98" s="240"/>
      <c r="H98" s="243">
        <v>1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155</v>
      </c>
      <c r="AU98" s="249" t="s">
        <v>21</v>
      </c>
      <c r="AV98" s="14" t="s">
        <v>151</v>
      </c>
      <c r="AW98" s="14" t="s">
        <v>39</v>
      </c>
      <c r="AX98" s="14" t="s">
        <v>86</v>
      </c>
      <c r="AY98" s="249" t="s">
        <v>144</v>
      </c>
    </row>
    <row r="99" s="12" customFormat="1" ht="22.8" customHeight="1">
      <c r="A99" s="12"/>
      <c r="B99" s="193"/>
      <c r="C99" s="194"/>
      <c r="D99" s="195" t="s">
        <v>77</v>
      </c>
      <c r="E99" s="207" t="s">
        <v>677</v>
      </c>
      <c r="F99" s="207" t="s">
        <v>678</v>
      </c>
      <c r="G99" s="194"/>
      <c r="H99" s="194"/>
      <c r="I99" s="197"/>
      <c r="J99" s="208">
        <f>BK99</f>
        <v>0</v>
      </c>
      <c r="K99" s="194"/>
      <c r="L99" s="199"/>
      <c r="M99" s="200"/>
      <c r="N99" s="201"/>
      <c r="O99" s="201"/>
      <c r="P99" s="202">
        <f>SUM(P100:P107)</f>
        <v>0</v>
      </c>
      <c r="Q99" s="201"/>
      <c r="R99" s="202">
        <f>SUM(R100:R107)</f>
        <v>0</v>
      </c>
      <c r="S99" s="201"/>
      <c r="T99" s="203">
        <f>SUM(T100:T107)</f>
        <v>0</v>
      </c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R99" s="204" t="s">
        <v>174</v>
      </c>
      <c r="AT99" s="205" t="s">
        <v>77</v>
      </c>
      <c r="AU99" s="205" t="s">
        <v>86</v>
      </c>
      <c r="AY99" s="204" t="s">
        <v>144</v>
      </c>
      <c r="BK99" s="206">
        <f>SUM(BK100:BK107)</f>
        <v>0</v>
      </c>
    </row>
    <row r="100" s="2" customFormat="1" ht="16.5" customHeight="1">
      <c r="A100" s="41"/>
      <c r="B100" s="42"/>
      <c r="C100" s="209" t="s">
        <v>151</v>
      </c>
      <c r="D100" s="209" t="s">
        <v>146</v>
      </c>
      <c r="E100" s="210" t="s">
        <v>679</v>
      </c>
      <c r="F100" s="211" t="s">
        <v>678</v>
      </c>
      <c r="G100" s="212" t="s">
        <v>666</v>
      </c>
      <c r="H100" s="213">
        <v>1</v>
      </c>
      <c r="I100" s="214"/>
      <c r="J100" s="215">
        <f>ROUND(I100*H100,2)</f>
        <v>0</v>
      </c>
      <c r="K100" s="211" t="s">
        <v>150</v>
      </c>
      <c r="L100" s="47"/>
      <c r="M100" s="216" t="s">
        <v>32</v>
      </c>
      <c r="N100" s="217" t="s">
        <v>49</v>
      </c>
      <c r="O100" s="87"/>
      <c r="P100" s="218">
        <f>O100*H100</f>
        <v>0</v>
      </c>
      <c r="Q100" s="218">
        <v>0</v>
      </c>
      <c r="R100" s="218">
        <f>Q100*H100</f>
        <v>0</v>
      </c>
      <c r="S100" s="218">
        <v>0</v>
      </c>
      <c r="T100" s="219">
        <f>S100*H100</f>
        <v>0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R100" s="220" t="s">
        <v>151</v>
      </c>
      <c r="AT100" s="220" t="s">
        <v>146</v>
      </c>
      <c r="AU100" s="220" t="s">
        <v>21</v>
      </c>
      <c r="AY100" s="19" t="s">
        <v>144</v>
      </c>
      <c r="BE100" s="221">
        <f>IF(N100="základní",J100,0)</f>
        <v>0</v>
      </c>
      <c r="BF100" s="221">
        <f>IF(N100="snížená",J100,0)</f>
        <v>0</v>
      </c>
      <c r="BG100" s="221">
        <f>IF(N100="zákl. přenesená",J100,0)</f>
        <v>0</v>
      </c>
      <c r="BH100" s="221">
        <f>IF(N100="sníž. přenesená",J100,0)</f>
        <v>0</v>
      </c>
      <c r="BI100" s="221">
        <f>IF(N100="nulová",J100,0)</f>
        <v>0</v>
      </c>
      <c r="BJ100" s="19" t="s">
        <v>86</v>
      </c>
      <c r="BK100" s="221">
        <f>ROUND(I100*H100,2)</f>
        <v>0</v>
      </c>
      <c r="BL100" s="19" t="s">
        <v>151</v>
      </c>
      <c r="BM100" s="220" t="s">
        <v>680</v>
      </c>
    </row>
    <row r="101" s="2" customFormat="1">
      <c r="A101" s="41"/>
      <c r="B101" s="42"/>
      <c r="C101" s="43"/>
      <c r="D101" s="222" t="s">
        <v>153</v>
      </c>
      <c r="E101" s="43"/>
      <c r="F101" s="223" t="s">
        <v>681</v>
      </c>
      <c r="G101" s="43"/>
      <c r="H101" s="43"/>
      <c r="I101" s="224"/>
      <c r="J101" s="43"/>
      <c r="K101" s="43"/>
      <c r="L101" s="47"/>
      <c r="M101" s="225"/>
      <c r="N101" s="226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19" t="s">
        <v>153</v>
      </c>
      <c r="AU101" s="19" t="s">
        <v>21</v>
      </c>
    </row>
    <row r="102" s="13" customFormat="1">
      <c r="A102" s="13"/>
      <c r="B102" s="227"/>
      <c r="C102" s="228"/>
      <c r="D102" s="229" t="s">
        <v>155</v>
      </c>
      <c r="E102" s="230" t="s">
        <v>32</v>
      </c>
      <c r="F102" s="231" t="s">
        <v>86</v>
      </c>
      <c r="G102" s="228"/>
      <c r="H102" s="232">
        <v>1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8" t="s">
        <v>155</v>
      </c>
      <c r="AU102" s="238" t="s">
        <v>21</v>
      </c>
      <c r="AV102" s="13" t="s">
        <v>21</v>
      </c>
      <c r="AW102" s="13" t="s">
        <v>39</v>
      </c>
      <c r="AX102" s="13" t="s">
        <v>78</v>
      </c>
      <c r="AY102" s="238" t="s">
        <v>144</v>
      </c>
    </row>
    <row r="103" s="14" customFormat="1">
      <c r="A103" s="14"/>
      <c r="B103" s="239"/>
      <c r="C103" s="240"/>
      <c r="D103" s="229" t="s">
        <v>155</v>
      </c>
      <c r="E103" s="241" t="s">
        <v>32</v>
      </c>
      <c r="F103" s="242" t="s">
        <v>157</v>
      </c>
      <c r="G103" s="240"/>
      <c r="H103" s="243">
        <v>1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155</v>
      </c>
      <c r="AU103" s="249" t="s">
        <v>21</v>
      </c>
      <c r="AV103" s="14" t="s">
        <v>151</v>
      </c>
      <c r="AW103" s="14" t="s">
        <v>39</v>
      </c>
      <c r="AX103" s="14" t="s">
        <v>86</v>
      </c>
      <c r="AY103" s="249" t="s">
        <v>144</v>
      </c>
    </row>
    <row r="104" s="2" customFormat="1" ht="16.5" customHeight="1">
      <c r="A104" s="41"/>
      <c r="B104" s="42"/>
      <c r="C104" s="209" t="s">
        <v>174</v>
      </c>
      <c r="D104" s="209" t="s">
        <v>146</v>
      </c>
      <c r="E104" s="210" t="s">
        <v>682</v>
      </c>
      <c r="F104" s="211" t="s">
        <v>683</v>
      </c>
      <c r="G104" s="212" t="s">
        <v>232</v>
      </c>
      <c r="H104" s="213">
        <v>1</v>
      </c>
      <c r="I104" s="214"/>
      <c r="J104" s="215">
        <f>ROUND(I104*H104,2)</f>
        <v>0</v>
      </c>
      <c r="K104" s="211" t="s">
        <v>150</v>
      </c>
      <c r="L104" s="47"/>
      <c r="M104" s="216" t="s">
        <v>32</v>
      </c>
      <c r="N104" s="217" t="s">
        <v>49</v>
      </c>
      <c r="O104" s="87"/>
      <c r="P104" s="218">
        <f>O104*H104</f>
        <v>0</v>
      </c>
      <c r="Q104" s="218">
        <v>0</v>
      </c>
      <c r="R104" s="218">
        <f>Q104*H104</f>
        <v>0</v>
      </c>
      <c r="S104" s="218">
        <v>0</v>
      </c>
      <c r="T104" s="21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0" t="s">
        <v>151</v>
      </c>
      <c r="AT104" s="220" t="s">
        <v>146</v>
      </c>
      <c r="AU104" s="220" t="s">
        <v>21</v>
      </c>
      <c r="AY104" s="19" t="s">
        <v>144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19" t="s">
        <v>86</v>
      </c>
      <c r="BK104" s="221">
        <f>ROUND(I104*H104,2)</f>
        <v>0</v>
      </c>
      <c r="BL104" s="19" t="s">
        <v>151</v>
      </c>
      <c r="BM104" s="220" t="s">
        <v>684</v>
      </c>
    </row>
    <row r="105" s="2" customFormat="1">
      <c r="A105" s="41"/>
      <c r="B105" s="42"/>
      <c r="C105" s="43"/>
      <c r="D105" s="222" t="s">
        <v>153</v>
      </c>
      <c r="E105" s="43"/>
      <c r="F105" s="223" t="s">
        <v>685</v>
      </c>
      <c r="G105" s="43"/>
      <c r="H105" s="43"/>
      <c r="I105" s="224"/>
      <c r="J105" s="43"/>
      <c r="K105" s="43"/>
      <c r="L105" s="47"/>
      <c r="M105" s="225"/>
      <c r="N105" s="226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153</v>
      </c>
      <c r="AU105" s="19" t="s">
        <v>21</v>
      </c>
    </row>
    <row r="106" s="13" customFormat="1">
      <c r="A106" s="13"/>
      <c r="B106" s="227"/>
      <c r="C106" s="228"/>
      <c r="D106" s="229" t="s">
        <v>155</v>
      </c>
      <c r="E106" s="230" t="s">
        <v>32</v>
      </c>
      <c r="F106" s="231" t="s">
        <v>86</v>
      </c>
      <c r="G106" s="228"/>
      <c r="H106" s="232">
        <v>1</v>
      </c>
      <c r="I106" s="233"/>
      <c r="J106" s="228"/>
      <c r="K106" s="228"/>
      <c r="L106" s="234"/>
      <c r="M106" s="235"/>
      <c r="N106" s="236"/>
      <c r="O106" s="236"/>
      <c r="P106" s="236"/>
      <c r="Q106" s="236"/>
      <c r="R106" s="236"/>
      <c r="S106" s="236"/>
      <c r="T106" s="23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8" t="s">
        <v>155</v>
      </c>
      <c r="AU106" s="238" t="s">
        <v>21</v>
      </c>
      <c r="AV106" s="13" t="s">
        <v>21</v>
      </c>
      <c r="AW106" s="13" t="s">
        <v>39</v>
      </c>
      <c r="AX106" s="13" t="s">
        <v>78</v>
      </c>
      <c r="AY106" s="238" t="s">
        <v>144</v>
      </c>
    </row>
    <row r="107" s="14" customFormat="1">
      <c r="A107" s="14"/>
      <c r="B107" s="239"/>
      <c r="C107" s="240"/>
      <c r="D107" s="229" t="s">
        <v>155</v>
      </c>
      <c r="E107" s="241" t="s">
        <v>32</v>
      </c>
      <c r="F107" s="242" t="s">
        <v>157</v>
      </c>
      <c r="G107" s="240"/>
      <c r="H107" s="243">
        <v>1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155</v>
      </c>
      <c r="AU107" s="249" t="s">
        <v>21</v>
      </c>
      <c r="AV107" s="14" t="s">
        <v>151</v>
      </c>
      <c r="AW107" s="14" t="s">
        <v>39</v>
      </c>
      <c r="AX107" s="14" t="s">
        <v>86</v>
      </c>
      <c r="AY107" s="249" t="s">
        <v>144</v>
      </c>
    </row>
    <row r="108" s="12" customFormat="1" ht="22.8" customHeight="1">
      <c r="A108" s="12"/>
      <c r="B108" s="193"/>
      <c r="C108" s="194"/>
      <c r="D108" s="195" t="s">
        <v>77</v>
      </c>
      <c r="E108" s="207" t="s">
        <v>686</v>
      </c>
      <c r="F108" s="207" t="s">
        <v>687</v>
      </c>
      <c r="G108" s="194"/>
      <c r="H108" s="194"/>
      <c r="I108" s="197"/>
      <c r="J108" s="208">
        <f>BK108</f>
        <v>0</v>
      </c>
      <c r="K108" s="194"/>
      <c r="L108" s="199"/>
      <c r="M108" s="200"/>
      <c r="N108" s="201"/>
      <c r="O108" s="201"/>
      <c r="P108" s="202">
        <f>SUM(P109:P120)</f>
        <v>0</v>
      </c>
      <c r="Q108" s="201"/>
      <c r="R108" s="202">
        <f>SUM(R109:R120)</f>
        <v>0</v>
      </c>
      <c r="S108" s="201"/>
      <c r="T108" s="203">
        <f>SUM(T109:T120)</f>
        <v>0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4" t="s">
        <v>174</v>
      </c>
      <c r="AT108" s="205" t="s">
        <v>77</v>
      </c>
      <c r="AU108" s="205" t="s">
        <v>86</v>
      </c>
      <c r="AY108" s="204" t="s">
        <v>144</v>
      </c>
      <c r="BK108" s="206">
        <f>SUM(BK109:BK120)</f>
        <v>0</v>
      </c>
    </row>
    <row r="109" s="2" customFormat="1" ht="16.5" customHeight="1">
      <c r="A109" s="41"/>
      <c r="B109" s="42"/>
      <c r="C109" s="209" t="s">
        <v>179</v>
      </c>
      <c r="D109" s="209" t="s">
        <v>146</v>
      </c>
      <c r="E109" s="210" t="s">
        <v>688</v>
      </c>
      <c r="F109" s="211" t="s">
        <v>687</v>
      </c>
      <c r="G109" s="212" t="s">
        <v>666</v>
      </c>
      <c r="H109" s="213">
        <v>1</v>
      </c>
      <c r="I109" s="214"/>
      <c r="J109" s="215">
        <f>ROUND(I109*H109,2)</f>
        <v>0</v>
      </c>
      <c r="K109" s="211" t="s">
        <v>150</v>
      </c>
      <c r="L109" s="47"/>
      <c r="M109" s="216" t="s">
        <v>32</v>
      </c>
      <c r="N109" s="217" t="s">
        <v>49</v>
      </c>
      <c r="O109" s="87"/>
      <c r="P109" s="218">
        <f>O109*H109</f>
        <v>0</v>
      </c>
      <c r="Q109" s="218">
        <v>0</v>
      </c>
      <c r="R109" s="218">
        <f>Q109*H109</f>
        <v>0</v>
      </c>
      <c r="S109" s="218">
        <v>0</v>
      </c>
      <c r="T109" s="219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0" t="s">
        <v>151</v>
      </c>
      <c r="AT109" s="220" t="s">
        <v>146</v>
      </c>
      <c r="AU109" s="220" t="s">
        <v>21</v>
      </c>
      <c r="AY109" s="19" t="s">
        <v>144</v>
      </c>
      <c r="BE109" s="221">
        <f>IF(N109="základní",J109,0)</f>
        <v>0</v>
      </c>
      <c r="BF109" s="221">
        <f>IF(N109="snížená",J109,0)</f>
        <v>0</v>
      </c>
      <c r="BG109" s="221">
        <f>IF(N109="zákl. přenesená",J109,0)</f>
        <v>0</v>
      </c>
      <c r="BH109" s="221">
        <f>IF(N109="sníž. přenesená",J109,0)</f>
        <v>0</v>
      </c>
      <c r="BI109" s="221">
        <f>IF(N109="nulová",J109,0)</f>
        <v>0</v>
      </c>
      <c r="BJ109" s="19" t="s">
        <v>86</v>
      </c>
      <c r="BK109" s="221">
        <f>ROUND(I109*H109,2)</f>
        <v>0</v>
      </c>
      <c r="BL109" s="19" t="s">
        <v>151</v>
      </c>
      <c r="BM109" s="220" t="s">
        <v>689</v>
      </c>
    </row>
    <row r="110" s="2" customFormat="1">
      <c r="A110" s="41"/>
      <c r="B110" s="42"/>
      <c r="C110" s="43"/>
      <c r="D110" s="222" t="s">
        <v>153</v>
      </c>
      <c r="E110" s="43"/>
      <c r="F110" s="223" t="s">
        <v>690</v>
      </c>
      <c r="G110" s="43"/>
      <c r="H110" s="43"/>
      <c r="I110" s="224"/>
      <c r="J110" s="43"/>
      <c r="K110" s="43"/>
      <c r="L110" s="47"/>
      <c r="M110" s="225"/>
      <c r="N110" s="226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153</v>
      </c>
      <c r="AU110" s="19" t="s">
        <v>21</v>
      </c>
    </row>
    <row r="111" s="13" customFormat="1">
      <c r="A111" s="13"/>
      <c r="B111" s="227"/>
      <c r="C111" s="228"/>
      <c r="D111" s="229" t="s">
        <v>155</v>
      </c>
      <c r="E111" s="230" t="s">
        <v>32</v>
      </c>
      <c r="F111" s="231" t="s">
        <v>86</v>
      </c>
      <c r="G111" s="228"/>
      <c r="H111" s="232">
        <v>1</v>
      </c>
      <c r="I111" s="233"/>
      <c r="J111" s="228"/>
      <c r="K111" s="228"/>
      <c r="L111" s="234"/>
      <c r="M111" s="235"/>
      <c r="N111" s="236"/>
      <c r="O111" s="236"/>
      <c r="P111" s="236"/>
      <c r="Q111" s="236"/>
      <c r="R111" s="236"/>
      <c r="S111" s="236"/>
      <c r="T111" s="23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8" t="s">
        <v>155</v>
      </c>
      <c r="AU111" s="238" t="s">
        <v>21</v>
      </c>
      <c r="AV111" s="13" t="s">
        <v>21</v>
      </c>
      <c r="AW111" s="13" t="s">
        <v>39</v>
      </c>
      <c r="AX111" s="13" t="s">
        <v>78</v>
      </c>
      <c r="AY111" s="238" t="s">
        <v>144</v>
      </c>
    </row>
    <row r="112" s="14" customFormat="1">
      <c r="A112" s="14"/>
      <c r="B112" s="239"/>
      <c r="C112" s="240"/>
      <c r="D112" s="229" t="s">
        <v>155</v>
      </c>
      <c r="E112" s="241" t="s">
        <v>32</v>
      </c>
      <c r="F112" s="242" t="s">
        <v>157</v>
      </c>
      <c r="G112" s="240"/>
      <c r="H112" s="243">
        <v>1</v>
      </c>
      <c r="I112" s="244"/>
      <c r="J112" s="240"/>
      <c r="K112" s="240"/>
      <c r="L112" s="245"/>
      <c r="M112" s="246"/>
      <c r="N112" s="247"/>
      <c r="O112" s="247"/>
      <c r="P112" s="247"/>
      <c r="Q112" s="247"/>
      <c r="R112" s="247"/>
      <c r="S112" s="247"/>
      <c r="T112" s="24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9" t="s">
        <v>155</v>
      </c>
      <c r="AU112" s="249" t="s">
        <v>21</v>
      </c>
      <c r="AV112" s="14" t="s">
        <v>151</v>
      </c>
      <c r="AW112" s="14" t="s">
        <v>39</v>
      </c>
      <c r="AX112" s="14" t="s">
        <v>86</v>
      </c>
      <c r="AY112" s="249" t="s">
        <v>144</v>
      </c>
    </row>
    <row r="113" s="2" customFormat="1" ht="16.5" customHeight="1">
      <c r="A113" s="41"/>
      <c r="B113" s="42"/>
      <c r="C113" s="209" t="s">
        <v>185</v>
      </c>
      <c r="D113" s="209" t="s">
        <v>146</v>
      </c>
      <c r="E113" s="210" t="s">
        <v>691</v>
      </c>
      <c r="F113" s="211" t="s">
        <v>692</v>
      </c>
      <c r="G113" s="212" t="s">
        <v>232</v>
      </c>
      <c r="H113" s="213">
        <v>1</v>
      </c>
      <c r="I113" s="214"/>
      <c r="J113" s="215">
        <f>ROUND(I113*H113,2)</f>
        <v>0</v>
      </c>
      <c r="K113" s="211" t="s">
        <v>150</v>
      </c>
      <c r="L113" s="47"/>
      <c r="M113" s="216" t="s">
        <v>32</v>
      </c>
      <c r="N113" s="217" t="s">
        <v>49</v>
      </c>
      <c r="O113" s="87"/>
      <c r="P113" s="218">
        <f>O113*H113</f>
        <v>0</v>
      </c>
      <c r="Q113" s="218">
        <v>0</v>
      </c>
      <c r="R113" s="218">
        <f>Q113*H113</f>
        <v>0</v>
      </c>
      <c r="S113" s="218">
        <v>0</v>
      </c>
      <c r="T113" s="21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0" t="s">
        <v>151</v>
      </c>
      <c r="AT113" s="220" t="s">
        <v>146</v>
      </c>
      <c r="AU113" s="220" t="s">
        <v>21</v>
      </c>
      <c r="AY113" s="19" t="s">
        <v>144</v>
      </c>
      <c r="BE113" s="221">
        <f>IF(N113="základní",J113,0)</f>
        <v>0</v>
      </c>
      <c r="BF113" s="221">
        <f>IF(N113="snížená",J113,0)</f>
        <v>0</v>
      </c>
      <c r="BG113" s="221">
        <f>IF(N113="zákl. přenesená",J113,0)</f>
        <v>0</v>
      </c>
      <c r="BH113" s="221">
        <f>IF(N113="sníž. přenesená",J113,0)</f>
        <v>0</v>
      </c>
      <c r="BI113" s="221">
        <f>IF(N113="nulová",J113,0)</f>
        <v>0</v>
      </c>
      <c r="BJ113" s="19" t="s">
        <v>86</v>
      </c>
      <c r="BK113" s="221">
        <f>ROUND(I113*H113,2)</f>
        <v>0</v>
      </c>
      <c r="BL113" s="19" t="s">
        <v>151</v>
      </c>
      <c r="BM113" s="220" t="s">
        <v>693</v>
      </c>
    </row>
    <row r="114" s="2" customFormat="1">
      <c r="A114" s="41"/>
      <c r="B114" s="42"/>
      <c r="C114" s="43"/>
      <c r="D114" s="222" t="s">
        <v>153</v>
      </c>
      <c r="E114" s="43"/>
      <c r="F114" s="223" t="s">
        <v>694</v>
      </c>
      <c r="G114" s="43"/>
      <c r="H114" s="43"/>
      <c r="I114" s="224"/>
      <c r="J114" s="43"/>
      <c r="K114" s="43"/>
      <c r="L114" s="47"/>
      <c r="M114" s="225"/>
      <c r="N114" s="226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19" t="s">
        <v>153</v>
      </c>
      <c r="AU114" s="19" t="s">
        <v>21</v>
      </c>
    </row>
    <row r="115" s="13" customFormat="1">
      <c r="A115" s="13"/>
      <c r="B115" s="227"/>
      <c r="C115" s="228"/>
      <c r="D115" s="229" t="s">
        <v>155</v>
      </c>
      <c r="E115" s="230" t="s">
        <v>32</v>
      </c>
      <c r="F115" s="231" t="s">
        <v>86</v>
      </c>
      <c r="G115" s="228"/>
      <c r="H115" s="232">
        <v>1</v>
      </c>
      <c r="I115" s="233"/>
      <c r="J115" s="228"/>
      <c r="K115" s="228"/>
      <c r="L115" s="234"/>
      <c r="M115" s="235"/>
      <c r="N115" s="236"/>
      <c r="O115" s="236"/>
      <c r="P115" s="236"/>
      <c r="Q115" s="236"/>
      <c r="R115" s="236"/>
      <c r="S115" s="236"/>
      <c r="T115" s="237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8" t="s">
        <v>155</v>
      </c>
      <c r="AU115" s="238" t="s">
        <v>21</v>
      </c>
      <c r="AV115" s="13" t="s">
        <v>21</v>
      </c>
      <c r="AW115" s="13" t="s">
        <v>39</v>
      </c>
      <c r="AX115" s="13" t="s">
        <v>78</v>
      </c>
      <c r="AY115" s="238" t="s">
        <v>144</v>
      </c>
    </row>
    <row r="116" s="14" customFormat="1">
      <c r="A116" s="14"/>
      <c r="B116" s="239"/>
      <c r="C116" s="240"/>
      <c r="D116" s="229" t="s">
        <v>155</v>
      </c>
      <c r="E116" s="241" t="s">
        <v>32</v>
      </c>
      <c r="F116" s="242" t="s">
        <v>157</v>
      </c>
      <c r="G116" s="240"/>
      <c r="H116" s="243">
        <v>1</v>
      </c>
      <c r="I116" s="244"/>
      <c r="J116" s="240"/>
      <c r="K116" s="240"/>
      <c r="L116" s="245"/>
      <c r="M116" s="246"/>
      <c r="N116" s="247"/>
      <c r="O116" s="247"/>
      <c r="P116" s="247"/>
      <c r="Q116" s="247"/>
      <c r="R116" s="247"/>
      <c r="S116" s="247"/>
      <c r="T116" s="248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9" t="s">
        <v>155</v>
      </c>
      <c r="AU116" s="249" t="s">
        <v>21</v>
      </c>
      <c r="AV116" s="14" t="s">
        <v>151</v>
      </c>
      <c r="AW116" s="14" t="s">
        <v>39</v>
      </c>
      <c r="AX116" s="14" t="s">
        <v>86</v>
      </c>
      <c r="AY116" s="249" t="s">
        <v>144</v>
      </c>
    </row>
    <row r="117" s="2" customFormat="1" ht="16.5" customHeight="1">
      <c r="A117" s="41"/>
      <c r="B117" s="42"/>
      <c r="C117" s="209" t="s">
        <v>192</v>
      </c>
      <c r="D117" s="209" t="s">
        <v>146</v>
      </c>
      <c r="E117" s="210" t="s">
        <v>695</v>
      </c>
      <c r="F117" s="211" t="s">
        <v>696</v>
      </c>
      <c r="G117" s="212" t="s">
        <v>666</v>
      </c>
      <c r="H117" s="213">
        <v>1</v>
      </c>
      <c r="I117" s="214"/>
      <c r="J117" s="215">
        <f>ROUND(I117*H117,2)</f>
        <v>0</v>
      </c>
      <c r="K117" s="211" t="s">
        <v>150</v>
      </c>
      <c r="L117" s="47"/>
      <c r="M117" s="216" t="s">
        <v>32</v>
      </c>
      <c r="N117" s="217" t="s">
        <v>49</v>
      </c>
      <c r="O117" s="87"/>
      <c r="P117" s="218">
        <f>O117*H117</f>
        <v>0</v>
      </c>
      <c r="Q117" s="218">
        <v>0</v>
      </c>
      <c r="R117" s="218">
        <f>Q117*H117</f>
        <v>0</v>
      </c>
      <c r="S117" s="218">
        <v>0</v>
      </c>
      <c r="T117" s="219">
        <f>S117*H117</f>
        <v>0</v>
      </c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R117" s="220" t="s">
        <v>151</v>
      </c>
      <c r="AT117" s="220" t="s">
        <v>146</v>
      </c>
      <c r="AU117" s="220" t="s">
        <v>21</v>
      </c>
      <c r="AY117" s="19" t="s">
        <v>144</v>
      </c>
      <c r="BE117" s="221">
        <f>IF(N117="základní",J117,0)</f>
        <v>0</v>
      </c>
      <c r="BF117" s="221">
        <f>IF(N117="snížená",J117,0)</f>
        <v>0</v>
      </c>
      <c r="BG117" s="221">
        <f>IF(N117="zákl. přenesená",J117,0)</f>
        <v>0</v>
      </c>
      <c r="BH117" s="221">
        <f>IF(N117="sníž. přenesená",J117,0)</f>
        <v>0</v>
      </c>
      <c r="BI117" s="221">
        <f>IF(N117="nulová",J117,0)</f>
        <v>0</v>
      </c>
      <c r="BJ117" s="19" t="s">
        <v>86</v>
      </c>
      <c r="BK117" s="221">
        <f>ROUND(I117*H117,2)</f>
        <v>0</v>
      </c>
      <c r="BL117" s="19" t="s">
        <v>151</v>
      </c>
      <c r="BM117" s="220" t="s">
        <v>697</v>
      </c>
    </row>
    <row r="118" s="2" customFormat="1">
      <c r="A118" s="41"/>
      <c r="B118" s="42"/>
      <c r="C118" s="43"/>
      <c r="D118" s="222" t="s">
        <v>153</v>
      </c>
      <c r="E118" s="43"/>
      <c r="F118" s="223" t="s">
        <v>698</v>
      </c>
      <c r="G118" s="43"/>
      <c r="H118" s="43"/>
      <c r="I118" s="224"/>
      <c r="J118" s="43"/>
      <c r="K118" s="43"/>
      <c r="L118" s="47"/>
      <c r="M118" s="225"/>
      <c r="N118" s="226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19" t="s">
        <v>153</v>
      </c>
      <c r="AU118" s="19" t="s">
        <v>21</v>
      </c>
    </row>
    <row r="119" s="13" customFormat="1">
      <c r="A119" s="13"/>
      <c r="B119" s="227"/>
      <c r="C119" s="228"/>
      <c r="D119" s="229" t="s">
        <v>155</v>
      </c>
      <c r="E119" s="230" t="s">
        <v>32</v>
      </c>
      <c r="F119" s="231" t="s">
        <v>86</v>
      </c>
      <c r="G119" s="228"/>
      <c r="H119" s="232">
        <v>1</v>
      </c>
      <c r="I119" s="233"/>
      <c r="J119" s="228"/>
      <c r="K119" s="228"/>
      <c r="L119" s="234"/>
      <c r="M119" s="235"/>
      <c r="N119" s="236"/>
      <c r="O119" s="236"/>
      <c r="P119" s="236"/>
      <c r="Q119" s="236"/>
      <c r="R119" s="236"/>
      <c r="S119" s="236"/>
      <c r="T119" s="237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8" t="s">
        <v>155</v>
      </c>
      <c r="AU119" s="238" t="s">
        <v>21</v>
      </c>
      <c r="AV119" s="13" t="s">
        <v>21</v>
      </c>
      <c r="AW119" s="13" t="s">
        <v>39</v>
      </c>
      <c r="AX119" s="13" t="s">
        <v>78</v>
      </c>
      <c r="AY119" s="238" t="s">
        <v>144</v>
      </c>
    </row>
    <row r="120" s="14" customFormat="1">
      <c r="A120" s="14"/>
      <c r="B120" s="239"/>
      <c r="C120" s="240"/>
      <c r="D120" s="229" t="s">
        <v>155</v>
      </c>
      <c r="E120" s="241" t="s">
        <v>32</v>
      </c>
      <c r="F120" s="242" t="s">
        <v>157</v>
      </c>
      <c r="G120" s="240"/>
      <c r="H120" s="243">
        <v>1</v>
      </c>
      <c r="I120" s="244"/>
      <c r="J120" s="240"/>
      <c r="K120" s="240"/>
      <c r="L120" s="245"/>
      <c r="M120" s="246"/>
      <c r="N120" s="247"/>
      <c r="O120" s="247"/>
      <c r="P120" s="247"/>
      <c r="Q120" s="247"/>
      <c r="R120" s="247"/>
      <c r="S120" s="247"/>
      <c r="T120" s="248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9" t="s">
        <v>155</v>
      </c>
      <c r="AU120" s="249" t="s">
        <v>21</v>
      </c>
      <c r="AV120" s="14" t="s">
        <v>151</v>
      </c>
      <c r="AW120" s="14" t="s">
        <v>39</v>
      </c>
      <c r="AX120" s="14" t="s">
        <v>86</v>
      </c>
      <c r="AY120" s="249" t="s">
        <v>144</v>
      </c>
    </row>
    <row r="121" s="12" customFormat="1" ht="22.8" customHeight="1">
      <c r="A121" s="12"/>
      <c r="B121" s="193"/>
      <c r="C121" s="194"/>
      <c r="D121" s="195" t="s">
        <v>77</v>
      </c>
      <c r="E121" s="207" t="s">
        <v>699</v>
      </c>
      <c r="F121" s="207" t="s">
        <v>700</v>
      </c>
      <c r="G121" s="194"/>
      <c r="H121" s="194"/>
      <c r="I121" s="197"/>
      <c r="J121" s="208">
        <f>BK121</f>
        <v>0</v>
      </c>
      <c r="K121" s="194"/>
      <c r="L121" s="199"/>
      <c r="M121" s="200"/>
      <c r="N121" s="201"/>
      <c r="O121" s="201"/>
      <c r="P121" s="202">
        <f>SUM(P122:P129)</f>
        <v>0</v>
      </c>
      <c r="Q121" s="201"/>
      <c r="R121" s="202">
        <f>SUM(R122:R129)</f>
        <v>0</v>
      </c>
      <c r="S121" s="201"/>
      <c r="T121" s="203">
        <f>SUM(T122:T129)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04" t="s">
        <v>174</v>
      </c>
      <c r="AT121" s="205" t="s">
        <v>77</v>
      </c>
      <c r="AU121" s="205" t="s">
        <v>86</v>
      </c>
      <c r="AY121" s="204" t="s">
        <v>144</v>
      </c>
      <c r="BK121" s="206">
        <f>SUM(BK122:BK129)</f>
        <v>0</v>
      </c>
    </row>
    <row r="122" s="2" customFormat="1" ht="16.5" customHeight="1">
      <c r="A122" s="41"/>
      <c r="B122" s="42"/>
      <c r="C122" s="209" t="s">
        <v>198</v>
      </c>
      <c r="D122" s="209" t="s">
        <v>146</v>
      </c>
      <c r="E122" s="210" t="s">
        <v>701</v>
      </c>
      <c r="F122" s="211" t="s">
        <v>700</v>
      </c>
      <c r="G122" s="212" t="s">
        <v>666</v>
      </c>
      <c r="H122" s="213">
        <v>1</v>
      </c>
      <c r="I122" s="214"/>
      <c r="J122" s="215">
        <f>ROUND(I122*H122,2)</f>
        <v>0</v>
      </c>
      <c r="K122" s="211" t="s">
        <v>150</v>
      </c>
      <c r="L122" s="47"/>
      <c r="M122" s="216" t="s">
        <v>32</v>
      </c>
      <c r="N122" s="217" t="s">
        <v>49</v>
      </c>
      <c r="O122" s="87"/>
      <c r="P122" s="218">
        <f>O122*H122</f>
        <v>0</v>
      </c>
      <c r="Q122" s="218">
        <v>0</v>
      </c>
      <c r="R122" s="218">
        <f>Q122*H122</f>
        <v>0</v>
      </c>
      <c r="S122" s="218">
        <v>0</v>
      </c>
      <c r="T122" s="21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0" t="s">
        <v>151</v>
      </c>
      <c r="AT122" s="220" t="s">
        <v>146</v>
      </c>
      <c r="AU122" s="220" t="s">
        <v>21</v>
      </c>
      <c r="AY122" s="19" t="s">
        <v>144</v>
      </c>
      <c r="BE122" s="221">
        <f>IF(N122="základní",J122,0)</f>
        <v>0</v>
      </c>
      <c r="BF122" s="221">
        <f>IF(N122="snížená",J122,0)</f>
        <v>0</v>
      </c>
      <c r="BG122" s="221">
        <f>IF(N122="zákl. přenesená",J122,0)</f>
        <v>0</v>
      </c>
      <c r="BH122" s="221">
        <f>IF(N122="sníž. přenesená",J122,0)</f>
        <v>0</v>
      </c>
      <c r="BI122" s="221">
        <f>IF(N122="nulová",J122,0)</f>
        <v>0</v>
      </c>
      <c r="BJ122" s="19" t="s">
        <v>86</v>
      </c>
      <c r="BK122" s="221">
        <f>ROUND(I122*H122,2)</f>
        <v>0</v>
      </c>
      <c r="BL122" s="19" t="s">
        <v>151</v>
      </c>
      <c r="BM122" s="220" t="s">
        <v>702</v>
      </c>
    </row>
    <row r="123" s="2" customFormat="1">
      <c r="A123" s="41"/>
      <c r="B123" s="42"/>
      <c r="C123" s="43"/>
      <c r="D123" s="222" t="s">
        <v>153</v>
      </c>
      <c r="E123" s="43"/>
      <c r="F123" s="223" t="s">
        <v>703</v>
      </c>
      <c r="G123" s="43"/>
      <c r="H123" s="43"/>
      <c r="I123" s="224"/>
      <c r="J123" s="43"/>
      <c r="K123" s="43"/>
      <c r="L123" s="47"/>
      <c r="M123" s="225"/>
      <c r="N123" s="226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153</v>
      </c>
      <c r="AU123" s="19" t="s">
        <v>21</v>
      </c>
    </row>
    <row r="124" s="13" customFormat="1">
      <c r="A124" s="13"/>
      <c r="B124" s="227"/>
      <c r="C124" s="228"/>
      <c r="D124" s="229" t="s">
        <v>155</v>
      </c>
      <c r="E124" s="230" t="s">
        <v>32</v>
      </c>
      <c r="F124" s="231" t="s">
        <v>86</v>
      </c>
      <c r="G124" s="228"/>
      <c r="H124" s="232">
        <v>1</v>
      </c>
      <c r="I124" s="233"/>
      <c r="J124" s="228"/>
      <c r="K124" s="228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155</v>
      </c>
      <c r="AU124" s="238" t="s">
        <v>21</v>
      </c>
      <c r="AV124" s="13" t="s">
        <v>21</v>
      </c>
      <c r="AW124" s="13" t="s">
        <v>39</v>
      </c>
      <c r="AX124" s="13" t="s">
        <v>78</v>
      </c>
      <c r="AY124" s="238" t="s">
        <v>144</v>
      </c>
    </row>
    <row r="125" s="14" customFormat="1">
      <c r="A125" s="14"/>
      <c r="B125" s="239"/>
      <c r="C125" s="240"/>
      <c r="D125" s="229" t="s">
        <v>155</v>
      </c>
      <c r="E125" s="241" t="s">
        <v>32</v>
      </c>
      <c r="F125" s="242" t="s">
        <v>157</v>
      </c>
      <c r="G125" s="240"/>
      <c r="H125" s="243">
        <v>1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9" t="s">
        <v>155</v>
      </c>
      <c r="AU125" s="249" t="s">
        <v>21</v>
      </c>
      <c r="AV125" s="14" t="s">
        <v>151</v>
      </c>
      <c r="AW125" s="14" t="s">
        <v>39</v>
      </c>
      <c r="AX125" s="14" t="s">
        <v>86</v>
      </c>
      <c r="AY125" s="249" t="s">
        <v>144</v>
      </c>
    </row>
    <row r="126" s="2" customFormat="1" ht="16.5" customHeight="1">
      <c r="A126" s="41"/>
      <c r="B126" s="42"/>
      <c r="C126" s="209" t="s">
        <v>204</v>
      </c>
      <c r="D126" s="209" t="s">
        <v>146</v>
      </c>
      <c r="E126" s="210" t="s">
        <v>704</v>
      </c>
      <c r="F126" s="211" t="s">
        <v>705</v>
      </c>
      <c r="G126" s="212" t="s">
        <v>666</v>
      </c>
      <c r="H126" s="213">
        <v>1</v>
      </c>
      <c r="I126" s="214"/>
      <c r="J126" s="215">
        <f>ROUND(I126*H126,2)</f>
        <v>0</v>
      </c>
      <c r="K126" s="211" t="s">
        <v>150</v>
      </c>
      <c r="L126" s="47"/>
      <c r="M126" s="216" t="s">
        <v>32</v>
      </c>
      <c r="N126" s="217" t="s">
        <v>49</v>
      </c>
      <c r="O126" s="87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0" t="s">
        <v>151</v>
      </c>
      <c r="AT126" s="220" t="s">
        <v>146</v>
      </c>
      <c r="AU126" s="220" t="s">
        <v>21</v>
      </c>
      <c r="AY126" s="19" t="s">
        <v>144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19" t="s">
        <v>86</v>
      </c>
      <c r="BK126" s="221">
        <f>ROUND(I126*H126,2)</f>
        <v>0</v>
      </c>
      <c r="BL126" s="19" t="s">
        <v>151</v>
      </c>
      <c r="BM126" s="220" t="s">
        <v>706</v>
      </c>
    </row>
    <row r="127" s="2" customFormat="1">
      <c r="A127" s="41"/>
      <c r="B127" s="42"/>
      <c r="C127" s="43"/>
      <c r="D127" s="222" t="s">
        <v>153</v>
      </c>
      <c r="E127" s="43"/>
      <c r="F127" s="223" t="s">
        <v>707</v>
      </c>
      <c r="G127" s="43"/>
      <c r="H127" s="43"/>
      <c r="I127" s="224"/>
      <c r="J127" s="43"/>
      <c r="K127" s="43"/>
      <c r="L127" s="47"/>
      <c r="M127" s="225"/>
      <c r="N127" s="226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153</v>
      </c>
      <c r="AU127" s="19" t="s">
        <v>21</v>
      </c>
    </row>
    <row r="128" s="13" customFormat="1">
      <c r="A128" s="13"/>
      <c r="B128" s="227"/>
      <c r="C128" s="228"/>
      <c r="D128" s="229" t="s">
        <v>155</v>
      </c>
      <c r="E128" s="230" t="s">
        <v>32</v>
      </c>
      <c r="F128" s="231" t="s">
        <v>708</v>
      </c>
      <c r="G128" s="228"/>
      <c r="H128" s="232">
        <v>1</v>
      </c>
      <c r="I128" s="233"/>
      <c r="J128" s="228"/>
      <c r="K128" s="228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155</v>
      </c>
      <c r="AU128" s="238" t="s">
        <v>21</v>
      </c>
      <c r="AV128" s="13" t="s">
        <v>21</v>
      </c>
      <c r="AW128" s="13" t="s">
        <v>39</v>
      </c>
      <c r="AX128" s="13" t="s">
        <v>78</v>
      </c>
      <c r="AY128" s="238" t="s">
        <v>144</v>
      </c>
    </row>
    <row r="129" s="14" customFormat="1">
      <c r="A129" s="14"/>
      <c r="B129" s="239"/>
      <c r="C129" s="240"/>
      <c r="D129" s="229" t="s">
        <v>155</v>
      </c>
      <c r="E129" s="241" t="s">
        <v>32</v>
      </c>
      <c r="F129" s="242" t="s">
        <v>157</v>
      </c>
      <c r="G129" s="240"/>
      <c r="H129" s="243">
        <v>1</v>
      </c>
      <c r="I129" s="244"/>
      <c r="J129" s="240"/>
      <c r="K129" s="240"/>
      <c r="L129" s="245"/>
      <c r="M129" s="260"/>
      <c r="N129" s="261"/>
      <c r="O129" s="261"/>
      <c r="P129" s="261"/>
      <c r="Q129" s="261"/>
      <c r="R129" s="261"/>
      <c r="S129" s="261"/>
      <c r="T129" s="262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9" t="s">
        <v>155</v>
      </c>
      <c r="AU129" s="249" t="s">
        <v>21</v>
      </c>
      <c r="AV129" s="14" t="s">
        <v>151</v>
      </c>
      <c r="AW129" s="14" t="s">
        <v>39</v>
      </c>
      <c r="AX129" s="14" t="s">
        <v>86</v>
      </c>
      <c r="AY129" s="249" t="s">
        <v>144</v>
      </c>
    </row>
    <row r="130" s="2" customFormat="1" ht="6.96" customHeight="1">
      <c r="A130" s="41"/>
      <c r="B130" s="62"/>
      <c r="C130" s="63"/>
      <c r="D130" s="63"/>
      <c r="E130" s="63"/>
      <c r="F130" s="63"/>
      <c r="G130" s="63"/>
      <c r="H130" s="63"/>
      <c r="I130" s="63"/>
      <c r="J130" s="63"/>
      <c r="K130" s="63"/>
      <c r="L130" s="47"/>
      <c r="M130" s="41"/>
      <c r="O130" s="41"/>
      <c r="P130" s="41"/>
      <c r="Q130" s="41"/>
      <c r="R130" s="41"/>
      <c r="S130" s="41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</row>
  </sheetData>
  <sheetProtection sheet="1" autoFilter="0" formatColumns="0" formatRows="0" objects="1" scenarios="1" spinCount="100000" saltValue="O2FU5gIkPYGowSbP4Lrgmo3Q4F+GpzTRdi0bmW+Wn6f2giBkziruQm3pYwnOOZfXQxIePh46FPr8FpQIGakrFA==" hashValue="iKyZmQi8ys3V+9u8sBLHXfeWvDszpNFxsrZdOHPIU2+HYWhL+Hzza9wiZmri6G5XJnXZERKV70AAGzluHgvdDg==" algorithmName="SHA-512" password="CC35"/>
  <autoFilter ref="C83:K129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012103000"/>
    <hyperlink ref="F92" r:id="rId2" display="https://podminky.urs.cz/item/CS_URS_2024_02/012303000"/>
    <hyperlink ref="F96" r:id="rId3" display="https://podminky.urs.cz/item/CS_URS_2024_02/013254000"/>
    <hyperlink ref="F101" r:id="rId4" display="https://podminky.urs.cz/item/CS_URS_2024_02/030001000"/>
    <hyperlink ref="F105" r:id="rId5" display="https://podminky.urs.cz/item/CS_URS_2024_02/034503000"/>
    <hyperlink ref="F110" r:id="rId6" display="https://podminky.urs.cz/item/CS_URS_2024_02/040001000"/>
    <hyperlink ref="F114" r:id="rId7" display="https://podminky.urs.cz/item/CS_URS_2024_02/043194000"/>
    <hyperlink ref="F118" r:id="rId8" display="https://podminky.urs.cz/item/CS_URS_2024_02/045002000"/>
    <hyperlink ref="F123" r:id="rId9" display="https://podminky.urs.cz/item/CS_URS_2024_02/060001000"/>
    <hyperlink ref="F127" r:id="rId10" display="https://podminky.urs.cz/item/CS_URS_2024_02/065002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77" customWidth="1"/>
    <col min="2" max="2" width="1.667969" style="277" customWidth="1"/>
    <col min="3" max="4" width="5" style="277" customWidth="1"/>
    <col min="5" max="5" width="11.66016" style="277" customWidth="1"/>
    <col min="6" max="6" width="9.160156" style="277" customWidth="1"/>
    <col min="7" max="7" width="5" style="277" customWidth="1"/>
    <col min="8" max="8" width="77.83203" style="277" customWidth="1"/>
    <col min="9" max="10" width="20" style="277" customWidth="1"/>
    <col min="11" max="11" width="1.667969" style="277" customWidth="1"/>
  </cols>
  <sheetData>
    <row r="1" s="1" customFormat="1" ht="37.5" customHeight="1"/>
    <row r="2" s="1" customFormat="1" ht="7.5" customHeight="1">
      <c r="B2" s="278"/>
      <c r="C2" s="279"/>
      <c r="D2" s="279"/>
      <c r="E2" s="279"/>
      <c r="F2" s="279"/>
      <c r="G2" s="279"/>
      <c r="H2" s="279"/>
      <c r="I2" s="279"/>
      <c r="J2" s="279"/>
      <c r="K2" s="280"/>
    </row>
    <row r="3" s="16" customFormat="1" ht="45" customHeight="1">
      <c r="B3" s="281"/>
      <c r="C3" s="282" t="s">
        <v>709</v>
      </c>
      <c r="D3" s="282"/>
      <c r="E3" s="282"/>
      <c r="F3" s="282"/>
      <c r="G3" s="282"/>
      <c r="H3" s="282"/>
      <c r="I3" s="282"/>
      <c r="J3" s="282"/>
      <c r="K3" s="283"/>
    </row>
    <row r="4" s="1" customFormat="1" ht="25.5" customHeight="1">
      <c r="B4" s="284"/>
      <c r="C4" s="285" t="s">
        <v>710</v>
      </c>
      <c r="D4" s="285"/>
      <c r="E4" s="285"/>
      <c r="F4" s="285"/>
      <c r="G4" s="285"/>
      <c r="H4" s="285"/>
      <c r="I4" s="285"/>
      <c r="J4" s="285"/>
      <c r="K4" s="286"/>
    </row>
    <row r="5" s="1" customFormat="1" ht="5.25" customHeight="1">
      <c r="B5" s="284"/>
      <c r="C5" s="287"/>
      <c r="D5" s="287"/>
      <c r="E5" s="287"/>
      <c r="F5" s="287"/>
      <c r="G5" s="287"/>
      <c r="H5" s="287"/>
      <c r="I5" s="287"/>
      <c r="J5" s="287"/>
      <c r="K5" s="286"/>
    </row>
    <row r="6" s="1" customFormat="1" ht="15" customHeight="1">
      <c r="B6" s="284"/>
      <c r="C6" s="288" t="s">
        <v>711</v>
      </c>
      <c r="D6" s="288"/>
      <c r="E6" s="288"/>
      <c r="F6" s="288"/>
      <c r="G6" s="288"/>
      <c r="H6" s="288"/>
      <c r="I6" s="288"/>
      <c r="J6" s="288"/>
      <c r="K6" s="286"/>
    </row>
    <row r="7" s="1" customFormat="1" ht="15" customHeight="1">
      <c r="B7" s="289"/>
      <c r="C7" s="288" t="s">
        <v>712</v>
      </c>
      <c r="D7" s="288"/>
      <c r="E7" s="288"/>
      <c r="F7" s="288"/>
      <c r="G7" s="288"/>
      <c r="H7" s="288"/>
      <c r="I7" s="288"/>
      <c r="J7" s="288"/>
      <c r="K7" s="286"/>
    </row>
    <row r="8" s="1" customFormat="1" ht="12.75" customHeight="1">
      <c r="B8" s="289"/>
      <c r="C8" s="288"/>
      <c r="D8" s="288"/>
      <c r="E8" s="288"/>
      <c r="F8" s="288"/>
      <c r="G8" s="288"/>
      <c r="H8" s="288"/>
      <c r="I8" s="288"/>
      <c r="J8" s="288"/>
      <c r="K8" s="286"/>
    </row>
    <row r="9" s="1" customFormat="1" ht="15" customHeight="1">
      <c r="B9" s="289"/>
      <c r="C9" s="288" t="s">
        <v>713</v>
      </c>
      <c r="D9" s="288"/>
      <c r="E9" s="288"/>
      <c r="F9" s="288"/>
      <c r="G9" s="288"/>
      <c r="H9" s="288"/>
      <c r="I9" s="288"/>
      <c r="J9" s="288"/>
      <c r="K9" s="286"/>
    </row>
    <row r="10" s="1" customFormat="1" ht="15" customHeight="1">
      <c r="B10" s="289"/>
      <c r="C10" s="288"/>
      <c r="D10" s="288" t="s">
        <v>714</v>
      </c>
      <c r="E10" s="288"/>
      <c r="F10" s="288"/>
      <c r="G10" s="288"/>
      <c r="H10" s="288"/>
      <c r="I10" s="288"/>
      <c r="J10" s="288"/>
      <c r="K10" s="286"/>
    </row>
    <row r="11" s="1" customFormat="1" ht="15" customHeight="1">
      <c r="B11" s="289"/>
      <c r="C11" s="290"/>
      <c r="D11" s="288" t="s">
        <v>715</v>
      </c>
      <c r="E11" s="288"/>
      <c r="F11" s="288"/>
      <c r="G11" s="288"/>
      <c r="H11" s="288"/>
      <c r="I11" s="288"/>
      <c r="J11" s="288"/>
      <c r="K11" s="286"/>
    </row>
    <row r="12" s="1" customFormat="1" ht="15" customHeight="1">
      <c r="B12" s="289"/>
      <c r="C12" s="290"/>
      <c r="D12" s="288"/>
      <c r="E12" s="288"/>
      <c r="F12" s="288"/>
      <c r="G12" s="288"/>
      <c r="H12" s="288"/>
      <c r="I12" s="288"/>
      <c r="J12" s="288"/>
      <c r="K12" s="286"/>
    </row>
    <row r="13" s="1" customFormat="1" ht="15" customHeight="1">
      <c r="B13" s="289"/>
      <c r="C13" s="290"/>
      <c r="D13" s="291" t="s">
        <v>716</v>
      </c>
      <c r="E13" s="288"/>
      <c r="F13" s="288"/>
      <c r="G13" s="288"/>
      <c r="H13" s="288"/>
      <c r="I13" s="288"/>
      <c r="J13" s="288"/>
      <c r="K13" s="286"/>
    </row>
    <row r="14" s="1" customFormat="1" ht="12.75" customHeight="1">
      <c r="B14" s="289"/>
      <c r="C14" s="290"/>
      <c r="D14" s="290"/>
      <c r="E14" s="290"/>
      <c r="F14" s="290"/>
      <c r="G14" s="290"/>
      <c r="H14" s="290"/>
      <c r="I14" s="290"/>
      <c r="J14" s="290"/>
      <c r="K14" s="286"/>
    </row>
    <row r="15" s="1" customFormat="1" ht="15" customHeight="1">
      <c r="B15" s="289"/>
      <c r="C15" s="290"/>
      <c r="D15" s="288" t="s">
        <v>717</v>
      </c>
      <c r="E15" s="288"/>
      <c r="F15" s="288"/>
      <c r="G15" s="288"/>
      <c r="H15" s="288"/>
      <c r="I15" s="288"/>
      <c r="J15" s="288"/>
      <c r="K15" s="286"/>
    </row>
    <row r="16" s="1" customFormat="1" ht="15" customHeight="1">
      <c r="B16" s="289"/>
      <c r="C16" s="290"/>
      <c r="D16" s="288" t="s">
        <v>718</v>
      </c>
      <c r="E16" s="288"/>
      <c r="F16" s="288"/>
      <c r="G16" s="288"/>
      <c r="H16" s="288"/>
      <c r="I16" s="288"/>
      <c r="J16" s="288"/>
      <c r="K16" s="286"/>
    </row>
    <row r="17" s="1" customFormat="1" ht="15" customHeight="1">
      <c r="B17" s="289"/>
      <c r="C17" s="290"/>
      <c r="D17" s="288" t="s">
        <v>719</v>
      </c>
      <c r="E17" s="288"/>
      <c r="F17" s="288"/>
      <c r="G17" s="288"/>
      <c r="H17" s="288"/>
      <c r="I17" s="288"/>
      <c r="J17" s="288"/>
      <c r="K17" s="286"/>
    </row>
    <row r="18" s="1" customFormat="1" ht="15" customHeight="1">
      <c r="B18" s="289"/>
      <c r="C18" s="290"/>
      <c r="D18" s="290"/>
      <c r="E18" s="292" t="s">
        <v>85</v>
      </c>
      <c r="F18" s="288" t="s">
        <v>720</v>
      </c>
      <c r="G18" s="288"/>
      <c r="H18" s="288"/>
      <c r="I18" s="288"/>
      <c r="J18" s="288"/>
      <c r="K18" s="286"/>
    </row>
    <row r="19" s="1" customFormat="1" ht="15" customHeight="1">
      <c r="B19" s="289"/>
      <c r="C19" s="290"/>
      <c r="D19" s="290"/>
      <c r="E19" s="292" t="s">
        <v>721</v>
      </c>
      <c r="F19" s="288" t="s">
        <v>722</v>
      </c>
      <c r="G19" s="288"/>
      <c r="H19" s="288"/>
      <c r="I19" s="288"/>
      <c r="J19" s="288"/>
      <c r="K19" s="286"/>
    </row>
    <row r="20" s="1" customFormat="1" ht="15" customHeight="1">
      <c r="B20" s="289"/>
      <c r="C20" s="290"/>
      <c r="D20" s="290"/>
      <c r="E20" s="292" t="s">
        <v>723</v>
      </c>
      <c r="F20" s="288" t="s">
        <v>724</v>
      </c>
      <c r="G20" s="288"/>
      <c r="H20" s="288"/>
      <c r="I20" s="288"/>
      <c r="J20" s="288"/>
      <c r="K20" s="286"/>
    </row>
    <row r="21" s="1" customFormat="1" ht="15" customHeight="1">
      <c r="B21" s="289"/>
      <c r="C21" s="290"/>
      <c r="D21" s="290"/>
      <c r="E21" s="292" t="s">
        <v>725</v>
      </c>
      <c r="F21" s="288" t="s">
        <v>726</v>
      </c>
      <c r="G21" s="288"/>
      <c r="H21" s="288"/>
      <c r="I21" s="288"/>
      <c r="J21" s="288"/>
      <c r="K21" s="286"/>
    </row>
    <row r="22" s="1" customFormat="1" ht="15" customHeight="1">
      <c r="B22" s="289"/>
      <c r="C22" s="290"/>
      <c r="D22" s="290"/>
      <c r="E22" s="292" t="s">
        <v>727</v>
      </c>
      <c r="F22" s="288" t="s">
        <v>728</v>
      </c>
      <c r="G22" s="288"/>
      <c r="H22" s="288"/>
      <c r="I22" s="288"/>
      <c r="J22" s="288"/>
      <c r="K22" s="286"/>
    </row>
    <row r="23" s="1" customFormat="1" ht="15" customHeight="1">
      <c r="B23" s="289"/>
      <c r="C23" s="290"/>
      <c r="D23" s="290"/>
      <c r="E23" s="292" t="s">
        <v>729</v>
      </c>
      <c r="F23" s="288" t="s">
        <v>730</v>
      </c>
      <c r="G23" s="288"/>
      <c r="H23" s="288"/>
      <c r="I23" s="288"/>
      <c r="J23" s="288"/>
      <c r="K23" s="286"/>
    </row>
    <row r="24" s="1" customFormat="1" ht="12.75" customHeight="1">
      <c r="B24" s="289"/>
      <c r="C24" s="290"/>
      <c r="D24" s="290"/>
      <c r="E24" s="290"/>
      <c r="F24" s="290"/>
      <c r="G24" s="290"/>
      <c r="H24" s="290"/>
      <c r="I24" s="290"/>
      <c r="J24" s="290"/>
      <c r="K24" s="286"/>
    </row>
    <row r="25" s="1" customFormat="1" ht="15" customHeight="1">
      <c r="B25" s="289"/>
      <c r="C25" s="288" t="s">
        <v>731</v>
      </c>
      <c r="D25" s="288"/>
      <c r="E25" s="288"/>
      <c r="F25" s="288"/>
      <c r="G25" s="288"/>
      <c r="H25" s="288"/>
      <c r="I25" s="288"/>
      <c r="J25" s="288"/>
      <c r="K25" s="286"/>
    </row>
    <row r="26" s="1" customFormat="1" ht="15" customHeight="1">
      <c r="B26" s="289"/>
      <c r="C26" s="288" t="s">
        <v>732</v>
      </c>
      <c r="D26" s="288"/>
      <c r="E26" s="288"/>
      <c r="F26" s="288"/>
      <c r="G26" s="288"/>
      <c r="H26" s="288"/>
      <c r="I26" s="288"/>
      <c r="J26" s="288"/>
      <c r="K26" s="286"/>
    </row>
    <row r="27" s="1" customFormat="1" ht="15" customHeight="1">
      <c r="B27" s="289"/>
      <c r="C27" s="288"/>
      <c r="D27" s="288" t="s">
        <v>733</v>
      </c>
      <c r="E27" s="288"/>
      <c r="F27" s="288"/>
      <c r="G27" s="288"/>
      <c r="H27" s="288"/>
      <c r="I27" s="288"/>
      <c r="J27" s="288"/>
      <c r="K27" s="286"/>
    </row>
    <row r="28" s="1" customFormat="1" ht="15" customHeight="1">
      <c r="B28" s="289"/>
      <c r="C28" s="290"/>
      <c r="D28" s="288" t="s">
        <v>734</v>
      </c>
      <c r="E28" s="288"/>
      <c r="F28" s="288"/>
      <c r="G28" s="288"/>
      <c r="H28" s="288"/>
      <c r="I28" s="288"/>
      <c r="J28" s="288"/>
      <c r="K28" s="286"/>
    </row>
    <row r="29" s="1" customFormat="1" ht="12.75" customHeight="1">
      <c r="B29" s="289"/>
      <c r="C29" s="290"/>
      <c r="D29" s="290"/>
      <c r="E29" s="290"/>
      <c r="F29" s="290"/>
      <c r="G29" s="290"/>
      <c r="H29" s="290"/>
      <c r="I29" s="290"/>
      <c r="J29" s="290"/>
      <c r="K29" s="286"/>
    </row>
    <row r="30" s="1" customFormat="1" ht="15" customHeight="1">
      <c r="B30" s="289"/>
      <c r="C30" s="290"/>
      <c r="D30" s="288" t="s">
        <v>735</v>
      </c>
      <c r="E30" s="288"/>
      <c r="F30" s="288"/>
      <c r="G30" s="288"/>
      <c r="H30" s="288"/>
      <c r="I30" s="288"/>
      <c r="J30" s="288"/>
      <c r="K30" s="286"/>
    </row>
    <row r="31" s="1" customFormat="1" ht="15" customHeight="1">
      <c r="B31" s="289"/>
      <c r="C31" s="290"/>
      <c r="D31" s="288" t="s">
        <v>736</v>
      </c>
      <c r="E31" s="288"/>
      <c r="F31" s="288"/>
      <c r="G31" s="288"/>
      <c r="H31" s="288"/>
      <c r="I31" s="288"/>
      <c r="J31" s="288"/>
      <c r="K31" s="286"/>
    </row>
    <row r="32" s="1" customFormat="1" ht="12.75" customHeight="1">
      <c r="B32" s="289"/>
      <c r="C32" s="290"/>
      <c r="D32" s="290"/>
      <c r="E32" s="290"/>
      <c r="F32" s="290"/>
      <c r="G32" s="290"/>
      <c r="H32" s="290"/>
      <c r="I32" s="290"/>
      <c r="J32" s="290"/>
      <c r="K32" s="286"/>
    </row>
    <row r="33" s="1" customFormat="1" ht="15" customHeight="1">
      <c r="B33" s="289"/>
      <c r="C33" s="290"/>
      <c r="D33" s="288" t="s">
        <v>737</v>
      </c>
      <c r="E33" s="288"/>
      <c r="F33" s="288"/>
      <c r="G33" s="288"/>
      <c r="H33" s="288"/>
      <c r="I33" s="288"/>
      <c r="J33" s="288"/>
      <c r="K33" s="286"/>
    </row>
    <row r="34" s="1" customFormat="1" ht="15" customHeight="1">
      <c r="B34" s="289"/>
      <c r="C34" s="290"/>
      <c r="D34" s="288" t="s">
        <v>738</v>
      </c>
      <c r="E34" s="288"/>
      <c r="F34" s="288"/>
      <c r="G34" s="288"/>
      <c r="H34" s="288"/>
      <c r="I34" s="288"/>
      <c r="J34" s="288"/>
      <c r="K34" s="286"/>
    </row>
    <row r="35" s="1" customFormat="1" ht="15" customHeight="1">
      <c r="B35" s="289"/>
      <c r="C35" s="290"/>
      <c r="D35" s="288" t="s">
        <v>739</v>
      </c>
      <c r="E35" s="288"/>
      <c r="F35" s="288"/>
      <c r="G35" s="288"/>
      <c r="H35" s="288"/>
      <c r="I35" s="288"/>
      <c r="J35" s="288"/>
      <c r="K35" s="286"/>
    </row>
    <row r="36" s="1" customFormat="1" ht="15" customHeight="1">
      <c r="B36" s="289"/>
      <c r="C36" s="290"/>
      <c r="D36" s="288"/>
      <c r="E36" s="291" t="s">
        <v>130</v>
      </c>
      <c r="F36" s="288"/>
      <c r="G36" s="288" t="s">
        <v>740</v>
      </c>
      <c r="H36" s="288"/>
      <c r="I36" s="288"/>
      <c r="J36" s="288"/>
      <c r="K36" s="286"/>
    </row>
    <row r="37" s="1" customFormat="1" ht="30.75" customHeight="1">
      <c r="B37" s="289"/>
      <c r="C37" s="290"/>
      <c r="D37" s="288"/>
      <c r="E37" s="291" t="s">
        <v>741</v>
      </c>
      <c r="F37" s="288"/>
      <c r="G37" s="288" t="s">
        <v>742</v>
      </c>
      <c r="H37" s="288"/>
      <c r="I37" s="288"/>
      <c r="J37" s="288"/>
      <c r="K37" s="286"/>
    </row>
    <row r="38" s="1" customFormat="1" ht="15" customHeight="1">
      <c r="B38" s="289"/>
      <c r="C38" s="290"/>
      <c r="D38" s="288"/>
      <c r="E38" s="291" t="s">
        <v>59</v>
      </c>
      <c r="F38" s="288"/>
      <c r="G38" s="288" t="s">
        <v>743</v>
      </c>
      <c r="H38" s="288"/>
      <c r="I38" s="288"/>
      <c r="J38" s="288"/>
      <c r="K38" s="286"/>
    </row>
    <row r="39" s="1" customFormat="1" ht="15" customHeight="1">
      <c r="B39" s="289"/>
      <c r="C39" s="290"/>
      <c r="D39" s="288"/>
      <c r="E39" s="291" t="s">
        <v>60</v>
      </c>
      <c r="F39" s="288"/>
      <c r="G39" s="288" t="s">
        <v>744</v>
      </c>
      <c r="H39" s="288"/>
      <c r="I39" s="288"/>
      <c r="J39" s="288"/>
      <c r="K39" s="286"/>
    </row>
    <row r="40" s="1" customFormat="1" ht="15" customHeight="1">
      <c r="B40" s="289"/>
      <c r="C40" s="290"/>
      <c r="D40" s="288"/>
      <c r="E40" s="291" t="s">
        <v>131</v>
      </c>
      <c r="F40" s="288"/>
      <c r="G40" s="288" t="s">
        <v>745</v>
      </c>
      <c r="H40" s="288"/>
      <c r="I40" s="288"/>
      <c r="J40" s="288"/>
      <c r="K40" s="286"/>
    </row>
    <row r="41" s="1" customFormat="1" ht="15" customHeight="1">
      <c r="B41" s="289"/>
      <c r="C41" s="290"/>
      <c r="D41" s="288"/>
      <c r="E41" s="291" t="s">
        <v>132</v>
      </c>
      <c r="F41" s="288"/>
      <c r="G41" s="288" t="s">
        <v>746</v>
      </c>
      <c r="H41" s="288"/>
      <c r="I41" s="288"/>
      <c r="J41" s="288"/>
      <c r="K41" s="286"/>
    </row>
    <row r="42" s="1" customFormat="1" ht="15" customHeight="1">
      <c r="B42" s="289"/>
      <c r="C42" s="290"/>
      <c r="D42" s="288"/>
      <c r="E42" s="291" t="s">
        <v>747</v>
      </c>
      <c r="F42" s="288"/>
      <c r="G42" s="288" t="s">
        <v>748</v>
      </c>
      <c r="H42" s="288"/>
      <c r="I42" s="288"/>
      <c r="J42" s="288"/>
      <c r="K42" s="286"/>
    </row>
    <row r="43" s="1" customFormat="1" ht="15" customHeight="1">
      <c r="B43" s="289"/>
      <c r="C43" s="290"/>
      <c r="D43" s="288"/>
      <c r="E43" s="291"/>
      <c r="F43" s="288"/>
      <c r="G43" s="288" t="s">
        <v>749</v>
      </c>
      <c r="H43" s="288"/>
      <c r="I43" s="288"/>
      <c r="J43" s="288"/>
      <c r="K43" s="286"/>
    </row>
    <row r="44" s="1" customFormat="1" ht="15" customHeight="1">
      <c r="B44" s="289"/>
      <c r="C44" s="290"/>
      <c r="D44" s="288"/>
      <c r="E44" s="291" t="s">
        <v>750</v>
      </c>
      <c r="F44" s="288"/>
      <c r="G44" s="288" t="s">
        <v>751</v>
      </c>
      <c r="H44" s="288"/>
      <c r="I44" s="288"/>
      <c r="J44" s="288"/>
      <c r="K44" s="286"/>
    </row>
    <row r="45" s="1" customFormat="1" ht="15" customHeight="1">
      <c r="B45" s="289"/>
      <c r="C45" s="290"/>
      <c r="D45" s="288"/>
      <c r="E45" s="291" t="s">
        <v>134</v>
      </c>
      <c r="F45" s="288"/>
      <c r="G45" s="288" t="s">
        <v>752</v>
      </c>
      <c r="H45" s="288"/>
      <c r="I45" s="288"/>
      <c r="J45" s="288"/>
      <c r="K45" s="286"/>
    </row>
    <row r="46" s="1" customFormat="1" ht="12.75" customHeight="1">
      <c r="B46" s="289"/>
      <c r="C46" s="290"/>
      <c r="D46" s="288"/>
      <c r="E46" s="288"/>
      <c r="F46" s="288"/>
      <c r="G46" s="288"/>
      <c r="H46" s="288"/>
      <c r="I46" s="288"/>
      <c r="J46" s="288"/>
      <c r="K46" s="286"/>
    </row>
    <row r="47" s="1" customFormat="1" ht="15" customHeight="1">
      <c r="B47" s="289"/>
      <c r="C47" s="290"/>
      <c r="D47" s="288" t="s">
        <v>753</v>
      </c>
      <c r="E47" s="288"/>
      <c r="F47" s="288"/>
      <c r="G47" s="288"/>
      <c r="H47" s="288"/>
      <c r="I47" s="288"/>
      <c r="J47" s="288"/>
      <c r="K47" s="286"/>
    </row>
    <row r="48" s="1" customFormat="1" ht="15" customHeight="1">
      <c r="B48" s="289"/>
      <c r="C48" s="290"/>
      <c r="D48" s="290"/>
      <c r="E48" s="288" t="s">
        <v>754</v>
      </c>
      <c r="F48" s="288"/>
      <c r="G48" s="288"/>
      <c r="H48" s="288"/>
      <c r="I48" s="288"/>
      <c r="J48" s="288"/>
      <c r="K48" s="286"/>
    </row>
    <row r="49" s="1" customFormat="1" ht="15" customHeight="1">
      <c r="B49" s="289"/>
      <c r="C49" s="290"/>
      <c r="D49" s="290"/>
      <c r="E49" s="288" t="s">
        <v>755</v>
      </c>
      <c r="F49" s="288"/>
      <c r="G49" s="288"/>
      <c r="H49" s="288"/>
      <c r="I49" s="288"/>
      <c r="J49" s="288"/>
      <c r="K49" s="286"/>
    </row>
    <row r="50" s="1" customFormat="1" ht="15" customHeight="1">
      <c r="B50" s="289"/>
      <c r="C50" s="290"/>
      <c r="D50" s="290"/>
      <c r="E50" s="288" t="s">
        <v>756</v>
      </c>
      <c r="F50" s="288"/>
      <c r="G50" s="288"/>
      <c r="H50" s="288"/>
      <c r="I50" s="288"/>
      <c r="J50" s="288"/>
      <c r="K50" s="286"/>
    </row>
    <row r="51" s="1" customFormat="1" ht="15" customHeight="1">
      <c r="B51" s="289"/>
      <c r="C51" s="290"/>
      <c r="D51" s="288" t="s">
        <v>757</v>
      </c>
      <c r="E51" s="288"/>
      <c r="F51" s="288"/>
      <c r="G51" s="288"/>
      <c r="H51" s="288"/>
      <c r="I51" s="288"/>
      <c r="J51" s="288"/>
      <c r="K51" s="286"/>
    </row>
    <row r="52" s="1" customFormat="1" ht="25.5" customHeight="1">
      <c r="B52" s="284"/>
      <c r="C52" s="285" t="s">
        <v>758</v>
      </c>
      <c r="D52" s="285"/>
      <c r="E52" s="285"/>
      <c r="F52" s="285"/>
      <c r="G52" s="285"/>
      <c r="H52" s="285"/>
      <c r="I52" s="285"/>
      <c r="J52" s="285"/>
      <c r="K52" s="286"/>
    </row>
    <row r="53" s="1" customFormat="1" ht="5.25" customHeight="1">
      <c r="B53" s="284"/>
      <c r="C53" s="287"/>
      <c r="D53" s="287"/>
      <c r="E53" s="287"/>
      <c r="F53" s="287"/>
      <c r="G53" s="287"/>
      <c r="H53" s="287"/>
      <c r="I53" s="287"/>
      <c r="J53" s="287"/>
      <c r="K53" s="286"/>
    </row>
    <row r="54" s="1" customFormat="1" ht="15" customHeight="1">
      <c r="B54" s="284"/>
      <c r="C54" s="288" t="s">
        <v>759</v>
      </c>
      <c r="D54" s="288"/>
      <c r="E54" s="288"/>
      <c r="F54" s="288"/>
      <c r="G54" s="288"/>
      <c r="H54" s="288"/>
      <c r="I54" s="288"/>
      <c r="J54" s="288"/>
      <c r="K54" s="286"/>
    </row>
    <row r="55" s="1" customFormat="1" ht="15" customHeight="1">
      <c r="B55" s="284"/>
      <c r="C55" s="288" t="s">
        <v>760</v>
      </c>
      <c r="D55" s="288"/>
      <c r="E55" s="288"/>
      <c r="F55" s="288"/>
      <c r="G55" s="288"/>
      <c r="H55" s="288"/>
      <c r="I55" s="288"/>
      <c r="J55" s="288"/>
      <c r="K55" s="286"/>
    </row>
    <row r="56" s="1" customFormat="1" ht="12.75" customHeight="1">
      <c r="B56" s="284"/>
      <c r="C56" s="288"/>
      <c r="D56" s="288"/>
      <c r="E56" s="288"/>
      <c r="F56" s="288"/>
      <c r="G56" s="288"/>
      <c r="H56" s="288"/>
      <c r="I56" s="288"/>
      <c r="J56" s="288"/>
      <c r="K56" s="286"/>
    </row>
    <row r="57" s="1" customFormat="1" ht="15" customHeight="1">
      <c r="B57" s="284"/>
      <c r="C57" s="288" t="s">
        <v>761</v>
      </c>
      <c r="D57" s="288"/>
      <c r="E57" s="288"/>
      <c r="F57" s="288"/>
      <c r="G57" s="288"/>
      <c r="H57" s="288"/>
      <c r="I57" s="288"/>
      <c r="J57" s="288"/>
      <c r="K57" s="286"/>
    </row>
    <row r="58" s="1" customFormat="1" ht="15" customHeight="1">
      <c r="B58" s="284"/>
      <c r="C58" s="290"/>
      <c r="D58" s="288" t="s">
        <v>762</v>
      </c>
      <c r="E58" s="288"/>
      <c r="F58" s="288"/>
      <c r="G58" s="288"/>
      <c r="H58" s="288"/>
      <c r="I58" s="288"/>
      <c r="J58" s="288"/>
      <c r="K58" s="286"/>
    </row>
    <row r="59" s="1" customFormat="1" ht="15" customHeight="1">
      <c r="B59" s="284"/>
      <c r="C59" s="290"/>
      <c r="D59" s="288" t="s">
        <v>763</v>
      </c>
      <c r="E59" s="288"/>
      <c r="F59" s="288"/>
      <c r="G59" s="288"/>
      <c r="H59" s="288"/>
      <c r="I59" s="288"/>
      <c r="J59" s="288"/>
      <c r="K59" s="286"/>
    </row>
    <row r="60" s="1" customFormat="1" ht="15" customHeight="1">
      <c r="B60" s="284"/>
      <c r="C60" s="290"/>
      <c r="D60" s="288" t="s">
        <v>764</v>
      </c>
      <c r="E60" s="288"/>
      <c r="F60" s="288"/>
      <c r="G60" s="288"/>
      <c r="H60" s="288"/>
      <c r="I60" s="288"/>
      <c r="J60" s="288"/>
      <c r="K60" s="286"/>
    </row>
    <row r="61" s="1" customFormat="1" ht="15" customHeight="1">
      <c r="B61" s="284"/>
      <c r="C61" s="290"/>
      <c r="D61" s="288" t="s">
        <v>765</v>
      </c>
      <c r="E61" s="288"/>
      <c r="F61" s="288"/>
      <c r="G61" s="288"/>
      <c r="H61" s="288"/>
      <c r="I61" s="288"/>
      <c r="J61" s="288"/>
      <c r="K61" s="286"/>
    </row>
    <row r="62" s="1" customFormat="1" ht="15" customHeight="1">
      <c r="B62" s="284"/>
      <c r="C62" s="290"/>
      <c r="D62" s="293" t="s">
        <v>766</v>
      </c>
      <c r="E62" s="293"/>
      <c r="F62" s="293"/>
      <c r="G62" s="293"/>
      <c r="H62" s="293"/>
      <c r="I62" s="293"/>
      <c r="J62" s="293"/>
      <c r="K62" s="286"/>
    </row>
    <row r="63" s="1" customFormat="1" ht="15" customHeight="1">
      <c r="B63" s="284"/>
      <c r="C63" s="290"/>
      <c r="D63" s="288" t="s">
        <v>767</v>
      </c>
      <c r="E63" s="288"/>
      <c r="F63" s="288"/>
      <c r="G63" s="288"/>
      <c r="H63" s="288"/>
      <c r="I63" s="288"/>
      <c r="J63" s="288"/>
      <c r="K63" s="286"/>
    </row>
    <row r="64" s="1" customFormat="1" ht="12.75" customHeight="1">
      <c r="B64" s="284"/>
      <c r="C64" s="290"/>
      <c r="D64" s="290"/>
      <c r="E64" s="294"/>
      <c r="F64" s="290"/>
      <c r="G64" s="290"/>
      <c r="H64" s="290"/>
      <c r="I64" s="290"/>
      <c r="J64" s="290"/>
      <c r="K64" s="286"/>
    </row>
    <row r="65" s="1" customFormat="1" ht="15" customHeight="1">
      <c r="B65" s="284"/>
      <c r="C65" s="290"/>
      <c r="D65" s="288" t="s">
        <v>768</v>
      </c>
      <c r="E65" s="288"/>
      <c r="F65" s="288"/>
      <c r="G65" s="288"/>
      <c r="H65" s="288"/>
      <c r="I65" s="288"/>
      <c r="J65" s="288"/>
      <c r="K65" s="286"/>
    </row>
    <row r="66" s="1" customFormat="1" ht="15" customHeight="1">
      <c r="B66" s="284"/>
      <c r="C66" s="290"/>
      <c r="D66" s="293" t="s">
        <v>769</v>
      </c>
      <c r="E66" s="293"/>
      <c r="F66" s="293"/>
      <c r="G66" s="293"/>
      <c r="H66" s="293"/>
      <c r="I66" s="293"/>
      <c r="J66" s="293"/>
      <c r="K66" s="286"/>
    </row>
    <row r="67" s="1" customFormat="1" ht="15" customHeight="1">
      <c r="B67" s="284"/>
      <c r="C67" s="290"/>
      <c r="D67" s="288" t="s">
        <v>770</v>
      </c>
      <c r="E67" s="288"/>
      <c r="F67" s="288"/>
      <c r="G67" s="288"/>
      <c r="H67" s="288"/>
      <c r="I67" s="288"/>
      <c r="J67" s="288"/>
      <c r="K67" s="286"/>
    </row>
    <row r="68" s="1" customFormat="1" ht="15" customHeight="1">
      <c r="B68" s="284"/>
      <c r="C68" s="290"/>
      <c r="D68" s="288" t="s">
        <v>771</v>
      </c>
      <c r="E68" s="288"/>
      <c r="F68" s="288"/>
      <c r="G68" s="288"/>
      <c r="H68" s="288"/>
      <c r="I68" s="288"/>
      <c r="J68" s="288"/>
      <c r="K68" s="286"/>
    </row>
    <row r="69" s="1" customFormat="1" ht="15" customHeight="1">
      <c r="B69" s="284"/>
      <c r="C69" s="290"/>
      <c r="D69" s="288" t="s">
        <v>772</v>
      </c>
      <c r="E69" s="288"/>
      <c r="F69" s="288"/>
      <c r="G69" s="288"/>
      <c r="H69" s="288"/>
      <c r="I69" s="288"/>
      <c r="J69" s="288"/>
      <c r="K69" s="286"/>
    </row>
    <row r="70" s="1" customFormat="1" ht="15" customHeight="1">
      <c r="B70" s="284"/>
      <c r="C70" s="290"/>
      <c r="D70" s="288" t="s">
        <v>773</v>
      </c>
      <c r="E70" s="288"/>
      <c r="F70" s="288"/>
      <c r="G70" s="288"/>
      <c r="H70" s="288"/>
      <c r="I70" s="288"/>
      <c r="J70" s="288"/>
      <c r="K70" s="286"/>
    </row>
    <row r="71" s="1" customFormat="1" ht="12.75" customHeight="1">
      <c r="B71" s="295"/>
      <c r="C71" s="296"/>
      <c r="D71" s="296"/>
      <c r="E71" s="296"/>
      <c r="F71" s="296"/>
      <c r="G71" s="296"/>
      <c r="H71" s="296"/>
      <c r="I71" s="296"/>
      <c r="J71" s="296"/>
      <c r="K71" s="297"/>
    </row>
    <row r="72" s="1" customFormat="1" ht="18.75" customHeight="1">
      <c r="B72" s="298"/>
      <c r="C72" s="298"/>
      <c r="D72" s="298"/>
      <c r="E72" s="298"/>
      <c r="F72" s="298"/>
      <c r="G72" s="298"/>
      <c r="H72" s="298"/>
      <c r="I72" s="298"/>
      <c r="J72" s="298"/>
      <c r="K72" s="299"/>
    </row>
    <row r="73" s="1" customFormat="1" ht="18.75" customHeight="1">
      <c r="B73" s="299"/>
      <c r="C73" s="299"/>
      <c r="D73" s="299"/>
      <c r="E73" s="299"/>
      <c r="F73" s="299"/>
      <c r="G73" s="299"/>
      <c r="H73" s="299"/>
      <c r="I73" s="299"/>
      <c r="J73" s="299"/>
      <c r="K73" s="299"/>
    </row>
    <row r="74" s="1" customFormat="1" ht="7.5" customHeight="1">
      <c r="B74" s="300"/>
      <c r="C74" s="301"/>
      <c r="D74" s="301"/>
      <c r="E74" s="301"/>
      <c r="F74" s="301"/>
      <c r="G74" s="301"/>
      <c r="H74" s="301"/>
      <c r="I74" s="301"/>
      <c r="J74" s="301"/>
      <c r="K74" s="302"/>
    </row>
    <row r="75" s="1" customFormat="1" ht="45" customHeight="1">
      <c r="B75" s="303"/>
      <c r="C75" s="304" t="s">
        <v>774</v>
      </c>
      <c r="D75" s="304"/>
      <c r="E75" s="304"/>
      <c r="F75" s="304"/>
      <c r="G75" s="304"/>
      <c r="H75" s="304"/>
      <c r="I75" s="304"/>
      <c r="J75" s="304"/>
      <c r="K75" s="305"/>
    </row>
    <row r="76" s="1" customFormat="1" ht="17.25" customHeight="1">
      <c r="B76" s="303"/>
      <c r="C76" s="306" t="s">
        <v>775</v>
      </c>
      <c r="D76" s="306"/>
      <c r="E76" s="306"/>
      <c r="F76" s="306" t="s">
        <v>776</v>
      </c>
      <c r="G76" s="307"/>
      <c r="H76" s="306" t="s">
        <v>60</v>
      </c>
      <c r="I76" s="306" t="s">
        <v>63</v>
      </c>
      <c r="J76" s="306" t="s">
        <v>777</v>
      </c>
      <c r="K76" s="305"/>
    </row>
    <row r="77" s="1" customFormat="1" ht="17.25" customHeight="1">
      <c r="B77" s="303"/>
      <c r="C77" s="308" t="s">
        <v>778</v>
      </c>
      <c r="D77" s="308"/>
      <c r="E77" s="308"/>
      <c r="F77" s="309" t="s">
        <v>779</v>
      </c>
      <c r="G77" s="310"/>
      <c r="H77" s="308"/>
      <c r="I77" s="308"/>
      <c r="J77" s="308" t="s">
        <v>780</v>
      </c>
      <c r="K77" s="305"/>
    </row>
    <row r="78" s="1" customFormat="1" ht="5.25" customHeight="1">
      <c r="B78" s="303"/>
      <c r="C78" s="311"/>
      <c r="D78" s="311"/>
      <c r="E78" s="311"/>
      <c r="F78" s="311"/>
      <c r="G78" s="312"/>
      <c r="H78" s="311"/>
      <c r="I78" s="311"/>
      <c r="J78" s="311"/>
      <c r="K78" s="305"/>
    </row>
    <row r="79" s="1" customFormat="1" ht="15" customHeight="1">
      <c r="B79" s="303"/>
      <c r="C79" s="291" t="s">
        <v>59</v>
      </c>
      <c r="D79" s="313"/>
      <c r="E79" s="313"/>
      <c r="F79" s="314" t="s">
        <v>781</v>
      </c>
      <c r="G79" s="315"/>
      <c r="H79" s="291" t="s">
        <v>782</v>
      </c>
      <c r="I79" s="291" t="s">
        <v>783</v>
      </c>
      <c r="J79" s="291">
        <v>20</v>
      </c>
      <c r="K79" s="305"/>
    </row>
    <row r="80" s="1" customFormat="1" ht="15" customHeight="1">
      <c r="B80" s="303"/>
      <c r="C80" s="291" t="s">
        <v>784</v>
      </c>
      <c r="D80" s="291"/>
      <c r="E80" s="291"/>
      <c r="F80" s="314" t="s">
        <v>781</v>
      </c>
      <c r="G80" s="315"/>
      <c r="H80" s="291" t="s">
        <v>785</v>
      </c>
      <c r="I80" s="291" t="s">
        <v>783</v>
      </c>
      <c r="J80" s="291">
        <v>120</v>
      </c>
      <c r="K80" s="305"/>
    </row>
    <row r="81" s="1" customFormat="1" ht="15" customHeight="1">
      <c r="B81" s="316"/>
      <c r="C81" s="291" t="s">
        <v>786</v>
      </c>
      <c r="D81" s="291"/>
      <c r="E81" s="291"/>
      <c r="F81" s="314" t="s">
        <v>787</v>
      </c>
      <c r="G81" s="315"/>
      <c r="H81" s="291" t="s">
        <v>788</v>
      </c>
      <c r="I81" s="291" t="s">
        <v>783</v>
      </c>
      <c r="J81" s="291">
        <v>50</v>
      </c>
      <c r="K81" s="305"/>
    </row>
    <row r="82" s="1" customFormat="1" ht="15" customHeight="1">
      <c r="B82" s="316"/>
      <c r="C82" s="291" t="s">
        <v>789</v>
      </c>
      <c r="D82" s="291"/>
      <c r="E82" s="291"/>
      <c r="F82" s="314" t="s">
        <v>781</v>
      </c>
      <c r="G82" s="315"/>
      <c r="H82" s="291" t="s">
        <v>790</v>
      </c>
      <c r="I82" s="291" t="s">
        <v>791</v>
      </c>
      <c r="J82" s="291"/>
      <c r="K82" s="305"/>
    </row>
    <row r="83" s="1" customFormat="1" ht="15" customHeight="1">
      <c r="B83" s="316"/>
      <c r="C83" s="317" t="s">
        <v>792</v>
      </c>
      <c r="D83" s="317"/>
      <c r="E83" s="317"/>
      <c r="F83" s="318" t="s">
        <v>787</v>
      </c>
      <c r="G83" s="317"/>
      <c r="H83" s="317" t="s">
        <v>793</v>
      </c>
      <c r="I83" s="317" t="s">
        <v>783</v>
      </c>
      <c r="J83" s="317">
        <v>15</v>
      </c>
      <c r="K83" s="305"/>
    </row>
    <row r="84" s="1" customFormat="1" ht="15" customHeight="1">
      <c r="B84" s="316"/>
      <c r="C84" s="317" t="s">
        <v>794</v>
      </c>
      <c r="D84" s="317"/>
      <c r="E84" s="317"/>
      <c r="F84" s="318" t="s">
        <v>787</v>
      </c>
      <c r="G84" s="317"/>
      <c r="H84" s="317" t="s">
        <v>795</v>
      </c>
      <c r="I84" s="317" t="s">
        <v>783</v>
      </c>
      <c r="J84" s="317">
        <v>15</v>
      </c>
      <c r="K84" s="305"/>
    </row>
    <row r="85" s="1" customFormat="1" ht="15" customHeight="1">
      <c r="B85" s="316"/>
      <c r="C85" s="317" t="s">
        <v>796</v>
      </c>
      <c r="D85" s="317"/>
      <c r="E85" s="317"/>
      <c r="F85" s="318" t="s">
        <v>787</v>
      </c>
      <c r="G85" s="317"/>
      <c r="H85" s="317" t="s">
        <v>797</v>
      </c>
      <c r="I85" s="317" t="s">
        <v>783</v>
      </c>
      <c r="J85" s="317">
        <v>20</v>
      </c>
      <c r="K85" s="305"/>
    </row>
    <row r="86" s="1" customFormat="1" ht="15" customHeight="1">
      <c r="B86" s="316"/>
      <c r="C86" s="317" t="s">
        <v>798</v>
      </c>
      <c r="D86" s="317"/>
      <c r="E86" s="317"/>
      <c r="F86" s="318" t="s">
        <v>787</v>
      </c>
      <c r="G86" s="317"/>
      <c r="H86" s="317" t="s">
        <v>799</v>
      </c>
      <c r="I86" s="317" t="s">
        <v>783</v>
      </c>
      <c r="J86" s="317">
        <v>20</v>
      </c>
      <c r="K86" s="305"/>
    </row>
    <row r="87" s="1" customFormat="1" ht="15" customHeight="1">
      <c r="B87" s="316"/>
      <c r="C87" s="291" t="s">
        <v>800</v>
      </c>
      <c r="D87" s="291"/>
      <c r="E87" s="291"/>
      <c r="F87" s="314" t="s">
        <v>787</v>
      </c>
      <c r="G87" s="315"/>
      <c r="H87" s="291" t="s">
        <v>801</v>
      </c>
      <c r="I87" s="291" t="s">
        <v>783</v>
      </c>
      <c r="J87" s="291">
        <v>50</v>
      </c>
      <c r="K87" s="305"/>
    </row>
    <row r="88" s="1" customFormat="1" ht="15" customHeight="1">
      <c r="B88" s="316"/>
      <c r="C88" s="291" t="s">
        <v>802</v>
      </c>
      <c r="D88" s="291"/>
      <c r="E88" s="291"/>
      <c r="F88" s="314" t="s">
        <v>787</v>
      </c>
      <c r="G88" s="315"/>
      <c r="H88" s="291" t="s">
        <v>803</v>
      </c>
      <c r="I88" s="291" t="s">
        <v>783</v>
      </c>
      <c r="J88" s="291">
        <v>20</v>
      </c>
      <c r="K88" s="305"/>
    </row>
    <row r="89" s="1" customFormat="1" ht="15" customHeight="1">
      <c r="B89" s="316"/>
      <c r="C89" s="291" t="s">
        <v>804</v>
      </c>
      <c r="D89" s="291"/>
      <c r="E89" s="291"/>
      <c r="F89" s="314" t="s">
        <v>787</v>
      </c>
      <c r="G89" s="315"/>
      <c r="H89" s="291" t="s">
        <v>805</v>
      </c>
      <c r="I89" s="291" t="s">
        <v>783</v>
      </c>
      <c r="J89" s="291">
        <v>20</v>
      </c>
      <c r="K89" s="305"/>
    </row>
    <row r="90" s="1" customFormat="1" ht="15" customHeight="1">
      <c r="B90" s="316"/>
      <c r="C90" s="291" t="s">
        <v>806</v>
      </c>
      <c r="D90" s="291"/>
      <c r="E90" s="291"/>
      <c r="F90" s="314" t="s">
        <v>787</v>
      </c>
      <c r="G90" s="315"/>
      <c r="H90" s="291" t="s">
        <v>807</v>
      </c>
      <c r="I90" s="291" t="s">
        <v>783</v>
      </c>
      <c r="J90" s="291">
        <v>50</v>
      </c>
      <c r="K90" s="305"/>
    </row>
    <row r="91" s="1" customFormat="1" ht="15" customHeight="1">
      <c r="B91" s="316"/>
      <c r="C91" s="291" t="s">
        <v>808</v>
      </c>
      <c r="D91" s="291"/>
      <c r="E91" s="291"/>
      <c r="F91" s="314" t="s">
        <v>787</v>
      </c>
      <c r="G91" s="315"/>
      <c r="H91" s="291" t="s">
        <v>808</v>
      </c>
      <c r="I91" s="291" t="s">
        <v>783</v>
      </c>
      <c r="J91" s="291">
        <v>50</v>
      </c>
      <c r="K91" s="305"/>
    </row>
    <row r="92" s="1" customFormat="1" ht="15" customHeight="1">
      <c r="B92" s="316"/>
      <c r="C92" s="291" t="s">
        <v>809</v>
      </c>
      <c r="D92" s="291"/>
      <c r="E92" s="291"/>
      <c r="F92" s="314" t="s">
        <v>787</v>
      </c>
      <c r="G92" s="315"/>
      <c r="H92" s="291" t="s">
        <v>810</v>
      </c>
      <c r="I92" s="291" t="s">
        <v>783</v>
      </c>
      <c r="J92" s="291">
        <v>255</v>
      </c>
      <c r="K92" s="305"/>
    </row>
    <row r="93" s="1" customFormat="1" ht="15" customHeight="1">
      <c r="B93" s="316"/>
      <c r="C93" s="291" t="s">
        <v>811</v>
      </c>
      <c r="D93" s="291"/>
      <c r="E93" s="291"/>
      <c r="F93" s="314" t="s">
        <v>781</v>
      </c>
      <c r="G93" s="315"/>
      <c r="H93" s="291" t="s">
        <v>812</v>
      </c>
      <c r="I93" s="291" t="s">
        <v>813</v>
      </c>
      <c r="J93" s="291"/>
      <c r="K93" s="305"/>
    </row>
    <row r="94" s="1" customFormat="1" ht="15" customHeight="1">
      <c r="B94" s="316"/>
      <c r="C94" s="291" t="s">
        <v>814</v>
      </c>
      <c r="D94" s="291"/>
      <c r="E94" s="291"/>
      <c r="F94" s="314" t="s">
        <v>781</v>
      </c>
      <c r="G94" s="315"/>
      <c r="H94" s="291" t="s">
        <v>815</v>
      </c>
      <c r="I94" s="291" t="s">
        <v>816</v>
      </c>
      <c r="J94" s="291"/>
      <c r="K94" s="305"/>
    </row>
    <row r="95" s="1" customFormat="1" ht="15" customHeight="1">
      <c r="B95" s="316"/>
      <c r="C95" s="291" t="s">
        <v>817</v>
      </c>
      <c r="D95" s="291"/>
      <c r="E95" s="291"/>
      <c r="F95" s="314" t="s">
        <v>781</v>
      </c>
      <c r="G95" s="315"/>
      <c r="H95" s="291" t="s">
        <v>817</v>
      </c>
      <c r="I95" s="291" t="s">
        <v>816</v>
      </c>
      <c r="J95" s="291"/>
      <c r="K95" s="305"/>
    </row>
    <row r="96" s="1" customFormat="1" ht="15" customHeight="1">
      <c r="B96" s="316"/>
      <c r="C96" s="291" t="s">
        <v>44</v>
      </c>
      <c r="D96" s="291"/>
      <c r="E96" s="291"/>
      <c r="F96" s="314" t="s">
        <v>781</v>
      </c>
      <c r="G96" s="315"/>
      <c r="H96" s="291" t="s">
        <v>818</v>
      </c>
      <c r="I96" s="291" t="s">
        <v>816</v>
      </c>
      <c r="J96" s="291"/>
      <c r="K96" s="305"/>
    </row>
    <row r="97" s="1" customFormat="1" ht="15" customHeight="1">
      <c r="B97" s="316"/>
      <c r="C97" s="291" t="s">
        <v>54</v>
      </c>
      <c r="D97" s="291"/>
      <c r="E97" s="291"/>
      <c r="F97" s="314" t="s">
        <v>781</v>
      </c>
      <c r="G97" s="315"/>
      <c r="H97" s="291" t="s">
        <v>819</v>
      </c>
      <c r="I97" s="291" t="s">
        <v>816</v>
      </c>
      <c r="J97" s="291"/>
      <c r="K97" s="305"/>
    </row>
    <row r="98" s="1" customFormat="1" ht="15" customHeight="1">
      <c r="B98" s="319"/>
      <c r="C98" s="320"/>
      <c r="D98" s="320"/>
      <c r="E98" s="320"/>
      <c r="F98" s="320"/>
      <c r="G98" s="320"/>
      <c r="H98" s="320"/>
      <c r="I98" s="320"/>
      <c r="J98" s="320"/>
      <c r="K98" s="321"/>
    </row>
    <row r="99" s="1" customFormat="1" ht="18.75" customHeight="1">
      <c r="B99" s="322"/>
      <c r="C99" s="323"/>
      <c r="D99" s="323"/>
      <c r="E99" s="323"/>
      <c r="F99" s="323"/>
      <c r="G99" s="323"/>
      <c r="H99" s="323"/>
      <c r="I99" s="323"/>
      <c r="J99" s="323"/>
      <c r="K99" s="322"/>
    </row>
    <row r="100" s="1" customFormat="1" ht="18.75" customHeight="1">
      <c r="B100" s="299"/>
      <c r="C100" s="299"/>
      <c r="D100" s="299"/>
      <c r="E100" s="299"/>
      <c r="F100" s="299"/>
      <c r="G100" s="299"/>
      <c r="H100" s="299"/>
      <c r="I100" s="299"/>
      <c r="J100" s="299"/>
      <c r="K100" s="299"/>
    </row>
    <row r="101" s="1" customFormat="1" ht="7.5" customHeight="1">
      <c r="B101" s="300"/>
      <c r="C101" s="301"/>
      <c r="D101" s="301"/>
      <c r="E101" s="301"/>
      <c r="F101" s="301"/>
      <c r="G101" s="301"/>
      <c r="H101" s="301"/>
      <c r="I101" s="301"/>
      <c r="J101" s="301"/>
      <c r="K101" s="302"/>
    </row>
    <row r="102" s="1" customFormat="1" ht="45" customHeight="1">
      <c r="B102" s="303"/>
      <c r="C102" s="304" t="s">
        <v>820</v>
      </c>
      <c r="D102" s="304"/>
      <c r="E102" s="304"/>
      <c r="F102" s="304"/>
      <c r="G102" s="304"/>
      <c r="H102" s="304"/>
      <c r="I102" s="304"/>
      <c r="J102" s="304"/>
      <c r="K102" s="305"/>
    </row>
    <row r="103" s="1" customFormat="1" ht="17.25" customHeight="1">
      <c r="B103" s="303"/>
      <c r="C103" s="306" t="s">
        <v>775</v>
      </c>
      <c r="D103" s="306"/>
      <c r="E103" s="306"/>
      <c r="F103" s="306" t="s">
        <v>776</v>
      </c>
      <c r="G103" s="307"/>
      <c r="H103" s="306" t="s">
        <v>60</v>
      </c>
      <c r="I103" s="306" t="s">
        <v>63</v>
      </c>
      <c r="J103" s="306" t="s">
        <v>777</v>
      </c>
      <c r="K103" s="305"/>
    </row>
    <row r="104" s="1" customFormat="1" ht="17.25" customHeight="1">
      <c r="B104" s="303"/>
      <c r="C104" s="308" t="s">
        <v>778</v>
      </c>
      <c r="D104" s="308"/>
      <c r="E104" s="308"/>
      <c r="F104" s="309" t="s">
        <v>779</v>
      </c>
      <c r="G104" s="310"/>
      <c r="H104" s="308"/>
      <c r="I104" s="308"/>
      <c r="J104" s="308" t="s">
        <v>780</v>
      </c>
      <c r="K104" s="305"/>
    </row>
    <row r="105" s="1" customFormat="1" ht="5.25" customHeight="1">
      <c r="B105" s="303"/>
      <c r="C105" s="306"/>
      <c r="D105" s="306"/>
      <c r="E105" s="306"/>
      <c r="F105" s="306"/>
      <c r="G105" s="324"/>
      <c r="H105" s="306"/>
      <c r="I105" s="306"/>
      <c r="J105" s="306"/>
      <c r="K105" s="305"/>
    </row>
    <row r="106" s="1" customFormat="1" ht="15" customHeight="1">
      <c r="B106" s="303"/>
      <c r="C106" s="291" t="s">
        <v>59</v>
      </c>
      <c r="D106" s="313"/>
      <c r="E106" s="313"/>
      <c r="F106" s="314" t="s">
        <v>781</v>
      </c>
      <c r="G106" s="291"/>
      <c r="H106" s="291" t="s">
        <v>821</v>
      </c>
      <c r="I106" s="291" t="s">
        <v>783</v>
      </c>
      <c r="J106" s="291">
        <v>20</v>
      </c>
      <c r="K106" s="305"/>
    </row>
    <row r="107" s="1" customFormat="1" ht="15" customHeight="1">
      <c r="B107" s="303"/>
      <c r="C107" s="291" t="s">
        <v>784</v>
      </c>
      <c r="D107" s="291"/>
      <c r="E107" s="291"/>
      <c r="F107" s="314" t="s">
        <v>781</v>
      </c>
      <c r="G107" s="291"/>
      <c r="H107" s="291" t="s">
        <v>821</v>
      </c>
      <c r="I107" s="291" t="s">
        <v>783</v>
      </c>
      <c r="J107" s="291">
        <v>120</v>
      </c>
      <c r="K107" s="305"/>
    </row>
    <row r="108" s="1" customFormat="1" ht="15" customHeight="1">
      <c r="B108" s="316"/>
      <c r="C108" s="291" t="s">
        <v>786</v>
      </c>
      <c r="D108" s="291"/>
      <c r="E108" s="291"/>
      <c r="F108" s="314" t="s">
        <v>787</v>
      </c>
      <c r="G108" s="291"/>
      <c r="H108" s="291" t="s">
        <v>821</v>
      </c>
      <c r="I108" s="291" t="s">
        <v>783</v>
      </c>
      <c r="J108" s="291">
        <v>50</v>
      </c>
      <c r="K108" s="305"/>
    </row>
    <row r="109" s="1" customFormat="1" ht="15" customHeight="1">
      <c r="B109" s="316"/>
      <c r="C109" s="291" t="s">
        <v>789</v>
      </c>
      <c r="D109" s="291"/>
      <c r="E109" s="291"/>
      <c r="F109" s="314" t="s">
        <v>781</v>
      </c>
      <c r="G109" s="291"/>
      <c r="H109" s="291" t="s">
        <v>821</v>
      </c>
      <c r="I109" s="291" t="s">
        <v>791</v>
      </c>
      <c r="J109" s="291"/>
      <c r="K109" s="305"/>
    </row>
    <row r="110" s="1" customFormat="1" ht="15" customHeight="1">
      <c r="B110" s="316"/>
      <c r="C110" s="291" t="s">
        <v>800</v>
      </c>
      <c r="D110" s="291"/>
      <c r="E110" s="291"/>
      <c r="F110" s="314" t="s">
        <v>787</v>
      </c>
      <c r="G110" s="291"/>
      <c r="H110" s="291" t="s">
        <v>821</v>
      </c>
      <c r="I110" s="291" t="s">
        <v>783</v>
      </c>
      <c r="J110" s="291">
        <v>50</v>
      </c>
      <c r="K110" s="305"/>
    </row>
    <row r="111" s="1" customFormat="1" ht="15" customHeight="1">
      <c r="B111" s="316"/>
      <c r="C111" s="291" t="s">
        <v>808</v>
      </c>
      <c r="D111" s="291"/>
      <c r="E111" s="291"/>
      <c r="F111" s="314" t="s">
        <v>787</v>
      </c>
      <c r="G111" s="291"/>
      <c r="H111" s="291" t="s">
        <v>821</v>
      </c>
      <c r="I111" s="291" t="s">
        <v>783</v>
      </c>
      <c r="J111" s="291">
        <v>50</v>
      </c>
      <c r="K111" s="305"/>
    </row>
    <row r="112" s="1" customFormat="1" ht="15" customHeight="1">
      <c r="B112" s="316"/>
      <c r="C112" s="291" t="s">
        <v>806</v>
      </c>
      <c r="D112" s="291"/>
      <c r="E112" s="291"/>
      <c r="F112" s="314" t="s">
        <v>787</v>
      </c>
      <c r="G112" s="291"/>
      <c r="H112" s="291" t="s">
        <v>821</v>
      </c>
      <c r="I112" s="291" t="s">
        <v>783</v>
      </c>
      <c r="J112" s="291">
        <v>50</v>
      </c>
      <c r="K112" s="305"/>
    </row>
    <row r="113" s="1" customFormat="1" ht="15" customHeight="1">
      <c r="B113" s="316"/>
      <c r="C113" s="291" t="s">
        <v>59</v>
      </c>
      <c r="D113" s="291"/>
      <c r="E113" s="291"/>
      <c r="F113" s="314" t="s">
        <v>781</v>
      </c>
      <c r="G113" s="291"/>
      <c r="H113" s="291" t="s">
        <v>822</v>
      </c>
      <c r="I113" s="291" t="s">
        <v>783</v>
      </c>
      <c r="J113" s="291">
        <v>20</v>
      </c>
      <c r="K113" s="305"/>
    </row>
    <row r="114" s="1" customFormat="1" ht="15" customHeight="1">
      <c r="B114" s="316"/>
      <c r="C114" s="291" t="s">
        <v>823</v>
      </c>
      <c r="D114" s="291"/>
      <c r="E114" s="291"/>
      <c r="F114" s="314" t="s">
        <v>781</v>
      </c>
      <c r="G114" s="291"/>
      <c r="H114" s="291" t="s">
        <v>824</v>
      </c>
      <c r="I114" s="291" t="s">
        <v>783</v>
      </c>
      <c r="J114" s="291">
        <v>120</v>
      </c>
      <c r="K114" s="305"/>
    </row>
    <row r="115" s="1" customFormat="1" ht="15" customHeight="1">
      <c r="B115" s="316"/>
      <c r="C115" s="291" t="s">
        <v>44</v>
      </c>
      <c r="D115" s="291"/>
      <c r="E115" s="291"/>
      <c r="F115" s="314" t="s">
        <v>781</v>
      </c>
      <c r="G115" s="291"/>
      <c r="H115" s="291" t="s">
        <v>825</v>
      </c>
      <c r="I115" s="291" t="s">
        <v>816</v>
      </c>
      <c r="J115" s="291"/>
      <c r="K115" s="305"/>
    </row>
    <row r="116" s="1" customFormat="1" ht="15" customHeight="1">
      <c r="B116" s="316"/>
      <c r="C116" s="291" t="s">
        <v>54</v>
      </c>
      <c r="D116" s="291"/>
      <c r="E116" s="291"/>
      <c r="F116" s="314" t="s">
        <v>781</v>
      </c>
      <c r="G116" s="291"/>
      <c r="H116" s="291" t="s">
        <v>826</v>
      </c>
      <c r="I116" s="291" t="s">
        <v>816</v>
      </c>
      <c r="J116" s="291"/>
      <c r="K116" s="305"/>
    </row>
    <row r="117" s="1" customFormat="1" ht="15" customHeight="1">
      <c r="B117" s="316"/>
      <c r="C117" s="291" t="s">
        <v>63</v>
      </c>
      <c r="D117" s="291"/>
      <c r="E117" s="291"/>
      <c r="F117" s="314" t="s">
        <v>781</v>
      </c>
      <c r="G117" s="291"/>
      <c r="H117" s="291" t="s">
        <v>827</v>
      </c>
      <c r="I117" s="291" t="s">
        <v>828</v>
      </c>
      <c r="J117" s="291"/>
      <c r="K117" s="305"/>
    </row>
    <row r="118" s="1" customFormat="1" ht="15" customHeight="1">
      <c r="B118" s="319"/>
      <c r="C118" s="325"/>
      <c r="D118" s="325"/>
      <c r="E118" s="325"/>
      <c r="F118" s="325"/>
      <c r="G118" s="325"/>
      <c r="H118" s="325"/>
      <c r="I118" s="325"/>
      <c r="J118" s="325"/>
      <c r="K118" s="321"/>
    </row>
    <row r="119" s="1" customFormat="1" ht="18.75" customHeight="1">
      <c r="B119" s="326"/>
      <c r="C119" s="327"/>
      <c r="D119" s="327"/>
      <c r="E119" s="327"/>
      <c r="F119" s="328"/>
      <c r="G119" s="327"/>
      <c r="H119" s="327"/>
      <c r="I119" s="327"/>
      <c r="J119" s="327"/>
      <c r="K119" s="326"/>
    </row>
    <row r="120" s="1" customFormat="1" ht="18.75" customHeight="1">
      <c r="B120" s="299"/>
      <c r="C120" s="299"/>
      <c r="D120" s="299"/>
      <c r="E120" s="299"/>
      <c r="F120" s="299"/>
      <c r="G120" s="299"/>
      <c r="H120" s="299"/>
      <c r="I120" s="299"/>
      <c r="J120" s="299"/>
      <c r="K120" s="299"/>
    </row>
    <row r="121" s="1" customFormat="1" ht="7.5" customHeight="1">
      <c r="B121" s="329"/>
      <c r="C121" s="330"/>
      <c r="D121" s="330"/>
      <c r="E121" s="330"/>
      <c r="F121" s="330"/>
      <c r="G121" s="330"/>
      <c r="H121" s="330"/>
      <c r="I121" s="330"/>
      <c r="J121" s="330"/>
      <c r="K121" s="331"/>
    </row>
    <row r="122" s="1" customFormat="1" ht="45" customHeight="1">
      <c r="B122" s="332"/>
      <c r="C122" s="282" t="s">
        <v>829</v>
      </c>
      <c r="D122" s="282"/>
      <c r="E122" s="282"/>
      <c r="F122" s="282"/>
      <c r="G122" s="282"/>
      <c r="H122" s="282"/>
      <c r="I122" s="282"/>
      <c r="J122" s="282"/>
      <c r="K122" s="333"/>
    </row>
    <row r="123" s="1" customFormat="1" ht="17.25" customHeight="1">
      <c r="B123" s="334"/>
      <c r="C123" s="306" t="s">
        <v>775</v>
      </c>
      <c r="D123" s="306"/>
      <c r="E123" s="306"/>
      <c r="F123" s="306" t="s">
        <v>776</v>
      </c>
      <c r="G123" s="307"/>
      <c r="H123" s="306" t="s">
        <v>60</v>
      </c>
      <c r="I123" s="306" t="s">
        <v>63</v>
      </c>
      <c r="J123" s="306" t="s">
        <v>777</v>
      </c>
      <c r="K123" s="335"/>
    </row>
    <row r="124" s="1" customFormat="1" ht="17.25" customHeight="1">
      <c r="B124" s="334"/>
      <c r="C124" s="308" t="s">
        <v>778</v>
      </c>
      <c r="D124" s="308"/>
      <c r="E124" s="308"/>
      <c r="F124" s="309" t="s">
        <v>779</v>
      </c>
      <c r="G124" s="310"/>
      <c r="H124" s="308"/>
      <c r="I124" s="308"/>
      <c r="J124" s="308" t="s">
        <v>780</v>
      </c>
      <c r="K124" s="335"/>
    </row>
    <row r="125" s="1" customFormat="1" ht="5.25" customHeight="1">
      <c r="B125" s="336"/>
      <c r="C125" s="311"/>
      <c r="D125" s="311"/>
      <c r="E125" s="311"/>
      <c r="F125" s="311"/>
      <c r="G125" s="337"/>
      <c r="H125" s="311"/>
      <c r="I125" s="311"/>
      <c r="J125" s="311"/>
      <c r="K125" s="338"/>
    </row>
    <row r="126" s="1" customFormat="1" ht="15" customHeight="1">
      <c r="B126" s="336"/>
      <c r="C126" s="291" t="s">
        <v>784</v>
      </c>
      <c r="D126" s="313"/>
      <c r="E126" s="313"/>
      <c r="F126" s="314" t="s">
        <v>781</v>
      </c>
      <c r="G126" s="291"/>
      <c r="H126" s="291" t="s">
        <v>821</v>
      </c>
      <c r="I126" s="291" t="s">
        <v>783</v>
      </c>
      <c r="J126" s="291">
        <v>120</v>
      </c>
      <c r="K126" s="339"/>
    </row>
    <row r="127" s="1" customFormat="1" ht="15" customHeight="1">
      <c r="B127" s="336"/>
      <c r="C127" s="291" t="s">
        <v>830</v>
      </c>
      <c r="D127" s="291"/>
      <c r="E127" s="291"/>
      <c r="F127" s="314" t="s">
        <v>781</v>
      </c>
      <c r="G127" s="291"/>
      <c r="H127" s="291" t="s">
        <v>831</v>
      </c>
      <c r="I127" s="291" t="s">
        <v>783</v>
      </c>
      <c r="J127" s="291" t="s">
        <v>832</v>
      </c>
      <c r="K127" s="339"/>
    </row>
    <row r="128" s="1" customFormat="1" ht="15" customHeight="1">
      <c r="B128" s="336"/>
      <c r="C128" s="291" t="s">
        <v>729</v>
      </c>
      <c r="D128" s="291"/>
      <c r="E128" s="291"/>
      <c r="F128" s="314" t="s">
        <v>781</v>
      </c>
      <c r="G128" s="291"/>
      <c r="H128" s="291" t="s">
        <v>833</v>
      </c>
      <c r="I128" s="291" t="s">
        <v>783</v>
      </c>
      <c r="J128" s="291" t="s">
        <v>832</v>
      </c>
      <c r="K128" s="339"/>
    </row>
    <row r="129" s="1" customFormat="1" ht="15" customHeight="1">
      <c r="B129" s="336"/>
      <c r="C129" s="291" t="s">
        <v>792</v>
      </c>
      <c r="D129" s="291"/>
      <c r="E129" s="291"/>
      <c r="F129" s="314" t="s">
        <v>787</v>
      </c>
      <c r="G129" s="291"/>
      <c r="H129" s="291" t="s">
        <v>793</v>
      </c>
      <c r="I129" s="291" t="s">
        <v>783</v>
      </c>
      <c r="J129" s="291">
        <v>15</v>
      </c>
      <c r="K129" s="339"/>
    </row>
    <row r="130" s="1" customFormat="1" ht="15" customHeight="1">
      <c r="B130" s="336"/>
      <c r="C130" s="317" t="s">
        <v>794</v>
      </c>
      <c r="D130" s="317"/>
      <c r="E130" s="317"/>
      <c r="F130" s="318" t="s">
        <v>787</v>
      </c>
      <c r="G130" s="317"/>
      <c r="H130" s="317" t="s">
        <v>795</v>
      </c>
      <c r="I130" s="317" t="s">
        <v>783</v>
      </c>
      <c r="J130" s="317">
        <v>15</v>
      </c>
      <c r="K130" s="339"/>
    </row>
    <row r="131" s="1" customFormat="1" ht="15" customHeight="1">
      <c r="B131" s="336"/>
      <c r="C131" s="317" t="s">
        <v>796</v>
      </c>
      <c r="D131" s="317"/>
      <c r="E131" s="317"/>
      <c r="F131" s="318" t="s">
        <v>787</v>
      </c>
      <c r="G131" s="317"/>
      <c r="H131" s="317" t="s">
        <v>797</v>
      </c>
      <c r="I131" s="317" t="s">
        <v>783</v>
      </c>
      <c r="J131" s="317">
        <v>20</v>
      </c>
      <c r="K131" s="339"/>
    </row>
    <row r="132" s="1" customFormat="1" ht="15" customHeight="1">
      <c r="B132" s="336"/>
      <c r="C132" s="317" t="s">
        <v>798</v>
      </c>
      <c r="D132" s="317"/>
      <c r="E132" s="317"/>
      <c r="F132" s="318" t="s">
        <v>787</v>
      </c>
      <c r="G132" s="317"/>
      <c r="H132" s="317" t="s">
        <v>799</v>
      </c>
      <c r="I132" s="317" t="s">
        <v>783</v>
      </c>
      <c r="J132" s="317">
        <v>20</v>
      </c>
      <c r="K132" s="339"/>
    </row>
    <row r="133" s="1" customFormat="1" ht="15" customHeight="1">
      <c r="B133" s="336"/>
      <c r="C133" s="291" t="s">
        <v>786</v>
      </c>
      <c r="D133" s="291"/>
      <c r="E133" s="291"/>
      <c r="F133" s="314" t="s">
        <v>787</v>
      </c>
      <c r="G133" s="291"/>
      <c r="H133" s="291" t="s">
        <v>821</v>
      </c>
      <c r="I133" s="291" t="s">
        <v>783</v>
      </c>
      <c r="J133" s="291">
        <v>50</v>
      </c>
      <c r="K133" s="339"/>
    </row>
    <row r="134" s="1" customFormat="1" ht="15" customHeight="1">
      <c r="B134" s="336"/>
      <c r="C134" s="291" t="s">
        <v>800</v>
      </c>
      <c r="D134" s="291"/>
      <c r="E134" s="291"/>
      <c r="F134" s="314" t="s">
        <v>787</v>
      </c>
      <c r="G134" s="291"/>
      <c r="H134" s="291" t="s">
        <v>821</v>
      </c>
      <c r="I134" s="291" t="s">
        <v>783</v>
      </c>
      <c r="J134" s="291">
        <v>50</v>
      </c>
      <c r="K134" s="339"/>
    </row>
    <row r="135" s="1" customFormat="1" ht="15" customHeight="1">
      <c r="B135" s="336"/>
      <c r="C135" s="291" t="s">
        <v>806</v>
      </c>
      <c r="D135" s="291"/>
      <c r="E135" s="291"/>
      <c r="F135" s="314" t="s">
        <v>787</v>
      </c>
      <c r="G135" s="291"/>
      <c r="H135" s="291" t="s">
        <v>821</v>
      </c>
      <c r="I135" s="291" t="s">
        <v>783</v>
      </c>
      <c r="J135" s="291">
        <v>50</v>
      </c>
      <c r="K135" s="339"/>
    </row>
    <row r="136" s="1" customFormat="1" ht="15" customHeight="1">
      <c r="B136" s="336"/>
      <c r="C136" s="291" t="s">
        <v>808</v>
      </c>
      <c r="D136" s="291"/>
      <c r="E136" s="291"/>
      <c r="F136" s="314" t="s">
        <v>787</v>
      </c>
      <c r="G136" s="291"/>
      <c r="H136" s="291" t="s">
        <v>821</v>
      </c>
      <c r="I136" s="291" t="s">
        <v>783</v>
      </c>
      <c r="J136" s="291">
        <v>50</v>
      </c>
      <c r="K136" s="339"/>
    </row>
    <row r="137" s="1" customFormat="1" ht="15" customHeight="1">
      <c r="B137" s="336"/>
      <c r="C137" s="291" t="s">
        <v>809</v>
      </c>
      <c r="D137" s="291"/>
      <c r="E137" s="291"/>
      <c r="F137" s="314" t="s">
        <v>787</v>
      </c>
      <c r="G137" s="291"/>
      <c r="H137" s="291" t="s">
        <v>834</v>
      </c>
      <c r="I137" s="291" t="s">
        <v>783</v>
      </c>
      <c r="J137" s="291">
        <v>255</v>
      </c>
      <c r="K137" s="339"/>
    </row>
    <row r="138" s="1" customFormat="1" ht="15" customHeight="1">
      <c r="B138" s="336"/>
      <c r="C138" s="291" t="s">
        <v>811</v>
      </c>
      <c r="D138" s="291"/>
      <c r="E138" s="291"/>
      <c r="F138" s="314" t="s">
        <v>781</v>
      </c>
      <c r="G138" s="291"/>
      <c r="H138" s="291" t="s">
        <v>835</v>
      </c>
      <c r="I138" s="291" t="s">
        <v>813</v>
      </c>
      <c r="J138" s="291"/>
      <c r="K138" s="339"/>
    </row>
    <row r="139" s="1" customFormat="1" ht="15" customHeight="1">
      <c r="B139" s="336"/>
      <c r="C139" s="291" t="s">
        <v>814</v>
      </c>
      <c r="D139" s="291"/>
      <c r="E139" s="291"/>
      <c r="F139" s="314" t="s">
        <v>781</v>
      </c>
      <c r="G139" s="291"/>
      <c r="H139" s="291" t="s">
        <v>836</v>
      </c>
      <c r="I139" s="291" t="s">
        <v>816</v>
      </c>
      <c r="J139" s="291"/>
      <c r="K139" s="339"/>
    </row>
    <row r="140" s="1" customFormat="1" ht="15" customHeight="1">
      <c r="B140" s="336"/>
      <c r="C140" s="291" t="s">
        <v>817</v>
      </c>
      <c r="D140" s="291"/>
      <c r="E140" s="291"/>
      <c r="F140" s="314" t="s">
        <v>781</v>
      </c>
      <c r="G140" s="291"/>
      <c r="H140" s="291" t="s">
        <v>817</v>
      </c>
      <c r="I140" s="291" t="s">
        <v>816</v>
      </c>
      <c r="J140" s="291"/>
      <c r="K140" s="339"/>
    </row>
    <row r="141" s="1" customFormat="1" ht="15" customHeight="1">
      <c r="B141" s="336"/>
      <c r="C141" s="291" t="s">
        <v>44</v>
      </c>
      <c r="D141" s="291"/>
      <c r="E141" s="291"/>
      <c r="F141" s="314" t="s">
        <v>781</v>
      </c>
      <c r="G141" s="291"/>
      <c r="H141" s="291" t="s">
        <v>837</v>
      </c>
      <c r="I141" s="291" t="s">
        <v>816</v>
      </c>
      <c r="J141" s="291"/>
      <c r="K141" s="339"/>
    </row>
    <row r="142" s="1" customFormat="1" ht="15" customHeight="1">
      <c r="B142" s="336"/>
      <c r="C142" s="291" t="s">
        <v>838</v>
      </c>
      <c r="D142" s="291"/>
      <c r="E142" s="291"/>
      <c r="F142" s="314" t="s">
        <v>781</v>
      </c>
      <c r="G142" s="291"/>
      <c r="H142" s="291" t="s">
        <v>839</v>
      </c>
      <c r="I142" s="291" t="s">
        <v>816</v>
      </c>
      <c r="J142" s="291"/>
      <c r="K142" s="339"/>
    </row>
    <row r="143" s="1" customFormat="1" ht="15" customHeight="1">
      <c r="B143" s="340"/>
      <c r="C143" s="341"/>
      <c r="D143" s="341"/>
      <c r="E143" s="341"/>
      <c r="F143" s="341"/>
      <c r="G143" s="341"/>
      <c r="H143" s="341"/>
      <c r="I143" s="341"/>
      <c r="J143" s="341"/>
      <c r="K143" s="342"/>
    </row>
    <row r="144" s="1" customFormat="1" ht="18.75" customHeight="1">
      <c r="B144" s="327"/>
      <c r="C144" s="327"/>
      <c r="D144" s="327"/>
      <c r="E144" s="327"/>
      <c r="F144" s="328"/>
      <c r="G144" s="327"/>
      <c r="H144" s="327"/>
      <c r="I144" s="327"/>
      <c r="J144" s="327"/>
      <c r="K144" s="327"/>
    </row>
    <row r="145" s="1" customFormat="1" ht="18.75" customHeight="1">
      <c r="B145" s="299"/>
      <c r="C145" s="299"/>
      <c r="D145" s="299"/>
      <c r="E145" s="299"/>
      <c r="F145" s="299"/>
      <c r="G145" s="299"/>
      <c r="H145" s="299"/>
      <c r="I145" s="299"/>
      <c r="J145" s="299"/>
      <c r="K145" s="299"/>
    </row>
    <row r="146" s="1" customFormat="1" ht="7.5" customHeight="1">
      <c r="B146" s="300"/>
      <c r="C146" s="301"/>
      <c r="D146" s="301"/>
      <c r="E146" s="301"/>
      <c r="F146" s="301"/>
      <c r="G146" s="301"/>
      <c r="H146" s="301"/>
      <c r="I146" s="301"/>
      <c r="J146" s="301"/>
      <c r="K146" s="302"/>
    </row>
    <row r="147" s="1" customFormat="1" ht="45" customHeight="1">
      <c r="B147" s="303"/>
      <c r="C147" s="304" t="s">
        <v>840</v>
      </c>
      <c r="D147" s="304"/>
      <c r="E147" s="304"/>
      <c r="F147" s="304"/>
      <c r="G147" s="304"/>
      <c r="H147" s="304"/>
      <c r="I147" s="304"/>
      <c r="J147" s="304"/>
      <c r="K147" s="305"/>
    </row>
    <row r="148" s="1" customFormat="1" ht="17.25" customHeight="1">
      <c r="B148" s="303"/>
      <c r="C148" s="306" t="s">
        <v>775</v>
      </c>
      <c r="D148" s="306"/>
      <c r="E148" s="306"/>
      <c r="F148" s="306" t="s">
        <v>776</v>
      </c>
      <c r="G148" s="307"/>
      <c r="H148" s="306" t="s">
        <v>60</v>
      </c>
      <c r="I148" s="306" t="s">
        <v>63</v>
      </c>
      <c r="J148" s="306" t="s">
        <v>777</v>
      </c>
      <c r="K148" s="305"/>
    </row>
    <row r="149" s="1" customFormat="1" ht="17.25" customHeight="1">
      <c r="B149" s="303"/>
      <c r="C149" s="308" t="s">
        <v>778</v>
      </c>
      <c r="D149" s="308"/>
      <c r="E149" s="308"/>
      <c r="F149" s="309" t="s">
        <v>779</v>
      </c>
      <c r="G149" s="310"/>
      <c r="H149" s="308"/>
      <c r="I149" s="308"/>
      <c r="J149" s="308" t="s">
        <v>780</v>
      </c>
      <c r="K149" s="305"/>
    </row>
    <row r="150" s="1" customFormat="1" ht="5.25" customHeight="1">
      <c r="B150" s="316"/>
      <c r="C150" s="311"/>
      <c r="D150" s="311"/>
      <c r="E150" s="311"/>
      <c r="F150" s="311"/>
      <c r="G150" s="312"/>
      <c r="H150" s="311"/>
      <c r="I150" s="311"/>
      <c r="J150" s="311"/>
      <c r="K150" s="339"/>
    </row>
    <row r="151" s="1" customFormat="1" ht="15" customHeight="1">
      <c r="B151" s="316"/>
      <c r="C151" s="343" t="s">
        <v>784</v>
      </c>
      <c r="D151" s="291"/>
      <c r="E151" s="291"/>
      <c r="F151" s="344" t="s">
        <v>781</v>
      </c>
      <c r="G151" s="291"/>
      <c r="H151" s="343" t="s">
        <v>821</v>
      </c>
      <c r="I151" s="343" t="s">
        <v>783</v>
      </c>
      <c r="J151" s="343">
        <v>120</v>
      </c>
      <c r="K151" s="339"/>
    </row>
    <row r="152" s="1" customFormat="1" ht="15" customHeight="1">
      <c r="B152" s="316"/>
      <c r="C152" s="343" t="s">
        <v>830</v>
      </c>
      <c r="D152" s="291"/>
      <c r="E152" s="291"/>
      <c r="F152" s="344" t="s">
        <v>781</v>
      </c>
      <c r="G152" s="291"/>
      <c r="H152" s="343" t="s">
        <v>841</v>
      </c>
      <c r="I152" s="343" t="s">
        <v>783</v>
      </c>
      <c r="J152" s="343" t="s">
        <v>832</v>
      </c>
      <c r="K152" s="339"/>
    </row>
    <row r="153" s="1" customFormat="1" ht="15" customHeight="1">
      <c r="B153" s="316"/>
      <c r="C153" s="343" t="s">
        <v>729</v>
      </c>
      <c r="D153" s="291"/>
      <c r="E153" s="291"/>
      <c r="F153" s="344" t="s">
        <v>781</v>
      </c>
      <c r="G153" s="291"/>
      <c r="H153" s="343" t="s">
        <v>842</v>
      </c>
      <c r="I153" s="343" t="s">
        <v>783</v>
      </c>
      <c r="J153" s="343" t="s">
        <v>832</v>
      </c>
      <c r="K153" s="339"/>
    </row>
    <row r="154" s="1" customFormat="1" ht="15" customHeight="1">
      <c r="B154" s="316"/>
      <c r="C154" s="343" t="s">
        <v>786</v>
      </c>
      <c r="D154" s="291"/>
      <c r="E154" s="291"/>
      <c r="F154" s="344" t="s">
        <v>787</v>
      </c>
      <c r="G154" s="291"/>
      <c r="H154" s="343" t="s">
        <v>821</v>
      </c>
      <c r="I154" s="343" t="s">
        <v>783</v>
      </c>
      <c r="J154" s="343">
        <v>50</v>
      </c>
      <c r="K154" s="339"/>
    </row>
    <row r="155" s="1" customFormat="1" ht="15" customHeight="1">
      <c r="B155" s="316"/>
      <c r="C155" s="343" t="s">
        <v>789</v>
      </c>
      <c r="D155" s="291"/>
      <c r="E155" s="291"/>
      <c r="F155" s="344" t="s">
        <v>781</v>
      </c>
      <c r="G155" s="291"/>
      <c r="H155" s="343" t="s">
        <v>821</v>
      </c>
      <c r="I155" s="343" t="s">
        <v>791</v>
      </c>
      <c r="J155" s="343"/>
      <c r="K155" s="339"/>
    </row>
    <row r="156" s="1" customFormat="1" ht="15" customHeight="1">
      <c r="B156" s="316"/>
      <c r="C156" s="343" t="s">
        <v>800</v>
      </c>
      <c r="D156" s="291"/>
      <c r="E156" s="291"/>
      <c r="F156" s="344" t="s">
        <v>787</v>
      </c>
      <c r="G156" s="291"/>
      <c r="H156" s="343" t="s">
        <v>821</v>
      </c>
      <c r="I156" s="343" t="s">
        <v>783</v>
      </c>
      <c r="J156" s="343">
        <v>50</v>
      </c>
      <c r="K156" s="339"/>
    </row>
    <row r="157" s="1" customFormat="1" ht="15" customHeight="1">
      <c r="B157" s="316"/>
      <c r="C157" s="343" t="s">
        <v>808</v>
      </c>
      <c r="D157" s="291"/>
      <c r="E157" s="291"/>
      <c r="F157" s="344" t="s">
        <v>787</v>
      </c>
      <c r="G157" s="291"/>
      <c r="H157" s="343" t="s">
        <v>821</v>
      </c>
      <c r="I157" s="343" t="s">
        <v>783</v>
      </c>
      <c r="J157" s="343">
        <v>50</v>
      </c>
      <c r="K157" s="339"/>
    </row>
    <row r="158" s="1" customFormat="1" ht="15" customHeight="1">
      <c r="B158" s="316"/>
      <c r="C158" s="343" t="s">
        <v>806</v>
      </c>
      <c r="D158" s="291"/>
      <c r="E158" s="291"/>
      <c r="F158" s="344" t="s">
        <v>787</v>
      </c>
      <c r="G158" s="291"/>
      <c r="H158" s="343" t="s">
        <v>821</v>
      </c>
      <c r="I158" s="343" t="s">
        <v>783</v>
      </c>
      <c r="J158" s="343">
        <v>50</v>
      </c>
      <c r="K158" s="339"/>
    </row>
    <row r="159" s="1" customFormat="1" ht="15" customHeight="1">
      <c r="B159" s="316"/>
      <c r="C159" s="343" t="s">
        <v>122</v>
      </c>
      <c r="D159" s="291"/>
      <c r="E159" s="291"/>
      <c r="F159" s="344" t="s">
        <v>781</v>
      </c>
      <c r="G159" s="291"/>
      <c r="H159" s="343" t="s">
        <v>843</v>
      </c>
      <c r="I159" s="343" t="s">
        <v>783</v>
      </c>
      <c r="J159" s="343" t="s">
        <v>844</v>
      </c>
      <c r="K159" s="339"/>
    </row>
    <row r="160" s="1" customFormat="1" ht="15" customHeight="1">
      <c r="B160" s="316"/>
      <c r="C160" s="343" t="s">
        <v>845</v>
      </c>
      <c r="D160" s="291"/>
      <c r="E160" s="291"/>
      <c r="F160" s="344" t="s">
        <v>781</v>
      </c>
      <c r="G160" s="291"/>
      <c r="H160" s="343" t="s">
        <v>846</v>
      </c>
      <c r="I160" s="343" t="s">
        <v>816</v>
      </c>
      <c r="J160" s="343"/>
      <c r="K160" s="339"/>
    </row>
    <row r="161" s="1" customFormat="1" ht="15" customHeight="1">
      <c r="B161" s="345"/>
      <c r="C161" s="325"/>
      <c r="D161" s="325"/>
      <c r="E161" s="325"/>
      <c r="F161" s="325"/>
      <c r="G161" s="325"/>
      <c r="H161" s="325"/>
      <c r="I161" s="325"/>
      <c r="J161" s="325"/>
      <c r="K161" s="346"/>
    </row>
    <row r="162" s="1" customFormat="1" ht="18.75" customHeight="1">
      <c r="B162" s="327"/>
      <c r="C162" s="337"/>
      <c r="D162" s="337"/>
      <c r="E162" s="337"/>
      <c r="F162" s="347"/>
      <c r="G162" s="337"/>
      <c r="H162" s="337"/>
      <c r="I162" s="337"/>
      <c r="J162" s="337"/>
      <c r="K162" s="327"/>
    </row>
    <row r="163" s="1" customFormat="1" ht="18.75" customHeight="1">
      <c r="B163" s="299"/>
      <c r="C163" s="299"/>
      <c r="D163" s="299"/>
      <c r="E163" s="299"/>
      <c r="F163" s="299"/>
      <c r="G163" s="299"/>
      <c r="H163" s="299"/>
      <c r="I163" s="299"/>
      <c r="J163" s="299"/>
      <c r="K163" s="299"/>
    </row>
    <row r="164" s="1" customFormat="1" ht="7.5" customHeight="1">
      <c r="B164" s="278"/>
      <c r="C164" s="279"/>
      <c r="D164" s="279"/>
      <c r="E164" s="279"/>
      <c r="F164" s="279"/>
      <c r="G164" s="279"/>
      <c r="H164" s="279"/>
      <c r="I164" s="279"/>
      <c r="J164" s="279"/>
      <c r="K164" s="280"/>
    </row>
    <row r="165" s="1" customFormat="1" ht="45" customHeight="1">
      <c r="B165" s="281"/>
      <c r="C165" s="282" t="s">
        <v>847</v>
      </c>
      <c r="D165" s="282"/>
      <c r="E165" s="282"/>
      <c r="F165" s="282"/>
      <c r="G165" s="282"/>
      <c r="H165" s="282"/>
      <c r="I165" s="282"/>
      <c r="J165" s="282"/>
      <c r="K165" s="283"/>
    </row>
    <row r="166" s="1" customFormat="1" ht="17.25" customHeight="1">
      <c r="B166" s="281"/>
      <c r="C166" s="306" t="s">
        <v>775</v>
      </c>
      <c r="D166" s="306"/>
      <c r="E166" s="306"/>
      <c r="F166" s="306" t="s">
        <v>776</v>
      </c>
      <c r="G166" s="348"/>
      <c r="H166" s="349" t="s">
        <v>60</v>
      </c>
      <c r="I166" s="349" t="s">
        <v>63</v>
      </c>
      <c r="J166" s="306" t="s">
        <v>777</v>
      </c>
      <c r="K166" s="283"/>
    </row>
    <row r="167" s="1" customFormat="1" ht="17.25" customHeight="1">
      <c r="B167" s="284"/>
      <c r="C167" s="308" t="s">
        <v>778</v>
      </c>
      <c r="D167" s="308"/>
      <c r="E167" s="308"/>
      <c r="F167" s="309" t="s">
        <v>779</v>
      </c>
      <c r="G167" s="350"/>
      <c r="H167" s="351"/>
      <c r="I167" s="351"/>
      <c r="J167" s="308" t="s">
        <v>780</v>
      </c>
      <c r="K167" s="286"/>
    </row>
    <row r="168" s="1" customFormat="1" ht="5.25" customHeight="1">
      <c r="B168" s="316"/>
      <c r="C168" s="311"/>
      <c r="D168" s="311"/>
      <c r="E168" s="311"/>
      <c r="F168" s="311"/>
      <c r="G168" s="312"/>
      <c r="H168" s="311"/>
      <c r="I168" s="311"/>
      <c r="J168" s="311"/>
      <c r="K168" s="339"/>
    </row>
    <row r="169" s="1" customFormat="1" ht="15" customHeight="1">
      <c r="B169" s="316"/>
      <c r="C169" s="291" t="s">
        <v>784</v>
      </c>
      <c r="D169" s="291"/>
      <c r="E169" s="291"/>
      <c r="F169" s="314" t="s">
        <v>781</v>
      </c>
      <c r="G169" s="291"/>
      <c r="H169" s="291" t="s">
        <v>821</v>
      </c>
      <c r="I169" s="291" t="s">
        <v>783</v>
      </c>
      <c r="J169" s="291">
        <v>120</v>
      </c>
      <c r="K169" s="339"/>
    </row>
    <row r="170" s="1" customFormat="1" ht="15" customHeight="1">
      <c r="B170" s="316"/>
      <c r="C170" s="291" t="s">
        <v>830</v>
      </c>
      <c r="D170" s="291"/>
      <c r="E170" s="291"/>
      <c r="F170" s="314" t="s">
        <v>781</v>
      </c>
      <c r="G170" s="291"/>
      <c r="H170" s="291" t="s">
        <v>831</v>
      </c>
      <c r="I170" s="291" t="s">
        <v>783</v>
      </c>
      <c r="J170" s="291" t="s">
        <v>832</v>
      </c>
      <c r="K170" s="339"/>
    </row>
    <row r="171" s="1" customFormat="1" ht="15" customHeight="1">
      <c r="B171" s="316"/>
      <c r="C171" s="291" t="s">
        <v>729</v>
      </c>
      <c r="D171" s="291"/>
      <c r="E171" s="291"/>
      <c r="F171" s="314" t="s">
        <v>781</v>
      </c>
      <c r="G171" s="291"/>
      <c r="H171" s="291" t="s">
        <v>848</v>
      </c>
      <c r="I171" s="291" t="s">
        <v>783</v>
      </c>
      <c r="J171" s="291" t="s">
        <v>832</v>
      </c>
      <c r="K171" s="339"/>
    </row>
    <row r="172" s="1" customFormat="1" ht="15" customHeight="1">
      <c r="B172" s="316"/>
      <c r="C172" s="291" t="s">
        <v>786</v>
      </c>
      <c r="D172" s="291"/>
      <c r="E172" s="291"/>
      <c r="F172" s="314" t="s">
        <v>787</v>
      </c>
      <c r="G172" s="291"/>
      <c r="H172" s="291" t="s">
        <v>848</v>
      </c>
      <c r="I172" s="291" t="s">
        <v>783</v>
      </c>
      <c r="J172" s="291">
        <v>50</v>
      </c>
      <c r="K172" s="339"/>
    </row>
    <row r="173" s="1" customFormat="1" ht="15" customHeight="1">
      <c r="B173" s="316"/>
      <c r="C173" s="291" t="s">
        <v>789</v>
      </c>
      <c r="D173" s="291"/>
      <c r="E173" s="291"/>
      <c r="F173" s="314" t="s">
        <v>781</v>
      </c>
      <c r="G173" s="291"/>
      <c r="H173" s="291" t="s">
        <v>848</v>
      </c>
      <c r="I173" s="291" t="s">
        <v>791</v>
      </c>
      <c r="J173" s="291"/>
      <c r="K173" s="339"/>
    </row>
    <row r="174" s="1" customFormat="1" ht="15" customHeight="1">
      <c r="B174" s="316"/>
      <c r="C174" s="291" t="s">
        <v>800</v>
      </c>
      <c r="D174" s="291"/>
      <c r="E174" s="291"/>
      <c r="F174" s="314" t="s">
        <v>787</v>
      </c>
      <c r="G174" s="291"/>
      <c r="H174" s="291" t="s">
        <v>848</v>
      </c>
      <c r="I174" s="291" t="s">
        <v>783</v>
      </c>
      <c r="J174" s="291">
        <v>50</v>
      </c>
      <c r="K174" s="339"/>
    </row>
    <row r="175" s="1" customFormat="1" ht="15" customHeight="1">
      <c r="B175" s="316"/>
      <c r="C175" s="291" t="s">
        <v>808</v>
      </c>
      <c r="D175" s="291"/>
      <c r="E175" s="291"/>
      <c r="F175" s="314" t="s">
        <v>787</v>
      </c>
      <c r="G175" s="291"/>
      <c r="H175" s="291" t="s">
        <v>848</v>
      </c>
      <c r="I175" s="291" t="s">
        <v>783</v>
      </c>
      <c r="J175" s="291">
        <v>50</v>
      </c>
      <c r="K175" s="339"/>
    </row>
    <row r="176" s="1" customFormat="1" ht="15" customHeight="1">
      <c r="B176" s="316"/>
      <c r="C176" s="291" t="s">
        <v>806</v>
      </c>
      <c r="D176" s="291"/>
      <c r="E176" s="291"/>
      <c r="F176" s="314" t="s">
        <v>787</v>
      </c>
      <c r="G176" s="291"/>
      <c r="H176" s="291" t="s">
        <v>848</v>
      </c>
      <c r="I176" s="291" t="s">
        <v>783</v>
      </c>
      <c r="J176" s="291">
        <v>50</v>
      </c>
      <c r="K176" s="339"/>
    </row>
    <row r="177" s="1" customFormat="1" ht="15" customHeight="1">
      <c r="B177" s="316"/>
      <c r="C177" s="291" t="s">
        <v>130</v>
      </c>
      <c r="D177" s="291"/>
      <c r="E177" s="291"/>
      <c r="F177" s="314" t="s">
        <v>781</v>
      </c>
      <c r="G177" s="291"/>
      <c r="H177" s="291" t="s">
        <v>849</v>
      </c>
      <c r="I177" s="291" t="s">
        <v>850</v>
      </c>
      <c r="J177" s="291"/>
      <c r="K177" s="339"/>
    </row>
    <row r="178" s="1" customFormat="1" ht="15" customHeight="1">
      <c r="B178" s="316"/>
      <c r="C178" s="291" t="s">
        <v>63</v>
      </c>
      <c r="D178" s="291"/>
      <c r="E178" s="291"/>
      <c r="F178" s="314" t="s">
        <v>781</v>
      </c>
      <c r="G178" s="291"/>
      <c r="H178" s="291" t="s">
        <v>851</v>
      </c>
      <c r="I178" s="291" t="s">
        <v>852</v>
      </c>
      <c r="J178" s="291">
        <v>1</v>
      </c>
      <c r="K178" s="339"/>
    </row>
    <row r="179" s="1" customFormat="1" ht="15" customHeight="1">
      <c r="B179" s="316"/>
      <c r="C179" s="291" t="s">
        <v>59</v>
      </c>
      <c r="D179" s="291"/>
      <c r="E179" s="291"/>
      <c r="F179" s="314" t="s">
        <v>781</v>
      </c>
      <c r="G179" s="291"/>
      <c r="H179" s="291" t="s">
        <v>853</v>
      </c>
      <c r="I179" s="291" t="s">
        <v>783</v>
      </c>
      <c r="J179" s="291">
        <v>20</v>
      </c>
      <c r="K179" s="339"/>
    </row>
    <row r="180" s="1" customFormat="1" ht="15" customHeight="1">
      <c r="B180" s="316"/>
      <c r="C180" s="291" t="s">
        <v>60</v>
      </c>
      <c r="D180" s="291"/>
      <c r="E180" s="291"/>
      <c r="F180" s="314" t="s">
        <v>781</v>
      </c>
      <c r="G180" s="291"/>
      <c r="H180" s="291" t="s">
        <v>854</v>
      </c>
      <c r="I180" s="291" t="s">
        <v>783</v>
      </c>
      <c r="J180" s="291">
        <v>255</v>
      </c>
      <c r="K180" s="339"/>
    </row>
    <row r="181" s="1" customFormat="1" ht="15" customHeight="1">
      <c r="B181" s="316"/>
      <c r="C181" s="291" t="s">
        <v>131</v>
      </c>
      <c r="D181" s="291"/>
      <c r="E181" s="291"/>
      <c r="F181" s="314" t="s">
        <v>781</v>
      </c>
      <c r="G181" s="291"/>
      <c r="H181" s="291" t="s">
        <v>745</v>
      </c>
      <c r="I181" s="291" t="s">
        <v>783</v>
      </c>
      <c r="J181" s="291">
        <v>10</v>
      </c>
      <c r="K181" s="339"/>
    </row>
    <row r="182" s="1" customFormat="1" ht="15" customHeight="1">
      <c r="B182" s="316"/>
      <c r="C182" s="291" t="s">
        <v>132</v>
      </c>
      <c r="D182" s="291"/>
      <c r="E182" s="291"/>
      <c r="F182" s="314" t="s">
        <v>781</v>
      </c>
      <c r="G182" s="291"/>
      <c r="H182" s="291" t="s">
        <v>855</v>
      </c>
      <c r="I182" s="291" t="s">
        <v>816</v>
      </c>
      <c r="J182" s="291"/>
      <c r="K182" s="339"/>
    </row>
    <row r="183" s="1" customFormat="1" ht="15" customHeight="1">
      <c r="B183" s="316"/>
      <c r="C183" s="291" t="s">
        <v>856</v>
      </c>
      <c r="D183" s="291"/>
      <c r="E183" s="291"/>
      <c r="F183" s="314" t="s">
        <v>781</v>
      </c>
      <c r="G183" s="291"/>
      <c r="H183" s="291" t="s">
        <v>857</v>
      </c>
      <c r="I183" s="291" t="s">
        <v>816</v>
      </c>
      <c r="J183" s="291"/>
      <c r="K183" s="339"/>
    </row>
    <row r="184" s="1" customFormat="1" ht="15" customHeight="1">
      <c r="B184" s="316"/>
      <c r="C184" s="291" t="s">
        <v>845</v>
      </c>
      <c r="D184" s="291"/>
      <c r="E184" s="291"/>
      <c r="F184" s="314" t="s">
        <v>781</v>
      </c>
      <c r="G184" s="291"/>
      <c r="H184" s="291" t="s">
        <v>858</v>
      </c>
      <c r="I184" s="291" t="s">
        <v>816</v>
      </c>
      <c r="J184" s="291"/>
      <c r="K184" s="339"/>
    </row>
    <row r="185" s="1" customFormat="1" ht="15" customHeight="1">
      <c r="B185" s="316"/>
      <c r="C185" s="291" t="s">
        <v>134</v>
      </c>
      <c r="D185" s="291"/>
      <c r="E185" s="291"/>
      <c r="F185" s="314" t="s">
        <v>787</v>
      </c>
      <c r="G185" s="291"/>
      <c r="H185" s="291" t="s">
        <v>859</v>
      </c>
      <c r="I185" s="291" t="s">
        <v>783</v>
      </c>
      <c r="J185" s="291">
        <v>50</v>
      </c>
      <c r="K185" s="339"/>
    </row>
    <row r="186" s="1" customFormat="1" ht="15" customHeight="1">
      <c r="B186" s="316"/>
      <c r="C186" s="291" t="s">
        <v>860</v>
      </c>
      <c r="D186" s="291"/>
      <c r="E186" s="291"/>
      <c r="F186" s="314" t="s">
        <v>787</v>
      </c>
      <c r="G186" s="291"/>
      <c r="H186" s="291" t="s">
        <v>861</v>
      </c>
      <c r="I186" s="291" t="s">
        <v>862</v>
      </c>
      <c r="J186" s="291"/>
      <c r="K186" s="339"/>
    </row>
    <row r="187" s="1" customFormat="1" ht="15" customHeight="1">
      <c r="B187" s="316"/>
      <c r="C187" s="291" t="s">
        <v>863</v>
      </c>
      <c r="D187" s="291"/>
      <c r="E187" s="291"/>
      <c r="F187" s="314" t="s">
        <v>787</v>
      </c>
      <c r="G187" s="291"/>
      <c r="H187" s="291" t="s">
        <v>864</v>
      </c>
      <c r="I187" s="291" t="s">
        <v>862</v>
      </c>
      <c r="J187" s="291"/>
      <c r="K187" s="339"/>
    </row>
    <row r="188" s="1" customFormat="1" ht="15" customHeight="1">
      <c r="B188" s="316"/>
      <c r="C188" s="291" t="s">
        <v>865</v>
      </c>
      <c r="D188" s="291"/>
      <c r="E188" s="291"/>
      <c r="F188" s="314" t="s">
        <v>787</v>
      </c>
      <c r="G188" s="291"/>
      <c r="H188" s="291" t="s">
        <v>866</v>
      </c>
      <c r="I188" s="291" t="s">
        <v>862</v>
      </c>
      <c r="J188" s="291"/>
      <c r="K188" s="339"/>
    </row>
    <row r="189" s="1" customFormat="1" ht="15" customHeight="1">
      <c r="B189" s="316"/>
      <c r="C189" s="352" t="s">
        <v>867</v>
      </c>
      <c r="D189" s="291"/>
      <c r="E189" s="291"/>
      <c r="F189" s="314" t="s">
        <v>787</v>
      </c>
      <c r="G189" s="291"/>
      <c r="H189" s="291" t="s">
        <v>868</v>
      </c>
      <c r="I189" s="291" t="s">
        <v>869</v>
      </c>
      <c r="J189" s="353" t="s">
        <v>870</v>
      </c>
      <c r="K189" s="339"/>
    </row>
    <row r="190" s="17" customFormat="1" ht="15" customHeight="1">
      <c r="B190" s="354"/>
      <c r="C190" s="355" t="s">
        <v>871</v>
      </c>
      <c r="D190" s="356"/>
      <c r="E190" s="356"/>
      <c r="F190" s="357" t="s">
        <v>787</v>
      </c>
      <c r="G190" s="356"/>
      <c r="H190" s="356" t="s">
        <v>872</v>
      </c>
      <c r="I190" s="356" t="s">
        <v>869</v>
      </c>
      <c r="J190" s="358" t="s">
        <v>870</v>
      </c>
      <c r="K190" s="359"/>
    </row>
    <row r="191" s="1" customFormat="1" ht="15" customHeight="1">
      <c r="B191" s="316"/>
      <c r="C191" s="352" t="s">
        <v>48</v>
      </c>
      <c r="D191" s="291"/>
      <c r="E191" s="291"/>
      <c r="F191" s="314" t="s">
        <v>781</v>
      </c>
      <c r="G191" s="291"/>
      <c r="H191" s="288" t="s">
        <v>873</v>
      </c>
      <c r="I191" s="291" t="s">
        <v>874</v>
      </c>
      <c r="J191" s="291"/>
      <c r="K191" s="339"/>
    </row>
    <row r="192" s="1" customFormat="1" ht="15" customHeight="1">
      <c r="B192" s="316"/>
      <c r="C192" s="352" t="s">
        <v>875</v>
      </c>
      <c r="D192" s="291"/>
      <c r="E192" s="291"/>
      <c r="F192" s="314" t="s">
        <v>781</v>
      </c>
      <c r="G192" s="291"/>
      <c r="H192" s="291" t="s">
        <v>876</v>
      </c>
      <c r="I192" s="291" t="s">
        <v>816</v>
      </c>
      <c r="J192" s="291"/>
      <c r="K192" s="339"/>
    </row>
    <row r="193" s="1" customFormat="1" ht="15" customHeight="1">
      <c r="B193" s="316"/>
      <c r="C193" s="352" t="s">
        <v>877</v>
      </c>
      <c r="D193" s="291"/>
      <c r="E193" s="291"/>
      <c r="F193" s="314" t="s">
        <v>781</v>
      </c>
      <c r="G193" s="291"/>
      <c r="H193" s="291" t="s">
        <v>878</v>
      </c>
      <c r="I193" s="291" t="s">
        <v>816</v>
      </c>
      <c r="J193" s="291"/>
      <c r="K193" s="339"/>
    </row>
    <row r="194" s="1" customFormat="1" ht="15" customHeight="1">
      <c r="B194" s="316"/>
      <c r="C194" s="352" t="s">
        <v>879</v>
      </c>
      <c r="D194" s="291"/>
      <c r="E194" s="291"/>
      <c r="F194" s="314" t="s">
        <v>787</v>
      </c>
      <c r="G194" s="291"/>
      <c r="H194" s="291" t="s">
        <v>880</v>
      </c>
      <c r="I194" s="291" t="s">
        <v>816</v>
      </c>
      <c r="J194" s="291"/>
      <c r="K194" s="339"/>
    </row>
    <row r="195" s="1" customFormat="1" ht="15" customHeight="1">
      <c r="B195" s="345"/>
      <c r="C195" s="360"/>
      <c r="D195" s="325"/>
      <c r="E195" s="325"/>
      <c r="F195" s="325"/>
      <c r="G195" s="325"/>
      <c r="H195" s="325"/>
      <c r="I195" s="325"/>
      <c r="J195" s="325"/>
      <c r="K195" s="346"/>
    </row>
    <row r="196" s="1" customFormat="1" ht="18.75" customHeight="1">
      <c r="B196" s="327"/>
      <c r="C196" s="337"/>
      <c r="D196" s="337"/>
      <c r="E196" s="337"/>
      <c r="F196" s="347"/>
      <c r="G196" s="337"/>
      <c r="H196" s="337"/>
      <c r="I196" s="337"/>
      <c r="J196" s="337"/>
      <c r="K196" s="327"/>
    </row>
    <row r="197" s="1" customFormat="1" ht="18.75" customHeight="1">
      <c r="B197" s="327"/>
      <c r="C197" s="337"/>
      <c r="D197" s="337"/>
      <c r="E197" s="337"/>
      <c r="F197" s="347"/>
      <c r="G197" s="337"/>
      <c r="H197" s="337"/>
      <c r="I197" s="337"/>
      <c r="J197" s="337"/>
      <c r="K197" s="327"/>
    </row>
    <row r="198" s="1" customFormat="1" ht="18.75" customHeight="1">
      <c r="B198" s="299"/>
      <c r="C198" s="299"/>
      <c r="D198" s="299"/>
      <c r="E198" s="299"/>
      <c r="F198" s="299"/>
      <c r="G198" s="299"/>
      <c r="H198" s="299"/>
      <c r="I198" s="299"/>
      <c r="J198" s="299"/>
      <c r="K198" s="299"/>
    </row>
    <row r="199" s="1" customFormat="1" ht="13.5">
      <c r="B199" s="278"/>
      <c r="C199" s="279"/>
      <c r="D199" s="279"/>
      <c r="E199" s="279"/>
      <c r="F199" s="279"/>
      <c r="G199" s="279"/>
      <c r="H199" s="279"/>
      <c r="I199" s="279"/>
      <c r="J199" s="279"/>
      <c r="K199" s="280"/>
    </row>
    <row r="200" s="1" customFormat="1" ht="21">
      <c r="B200" s="281"/>
      <c r="C200" s="282" t="s">
        <v>881</v>
      </c>
      <c r="D200" s="282"/>
      <c r="E200" s="282"/>
      <c r="F200" s="282"/>
      <c r="G200" s="282"/>
      <c r="H200" s="282"/>
      <c r="I200" s="282"/>
      <c r="J200" s="282"/>
      <c r="K200" s="283"/>
    </row>
    <row r="201" s="1" customFormat="1" ht="25.5" customHeight="1">
      <c r="B201" s="281"/>
      <c r="C201" s="361" t="s">
        <v>882</v>
      </c>
      <c r="D201" s="361"/>
      <c r="E201" s="361"/>
      <c r="F201" s="361" t="s">
        <v>883</v>
      </c>
      <c r="G201" s="362"/>
      <c r="H201" s="361" t="s">
        <v>884</v>
      </c>
      <c r="I201" s="361"/>
      <c r="J201" s="361"/>
      <c r="K201" s="283"/>
    </row>
    <row r="202" s="1" customFormat="1" ht="5.25" customHeight="1">
      <c r="B202" s="316"/>
      <c r="C202" s="311"/>
      <c r="D202" s="311"/>
      <c r="E202" s="311"/>
      <c r="F202" s="311"/>
      <c r="G202" s="337"/>
      <c r="H202" s="311"/>
      <c r="I202" s="311"/>
      <c r="J202" s="311"/>
      <c r="K202" s="339"/>
    </row>
    <row r="203" s="1" customFormat="1" ht="15" customHeight="1">
      <c r="B203" s="316"/>
      <c r="C203" s="291" t="s">
        <v>874</v>
      </c>
      <c r="D203" s="291"/>
      <c r="E203" s="291"/>
      <c r="F203" s="314" t="s">
        <v>49</v>
      </c>
      <c r="G203" s="291"/>
      <c r="H203" s="291" t="s">
        <v>885</v>
      </c>
      <c r="I203" s="291"/>
      <c r="J203" s="291"/>
      <c r="K203" s="339"/>
    </row>
    <row r="204" s="1" customFormat="1" ht="15" customHeight="1">
      <c r="B204" s="316"/>
      <c r="C204" s="291"/>
      <c r="D204" s="291"/>
      <c r="E204" s="291"/>
      <c r="F204" s="314" t="s">
        <v>50</v>
      </c>
      <c r="G204" s="291"/>
      <c r="H204" s="291" t="s">
        <v>886</v>
      </c>
      <c r="I204" s="291"/>
      <c r="J204" s="291"/>
      <c r="K204" s="339"/>
    </row>
    <row r="205" s="1" customFormat="1" ht="15" customHeight="1">
      <c r="B205" s="316"/>
      <c r="C205" s="291"/>
      <c r="D205" s="291"/>
      <c r="E205" s="291"/>
      <c r="F205" s="314" t="s">
        <v>53</v>
      </c>
      <c r="G205" s="291"/>
      <c r="H205" s="291" t="s">
        <v>887</v>
      </c>
      <c r="I205" s="291"/>
      <c r="J205" s="291"/>
      <c r="K205" s="339"/>
    </row>
    <row r="206" s="1" customFormat="1" ht="15" customHeight="1">
      <c r="B206" s="316"/>
      <c r="C206" s="291"/>
      <c r="D206" s="291"/>
      <c r="E206" s="291"/>
      <c r="F206" s="314" t="s">
        <v>51</v>
      </c>
      <c r="G206" s="291"/>
      <c r="H206" s="291" t="s">
        <v>888</v>
      </c>
      <c r="I206" s="291"/>
      <c r="J206" s="291"/>
      <c r="K206" s="339"/>
    </row>
    <row r="207" s="1" customFormat="1" ht="15" customHeight="1">
      <c r="B207" s="316"/>
      <c r="C207" s="291"/>
      <c r="D207" s="291"/>
      <c r="E207" s="291"/>
      <c r="F207" s="314" t="s">
        <v>52</v>
      </c>
      <c r="G207" s="291"/>
      <c r="H207" s="291" t="s">
        <v>889</v>
      </c>
      <c r="I207" s="291"/>
      <c r="J207" s="291"/>
      <c r="K207" s="339"/>
    </row>
    <row r="208" s="1" customFormat="1" ht="15" customHeight="1">
      <c r="B208" s="316"/>
      <c r="C208" s="291"/>
      <c r="D208" s="291"/>
      <c r="E208" s="291"/>
      <c r="F208" s="314"/>
      <c r="G208" s="291"/>
      <c r="H208" s="291"/>
      <c r="I208" s="291"/>
      <c r="J208" s="291"/>
      <c r="K208" s="339"/>
    </row>
    <row r="209" s="1" customFormat="1" ht="15" customHeight="1">
      <c r="B209" s="316"/>
      <c r="C209" s="291" t="s">
        <v>828</v>
      </c>
      <c r="D209" s="291"/>
      <c r="E209" s="291"/>
      <c r="F209" s="314" t="s">
        <v>85</v>
      </c>
      <c r="G209" s="291"/>
      <c r="H209" s="291" t="s">
        <v>890</v>
      </c>
      <c r="I209" s="291"/>
      <c r="J209" s="291"/>
      <c r="K209" s="339"/>
    </row>
    <row r="210" s="1" customFormat="1" ht="15" customHeight="1">
      <c r="B210" s="316"/>
      <c r="C210" s="291"/>
      <c r="D210" s="291"/>
      <c r="E210" s="291"/>
      <c r="F210" s="314" t="s">
        <v>723</v>
      </c>
      <c r="G210" s="291"/>
      <c r="H210" s="291" t="s">
        <v>724</v>
      </c>
      <c r="I210" s="291"/>
      <c r="J210" s="291"/>
      <c r="K210" s="339"/>
    </row>
    <row r="211" s="1" customFormat="1" ht="15" customHeight="1">
      <c r="B211" s="316"/>
      <c r="C211" s="291"/>
      <c r="D211" s="291"/>
      <c r="E211" s="291"/>
      <c r="F211" s="314" t="s">
        <v>721</v>
      </c>
      <c r="G211" s="291"/>
      <c r="H211" s="291" t="s">
        <v>891</v>
      </c>
      <c r="I211" s="291"/>
      <c r="J211" s="291"/>
      <c r="K211" s="339"/>
    </row>
    <row r="212" s="1" customFormat="1" ht="15" customHeight="1">
      <c r="B212" s="363"/>
      <c r="C212" s="291"/>
      <c r="D212" s="291"/>
      <c r="E212" s="291"/>
      <c r="F212" s="314" t="s">
        <v>725</v>
      </c>
      <c r="G212" s="352"/>
      <c r="H212" s="343" t="s">
        <v>726</v>
      </c>
      <c r="I212" s="343"/>
      <c r="J212" s="343"/>
      <c r="K212" s="364"/>
    </row>
    <row r="213" s="1" customFormat="1" ht="15" customHeight="1">
      <c r="B213" s="363"/>
      <c r="C213" s="291"/>
      <c r="D213" s="291"/>
      <c r="E213" s="291"/>
      <c r="F213" s="314" t="s">
        <v>727</v>
      </c>
      <c r="G213" s="352"/>
      <c r="H213" s="343" t="s">
        <v>892</v>
      </c>
      <c r="I213" s="343"/>
      <c r="J213" s="343"/>
      <c r="K213" s="364"/>
    </row>
    <row r="214" s="1" customFormat="1" ht="15" customHeight="1">
      <c r="B214" s="363"/>
      <c r="C214" s="291"/>
      <c r="D214" s="291"/>
      <c r="E214" s="291"/>
      <c r="F214" s="314"/>
      <c r="G214" s="352"/>
      <c r="H214" s="343"/>
      <c r="I214" s="343"/>
      <c r="J214" s="343"/>
      <c r="K214" s="364"/>
    </row>
    <row r="215" s="1" customFormat="1" ht="15" customHeight="1">
      <c r="B215" s="363"/>
      <c r="C215" s="291" t="s">
        <v>852</v>
      </c>
      <c r="D215" s="291"/>
      <c r="E215" s="291"/>
      <c r="F215" s="314">
        <v>1</v>
      </c>
      <c r="G215" s="352"/>
      <c r="H215" s="343" t="s">
        <v>893</v>
      </c>
      <c r="I215" s="343"/>
      <c r="J215" s="343"/>
      <c r="K215" s="364"/>
    </row>
    <row r="216" s="1" customFormat="1" ht="15" customHeight="1">
      <c r="B216" s="363"/>
      <c r="C216" s="291"/>
      <c r="D216" s="291"/>
      <c r="E216" s="291"/>
      <c r="F216" s="314">
        <v>2</v>
      </c>
      <c r="G216" s="352"/>
      <c r="H216" s="343" t="s">
        <v>894</v>
      </c>
      <c r="I216" s="343"/>
      <c r="J216" s="343"/>
      <c r="K216" s="364"/>
    </row>
    <row r="217" s="1" customFormat="1" ht="15" customHeight="1">
      <c r="B217" s="363"/>
      <c r="C217" s="291"/>
      <c r="D217" s="291"/>
      <c r="E217" s="291"/>
      <c r="F217" s="314">
        <v>3</v>
      </c>
      <c r="G217" s="352"/>
      <c r="H217" s="343" t="s">
        <v>895</v>
      </c>
      <c r="I217" s="343"/>
      <c r="J217" s="343"/>
      <c r="K217" s="364"/>
    </row>
    <row r="218" s="1" customFormat="1" ht="15" customHeight="1">
      <c r="B218" s="363"/>
      <c r="C218" s="291"/>
      <c r="D218" s="291"/>
      <c r="E218" s="291"/>
      <c r="F218" s="314">
        <v>4</v>
      </c>
      <c r="G218" s="352"/>
      <c r="H218" s="343" t="s">
        <v>896</v>
      </c>
      <c r="I218" s="343"/>
      <c r="J218" s="343"/>
      <c r="K218" s="364"/>
    </row>
    <row r="219" s="1" customFormat="1" ht="12.75" customHeight="1">
      <c r="B219" s="365"/>
      <c r="C219" s="366"/>
      <c r="D219" s="366"/>
      <c r="E219" s="366"/>
      <c r="F219" s="366"/>
      <c r="G219" s="366"/>
      <c r="H219" s="366"/>
      <c r="I219" s="366"/>
      <c r="J219" s="366"/>
      <c r="K219" s="36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117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118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141" t="s">
        <v>26</v>
      </c>
      <c r="E13" s="41"/>
      <c r="F13" s="142" t="s">
        <v>27</v>
      </c>
      <c r="G13" s="41"/>
      <c r="H13" s="41"/>
      <c r="I13" s="141" t="s">
        <v>28</v>
      </c>
      <c r="J13" s="142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120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ROUND((SUM(BE83:BE177)),  2)</f>
        <v>0</v>
      </c>
      <c r="G33" s="41"/>
      <c r="H33" s="41"/>
      <c r="I33" s="153">
        <v>0.20999999999999999</v>
      </c>
      <c r="J33" s="152">
        <f>ROUND(((SUM(BE83:BE177))*I33),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ROUND((SUM(BF83:BF177)),  2)</f>
        <v>0</v>
      </c>
      <c r="G34" s="41"/>
      <c r="H34" s="41"/>
      <c r="I34" s="153">
        <v>0.14999999999999999</v>
      </c>
      <c r="J34" s="152">
        <f>ROUND(((SUM(BF83:BF177))*I34),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ROUND((SUM(BG83:BG177)),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ROUND((SUM(BH83:BH177)),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ROUND((SUM(BI83:BI177)),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 xml:space="preserve">22112020_01 - Mníšek pod Brdy  - Přípravné práce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Mníšek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Ing.R.Pýcha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125</v>
      </c>
      <c r="E60" s="173"/>
      <c r="F60" s="173"/>
      <c r="G60" s="173"/>
      <c r="H60" s="173"/>
      <c r="I60" s="173"/>
      <c r="J60" s="174">
        <f>J84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126</v>
      </c>
      <c r="E61" s="179"/>
      <c r="F61" s="179"/>
      <c r="G61" s="179"/>
      <c r="H61" s="179"/>
      <c r="I61" s="179"/>
      <c r="J61" s="180">
        <f>J85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127</v>
      </c>
      <c r="E62" s="179"/>
      <c r="F62" s="179"/>
      <c r="G62" s="179"/>
      <c r="H62" s="179"/>
      <c r="I62" s="179"/>
      <c r="J62" s="180">
        <f>J135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128</v>
      </c>
      <c r="E63" s="179"/>
      <c r="F63" s="179"/>
      <c r="G63" s="179"/>
      <c r="H63" s="179"/>
      <c r="I63" s="179"/>
      <c r="J63" s="180">
        <f>J146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1"/>
      <c r="B64" s="42"/>
      <c r="C64" s="43"/>
      <c r="D64" s="43"/>
      <c r="E64" s="43"/>
      <c r="F64" s="43"/>
      <c r="G64" s="43"/>
      <c r="H64" s="43"/>
      <c r="I64" s="43"/>
      <c r="J64" s="43"/>
      <c r="K64" s="4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5" s="2" customFormat="1" ht="6.96" customHeight="1">
      <c r="A65" s="41"/>
      <c r="B65" s="62"/>
      <c r="C65" s="63"/>
      <c r="D65" s="63"/>
      <c r="E65" s="63"/>
      <c r="F65" s="63"/>
      <c r="G65" s="63"/>
      <c r="H65" s="63"/>
      <c r="I65" s="63"/>
      <c r="J65" s="63"/>
      <c r="K65" s="6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9" s="2" customFormat="1" ht="6.96" customHeight="1">
      <c r="A69" s="41"/>
      <c r="B69" s="64"/>
      <c r="C69" s="65"/>
      <c r="D69" s="65"/>
      <c r="E69" s="65"/>
      <c r="F69" s="65"/>
      <c r="G69" s="65"/>
      <c r="H69" s="65"/>
      <c r="I69" s="65"/>
      <c r="J69" s="65"/>
      <c r="K69" s="65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24.96" customHeight="1">
      <c r="A70" s="41"/>
      <c r="B70" s="42"/>
      <c r="C70" s="25" t="s">
        <v>129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6.96" customHeight="1">
      <c r="A71" s="41"/>
      <c r="B71" s="42"/>
      <c r="C71" s="43"/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4" t="s">
        <v>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165" t="str">
        <f>E7</f>
        <v xml:space="preserve">22112020_22 - Sanace -10  Mníšek pod Brdy, Halda, Bažantnice a okoli-12</v>
      </c>
      <c r="F73" s="34"/>
      <c r="G73" s="34"/>
      <c r="H73" s="34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72" t="str">
        <f>E9</f>
        <v xml:space="preserve">22112020_01 - Mníšek pod Brdy  - Přípravné práce</v>
      </c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2" customHeight="1">
      <c r="A77" s="41"/>
      <c r="B77" s="42"/>
      <c r="C77" s="34" t="s">
        <v>22</v>
      </c>
      <c r="D77" s="43"/>
      <c r="E77" s="43"/>
      <c r="F77" s="29" t="str">
        <f>F12</f>
        <v>Mníšek pod Brdy</v>
      </c>
      <c r="G77" s="43"/>
      <c r="H77" s="43"/>
      <c r="I77" s="34" t="s">
        <v>24</v>
      </c>
      <c r="J77" s="75" t="str">
        <f>IF(J12="","",J12)</f>
        <v>14. 12. 2024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25.65" customHeight="1">
      <c r="A79" s="41"/>
      <c r="B79" s="42"/>
      <c r="C79" s="34" t="s">
        <v>30</v>
      </c>
      <c r="D79" s="43"/>
      <c r="E79" s="43"/>
      <c r="F79" s="29" t="str">
        <f>E15</f>
        <v>Město Mníšek pod Brdy</v>
      </c>
      <c r="G79" s="43"/>
      <c r="H79" s="43"/>
      <c r="I79" s="34" t="s">
        <v>37</v>
      </c>
      <c r="J79" s="39" t="str">
        <f>E21</f>
        <v>Interprojekt odpady s. r. o.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5.15" customHeight="1">
      <c r="A80" s="41"/>
      <c r="B80" s="42"/>
      <c r="C80" s="34" t="s">
        <v>35</v>
      </c>
      <c r="D80" s="43"/>
      <c r="E80" s="43"/>
      <c r="F80" s="29" t="str">
        <f>IF(E18="","",E18)</f>
        <v>Vyplň údaj</v>
      </c>
      <c r="G80" s="43"/>
      <c r="H80" s="43"/>
      <c r="I80" s="34" t="s">
        <v>40</v>
      </c>
      <c r="J80" s="39" t="str">
        <f>E24</f>
        <v>Ing.R.Pýcha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0.32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11" customFormat="1" ht="29.28" customHeight="1">
      <c r="A82" s="182"/>
      <c r="B82" s="183"/>
      <c r="C82" s="184" t="s">
        <v>130</v>
      </c>
      <c r="D82" s="185" t="s">
        <v>63</v>
      </c>
      <c r="E82" s="185" t="s">
        <v>59</v>
      </c>
      <c r="F82" s="185" t="s">
        <v>60</v>
      </c>
      <c r="G82" s="185" t="s">
        <v>131</v>
      </c>
      <c r="H82" s="185" t="s">
        <v>132</v>
      </c>
      <c r="I82" s="185" t="s">
        <v>133</v>
      </c>
      <c r="J82" s="185" t="s">
        <v>123</v>
      </c>
      <c r="K82" s="186" t="s">
        <v>134</v>
      </c>
      <c r="L82" s="187"/>
      <c r="M82" s="95" t="s">
        <v>32</v>
      </c>
      <c r="N82" s="96" t="s">
        <v>48</v>
      </c>
      <c r="O82" s="96" t="s">
        <v>135</v>
      </c>
      <c r="P82" s="96" t="s">
        <v>136</v>
      </c>
      <c r="Q82" s="96" t="s">
        <v>137</v>
      </c>
      <c r="R82" s="96" t="s">
        <v>138</v>
      </c>
      <c r="S82" s="96" t="s">
        <v>139</v>
      </c>
      <c r="T82" s="97" t="s">
        <v>140</v>
      </c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</row>
    <row r="83" s="2" customFormat="1" ht="22.8" customHeight="1">
      <c r="A83" s="41"/>
      <c r="B83" s="42"/>
      <c r="C83" s="102" t="s">
        <v>141</v>
      </c>
      <c r="D83" s="43"/>
      <c r="E83" s="43"/>
      <c r="F83" s="43"/>
      <c r="G83" s="43"/>
      <c r="H83" s="43"/>
      <c r="I83" s="43"/>
      <c r="J83" s="188">
        <f>BK83</f>
        <v>0</v>
      </c>
      <c r="K83" s="43"/>
      <c r="L83" s="47"/>
      <c r="M83" s="98"/>
      <c r="N83" s="189"/>
      <c r="O83" s="99"/>
      <c r="P83" s="190">
        <f>P84</f>
        <v>0</v>
      </c>
      <c r="Q83" s="99"/>
      <c r="R83" s="190">
        <f>R84</f>
        <v>0</v>
      </c>
      <c r="S83" s="99"/>
      <c r="T83" s="191">
        <f>T84</f>
        <v>200.71669999999998</v>
      </c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T83" s="19" t="s">
        <v>77</v>
      </c>
      <c r="AU83" s="19" t="s">
        <v>124</v>
      </c>
      <c r="BK83" s="192">
        <f>BK84</f>
        <v>0</v>
      </c>
    </row>
    <row r="84" s="12" customFormat="1" ht="25.92" customHeight="1">
      <c r="A84" s="12"/>
      <c r="B84" s="193"/>
      <c r="C84" s="194"/>
      <c r="D84" s="195" t="s">
        <v>77</v>
      </c>
      <c r="E84" s="196" t="s">
        <v>142</v>
      </c>
      <c r="F84" s="196" t="s">
        <v>143</v>
      </c>
      <c r="G84" s="194"/>
      <c r="H84" s="194"/>
      <c r="I84" s="197"/>
      <c r="J84" s="198">
        <f>BK84</f>
        <v>0</v>
      </c>
      <c r="K84" s="194"/>
      <c r="L84" s="199"/>
      <c r="M84" s="200"/>
      <c r="N84" s="201"/>
      <c r="O84" s="201"/>
      <c r="P84" s="202">
        <f>P85+P135+P146</f>
        <v>0</v>
      </c>
      <c r="Q84" s="201"/>
      <c r="R84" s="202">
        <f>R85+R135+R146</f>
        <v>0</v>
      </c>
      <c r="S84" s="201"/>
      <c r="T84" s="203">
        <f>T85+T135+T146</f>
        <v>200.71669999999998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4" t="s">
        <v>86</v>
      </c>
      <c r="AT84" s="205" t="s">
        <v>77</v>
      </c>
      <c r="AU84" s="205" t="s">
        <v>78</v>
      </c>
      <c r="AY84" s="204" t="s">
        <v>144</v>
      </c>
      <c r="BK84" s="206">
        <f>BK85+BK135+BK146</f>
        <v>0</v>
      </c>
    </row>
    <row r="85" s="12" customFormat="1" ht="22.8" customHeight="1">
      <c r="A85" s="12"/>
      <c r="B85" s="193"/>
      <c r="C85" s="194"/>
      <c r="D85" s="195" t="s">
        <v>77</v>
      </c>
      <c r="E85" s="207" t="s">
        <v>86</v>
      </c>
      <c r="F85" s="207" t="s">
        <v>145</v>
      </c>
      <c r="G85" s="194"/>
      <c r="H85" s="194"/>
      <c r="I85" s="197"/>
      <c r="J85" s="208">
        <f>BK85</f>
        <v>0</v>
      </c>
      <c r="K85" s="194"/>
      <c r="L85" s="199"/>
      <c r="M85" s="200"/>
      <c r="N85" s="201"/>
      <c r="O85" s="201"/>
      <c r="P85" s="202">
        <f>SUM(P86:P134)</f>
        <v>0</v>
      </c>
      <c r="Q85" s="201"/>
      <c r="R85" s="202">
        <f>SUM(R86:R134)</f>
        <v>0</v>
      </c>
      <c r="S85" s="201"/>
      <c r="T85" s="203">
        <f>SUM(T86:T134)</f>
        <v>198.79999999999998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4" t="s">
        <v>86</v>
      </c>
      <c r="AT85" s="205" t="s">
        <v>77</v>
      </c>
      <c r="AU85" s="205" t="s">
        <v>86</v>
      </c>
      <c r="AY85" s="204" t="s">
        <v>144</v>
      </c>
      <c r="BK85" s="206">
        <f>SUM(BK86:BK134)</f>
        <v>0</v>
      </c>
    </row>
    <row r="86" s="2" customFormat="1" ht="24.15" customHeight="1">
      <c r="A86" s="41"/>
      <c r="B86" s="42"/>
      <c r="C86" s="209" t="s">
        <v>86</v>
      </c>
      <c r="D86" s="209" t="s">
        <v>146</v>
      </c>
      <c r="E86" s="210" t="s">
        <v>147</v>
      </c>
      <c r="F86" s="211" t="s">
        <v>148</v>
      </c>
      <c r="G86" s="212" t="s">
        <v>149</v>
      </c>
      <c r="H86" s="213">
        <v>11250</v>
      </c>
      <c r="I86" s="214"/>
      <c r="J86" s="215">
        <f>ROUND(I86*H86,2)</f>
        <v>0</v>
      </c>
      <c r="K86" s="211" t="s">
        <v>150</v>
      </c>
      <c r="L86" s="47"/>
      <c r="M86" s="216" t="s">
        <v>32</v>
      </c>
      <c r="N86" s="217" t="s">
        <v>49</v>
      </c>
      <c r="O86" s="87"/>
      <c r="P86" s="218">
        <f>O86*H86</f>
        <v>0</v>
      </c>
      <c r="Q86" s="218">
        <v>0</v>
      </c>
      <c r="R86" s="218">
        <f>Q86*H86</f>
        <v>0</v>
      </c>
      <c r="S86" s="218">
        <v>0</v>
      </c>
      <c r="T86" s="219">
        <f>S86*H86</f>
        <v>0</v>
      </c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R86" s="220" t="s">
        <v>151</v>
      </c>
      <c r="AT86" s="220" t="s">
        <v>146</v>
      </c>
      <c r="AU86" s="220" t="s">
        <v>21</v>
      </c>
      <c r="AY86" s="19" t="s">
        <v>144</v>
      </c>
      <c r="BE86" s="221">
        <f>IF(N86="základní",J86,0)</f>
        <v>0</v>
      </c>
      <c r="BF86" s="221">
        <f>IF(N86="snížená",J86,0)</f>
        <v>0</v>
      </c>
      <c r="BG86" s="221">
        <f>IF(N86="zákl. přenesená",J86,0)</f>
        <v>0</v>
      </c>
      <c r="BH86" s="221">
        <f>IF(N86="sníž. přenesená",J86,0)</f>
        <v>0</v>
      </c>
      <c r="BI86" s="221">
        <f>IF(N86="nulová",J86,0)</f>
        <v>0</v>
      </c>
      <c r="BJ86" s="19" t="s">
        <v>86</v>
      </c>
      <c r="BK86" s="221">
        <f>ROUND(I86*H86,2)</f>
        <v>0</v>
      </c>
      <c r="BL86" s="19" t="s">
        <v>151</v>
      </c>
      <c r="BM86" s="220" t="s">
        <v>152</v>
      </c>
    </row>
    <row r="87" s="2" customFormat="1">
      <c r="A87" s="41"/>
      <c r="B87" s="42"/>
      <c r="C87" s="43"/>
      <c r="D87" s="222" t="s">
        <v>153</v>
      </c>
      <c r="E87" s="43"/>
      <c r="F87" s="223" t="s">
        <v>154</v>
      </c>
      <c r="G87" s="43"/>
      <c r="H87" s="43"/>
      <c r="I87" s="224"/>
      <c r="J87" s="43"/>
      <c r="K87" s="43"/>
      <c r="L87" s="47"/>
      <c r="M87" s="225"/>
      <c r="N87" s="226"/>
      <c r="O87" s="87"/>
      <c r="P87" s="87"/>
      <c r="Q87" s="87"/>
      <c r="R87" s="87"/>
      <c r="S87" s="87"/>
      <c r="T87" s="88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T87" s="19" t="s">
        <v>153</v>
      </c>
      <c r="AU87" s="19" t="s">
        <v>21</v>
      </c>
    </row>
    <row r="88" s="13" customFormat="1">
      <c r="A88" s="13"/>
      <c r="B88" s="227"/>
      <c r="C88" s="228"/>
      <c r="D88" s="229" t="s">
        <v>155</v>
      </c>
      <c r="E88" s="230" t="s">
        <v>32</v>
      </c>
      <c r="F88" s="231" t="s">
        <v>156</v>
      </c>
      <c r="G88" s="228"/>
      <c r="H88" s="232">
        <v>11250</v>
      </c>
      <c r="I88" s="233"/>
      <c r="J88" s="228"/>
      <c r="K88" s="228"/>
      <c r="L88" s="234"/>
      <c r="M88" s="235"/>
      <c r="N88" s="236"/>
      <c r="O88" s="236"/>
      <c r="P88" s="236"/>
      <c r="Q88" s="236"/>
      <c r="R88" s="236"/>
      <c r="S88" s="236"/>
      <c r="T88" s="237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8" t="s">
        <v>155</v>
      </c>
      <c r="AU88" s="238" t="s">
        <v>21</v>
      </c>
      <c r="AV88" s="13" t="s">
        <v>21</v>
      </c>
      <c r="AW88" s="13" t="s">
        <v>39</v>
      </c>
      <c r="AX88" s="13" t="s">
        <v>78</v>
      </c>
      <c r="AY88" s="238" t="s">
        <v>144</v>
      </c>
    </row>
    <row r="89" s="14" customFormat="1">
      <c r="A89" s="14"/>
      <c r="B89" s="239"/>
      <c r="C89" s="240"/>
      <c r="D89" s="229" t="s">
        <v>155</v>
      </c>
      <c r="E89" s="241" t="s">
        <v>32</v>
      </c>
      <c r="F89" s="242" t="s">
        <v>157</v>
      </c>
      <c r="G89" s="240"/>
      <c r="H89" s="243">
        <v>11250</v>
      </c>
      <c r="I89" s="244"/>
      <c r="J89" s="240"/>
      <c r="K89" s="240"/>
      <c r="L89" s="245"/>
      <c r="M89" s="246"/>
      <c r="N89" s="247"/>
      <c r="O89" s="247"/>
      <c r="P89" s="247"/>
      <c r="Q89" s="247"/>
      <c r="R89" s="247"/>
      <c r="S89" s="247"/>
      <c r="T89" s="248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9" t="s">
        <v>155</v>
      </c>
      <c r="AU89" s="249" t="s">
        <v>21</v>
      </c>
      <c r="AV89" s="14" t="s">
        <v>151</v>
      </c>
      <c r="AW89" s="14" t="s">
        <v>39</v>
      </c>
      <c r="AX89" s="14" t="s">
        <v>86</v>
      </c>
      <c r="AY89" s="249" t="s">
        <v>144</v>
      </c>
    </row>
    <row r="90" s="2" customFormat="1" ht="21.75" customHeight="1">
      <c r="A90" s="41"/>
      <c r="B90" s="42"/>
      <c r="C90" s="209" t="s">
        <v>21</v>
      </c>
      <c r="D90" s="209" t="s">
        <v>146</v>
      </c>
      <c r="E90" s="210" t="s">
        <v>158</v>
      </c>
      <c r="F90" s="211" t="s">
        <v>159</v>
      </c>
      <c r="G90" s="212" t="s">
        <v>160</v>
      </c>
      <c r="H90" s="213">
        <v>50</v>
      </c>
      <c r="I90" s="214"/>
      <c r="J90" s="215">
        <f>ROUND(I90*H90,2)</f>
        <v>0</v>
      </c>
      <c r="K90" s="211" t="s">
        <v>150</v>
      </c>
      <c r="L90" s="47"/>
      <c r="M90" s="216" t="s">
        <v>32</v>
      </c>
      <c r="N90" s="217" t="s">
        <v>49</v>
      </c>
      <c r="O90" s="87"/>
      <c r="P90" s="218">
        <f>O90*H90</f>
        <v>0</v>
      </c>
      <c r="Q90" s="218">
        <v>0</v>
      </c>
      <c r="R90" s="218">
        <f>Q90*H90</f>
        <v>0</v>
      </c>
      <c r="S90" s="218">
        <v>0</v>
      </c>
      <c r="T90" s="219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20" t="s">
        <v>151</v>
      </c>
      <c r="AT90" s="220" t="s">
        <v>146</v>
      </c>
      <c r="AU90" s="220" t="s">
        <v>21</v>
      </c>
      <c r="AY90" s="19" t="s">
        <v>144</v>
      </c>
      <c r="BE90" s="221">
        <f>IF(N90="základní",J90,0)</f>
        <v>0</v>
      </c>
      <c r="BF90" s="221">
        <f>IF(N90="snížená",J90,0)</f>
        <v>0</v>
      </c>
      <c r="BG90" s="221">
        <f>IF(N90="zákl. přenesená",J90,0)</f>
        <v>0</v>
      </c>
      <c r="BH90" s="221">
        <f>IF(N90="sníž. přenesená",J90,0)</f>
        <v>0</v>
      </c>
      <c r="BI90" s="221">
        <f>IF(N90="nulová",J90,0)</f>
        <v>0</v>
      </c>
      <c r="BJ90" s="19" t="s">
        <v>86</v>
      </c>
      <c r="BK90" s="221">
        <f>ROUND(I90*H90,2)</f>
        <v>0</v>
      </c>
      <c r="BL90" s="19" t="s">
        <v>151</v>
      </c>
      <c r="BM90" s="220" t="s">
        <v>161</v>
      </c>
    </row>
    <row r="91" s="2" customFormat="1">
      <c r="A91" s="41"/>
      <c r="B91" s="42"/>
      <c r="C91" s="43"/>
      <c r="D91" s="222" t="s">
        <v>153</v>
      </c>
      <c r="E91" s="43"/>
      <c r="F91" s="223" t="s">
        <v>162</v>
      </c>
      <c r="G91" s="43"/>
      <c r="H91" s="43"/>
      <c r="I91" s="224"/>
      <c r="J91" s="43"/>
      <c r="K91" s="43"/>
      <c r="L91" s="47"/>
      <c r="M91" s="225"/>
      <c r="N91" s="226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19" t="s">
        <v>153</v>
      </c>
      <c r="AU91" s="19" t="s">
        <v>21</v>
      </c>
    </row>
    <row r="92" s="13" customFormat="1">
      <c r="A92" s="13"/>
      <c r="B92" s="227"/>
      <c r="C92" s="228"/>
      <c r="D92" s="229" t="s">
        <v>155</v>
      </c>
      <c r="E92" s="230" t="s">
        <v>32</v>
      </c>
      <c r="F92" s="231" t="s">
        <v>163</v>
      </c>
      <c r="G92" s="228"/>
      <c r="H92" s="232">
        <v>50</v>
      </c>
      <c r="I92" s="233"/>
      <c r="J92" s="228"/>
      <c r="K92" s="228"/>
      <c r="L92" s="234"/>
      <c r="M92" s="235"/>
      <c r="N92" s="236"/>
      <c r="O92" s="236"/>
      <c r="P92" s="236"/>
      <c r="Q92" s="236"/>
      <c r="R92" s="236"/>
      <c r="S92" s="236"/>
      <c r="T92" s="237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8" t="s">
        <v>155</v>
      </c>
      <c r="AU92" s="238" t="s">
        <v>21</v>
      </c>
      <c r="AV92" s="13" t="s">
        <v>21</v>
      </c>
      <c r="AW92" s="13" t="s">
        <v>39</v>
      </c>
      <c r="AX92" s="13" t="s">
        <v>78</v>
      </c>
      <c r="AY92" s="238" t="s">
        <v>144</v>
      </c>
    </row>
    <row r="93" s="14" customFormat="1">
      <c r="A93" s="14"/>
      <c r="B93" s="239"/>
      <c r="C93" s="240"/>
      <c r="D93" s="229" t="s">
        <v>155</v>
      </c>
      <c r="E93" s="241" t="s">
        <v>32</v>
      </c>
      <c r="F93" s="242" t="s">
        <v>157</v>
      </c>
      <c r="G93" s="240"/>
      <c r="H93" s="243">
        <v>50</v>
      </c>
      <c r="I93" s="244"/>
      <c r="J93" s="240"/>
      <c r="K93" s="240"/>
      <c r="L93" s="245"/>
      <c r="M93" s="246"/>
      <c r="N93" s="247"/>
      <c r="O93" s="247"/>
      <c r="P93" s="247"/>
      <c r="Q93" s="247"/>
      <c r="R93" s="247"/>
      <c r="S93" s="247"/>
      <c r="T93" s="248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9" t="s">
        <v>155</v>
      </c>
      <c r="AU93" s="249" t="s">
        <v>21</v>
      </c>
      <c r="AV93" s="14" t="s">
        <v>151</v>
      </c>
      <c r="AW93" s="14" t="s">
        <v>39</v>
      </c>
      <c r="AX93" s="14" t="s">
        <v>86</v>
      </c>
      <c r="AY93" s="249" t="s">
        <v>144</v>
      </c>
    </row>
    <row r="94" s="2" customFormat="1" ht="24.15" customHeight="1">
      <c r="A94" s="41"/>
      <c r="B94" s="42"/>
      <c r="C94" s="209" t="s">
        <v>164</v>
      </c>
      <c r="D94" s="209" t="s">
        <v>146</v>
      </c>
      <c r="E94" s="210" t="s">
        <v>165</v>
      </c>
      <c r="F94" s="211" t="s">
        <v>166</v>
      </c>
      <c r="G94" s="212" t="s">
        <v>160</v>
      </c>
      <c r="H94" s="213">
        <v>50</v>
      </c>
      <c r="I94" s="214"/>
      <c r="J94" s="215">
        <f>ROUND(I94*H94,2)</f>
        <v>0</v>
      </c>
      <c r="K94" s="211" t="s">
        <v>150</v>
      </c>
      <c r="L94" s="47"/>
      <c r="M94" s="216" t="s">
        <v>32</v>
      </c>
      <c r="N94" s="217" t="s">
        <v>49</v>
      </c>
      <c r="O94" s="87"/>
      <c r="P94" s="218">
        <f>O94*H94</f>
        <v>0</v>
      </c>
      <c r="Q94" s="218">
        <v>0</v>
      </c>
      <c r="R94" s="218">
        <f>Q94*H94</f>
        <v>0</v>
      </c>
      <c r="S94" s="218">
        <v>0</v>
      </c>
      <c r="T94" s="219">
        <f>S94*H94</f>
        <v>0</v>
      </c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R94" s="220" t="s">
        <v>151</v>
      </c>
      <c r="AT94" s="220" t="s">
        <v>146</v>
      </c>
      <c r="AU94" s="220" t="s">
        <v>21</v>
      </c>
      <c r="AY94" s="19" t="s">
        <v>144</v>
      </c>
      <c r="BE94" s="221">
        <f>IF(N94="základní",J94,0)</f>
        <v>0</v>
      </c>
      <c r="BF94" s="221">
        <f>IF(N94="snížená",J94,0)</f>
        <v>0</v>
      </c>
      <c r="BG94" s="221">
        <f>IF(N94="zákl. přenesená",J94,0)</f>
        <v>0</v>
      </c>
      <c r="BH94" s="221">
        <f>IF(N94="sníž. přenesená",J94,0)</f>
        <v>0</v>
      </c>
      <c r="BI94" s="221">
        <f>IF(N94="nulová",J94,0)</f>
        <v>0</v>
      </c>
      <c r="BJ94" s="19" t="s">
        <v>86</v>
      </c>
      <c r="BK94" s="221">
        <f>ROUND(I94*H94,2)</f>
        <v>0</v>
      </c>
      <c r="BL94" s="19" t="s">
        <v>151</v>
      </c>
      <c r="BM94" s="220" t="s">
        <v>167</v>
      </c>
    </row>
    <row r="95" s="2" customFormat="1">
      <c r="A95" s="41"/>
      <c r="B95" s="42"/>
      <c r="C95" s="43"/>
      <c r="D95" s="222" t="s">
        <v>153</v>
      </c>
      <c r="E95" s="43"/>
      <c r="F95" s="223" t="s">
        <v>168</v>
      </c>
      <c r="G95" s="43"/>
      <c r="H95" s="43"/>
      <c r="I95" s="224"/>
      <c r="J95" s="43"/>
      <c r="K95" s="43"/>
      <c r="L95" s="47"/>
      <c r="M95" s="225"/>
      <c r="N95" s="226"/>
      <c r="O95" s="87"/>
      <c r="P95" s="87"/>
      <c r="Q95" s="87"/>
      <c r="R95" s="87"/>
      <c r="S95" s="87"/>
      <c r="T95" s="88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T95" s="19" t="s">
        <v>153</v>
      </c>
      <c r="AU95" s="19" t="s">
        <v>21</v>
      </c>
    </row>
    <row r="96" s="13" customFormat="1">
      <c r="A96" s="13"/>
      <c r="B96" s="227"/>
      <c r="C96" s="228"/>
      <c r="D96" s="229" t="s">
        <v>155</v>
      </c>
      <c r="E96" s="230" t="s">
        <v>32</v>
      </c>
      <c r="F96" s="231" t="s">
        <v>163</v>
      </c>
      <c r="G96" s="228"/>
      <c r="H96" s="232">
        <v>50</v>
      </c>
      <c r="I96" s="233"/>
      <c r="J96" s="228"/>
      <c r="K96" s="228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155</v>
      </c>
      <c r="AU96" s="238" t="s">
        <v>21</v>
      </c>
      <c r="AV96" s="13" t="s">
        <v>21</v>
      </c>
      <c r="AW96" s="13" t="s">
        <v>39</v>
      </c>
      <c r="AX96" s="13" t="s">
        <v>78</v>
      </c>
      <c r="AY96" s="238" t="s">
        <v>144</v>
      </c>
    </row>
    <row r="97" s="14" customFormat="1">
      <c r="A97" s="14"/>
      <c r="B97" s="239"/>
      <c r="C97" s="240"/>
      <c r="D97" s="229" t="s">
        <v>155</v>
      </c>
      <c r="E97" s="241" t="s">
        <v>32</v>
      </c>
      <c r="F97" s="242" t="s">
        <v>157</v>
      </c>
      <c r="G97" s="240"/>
      <c r="H97" s="243">
        <v>50</v>
      </c>
      <c r="I97" s="244"/>
      <c r="J97" s="240"/>
      <c r="K97" s="240"/>
      <c r="L97" s="245"/>
      <c r="M97" s="246"/>
      <c r="N97" s="247"/>
      <c r="O97" s="247"/>
      <c r="P97" s="247"/>
      <c r="Q97" s="247"/>
      <c r="R97" s="247"/>
      <c r="S97" s="247"/>
      <c r="T97" s="248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9" t="s">
        <v>155</v>
      </c>
      <c r="AU97" s="249" t="s">
        <v>21</v>
      </c>
      <c r="AV97" s="14" t="s">
        <v>151</v>
      </c>
      <c r="AW97" s="14" t="s">
        <v>39</v>
      </c>
      <c r="AX97" s="14" t="s">
        <v>86</v>
      </c>
      <c r="AY97" s="249" t="s">
        <v>144</v>
      </c>
    </row>
    <row r="98" s="2" customFormat="1" ht="21.75" customHeight="1">
      <c r="A98" s="41"/>
      <c r="B98" s="42"/>
      <c r="C98" s="209" t="s">
        <v>151</v>
      </c>
      <c r="D98" s="209" t="s">
        <v>146</v>
      </c>
      <c r="E98" s="210" t="s">
        <v>169</v>
      </c>
      <c r="F98" s="211" t="s">
        <v>170</v>
      </c>
      <c r="G98" s="212" t="s">
        <v>149</v>
      </c>
      <c r="H98" s="213">
        <v>11250</v>
      </c>
      <c r="I98" s="214"/>
      <c r="J98" s="215">
        <f>ROUND(I98*H98,2)</f>
        <v>0</v>
      </c>
      <c r="K98" s="211" t="s">
        <v>150</v>
      </c>
      <c r="L98" s="47"/>
      <c r="M98" s="216" t="s">
        <v>32</v>
      </c>
      <c r="N98" s="217" t="s">
        <v>49</v>
      </c>
      <c r="O98" s="87"/>
      <c r="P98" s="218">
        <f>O98*H98</f>
        <v>0</v>
      </c>
      <c r="Q98" s="218">
        <v>0</v>
      </c>
      <c r="R98" s="218">
        <f>Q98*H98</f>
        <v>0</v>
      </c>
      <c r="S98" s="218">
        <v>0</v>
      </c>
      <c r="T98" s="219">
        <f>S98*H98</f>
        <v>0</v>
      </c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R98" s="220" t="s">
        <v>151</v>
      </c>
      <c r="AT98" s="220" t="s">
        <v>146</v>
      </c>
      <c r="AU98" s="220" t="s">
        <v>21</v>
      </c>
      <c r="AY98" s="19" t="s">
        <v>144</v>
      </c>
      <c r="BE98" s="221">
        <f>IF(N98="základní",J98,0)</f>
        <v>0</v>
      </c>
      <c r="BF98" s="221">
        <f>IF(N98="snížená",J98,0)</f>
        <v>0</v>
      </c>
      <c r="BG98" s="221">
        <f>IF(N98="zákl. přenesená",J98,0)</f>
        <v>0</v>
      </c>
      <c r="BH98" s="221">
        <f>IF(N98="sníž. přenesená",J98,0)</f>
        <v>0</v>
      </c>
      <c r="BI98" s="221">
        <f>IF(N98="nulová",J98,0)</f>
        <v>0</v>
      </c>
      <c r="BJ98" s="19" t="s">
        <v>86</v>
      </c>
      <c r="BK98" s="221">
        <f>ROUND(I98*H98,2)</f>
        <v>0</v>
      </c>
      <c r="BL98" s="19" t="s">
        <v>151</v>
      </c>
      <c r="BM98" s="220" t="s">
        <v>171</v>
      </c>
    </row>
    <row r="99" s="2" customFormat="1">
      <c r="A99" s="41"/>
      <c r="B99" s="42"/>
      <c r="C99" s="43"/>
      <c r="D99" s="222" t="s">
        <v>153</v>
      </c>
      <c r="E99" s="43"/>
      <c r="F99" s="223" t="s">
        <v>172</v>
      </c>
      <c r="G99" s="43"/>
      <c r="H99" s="43"/>
      <c r="I99" s="224"/>
      <c r="J99" s="43"/>
      <c r="K99" s="43"/>
      <c r="L99" s="47"/>
      <c r="M99" s="225"/>
      <c r="N99" s="226"/>
      <c r="O99" s="87"/>
      <c r="P99" s="87"/>
      <c r="Q99" s="87"/>
      <c r="R99" s="87"/>
      <c r="S99" s="87"/>
      <c r="T99" s="88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T99" s="19" t="s">
        <v>153</v>
      </c>
      <c r="AU99" s="19" t="s">
        <v>21</v>
      </c>
    </row>
    <row r="100" s="13" customFormat="1">
      <c r="A100" s="13"/>
      <c r="B100" s="227"/>
      <c r="C100" s="228"/>
      <c r="D100" s="229" t="s">
        <v>155</v>
      </c>
      <c r="E100" s="230" t="s">
        <v>32</v>
      </c>
      <c r="F100" s="231" t="s">
        <v>173</v>
      </c>
      <c r="G100" s="228"/>
      <c r="H100" s="232">
        <v>11250</v>
      </c>
      <c r="I100" s="233"/>
      <c r="J100" s="228"/>
      <c r="K100" s="228"/>
      <c r="L100" s="234"/>
      <c r="M100" s="235"/>
      <c r="N100" s="236"/>
      <c r="O100" s="236"/>
      <c r="P100" s="236"/>
      <c r="Q100" s="236"/>
      <c r="R100" s="236"/>
      <c r="S100" s="236"/>
      <c r="T100" s="23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8" t="s">
        <v>155</v>
      </c>
      <c r="AU100" s="238" t="s">
        <v>21</v>
      </c>
      <c r="AV100" s="13" t="s">
        <v>21</v>
      </c>
      <c r="AW100" s="13" t="s">
        <v>39</v>
      </c>
      <c r="AX100" s="13" t="s">
        <v>78</v>
      </c>
      <c r="AY100" s="238" t="s">
        <v>144</v>
      </c>
    </row>
    <row r="101" s="14" customFormat="1">
      <c r="A101" s="14"/>
      <c r="B101" s="239"/>
      <c r="C101" s="240"/>
      <c r="D101" s="229" t="s">
        <v>155</v>
      </c>
      <c r="E101" s="241" t="s">
        <v>32</v>
      </c>
      <c r="F101" s="242" t="s">
        <v>157</v>
      </c>
      <c r="G101" s="240"/>
      <c r="H101" s="243">
        <v>11250</v>
      </c>
      <c r="I101" s="244"/>
      <c r="J101" s="240"/>
      <c r="K101" s="240"/>
      <c r="L101" s="245"/>
      <c r="M101" s="246"/>
      <c r="N101" s="247"/>
      <c r="O101" s="247"/>
      <c r="P101" s="247"/>
      <c r="Q101" s="247"/>
      <c r="R101" s="247"/>
      <c r="S101" s="247"/>
      <c r="T101" s="248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9" t="s">
        <v>155</v>
      </c>
      <c r="AU101" s="249" t="s">
        <v>21</v>
      </c>
      <c r="AV101" s="14" t="s">
        <v>151</v>
      </c>
      <c r="AW101" s="14" t="s">
        <v>39</v>
      </c>
      <c r="AX101" s="14" t="s">
        <v>86</v>
      </c>
      <c r="AY101" s="249" t="s">
        <v>144</v>
      </c>
    </row>
    <row r="102" s="2" customFormat="1" ht="16.5" customHeight="1">
      <c r="A102" s="41"/>
      <c r="B102" s="42"/>
      <c r="C102" s="209" t="s">
        <v>174</v>
      </c>
      <c r="D102" s="209" t="s">
        <v>146</v>
      </c>
      <c r="E102" s="210" t="s">
        <v>175</v>
      </c>
      <c r="F102" s="211" t="s">
        <v>176</v>
      </c>
      <c r="G102" s="212" t="s">
        <v>160</v>
      </c>
      <c r="H102" s="213">
        <v>50</v>
      </c>
      <c r="I102" s="214"/>
      <c r="J102" s="215">
        <f>ROUND(I102*H102,2)</f>
        <v>0</v>
      </c>
      <c r="K102" s="211" t="s">
        <v>150</v>
      </c>
      <c r="L102" s="47"/>
      <c r="M102" s="216" t="s">
        <v>32</v>
      </c>
      <c r="N102" s="217" t="s">
        <v>49</v>
      </c>
      <c r="O102" s="87"/>
      <c r="P102" s="218">
        <f>O102*H102</f>
        <v>0</v>
      </c>
      <c r="Q102" s="218">
        <v>0</v>
      </c>
      <c r="R102" s="218">
        <f>Q102*H102</f>
        <v>0</v>
      </c>
      <c r="S102" s="218">
        <v>0</v>
      </c>
      <c r="T102" s="219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20" t="s">
        <v>151</v>
      </c>
      <c r="AT102" s="220" t="s">
        <v>146</v>
      </c>
      <c r="AU102" s="220" t="s">
        <v>21</v>
      </c>
      <c r="AY102" s="19" t="s">
        <v>144</v>
      </c>
      <c r="BE102" s="221">
        <f>IF(N102="základní",J102,0)</f>
        <v>0</v>
      </c>
      <c r="BF102" s="221">
        <f>IF(N102="snížená",J102,0)</f>
        <v>0</v>
      </c>
      <c r="BG102" s="221">
        <f>IF(N102="zákl. přenesená",J102,0)</f>
        <v>0</v>
      </c>
      <c r="BH102" s="221">
        <f>IF(N102="sníž. přenesená",J102,0)</f>
        <v>0</v>
      </c>
      <c r="BI102" s="221">
        <f>IF(N102="nulová",J102,0)</f>
        <v>0</v>
      </c>
      <c r="BJ102" s="19" t="s">
        <v>86</v>
      </c>
      <c r="BK102" s="221">
        <f>ROUND(I102*H102,2)</f>
        <v>0</v>
      </c>
      <c r="BL102" s="19" t="s">
        <v>151</v>
      </c>
      <c r="BM102" s="220" t="s">
        <v>177</v>
      </c>
    </row>
    <row r="103" s="2" customFormat="1">
      <c r="A103" s="41"/>
      <c r="B103" s="42"/>
      <c r="C103" s="43"/>
      <c r="D103" s="222" t="s">
        <v>153</v>
      </c>
      <c r="E103" s="43"/>
      <c r="F103" s="223" t="s">
        <v>178</v>
      </c>
      <c r="G103" s="43"/>
      <c r="H103" s="43"/>
      <c r="I103" s="224"/>
      <c r="J103" s="43"/>
      <c r="K103" s="43"/>
      <c r="L103" s="47"/>
      <c r="M103" s="225"/>
      <c r="N103" s="226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19" t="s">
        <v>153</v>
      </c>
      <c r="AU103" s="19" t="s">
        <v>21</v>
      </c>
    </row>
    <row r="104" s="13" customFormat="1">
      <c r="A104" s="13"/>
      <c r="B104" s="227"/>
      <c r="C104" s="228"/>
      <c r="D104" s="229" t="s">
        <v>155</v>
      </c>
      <c r="E104" s="230" t="s">
        <v>32</v>
      </c>
      <c r="F104" s="231" t="s">
        <v>163</v>
      </c>
      <c r="G104" s="228"/>
      <c r="H104" s="232">
        <v>50</v>
      </c>
      <c r="I104" s="233"/>
      <c r="J104" s="228"/>
      <c r="K104" s="228"/>
      <c r="L104" s="234"/>
      <c r="M104" s="235"/>
      <c r="N104" s="236"/>
      <c r="O104" s="236"/>
      <c r="P104" s="236"/>
      <c r="Q104" s="236"/>
      <c r="R104" s="236"/>
      <c r="S104" s="236"/>
      <c r="T104" s="237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8" t="s">
        <v>155</v>
      </c>
      <c r="AU104" s="238" t="s">
        <v>21</v>
      </c>
      <c r="AV104" s="13" t="s">
        <v>21</v>
      </c>
      <c r="AW104" s="13" t="s">
        <v>39</v>
      </c>
      <c r="AX104" s="13" t="s">
        <v>78</v>
      </c>
      <c r="AY104" s="238" t="s">
        <v>144</v>
      </c>
    </row>
    <row r="105" s="14" customFormat="1">
      <c r="A105" s="14"/>
      <c r="B105" s="239"/>
      <c r="C105" s="240"/>
      <c r="D105" s="229" t="s">
        <v>155</v>
      </c>
      <c r="E105" s="241" t="s">
        <v>32</v>
      </c>
      <c r="F105" s="242" t="s">
        <v>157</v>
      </c>
      <c r="G105" s="240"/>
      <c r="H105" s="243">
        <v>50</v>
      </c>
      <c r="I105" s="244"/>
      <c r="J105" s="240"/>
      <c r="K105" s="240"/>
      <c r="L105" s="245"/>
      <c r="M105" s="246"/>
      <c r="N105" s="247"/>
      <c r="O105" s="247"/>
      <c r="P105" s="247"/>
      <c r="Q105" s="247"/>
      <c r="R105" s="247"/>
      <c r="S105" s="247"/>
      <c r="T105" s="248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9" t="s">
        <v>155</v>
      </c>
      <c r="AU105" s="249" t="s">
        <v>21</v>
      </c>
      <c r="AV105" s="14" t="s">
        <v>151</v>
      </c>
      <c r="AW105" s="14" t="s">
        <v>39</v>
      </c>
      <c r="AX105" s="14" t="s">
        <v>86</v>
      </c>
      <c r="AY105" s="249" t="s">
        <v>144</v>
      </c>
    </row>
    <row r="106" s="2" customFormat="1" ht="24.15" customHeight="1">
      <c r="A106" s="41"/>
      <c r="B106" s="42"/>
      <c r="C106" s="209" t="s">
        <v>179</v>
      </c>
      <c r="D106" s="209" t="s">
        <v>146</v>
      </c>
      <c r="E106" s="210" t="s">
        <v>180</v>
      </c>
      <c r="F106" s="211" t="s">
        <v>181</v>
      </c>
      <c r="G106" s="212" t="s">
        <v>149</v>
      </c>
      <c r="H106" s="213">
        <v>560</v>
      </c>
      <c r="I106" s="214"/>
      <c r="J106" s="215">
        <f>ROUND(I106*H106,2)</f>
        <v>0</v>
      </c>
      <c r="K106" s="211" t="s">
        <v>150</v>
      </c>
      <c r="L106" s="47"/>
      <c r="M106" s="216" t="s">
        <v>32</v>
      </c>
      <c r="N106" s="217" t="s">
        <v>49</v>
      </c>
      <c r="O106" s="87"/>
      <c r="P106" s="218">
        <f>O106*H106</f>
        <v>0</v>
      </c>
      <c r="Q106" s="218">
        <v>0</v>
      </c>
      <c r="R106" s="218">
        <f>Q106*H106</f>
        <v>0</v>
      </c>
      <c r="S106" s="218">
        <v>0.35499999999999998</v>
      </c>
      <c r="T106" s="219">
        <f>S106*H106</f>
        <v>198.79999999999998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0" t="s">
        <v>151</v>
      </c>
      <c r="AT106" s="220" t="s">
        <v>146</v>
      </c>
      <c r="AU106" s="220" t="s">
        <v>21</v>
      </c>
      <c r="AY106" s="19" t="s">
        <v>144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19" t="s">
        <v>86</v>
      </c>
      <c r="BK106" s="221">
        <f>ROUND(I106*H106,2)</f>
        <v>0</v>
      </c>
      <c r="BL106" s="19" t="s">
        <v>151</v>
      </c>
      <c r="BM106" s="220" t="s">
        <v>182</v>
      </c>
    </row>
    <row r="107" s="2" customFormat="1">
      <c r="A107" s="41"/>
      <c r="B107" s="42"/>
      <c r="C107" s="43"/>
      <c r="D107" s="222" t="s">
        <v>153</v>
      </c>
      <c r="E107" s="43"/>
      <c r="F107" s="223" t="s">
        <v>183</v>
      </c>
      <c r="G107" s="43"/>
      <c r="H107" s="43"/>
      <c r="I107" s="224"/>
      <c r="J107" s="43"/>
      <c r="K107" s="43"/>
      <c r="L107" s="47"/>
      <c r="M107" s="225"/>
      <c r="N107" s="226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153</v>
      </c>
      <c r="AU107" s="19" t="s">
        <v>21</v>
      </c>
    </row>
    <row r="108" s="13" customFormat="1">
      <c r="A108" s="13"/>
      <c r="B108" s="227"/>
      <c r="C108" s="228"/>
      <c r="D108" s="229" t="s">
        <v>155</v>
      </c>
      <c r="E108" s="230" t="s">
        <v>32</v>
      </c>
      <c r="F108" s="231" t="s">
        <v>184</v>
      </c>
      <c r="G108" s="228"/>
      <c r="H108" s="232">
        <v>560</v>
      </c>
      <c r="I108" s="233"/>
      <c r="J108" s="228"/>
      <c r="K108" s="228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155</v>
      </c>
      <c r="AU108" s="238" t="s">
        <v>21</v>
      </c>
      <c r="AV108" s="13" t="s">
        <v>21</v>
      </c>
      <c r="AW108" s="13" t="s">
        <v>39</v>
      </c>
      <c r="AX108" s="13" t="s">
        <v>78</v>
      </c>
      <c r="AY108" s="238" t="s">
        <v>144</v>
      </c>
    </row>
    <row r="109" s="14" customFormat="1">
      <c r="A109" s="14"/>
      <c r="B109" s="239"/>
      <c r="C109" s="240"/>
      <c r="D109" s="229" t="s">
        <v>155</v>
      </c>
      <c r="E109" s="241" t="s">
        <v>32</v>
      </c>
      <c r="F109" s="242" t="s">
        <v>157</v>
      </c>
      <c r="G109" s="240"/>
      <c r="H109" s="243">
        <v>560</v>
      </c>
      <c r="I109" s="244"/>
      <c r="J109" s="240"/>
      <c r="K109" s="240"/>
      <c r="L109" s="245"/>
      <c r="M109" s="246"/>
      <c r="N109" s="247"/>
      <c r="O109" s="247"/>
      <c r="P109" s="247"/>
      <c r="Q109" s="247"/>
      <c r="R109" s="247"/>
      <c r="S109" s="247"/>
      <c r="T109" s="24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9" t="s">
        <v>155</v>
      </c>
      <c r="AU109" s="249" t="s">
        <v>21</v>
      </c>
      <c r="AV109" s="14" t="s">
        <v>151</v>
      </c>
      <c r="AW109" s="14" t="s">
        <v>39</v>
      </c>
      <c r="AX109" s="14" t="s">
        <v>86</v>
      </c>
      <c r="AY109" s="249" t="s">
        <v>144</v>
      </c>
    </row>
    <row r="110" s="2" customFormat="1" ht="21.75" customHeight="1">
      <c r="A110" s="41"/>
      <c r="B110" s="42"/>
      <c r="C110" s="209" t="s">
        <v>185</v>
      </c>
      <c r="D110" s="209" t="s">
        <v>146</v>
      </c>
      <c r="E110" s="210" t="s">
        <v>186</v>
      </c>
      <c r="F110" s="211" t="s">
        <v>187</v>
      </c>
      <c r="G110" s="212" t="s">
        <v>188</v>
      </c>
      <c r="H110" s="213">
        <v>12530</v>
      </c>
      <c r="I110" s="214"/>
      <c r="J110" s="215">
        <f>ROUND(I110*H110,2)</f>
        <v>0</v>
      </c>
      <c r="K110" s="211" t="s">
        <v>150</v>
      </c>
      <c r="L110" s="47"/>
      <c r="M110" s="216" t="s">
        <v>32</v>
      </c>
      <c r="N110" s="217" t="s">
        <v>49</v>
      </c>
      <c r="O110" s="87"/>
      <c r="P110" s="218">
        <f>O110*H110</f>
        <v>0</v>
      </c>
      <c r="Q110" s="218">
        <v>0</v>
      </c>
      <c r="R110" s="218">
        <f>Q110*H110</f>
        <v>0</v>
      </c>
      <c r="S110" s="218">
        <v>0</v>
      </c>
      <c r="T110" s="219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0" t="s">
        <v>151</v>
      </c>
      <c r="AT110" s="220" t="s">
        <v>146</v>
      </c>
      <c r="AU110" s="220" t="s">
        <v>21</v>
      </c>
      <c r="AY110" s="19" t="s">
        <v>144</v>
      </c>
      <c r="BE110" s="221">
        <f>IF(N110="základní",J110,0)</f>
        <v>0</v>
      </c>
      <c r="BF110" s="221">
        <f>IF(N110="snížená",J110,0)</f>
        <v>0</v>
      </c>
      <c r="BG110" s="221">
        <f>IF(N110="zákl. přenesená",J110,0)</f>
        <v>0</v>
      </c>
      <c r="BH110" s="221">
        <f>IF(N110="sníž. přenesená",J110,0)</f>
        <v>0</v>
      </c>
      <c r="BI110" s="221">
        <f>IF(N110="nulová",J110,0)</f>
        <v>0</v>
      </c>
      <c r="BJ110" s="19" t="s">
        <v>86</v>
      </c>
      <c r="BK110" s="221">
        <f>ROUND(I110*H110,2)</f>
        <v>0</v>
      </c>
      <c r="BL110" s="19" t="s">
        <v>151</v>
      </c>
      <c r="BM110" s="220" t="s">
        <v>189</v>
      </c>
    </row>
    <row r="111" s="2" customFormat="1">
      <c r="A111" s="41"/>
      <c r="B111" s="42"/>
      <c r="C111" s="43"/>
      <c r="D111" s="222" t="s">
        <v>153</v>
      </c>
      <c r="E111" s="43"/>
      <c r="F111" s="223" t="s">
        <v>190</v>
      </c>
      <c r="G111" s="43"/>
      <c r="H111" s="43"/>
      <c r="I111" s="224"/>
      <c r="J111" s="43"/>
      <c r="K111" s="43"/>
      <c r="L111" s="47"/>
      <c r="M111" s="225"/>
      <c r="N111" s="226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19" t="s">
        <v>153</v>
      </c>
      <c r="AU111" s="19" t="s">
        <v>21</v>
      </c>
    </row>
    <row r="112" s="13" customFormat="1">
      <c r="A112" s="13"/>
      <c r="B112" s="227"/>
      <c r="C112" s="228"/>
      <c r="D112" s="229" t="s">
        <v>155</v>
      </c>
      <c r="E112" s="230" t="s">
        <v>32</v>
      </c>
      <c r="F112" s="231" t="s">
        <v>191</v>
      </c>
      <c r="G112" s="228"/>
      <c r="H112" s="232">
        <v>12530</v>
      </c>
      <c r="I112" s="233"/>
      <c r="J112" s="228"/>
      <c r="K112" s="228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155</v>
      </c>
      <c r="AU112" s="238" t="s">
        <v>21</v>
      </c>
      <c r="AV112" s="13" t="s">
        <v>21</v>
      </c>
      <c r="AW112" s="13" t="s">
        <v>39</v>
      </c>
      <c r="AX112" s="13" t="s">
        <v>78</v>
      </c>
      <c r="AY112" s="238" t="s">
        <v>144</v>
      </c>
    </row>
    <row r="113" s="14" customFormat="1">
      <c r="A113" s="14"/>
      <c r="B113" s="239"/>
      <c r="C113" s="240"/>
      <c r="D113" s="229" t="s">
        <v>155</v>
      </c>
      <c r="E113" s="241" t="s">
        <v>32</v>
      </c>
      <c r="F113" s="242" t="s">
        <v>157</v>
      </c>
      <c r="G113" s="240"/>
      <c r="H113" s="243">
        <v>12530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155</v>
      </c>
      <c r="AU113" s="249" t="s">
        <v>21</v>
      </c>
      <c r="AV113" s="14" t="s">
        <v>151</v>
      </c>
      <c r="AW113" s="14" t="s">
        <v>39</v>
      </c>
      <c r="AX113" s="14" t="s">
        <v>86</v>
      </c>
      <c r="AY113" s="249" t="s">
        <v>144</v>
      </c>
    </row>
    <row r="114" s="2" customFormat="1" ht="33" customHeight="1">
      <c r="A114" s="41"/>
      <c r="B114" s="42"/>
      <c r="C114" s="209" t="s">
        <v>192</v>
      </c>
      <c r="D114" s="209" t="s">
        <v>146</v>
      </c>
      <c r="E114" s="210" t="s">
        <v>193</v>
      </c>
      <c r="F114" s="211" t="s">
        <v>194</v>
      </c>
      <c r="G114" s="212" t="s">
        <v>188</v>
      </c>
      <c r="H114" s="213">
        <v>1.8</v>
      </c>
      <c r="I114" s="214"/>
      <c r="J114" s="215">
        <f>ROUND(I114*H114,2)</f>
        <v>0</v>
      </c>
      <c r="K114" s="211" t="s">
        <v>150</v>
      </c>
      <c r="L114" s="47"/>
      <c r="M114" s="216" t="s">
        <v>32</v>
      </c>
      <c r="N114" s="217" t="s">
        <v>49</v>
      </c>
      <c r="O114" s="87"/>
      <c r="P114" s="218">
        <f>O114*H114</f>
        <v>0</v>
      </c>
      <c r="Q114" s="218">
        <v>0</v>
      </c>
      <c r="R114" s="218">
        <f>Q114*H114</f>
        <v>0</v>
      </c>
      <c r="S114" s="218">
        <v>0</v>
      </c>
      <c r="T114" s="21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0" t="s">
        <v>151</v>
      </c>
      <c r="AT114" s="220" t="s">
        <v>146</v>
      </c>
      <c r="AU114" s="220" t="s">
        <v>21</v>
      </c>
      <c r="AY114" s="19" t="s">
        <v>144</v>
      </c>
      <c r="BE114" s="221">
        <f>IF(N114="základní",J114,0)</f>
        <v>0</v>
      </c>
      <c r="BF114" s="221">
        <f>IF(N114="snížená",J114,0)</f>
        <v>0</v>
      </c>
      <c r="BG114" s="221">
        <f>IF(N114="zákl. přenesená",J114,0)</f>
        <v>0</v>
      </c>
      <c r="BH114" s="221">
        <f>IF(N114="sníž. přenesená",J114,0)</f>
        <v>0</v>
      </c>
      <c r="BI114" s="221">
        <f>IF(N114="nulová",J114,0)</f>
        <v>0</v>
      </c>
      <c r="BJ114" s="19" t="s">
        <v>86</v>
      </c>
      <c r="BK114" s="221">
        <f>ROUND(I114*H114,2)</f>
        <v>0</v>
      </c>
      <c r="BL114" s="19" t="s">
        <v>151</v>
      </c>
      <c r="BM114" s="220" t="s">
        <v>195</v>
      </c>
    </row>
    <row r="115" s="2" customFormat="1">
      <c r="A115" s="41"/>
      <c r="B115" s="42"/>
      <c r="C115" s="43"/>
      <c r="D115" s="222" t="s">
        <v>153</v>
      </c>
      <c r="E115" s="43"/>
      <c r="F115" s="223" t="s">
        <v>196</v>
      </c>
      <c r="G115" s="43"/>
      <c r="H115" s="43"/>
      <c r="I115" s="224"/>
      <c r="J115" s="43"/>
      <c r="K115" s="43"/>
      <c r="L115" s="47"/>
      <c r="M115" s="225"/>
      <c r="N115" s="226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153</v>
      </c>
      <c r="AU115" s="19" t="s">
        <v>21</v>
      </c>
    </row>
    <row r="116" s="13" customFormat="1">
      <c r="A116" s="13"/>
      <c r="B116" s="227"/>
      <c r="C116" s="228"/>
      <c r="D116" s="229" t="s">
        <v>155</v>
      </c>
      <c r="E116" s="230" t="s">
        <v>32</v>
      </c>
      <c r="F116" s="231" t="s">
        <v>197</v>
      </c>
      <c r="G116" s="228"/>
      <c r="H116" s="232">
        <v>1.8</v>
      </c>
      <c r="I116" s="233"/>
      <c r="J116" s="228"/>
      <c r="K116" s="228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155</v>
      </c>
      <c r="AU116" s="238" t="s">
        <v>21</v>
      </c>
      <c r="AV116" s="13" t="s">
        <v>21</v>
      </c>
      <c r="AW116" s="13" t="s">
        <v>39</v>
      </c>
      <c r="AX116" s="13" t="s">
        <v>78</v>
      </c>
      <c r="AY116" s="238" t="s">
        <v>144</v>
      </c>
    </row>
    <row r="117" s="14" customFormat="1">
      <c r="A117" s="14"/>
      <c r="B117" s="239"/>
      <c r="C117" s="240"/>
      <c r="D117" s="229" t="s">
        <v>155</v>
      </c>
      <c r="E117" s="241" t="s">
        <v>32</v>
      </c>
      <c r="F117" s="242" t="s">
        <v>157</v>
      </c>
      <c r="G117" s="240"/>
      <c r="H117" s="243">
        <v>1.8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155</v>
      </c>
      <c r="AU117" s="249" t="s">
        <v>21</v>
      </c>
      <c r="AV117" s="14" t="s">
        <v>151</v>
      </c>
      <c r="AW117" s="14" t="s">
        <v>39</v>
      </c>
      <c r="AX117" s="14" t="s">
        <v>86</v>
      </c>
      <c r="AY117" s="249" t="s">
        <v>144</v>
      </c>
    </row>
    <row r="118" s="2" customFormat="1" ht="24.15" customHeight="1">
      <c r="A118" s="41"/>
      <c r="B118" s="42"/>
      <c r="C118" s="209" t="s">
        <v>198</v>
      </c>
      <c r="D118" s="209" t="s">
        <v>146</v>
      </c>
      <c r="E118" s="210" t="s">
        <v>199</v>
      </c>
      <c r="F118" s="211" t="s">
        <v>200</v>
      </c>
      <c r="G118" s="212" t="s">
        <v>160</v>
      </c>
      <c r="H118" s="213">
        <v>50</v>
      </c>
      <c r="I118" s="214"/>
      <c r="J118" s="215">
        <f>ROUND(I118*H118,2)</f>
        <v>0</v>
      </c>
      <c r="K118" s="211" t="s">
        <v>150</v>
      </c>
      <c r="L118" s="47"/>
      <c r="M118" s="216" t="s">
        <v>32</v>
      </c>
      <c r="N118" s="217" t="s">
        <v>49</v>
      </c>
      <c r="O118" s="87"/>
      <c r="P118" s="218">
        <f>O118*H118</f>
        <v>0</v>
      </c>
      <c r="Q118" s="218">
        <v>0</v>
      </c>
      <c r="R118" s="218">
        <f>Q118*H118</f>
        <v>0</v>
      </c>
      <c r="S118" s="218">
        <v>0</v>
      </c>
      <c r="T118" s="219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0" t="s">
        <v>151</v>
      </c>
      <c r="AT118" s="220" t="s">
        <v>146</v>
      </c>
      <c r="AU118" s="220" t="s">
        <v>21</v>
      </c>
      <c r="AY118" s="19" t="s">
        <v>144</v>
      </c>
      <c r="BE118" s="221">
        <f>IF(N118="základní",J118,0)</f>
        <v>0</v>
      </c>
      <c r="BF118" s="221">
        <f>IF(N118="snížená",J118,0)</f>
        <v>0</v>
      </c>
      <c r="BG118" s="221">
        <f>IF(N118="zákl. přenesená",J118,0)</f>
        <v>0</v>
      </c>
      <c r="BH118" s="221">
        <f>IF(N118="sníž. přenesená",J118,0)</f>
        <v>0</v>
      </c>
      <c r="BI118" s="221">
        <f>IF(N118="nulová",J118,0)</f>
        <v>0</v>
      </c>
      <c r="BJ118" s="19" t="s">
        <v>86</v>
      </c>
      <c r="BK118" s="221">
        <f>ROUND(I118*H118,2)</f>
        <v>0</v>
      </c>
      <c r="BL118" s="19" t="s">
        <v>151</v>
      </c>
      <c r="BM118" s="220" t="s">
        <v>201</v>
      </c>
    </row>
    <row r="119" s="2" customFormat="1">
      <c r="A119" s="41"/>
      <c r="B119" s="42"/>
      <c r="C119" s="43"/>
      <c r="D119" s="222" t="s">
        <v>153</v>
      </c>
      <c r="E119" s="43"/>
      <c r="F119" s="223" t="s">
        <v>202</v>
      </c>
      <c r="G119" s="43"/>
      <c r="H119" s="43"/>
      <c r="I119" s="224"/>
      <c r="J119" s="43"/>
      <c r="K119" s="43"/>
      <c r="L119" s="47"/>
      <c r="M119" s="225"/>
      <c r="N119" s="226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153</v>
      </c>
      <c r="AU119" s="19" t="s">
        <v>21</v>
      </c>
    </row>
    <row r="120" s="13" customFormat="1">
      <c r="A120" s="13"/>
      <c r="B120" s="227"/>
      <c r="C120" s="228"/>
      <c r="D120" s="229" t="s">
        <v>155</v>
      </c>
      <c r="E120" s="230" t="s">
        <v>32</v>
      </c>
      <c r="F120" s="231" t="s">
        <v>203</v>
      </c>
      <c r="G120" s="228"/>
      <c r="H120" s="232">
        <v>50</v>
      </c>
      <c r="I120" s="233"/>
      <c r="J120" s="228"/>
      <c r="K120" s="228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155</v>
      </c>
      <c r="AU120" s="238" t="s">
        <v>21</v>
      </c>
      <c r="AV120" s="13" t="s">
        <v>21</v>
      </c>
      <c r="AW120" s="13" t="s">
        <v>39</v>
      </c>
      <c r="AX120" s="13" t="s">
        <v>78</v>
      </c>
      <c r="AY120" s="238" t="s">
        <v>144</v>
      </c>
    </row>
    <row r="121" s="14" customFormat="1">
      <c r="A121" s="14"/>
      <c r="B121" s="239"/>
      <c r="C121" s="240"/>
      <c r="D121" s="229" t="s">
        <v>155</v>
      </c>
      <c r="E121" s="241" t="s">
        <v>32</v>
      </c>
      <c r="F121" s="242" t="s">
        <v>157</v>
      </c>
      <c r="G121" s="240"/>
      <c r="H121" s="243">
        <v>50</v>
      </c>
      <c r="I121" s="244"/>
      <c r="J121" s="240"/>
      <c r="K121" s="240"/>
      <c r="L121" s="245"/>
      <c r="M121" s="246"/>
      <c r="N121" s="247"/>
      <c r="O121" s="247"/>
      <c r="P121" s="247"/>
      <c r="Q121" s="247"/>
      <c r="R121" s="247"/>
      <c r="S121" s="247"/>
      <c r="T121" s="24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9" t="s">
        <v>155</v>
      </c>
      <c r="AU121" s="249" t="s">
        <v>21</v>
      </c>
      <c r="AV121" s="14" t="s">
        <v>151</v>
      </c>
      <c r="AW121" s="14" t="s">
        <v>39</v>
      </c>
      <c r="AX121" s="14" t="s">
        <v>86</v>
      </c>
      <c r="AY121" s="249" t="s">
        <v>144</v>
      </c>
    </row>
    <row r="122" s="2" customFormat="1" ht="37.8" customHeight="1">
      <c r="A122" s="41"/>
      <c r="B122" s="42"/>
      <c r="C122" s="209" t="s">
        <v>204</v>
      </c>
      <c r="D122" s="209" t="s">
        <v>146</v>
      </c>
      <c r="E122" s="210" t="s">
        <v>205</v>
      </c>
      <c r="F122" s="211" t="s">
        <v>206</v>
      </c>
      <c r="G122" s="212" t="s">
        <v>188</v>
      </c>
      <c r="H122" s="213">
        <v>12530</v>
      </c>
      <c r="I122" s="214"/>
      <c r="J122" s="215">
        <f>ROUND(I122*H122,2)</f>
        <v>0</v>
      </c>
      <c r="K122" s="211" t="s">
        <v>150</v>
      </c>
      <c r="L122" s="47"/>
      <c r="M122" s="216" t="s">
        <v>32</v>
      </c>
      <c r="N122" s="217" t="s">
        <v>49</v>
      </c>
      <c r="O122" s="87"/>
      <c r="P122" s="218">
        <f>O122*H122</f>
        <v>0</v>
      </c>
      <c r="Q122" s="218">
        <v>0</v>
      </c>
      <c r="R122" s="218">
        <f>Q122*H122</f>
        <v>0</v>
      </c>
      <c r="S122" s="218">
        <v>0</v>
      </c>
      <c r="T122" s="21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0" t="s">
        <v>151</v>
      </c>
      <c r="AT122" s="220" t="s">
        <v>146</v>
      </c>
      <c r="AU122" s="220" t="s">
        <v>21</v>
      </c>
      <c r="AY122" s="19" t="s">
        <v>144</v>
      </c>
      <c r="BE122" s="221">
        <f>IF(N122="základní",J122,0)</f>
        <v>0</v>
      </c>
      <c r="BF122" s="221">
        <f>IF(N122="snížená",J122,0)</f>
        <v>0</v>
      </c>
      <c r="BG122" s="221">
        <f>IF(N122="zákl. přenesená",J122,0)</f>
        <v>0</v>
      </c>
      <c r="BH122" s="221">
        <f>IF(N122="sníž. přenesená",J122,0)</f>
        <v>0</v>
      </c>
      <c r="BI122" s="221">
        <f>IF(N122="nulová",J122,0)</f>
        <v>0</v>
      </c>
      <c r="BJ122" s="19" t="s">
        <v>86</v>
      </c>
      <c r="BK122" s="221">
        <f>ROUND(I122*H122,2)</f>
        <v>0</v>
      </c>
      <c r="BL122" s="19" t="s">
        <v>151</v>
      </c>
      <c r="BM122" s="220" t="s">
        <v>207</v>
      </c>
    </row>
    <row r="123" s="2" customFormat="1">
      <c r="A123" s="41"/>
      <c r="B123" s="42"/>
      <c r="C123" s="43"/>
      <c r="D123" s="222" t="s">
        <v>153</v>
      </c>
      <c r="E123" s="43"/>
      <c r="F123" s="223" t="s">
        <v>208</v>
      </c>
      <c r="G123" s="43"/>
      <c r="H123" s="43"/>
      <c r="I123" s="224"/>
      <c r="J123" s="43"/>
      <c r="K123" s="43"/>
      <c r="L123" s="47"/>
      <c r="M123" s="225"/>
      <c r="N123" s="226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153</v>
      </c>
      <c r="AU123" s="19" t="s">
        <v>21</v>
      </c>
    </row>
    <row r="124" s="13" customFormat="1">
      <c r="A124" s="13"/>
      <c r="B124" s="227"/>
      <c r="C124" s="228"/>
      <c r="D124" s="229" t="s">
        <v>155</v>
      </c>
      <c r="E124" s="230" t="s">
        <v>32</v>
      </c>
      <c r="F124" s="231" t="s">
        <v>191</v>
      </c>
      <c r="G124" s="228"/>
      <c r="H124" s="232">
        <v>12530</v>
      </c>
      <c r="I124" s="233"/>
      <c r="J124" s="228"/>
      <c r="K124" s="228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155</v>
      </c>
      <c r="AU124" s="238" t="s">
        <v>21</v>
      </c>
      <c r="AV124" s="13" t="s">
        <v>21</v>
      </c>
      <c r="AW124" s="13" t="s">
        <v>39</v>
      </c>
      <c r="AX124" s="13" t="s">
        <v>78</v>
      </c>
      <c r="AY124" s="238" t="s">
        <v>144</v>
      </c>
    </row>
    <row r="125" s="14" customFormat="1">
      <c r="A125" s="14"/>
      <c r="B125" s="239"/>
      <c r="C125" s="240"/>
      <c r="D125" s="229" t="s">
        <v>155</v>
      </c>
      <c r="E125" s="241" t="s">
        <v>32</v>
      </c>
      <c r="F125" s="242" t="s">
        <v>157</v>
      </c>
      <c r="G125" s="240"/>
      <c r="H125" s="243">
        <v>12530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9" t="s">
        <v>155</v>
      </c>
      <c r="AU125" s="249" t="s">
        <v>21</v>
      </c>
      <c r="AV125" s="14" t="s">
        <v>151</v>
      </c>
      <c r="AW125" s="14" t="s">
        <v>39</v>
      </c>
      <c r="AX125" s="14" t="s">
        <v>86</v>
      </c>
      <c r="AY125" s="249" t="s">
        <v>144</v>
      </c>
    </row>
    <row r="126" s="2" customFormat="1" ht="24.15" customHeight="1">
      <c r="A126" s="41"/>
      <c r="B126" s="42"/>
      <c r="C126" s="209" t="s">
        <v>209</v>
      </c>
      <c r="D126" s="209" t="s">
        <v>146</v>
      </c>
      <c r="E126" s="210" t="s">
        <v>210</v>
      </c>
      <c r="F126" s="211" t="s">
        <v>211</v>
      </c>
      <c r="G126" s="212" t="s">
        <v>188</v>
      </c>
      <c r="H126" s="213">
        <v>12530</v>
      </c>
      <c r="I126" s="214"/>
      <c r="J126" s="215">
        <f>ROUND(I126*H126,2)</f>
        <v>0</v>
      </c>
      <c r="K126" s="211" t="s">
        <v>150</v>
      </c>
      <c r="L126" s="47"/>
      <c r="M126" s="216" t="s">
        <v>32</v>
      </c>
      <c r="N126" s="217" t="s">
        <v>49</v>
      </c>
      <c r="O126" s="87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0" t="s">
        <v>151</v>
      </c>
      <c r="AT126" s="220" t="s">
        <v>146</v>
      </c>
      <c r="AU126" s="220" t="s">
        <v>21</v>
      </c>
      <c r="AY126" s="19" t="s">
        <v>144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19" t="s">
        <v>86</v>
      </c>
      <c r="BK126" s="221">
        <f>ROUND(I126*H126,2)</f>
        <v>0</v>
      </c>
      <c r="BL126" s="19" t="s">
        <v>151</v>
      </c>
      <c r="BM126" s="220" t="s">
        <v>212</v>
      </c>
    </row>
    <row r="127" s="2" customFormat="1">
      <c r="A127" s="41"/>
      <c r="B127" s="42"/>
      <c r="C127" s="43"/>
      <c r="D127" s="222" t="s">
        <v>153</v>
      </c>
      <c r="E127" s="43"/>
      <c r="F127" s="223" t="s">
        <v>213</v>
      </c>
      <c r="G127" s="43"/>
      <c r="H127" s="43"/>
      <c r="I127" s="224"/>
      <c r="J127" s="43"/>
      <c r="K127" s="43"/>
      <c r="L127" s="47"/>
      <c r="M127" s="225"/>
      <c r="N127" s="226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153</v>
      </c>
      <c r="AU127" s="19" t="s">
        <v>21</v>
      </c>
    </row>
    <row r="128" s="13" customFormat="1">
      <c r="A128" s="13"/>
      <c r="B128" s="227"/>
      <c r="C128" s="228"/>
      <c r="D128" s="229" t="s">
        <v>155</v>
      </c>
      <c r="E128" s="230" t="s">
        <v>32</v>
      </c>
      <c r="F128" s="231" t="s">
        <v>191</v>
      </c>
      <c r="G128" s="228"/>
      <c r="H128" s="232">
        <v>12530</v>
      </c>
      <c r="I128" s="233"/>
      <c r="J128" s="228"/>
      <c r="K128" s="228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155</v>
      </c>
      <c r="AU128" s="238" t="s">
        <v>21</v>
      </c>
      <c r="AV128" s="13" t="s">
        <v>21</v>
      </c>
      <c r="AW128" s="13" t="s">
        <v>39</v>
      </c>
      <c r="AX128" s="13" t="s">
        <v>78</v>
      </c>
      <c r="AY128" s="238" t="s">
        <v>144</v>
      </c>
    </row>
    <row r="129" s="14" customFormat="1">
      <c r="A129" s="14"/>
      <c r="B129" s="239"/>
      <c r="C129" s="240"/>
      <c r="D129" s="229" t="s">
        <v>155</v>
      </c>
      <c r="E129" s="241" t="s">
        <v>32</v>
      </c>
      <c r="F129" s="242" t="s">
        <v>157</v>
      </c>
      <c r="G129" s="240"/>
      <c r="H129" s="243">
        <v>12530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9" t="s">
        <v>155</v>
      </c>
      <c r="AU129" s="249" t="s">
        <v>21</v>
      </c>
      <c r="AV129" s="14" t="s">
        <v>151</v>
      </c>
      <c r="AW129" s="14" t="s">
        <v>39</v>
      </c>
      <c r="AX129" s="14" t="s">
        <v>86</v>
      </c>
      <c r="AY129" s="249" t="s">
        <v>144</v>
      </c>
    </row>
    <row r="130" s="2" customFormat="1" ht="33" customHeight="1">
      <c r="A130" s="41"/>
      <c r="B130" s="42"/>
      <c r="C130" s="209" t="s">
        <v>214</v>
      </c>
      <c r="D130" s="209" t="s">
        <v>146</v>
      </c>
      <c r="E130" s="210" t="s">
        <v>215</v>
      </c>
      <c r="F130" s="211" t="s">
        <v>216</v>
      </c>
      <c r="G130" s="212" t="s">
        <v>149</v>
      </c>
      <c r="H130" s="213">
        <v>2600</v>
      </c>
      <c r="I130" s="214"/>
      <c r="J130" s="215">
        <f>ROUND(I130*H130,2)</f>
        <v>0</v>
      </c>
      <c r="K130" s="211" t="s">
        <v>150</v>
      </c>
      <c r="L130" s="47"/>
      <c r="M130" s="216" t="s">
        <v>32</v>
      </c>
      <c r="N130" s="217" t="s">
        <v>49</v>
      </c>
      <c r="O130" s="87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0" t="s">
        <v>151</v>
      </c>
      <c r="AT130" s="220" t="s">
        <v>146</v>
      </c>
      <c r="AU130" s="220" t="s">
        <v>21</v>
      </c>
      <c r="AY130" s="19" t="s">
        <v>144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9" t="s">
        <v>86</v>
      </c>
      <c r="BK130" s="221">
        <f>ROUND(I130*H130,2)</f>
        <v>0</v>
      </c>
      <c r="BL130" s="19" t="s">
        <v>151</v>
      </c>
      <c r="BM130" s="220" t="s">
        <v>217</v>
      </c>
    </row>
    <row r="131" s="2" customFormat="1">
      <c r="A131" s="41"/>
      <c r="B131" s="42"/>
      <c r="C131" s="43"/>
      <c r="D131" s="222" t="s">
        <v>153</v>
      </c>
      <c r="E131" s="43"/>
      <c r="F131" s="223" t="s">
        <v>218</v>
      </c>
      <c r="G131" s="43"/>
      <c r="H131" s="43"/>
      <c r="I131" s="224"/>
      <c r="J131" s="43"/>
      <c r="K131" s="43"/>
      <c r="L131" s="47"/>
      <c r="M131" s="225"/>
      <c r="N131" s="226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153</v>
      </c>
      <c r="AU131" s="19" t="s">
        <v>21</v>
      </c>
    </row>
    <row r="132" s="15" customFormat="1">
      <c r="A132" s="15"/>
      <c r="B132" s="250"/>
      <c r="C132" s="251"/>
      <c r="D132" s="229" t="s">
        <v>155</v>
      </c>
      <c r="E132" s="252" t="s">
        <v>32</v>
      </c>
      <c r="F132" s="253" t="s">
        <v>219</v>
      </c>
      <c r="G132" s="251"/>
      <c r="H132" s="252" t="s">
        <v>32</v>
      </c>
      <c r="I132" s="254"/>
      <c r="J132" s="251"/>
      <c r="K132" s="251"/>
      <c r="L132" s="255"/>
      <c r="M132" s="256"/>
      <c r="N132" s="257"/>
      <c r="O132" s="257"/>
      <c r="P132" s="257"/>
      <c r="Q132" s="257"/>
      <c r="R132" s="257"/>
      <c r="S132" s="257"/>
      <c r="T132" s="258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59" t="s">
        <v>155</v>
      </c>
      <c r="AU132" s="259" t="s">
        <v>21</v>
      </c>
      <c r="AV132" s="15" t="s">
        <v>86</v>
      </c>
      <c r="AW132" s="15" t="s">
        <v>39</v>
      </c>
      <c r="AX132" s="15" t="s">
        <v>78</v>
      </c>
      <c r="AY132" s="259" t="s">
        <v>144</v>
      </c>
    </row>
    <row r="133" s="13" customFormat="1">
      <c r="A133" s="13"/>
      <c r="B133" s="227"/>
      <c r="C133" s="228"/>
      <c r="D133" s="229" t="s">
        <v>155</v>
      </c>
      <c r="E133" s="230" t="s">
        <v>32</v>
      </c>
      <c r="F133" s="231" t="s">
        <v>220</v>
      </c>
      <c r="G133" s="228"/>
      <c r="H133" s="232">
        <v>2600</v>
      </c>
      <c r="I133" s="233"/>
      <c r="J133" s="228"/>
      <c r="K133" s="228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155</v>
      </c>
      <c r="AU133" s="238" t="s">
        <v>21</v>
      </c>
      <c r="AV133" s="13" t="s">
        <v>21</v>
      </c>
      <c r="AW133" s="13" t="s">
        <v>39</v>
      </c>
      <c r="AX133" s="13" t="s">
        <v>78</v>
      </c>
      <c r="AY133" s="238" t="s">
        <v>144</v>
      </c>
    </row>
    <row r="134" s="14" customFormat="1">
      <c r="A134" s="14"/>
      <c r="B134" s="239"/>
      <c r="C134" s="240"/>
      <c r="D134" s="229" t="s">
        <v>155</v>
      </c>
      <c r="E134" s="241" t="s">
        <v>32</v>
      </c>
      <c r="F134" s="242" t="s">
        <v>157</v>
      </c>
      <c r="G134" s="240"/>
      <c r="H134" s="243">
        <v>2600</v>
      </c>
      <c r="I134" s="244"/>
      <c r="J134" s="240"/>
      <c r="K134" s="240"/>
      <c r="L134" s="245"/>
      <c r="M134" s="246"/>
      <c r="N134" s="247"/>
      <c r="O134" s="247"/>
      <c r="P134" s="247"/>
      <c r="Q134" s="247"/>
      <c r="R134" s="247"/>
      <c r="S134" s="247"/>
      <c r="T134" s="24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9" t="s">
        <v>155</v>
      </c>
      <c r="AU134" s="249" t="s">
        <v>21</v>
      </c>
      <c r="AV134" s="14" t="s">
        <v>151</v>
      </c>
      <c r="AW134" s="14" t="s">
        <v>39</v>
      </c>
      <c r="AX134" s="14" t="s">
        <v>86</v>
      </c>
      <c r="AY134" s="249" t="s">
        <v>144</v>
      </c>
    </row>
    <row r="135" s="12" customFormat="1" ht="22.8" customHeight="1">
      <c r="A135" s="12"/>
      <c r="B135" s="193"/>
      <c r="C135" s="194"/>
      <c r="D135" s="195" t="s">
        <v>77</v>
      </c>
      <c r="E135" s="207" t="s">
        <v>198</v>
      </c>
      <c r="F135" s="207" t="s">
        <v>221</v>
      </c>
      <c r="G135" s="194"/>
      <c r="H135" s="194"/>
      <c r="I135" s="197"/>
      <c r="J135" s="208">
        <f>BK135</f>
        <v>0</v>
      </c>
      <c r="K135" s="194"/>
      <c r="L135" s="199"/>
      <c r="M135" s="200"/>
      <c r="N135" s="201"/>
      <c r="O135" s="201"/>
      <c r="P135" s="202">
        <f>SUM(P136:P145)</f>
        <v>0</v>
      </c>
      <c r="Q135" s="201"/>
      <c r="R135" s="202">
        <f>SUM(R136:R145)</f>
        <v>0</v>
      </c>
      <c r="S135" s="201"/>
      <c r="T135" s="203">
        <f>SUM(T136:T145)</f>
        <v>1.9167000000000001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4" t="s">
        <v>86</v>
      </c>
      <c r="AT135" s="205" t="s">
        <v>77</v>
      </c>
      <c r="AU135" s="205" t="s">
        <v>86</v>
      </c>
      <c r="AY135" s="204" t="s">
        <v>144</v>
      </c>
      <c r="BK135" s="206">
        <f>SUM(BK136:BK145)</f>
        <v>0</v>
      </c>
    </row>
    <row r="136" s="2" customFormat="1" ht="16.5" customHeight="1">
      <c r="A136" s="41"/>
      <c r="B136" s="42"/>
      <c r="C136" s="209" t="s">
        <v>222</v>
      </c>
      <c r="D136" s="209" t="s">
        <v>146</v>
      </c>
      <c r="E136" s="210" t="s">
        <v>223</v>
      </c>
      <c r="F136" s="211" t="s">
        <v>224</v>
      </c>
      <c r="G136" s="212" t="s">
        <v>225</v>
      </c>
      <c r="H136" s="213">
        <v>6</v>
      </c>
      <c r="I136" s="214"/>
      <c r="J136" s="215">
        <f>ROUND(I136*H136,2)</f>
        <v>0</v>
      </c>
      <c r="K136" s="211" t="s">
        <v>150</v>
      </c>
      <c r="L136" s="47"/>
      <c r="M136" s="216" t="s">
        <v>32</v>
      </c>
      <c r="N136" s="217" t="s">
        <v>49</v>
      </c>
      <c r="O136" s="87"/>
      <c r="P136" s="218">
        <f>O136*H136</f>
        <v>0</v>
      </c>
      <c r="Q136" s="218">
        <v>0</v>
      </c>
      <c r="R136" s="218">
        <f>Q136*H136</f>
        <v>0</v>
      </c>
      <c r="S136" s="218">
        <v>0.31945000000000001</v>
      </c>
      <c r="T136" s="219">
        <f>S136*H136</f>
        <v>1.9167000000000001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0" t="s">
        <v>151</v>
      </c>
      <c r="AT136" s="220" t="s">
        <v>146</v>
      </c>
      <c r="AU136" s="220" t="s">
        <v>21</v>
      </c>
      <c r="AY136" s="19" t="s">
        <v>144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19" t="s">
        <v>86</v>
      </c>
      <c r="BK136" s="221">
        <f>ROUND(I136*H136,2)</f>
        <v>0</v>
      </c>
      <c r="BL136" s="19" t="s">
        <v>151</v>
      </c>
      <c r="BM136" s="220" t="s">
        <v>226</v>
      </c>
    </row>
    <row r="137" s="2" customFormat="1">
      <c r="A137" s="41"/>
      <c r="B137" s="42"/>
      <c r="C137" s="43"/>
      <c r="D137" s="222" t="s">
        <v>153</v>
      </c>
      <c r="E137" s="43"/>
      <c r="F137" s="223" t="s">
        <v>227</v>
      </c>
      <c r="G137" s="43"/>
      <c r="H137" s="43"/>
      <c r="I137" s="224"/>
      <c r="J137" s="43"/>
      <c r="K137" s="43"/>
      <c r="L137" s="47"/>
      <c r="M137" s="225"/>
      <c r="N137" s="226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153</v>
      </c>
      <c r="AU137" s="19" t="s">
        <v>21</v>
      </c>
    </row>
    <row r="138" s="13" customFormat="1">
      <c r="A138" s="13"/>
      <c r="B138" s="227"/>
      <c r="C138" s="228"/>
      <c r="D138" s="229" t="s">
        <v>155</v>
      </c>
      <c r="E138" s="230" t="s">
        <v>32</v>
      </c>
      <c r="F138" s="231" t="s">
        <v>228</v>
      </c>
      <c r="G138" s="228"/>
      <c r="H138" s="232">
        <v>6</v>
      </c>
      <c r="I138" s="233"/>
      <c r="J138" s="228"/>
      <c r="K138" s="228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155</v>
      </c>
      <c r="AU138" s="238" t="s">
        <v>21</v>
      </c>
      <c r="AV138" s="13" t="s">
        <v>21</v>
      </c>
      <c r="AW138" s="13" t="s">
        <v>39</v>
      </c>
      <c r="AX138" s="13" t="s">
        <v>78</v>
      </c>
      <c r="AY138" s="238" t="s">
        <v>144</v>
      </c>
    </row>
    <row r="139" s="14" customFormat="1">
      <c r="A139" s="14"/>
      <c r="B139" s="239"/>
      <c r="C139" s="240"/>
      <c r="D139" s="229" t="s">
        <v>155</v>
      </c>
      <c r="E139" s="241" t="s">
        <v>32</v>
      </c>
      <c r="F139" s="242" t="s">
        <v>157</v>
      </c>
      <c r="G139" s="240"/>
      <c r="H139" s="243">
        <v>6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9" t="s">
        <v>155</v>
      </c>
      <c r="AU139" s="249" t="s">
        <v>21</v>
      </c>
      <c r="AV139" s="14" t="s">
        <v>151</v>
      </c>
      <c r="AW139" s="14" t="s">
        <v>39</v>
      </c>
      <c r="AX139" s="14" t="s">
        <v>86</v>
      </c>
      <c r="AY139" s="249" t="s">
        <v>144</v>
      </c>
    </row>
    <row r="140" s="2" customFormat="1" ht="16.5" customHeight="1">
      <c r="A140" s="41"/>
      <c r="B140" s="42"/>
      <c r="C140" s="209" t="s">
        <v>229</v>
      </c>
      <c r="D140" s="209" t="s">
        <v>146</v>
      </c>
      <c r="E140" s="210" t="s">
        <v>230</v>
      </c>
      <c r="F140" s="211" t="s">
        <v>231</v>
      </c>
      <c r="G140" s="212" t="s">
        <v>232</v>
      </c>
      <c r="H140" s="213">
        <v>15</v>
      </c>
      <c r="I140" s="214"/>
      <c r="J140" s="215">
        <f>ROUND(I140*H140,2)</f>
        <v>0</v>
      </c>
      <c r="K140" s="211" t="s">
        <v>32</v>
      </c>
      <c r="L140" s="47"/>
      <c r="M140" s="216" t="s">
        <v>32</v>
      </c>
      <c r="N140" s="217" t="s">
        <v>49</v>
      </c>
      <c r="O140" s="87"/>
      <c r="P140" s="218">
        <f>O140*H140</f>
        <v>0</v>
      </c>
      <c r="Q140" s="218">
        <v>0</v>
      </c>
      <c r="R140" s="218">
        <f>Q140*H140</f>
        <v>0</v>
      </c>
      <c r="S140" s="218">
        <v>0</v>
      </c>
      <c r="T140" s="21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0" t="s">
        <v>151</v>
      </c>
      <c r="AT140" s="220" t="s">
        <v>146</v>
      </c>
      <c r="AU140" s="220" t="s">
        <v>21</v>
      </c>
      <c r="AY140" s="19" t="s">
        <v>144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9" t="s">
        <v>86</v>
      </c>
      <c r="BK140" s="221">
        <f>ROUND(I140*H140,2)</f>
        <v>0</v>
      </c>
      <c r="BL140" s="19" t="s">
        <v>151</v>
      </c>
      <c r="BM140" s="220" t="s">
        <v>233</v>
      </c>
    </row>
    <row r="141" s="13" customFormat="1">
      <c r="A141" s="13"/>
      <c r="B141" s="227"/>
      <c r="C141" s="228"/>
      <c r="D141" s="229" t="s">
        <v>155</v>
      </c>
      <c r="E141" s="230" t="s">
        <v>32</v>
      </c>
      <c r="F141" s="231" t="s">
        <v>234</v>
      </c>
      <c r="G141" s="228"/>
      <c r="H141" s="232">
        <v>15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155</v>
      </c>
      <c r="AU141" s="238" t="s">
        <v>21</v>
      </c>
      <c r="AV141" s="13" t="s">
        <v>21</v>
      </c>
      <c r="AW141" s="13" t="s">
        <v>39</v>
      </c>
      <c r="AX141" s="13" t="s">
        <v>78</v>
      </c>
      <c r="AY141" s="238" t="s">
        <v>144</v>
      </c>
    </row>
    <row r="142" s="14" customFormat="1">
      <c r="A142" s="14"/>
      <c r="B142" s="239"/>
      <c r="C142" s="240"/>
      <c r="D142" s="229" t="s">
        <v>155</v>
      </c>
      <c r="E142" s="241" t="s">
        <v>32</v>
      </c>
      <c r="F142" s="242" t="s">
        <v>157</v>
      </c>
      <c r="G142" s="240"/>
      <c r="H142" s="243">
        <v>15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155</v>
      </c>
      <c r="AU142" s="249" t="s">
        <v>21</v>
      </c>
      <c r="AV142" s="14" t="s">
        <v>151</v>
      </c>
      <c r="AW142" s="14" t="s">
        <v>39</v>
      </c>
      <c r="AX142" s="14" t="s">
        <v>86</v>
      </c>
      <c r="AY142" s="249" t="s">
        <v>144</v>
      </c>
    </row>
    <row r="143" s="2" customFormat="1" ht="16.5" customHeight="1">
      <c r="A143" s="41"/>
      <c r="B143" s="42"/>
      <c r="C143" s="209" t="s">
        <v>8</v>
      </c>
      <c r="D143" s="209" t="s">
        <v>146</v>
      </c>
      <c r="E143" s="210" t="s">
        <v>235</v>
      </c>
      <c r="F143" s="211" t="s">
        <v>236</v>
      </c>
      <c r="G143" s="212" t="s">
        <v>232</v>
      </c>
      <c r="H143" s="213">
        <v>2</v>
      </c>
      <c r="I143" s="214"/>
      <c r="J143" s="215">
        <f>ROUND(I143*H143,2)</f>
        <v>0</v>
      </c>
      <c r="K143" s="211" t="s">
        <v>32</v>
      </c>
      <c r="L143" s="47"/>
      <c r="M143" s="216" t="s">
        <v>32</v>
      </c>
      <c r="N143" s="217" t="s">
        <v>49</v>
      </c>
      <c r="O143" s="87"/>
      <c r="P143" s="218">
        <f>O143*H143</f>
        <v>0</v>
      </c>
      <c r="Q143" s="218">
        <v>0</v>
      </c>
      <c r="R143" s="218">
        <f>Q143*H143</f>
        <v>0</v>
      </c>
      <c r="S143" s="218">
        <v>0</v>
      </c>
      <c r="T143" s="219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0" t="s">
        <v>151</v>
      </c>
      <c r="AT143" s="220" t="s">
        <v>146</v>
      </c>
      <c r="AU143" s="220" t="s">
        <v>21</v>
      </c>
      <c r="AY143" s="19" t="s">
        <v>144</v>
      </c>
      <c r="BE143" s="221">
        <f>IF(N143="základní",J143,0)</f>
        <v>0</v>
      </c>
      <c r="BF143" s="221">
        <f>IF(N143="snížená",J143,0)</f>
        <v>0</v>
      </c>
      <c r="BG143" s="221">
        <f>IF(N143="zákl. přenesená",J143,0)</f>
        <v>0</v>
      </c>
      <c r="BH143" s="221">
        <f>IF(N143="sníž. přenesená",J143,0)</f>
        <v>0</v>
      </c>
      <c r="BI143" s="221">
        <f>IF(N143="nulová",J143,0)</f>
        <v>0</v>
      </c>
      <c r="BJ143" s="19" t="s">
        <v>86</v>
      </c>
      <c r="BK143" s="221">
        <f>ROUND(I143*H143,2)</f>
        <v>0</v>
      </c>
      <c r="BL143" s="19" t="s">
        <v>151</v>
      </c>
      <c r="BM143" s="220" t="s">
        <v>237</v>
      </c>
    </row>
    <row r="144" s="13" customFormat="1">
      <c r="A144" s="13"/>
      <c r="B144" s="227"/>
      <c r="C144" s="228"/>
      <c r="D144" s="229" t="s">
        <v>155</v>
      </c>
      <c r="E144" s="230" t="s">
        <v>32</v>
      </c>
      <c r="F144" s="231" t="s">
        <v>238</v>
      </c>
      <c r="G144" s="228"/>
      <c r="H144" s="232">
        <v>2</v>
      </c>
      <c r="I144" s="233"/>
      <c r="J144" s="228"/>
      <c r="K144" s="228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155</v>
      </c>
      <c r="AU144" s="238" t="s">
        <v>21</v>
      </c>
      <c r="AV144" s="13" t="s">
        <v>21</v>
      </c>
      <c r="AW144" s="13" t="s">
        <v>39</v>
      </c>
      <c r="AX144" s="13" t="s">
        <v>78</v>
      </c>
      <c r="AY144" s="238" t="s">
        <v>144</v>
      </c>
    </row>
    <row r="145" s="14" customFormat="1">
      <c r="A145" s="14"/>
      <c r="B145" s="239"/>
      <c r="C145" s="240"/>
      <c r="D145" s="229" t="s">
        <v>155</v>
      </c>
      <c r="E145" s="241" t="s">
        <v>32</v>
      </c>
      <c r="F145" s="242" t="s">
        <v>157</v>
      </c>
      <c r="G145" s="240"/>
      <c r="H145" s="243">
        <v>2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9" t="s">
        <v>155</v>
      </c>
      <c r="AU145" s="249" t="s">
        <v>21</v>
      </c>
      <c r="AV145" s="14" t="s">
        <v>151</v>
      </c>
      <c r="AW145" s="14" t="s">
        <v>39</v>
      </c>
      <c r="AX145" s="14" t="s">
        <v>86</v>
      </c>
      <c r="AY145" s="249" t="s">
        <v>144</v>
      </c>
    </row>
    <row r="146" s="12" customFormat="1" ht="22.8" customHeight="1">
      <c r="A146" s="12"/>
      <c r="B146" s="193"/>
      <c r="C146" s="194"/>
      <c r="D146" s="195" t="s">
        <v>77</v>
      </c>
      <c r="E146" s="207" t="s">
        <v>239</v>
      </c>
      <c r="F146" s="207" t="s">
        <v>240</v>
      </c>
      <c r="G146" s="194"/>
      <c r="H146" s="194"/>
      <c r="I146" s="197"/>
      <c r="J146" s="208">
        <f>BK146</f>
        <v>0</v>
      </c>
      <c r="K146" s="194"/>
      <c r="L146" s="199"/>
      <c r="M146" s="200"/>
      <c r="N146" s="201"/>
      <c r="O146" s="201"/>
      <c r="P146" s="202">
        <f>SUM(P147:P177)</f>
        <v>0</v>
      </c>
      <c r="Q146" s="201"/>
      <c r="R146" s="202">
        <f>SUM(R147:R177)</f>
        <v>0</v>
      </c>
      <c r="S146" s="201"/>
      <c r="T146" s="203">
        <f>SUM(T147:T177)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04" t="s">
        <v>86</v>
      </c>
      <c r="AT146" s="205" t="s">
        <v>77</v>
      </c>
      <c r="AU146" s="205" t="s">
        <v>86</v>
      </c>
      <c r="AY146" s="204" t="s">
        <v>144</v>
      </c>
      <c r="BK146" s="206">
        <f>SUM(BK147:BK177)</f>
        <v>0</v>
      </c>
    </row>
    <row r="147" s="2" customFormat="1" ht="24.15" customHeight="1">
      <c r="A147" s="41"/>
      <c r="B147" s="42"/>
      <c r="C147" s="209" t="s">
        <v>241</v>
      </c>
      <c r="D147" s="209" t="s">
        <v>146</v>
      </c>
      <c r="E147" s="210" t="s">
        <v>242</v>
      </c>
      <c r="F147" s="211" t="s">
        <v>243</v>
      </c>
      <c r="G147" s="212" t="s">
        <v>244</v>
      </c>
      <c r="H147" s="213">
        <v>11.667</v>
      </c>
      <c r="I147" s="214"/>
      <c r="J147" s="215">
        <f>ROUND(I147*H147,2)</f>
        <v>0</v>
      </c>
      <c r="K147" s="211" t="s">
        <v>150</v>
      </c>
      <c r="L147" s="47"/>
      <c r="M147" s="216" t="s">
        <v>32</v>
      </c>
      <c r="N147" s="217" t="s">
        <v>49</v>
      </c>
      <c r="O147" s="87"/>
      <c r="P147" s="218">
        <f>O147*H147</f>
        <v>0</v>
      </c>
      <c r="Q147" s="218">
        <v>0</v>
      </c>
      <c r="R147" s="218">
        <f>Q147*H147</f>
        <v>0</v>
      </c>
      <c r="S147" s="218">
        <v>0</v>
      </c>
      <c r="T147" s="219">
        <f>S147*H147</f>
        <v>0</v>
      </c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R147" s="220" t="s">
        <v>151</v>
      </c>
      <c r="AT147" s="220" t="s">
        <v>146</v>
      </c>
      <c r="AU147" s="220" t="s">
        <v>21</v>
      </c>
      <c r="AY147" s="19" t="s">
        <v>144</v>
      </c>
      <c r="BE147" s="221">
        <f>IF(N147="základní",J147,0)</f>
        <v>0</v>
      </c>
      <c r="BF147" s="221">
        <f>IF(N147="snížená",J147,0)</f>
        <v>0</v>
      </c>
      <c r="BG147" s="221">
        <f>IF(N147="zákl. přenesená",J147,0)</f>
        <v>0</v>
      </c>
      <c r="BH147" s="221">
        <f>IF(N147="sníž. přenesená",J147,0)</f>
        <v>0</v>
      </c>
      <c r="BI147" s="221">
        <f>IF(N147="nulová",J147,0)</f>
        <v>0</v>
      </c>
      <c r="BJ147" s="19" t="s">
        <v>86</v>
      </c>
      <c r="BK147" s="221">
        <f>ROUND(I147*H147,2)</f>
        <v>0</v>
      </c>
      <c r="BL147" s="19" t="s">
        <v>151</v>
      </c>
      <c r="BM147" s="220" t="s">
        <v>245</v>
      </c>
    </row>
    <row r="148" s="2" customFormat="1">
      <c r="A148" s="41"/>
      <c r="B148" s="42"/>
      <c r="C148" s="43"/>
      <c r="D148" s="222" t="s">
        <v>153</v>
      </c>
      <c r="E148" s="43"/>
      <c r="F148" s="223" t="s">
        <v>246</v>
      </c>
      <c r="G148" s="43"/>
      <c r="H148" s="43"/>
      <c r="I148" s="224"/>
      <c r="J148" s="43"/>
      <c r="K148" s="43"/>
      <c r="L148" s="47"/>
      <c r="M148" s="225"/>
      <c r="N148" s="226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19" t="s">
        <v>153</v>
      </c>
      <c r="AU148" s="19" t="s">
        <v>21</v>
      </c>
    </row>
    <row r="149" s="13" customFormat="1">
      <c r="A149" s="13"/>
      <c r="B149" s="227"/>
      <c r="C149" s="228"/>
      <c r="D149" s="229" t="s">
        <v>155</v>
      </c>
      <c r="E149" s="230" t="s">
        <v>32</v>
      </c>
      <c r="F149" s="231" t="s">
        <v>247</v>
      </c>
      <c r="G149" s="228"/>
      <c r="H149" s="232">
        <v>5.6669999999999998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155</v>
      </c>
      <c r="AU149" s="238" t="s">
        <v>21</v>
      </c>
      <c r="AV149" s="13" t="s">
        <v>21</v>
      </c>
      <c r="AW149" s="13" t="s">
        <v>39</v>
      </c>
      <c r="AX149" s="13" t="s">
        <v>78</v>
      </c>
      <c r="AY149" s="238" t="s">
        <v>144</v>
      </c>
    </row>
    <row r="150" s="13" customFormat="1">
      <c r="A150" s="13"/>
      <c r="B150" s="227"/>
      <c r="C150" s="228"/>
      <c r="D150" s="229" t="s">
        <v>155</v>
      </c>
      <c r="E150" s="230" t="s">
        <v>32</v>
      </c>
      <c r="F150" s="231" t="s">
        <v>248</v>
      </c>
      <c r="G150" s="228"/>
      <c r="H150" s="232">
        <v>6</v>
      </c>
      <c r="I150" s="233"/>
      <c r="J150" s="228"/>
      <c r="K150" s="228"/>
      <c r="L150" s="234"/>
      <c r="M150" s="235"/>
      <c r="N150" s="236"/>
      <c r="O150" s="236"/>
      <c r="P150" s="236"/>
      <c r="Q150" s="236"/>
      <c r="R150" s="236"/>
      <c r="S150" s="236"/>
      <c r="T150" s="23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8" t="s">
        <v>155</v>
      </c>
      <c r="AU150" s="238" t="s">
        <v>21</v>
      </c>
      <c r="AV150" s="13" t="s">
        <v>21</v>
      </c>
      <c r="AW150" s="13" t="s">
        <v>39</v>
      </c>
      <c r="AX150" s="13" t="s">
        <v>78</v>
      </c>
      <c r="AY150" s="238" t="s">
        <v>144</v>
      </c>
    </row>
    <row r="151" s="14" customFormat="1">
      <c r="A151" s="14"/>
      <c r="B151" s="239"/>
      <c r="C151" s="240"/>
      <c r="D151" s="229" t="s">
        <v>155</v>
      </c>
      <c r="E151" s="241" t="s">
        <v>32</v>
      </c>
      <c r="F151" s="242" t="s">
        <v>157</v>
      </c>
      <c r="G151" s="240"/>
      <c r="H151" s="243">
        <v>11.667</v>
      </c>
      <c r="I151" s="244"/>
      <c r="J151" s="240"/>
      <c r="K151" s="240"/>
      <c r="L151" s="245"/>
      <c r="M151" s="246"/>
      <c r="N151" s="247"/>
      <c r="O151" s="247"/>
      <c r="P151" s="247"/>
      <c r="Q151" s="247"/>
      <c r="R151" s="247"/>
      <c r="S151" s="247"/>
      <c r="T151" s="248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9" t="s">
        <v>155</v>
      </c>
      <c r="AU151" s="249" t="s">
        <v>21</v>
      </c>
      <c r="AV151" s="14" t="s">
        <v>151</v>
      </c>
      <c r="AW151" s="14" t="s">
        <v>39</v>
      </c>
      <c r="AX151" s="14" t="s">
        <v>86</v>
      </c>
      <c r="AY151" s="249" t="s">
        <v>144</v>
      </c>
    </row>
    <row r="152" s="2" customFormat="1" ht="24.15" customHeight="1">
      <c r="A152" s="41"/>
      <c r="B152" s="42"/>
      <c r="C152" s="209" t="s">
        <v>249</v>
      </c>
      <c r="D152" s="209" t="s">
        <v>146</v>
      </c>
      <c r="E152" s="210" t="s">
        <v>242</v>
      </c>
      <c r="F152" s="211" t="s">
        <v>243</v>
      </c>
      <c r="G152" s="212" t="s">
        <v>244</v>
      </c>
      <c r="H152" s="213">
        <v>60</v>
      </c>
      <c r="I152" s="214"/>
      <c r="J152" s="215">
        <f>ROUND(I152*H152,2)</f>
        <v>0</v>
      </c>
      <c r="K152" s="211" t="s">
        <v>150</v>
      </c>
      <c r="L152" s="47"/>
      <c r="M152" s="216" t="s">
        <v>32</v>
      </c>
      <c r="N152" s="217" t="s">
        <v>49</v>
      </c>
      <c r="O152" s="87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0" t="s">
        <v>151</v>
      </c>
      <c r="AT152" s="220" t="s">
        <v>146</v>
      </c>
      <c r="AU152" s="220" t="s">
        <v>21</v>
      </c>
      <c r="AY152" s="19" t="s">
        <v>144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19" t="s">
        <v>86</v>
      </c>
      <c r="BK152" s="221">
        <f>ROUND(I152*H152,2)</f>
        <v>0</v>
      </c>
      <c r="BL152" s="19" t="s">
        <v>151</v>
      </c>
      <c r="BM152" s="220" t="s">
        <v>250</v>
      </c>
    </row>
    <row r="153" s="2" customFormat="1">
      <c r="A153" s="41"/>
      <c r="B153" s="42"/>
      <c r="C153" s="43"/>
      <c r="D153" s="222" t="s">
        <v>153</v>
      </c>
      <c r="E153" s="43"/>
      <c r="F153" s="223" t="s">
        <v>246</v>
      </c>
      <c r="G153" s="43"/>
      <c r="H153" s="43"/>
      <c r="I153" s="224"/>
      <c r="J153" s="43"/>
      <c r="K153" s="43"/>
      <c r="L153" s="47"/>
      <c r="M153" s="225"/>
      <c r="N153" s="226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19" t="s">
        <v>153</v>
      </c>
      <c r="AU153" s="19" t="s">
        <v>21</v>
      </c>
    </row>
    <row r="154" s="15" customFormat="1">
      <c r="A154" s="15"/>
      <c r="B154" s="250"/>
      <c r="C154" s="251"/>
      <c r="D154" s="229" t="s">
        <v>155</v>
      </c>
      <c r="E154" s="252" t="s">
        <v>32</v>
      </c>
      <c r="F154" s="253" t="s">
        <v>251</v>
      </c>
      <c r="G154" s="251"/>
      <c r="H154" s="252" t="s">
        <v>32</v>
      </c>
      <c r="I154" s="254"/>
      <c r="J154" s="251"/>
      <c r="K154" s="251"/>
      <c r="L154" s="255"/>
      <c r="M154" s="256"/>
      <c r="N154" s="257"/>
      <c r="O154" s="257"/>
      <c r="P154" s="257"/>
      <c r="Q154" s="257"/>
      <c r="R154" s="257"/>
      <c r="S154" s="257"/>
      <c r="T154" s="258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59" t="s">
        <v>155</v>
      </c>
      <c r="AU154" s="259" t="s">
        <v>21</v>
      </c>
      <c r="AV154" s="15" t="s">
        <v>86</v>
      </c>
      <c r="AW154" s="15" t="s">
        <v>39</v>
      </c>
      <c r="AX154" s="15" t="s">
        <v>78</v>
      </c>
      <c r="AY154" s="259" t="s">
        <v>144</v>
      </c>
    </row>
    <row r="155" s="13" customFormat="1">
      <c r="A155" s="13"/>
      <c r="B155" s="227"/>
      <c r="C155" s="228"/>
      <c r="D155" s="229" t="s">
        <v>155</v>
      </c>
      <c r="E155" s="230" t="s">
        <v>32</v>
      </c>
      <c r="F155" s="231" t="s">
        <v>252</v>
      </c>
      <c r="G155" s="228"/>
      <c r="H155" s="232">
        <v>60</v>
      </c>
      <c r="I155" s="233"/>
      <c r="J155" s="228"/>
      <c r="K155" s="228"/>
      <c r="L155" s="234"/>
      <c r="M155" s="235"/>
      <c r="N155" s="236"/>
      <c r="O155" s="236"/>
      <c r="P155" s="236"/>
      <c r="Q155" s="236"/>
      <c r="R155" s="236"/>
      <c r="S155" s="236"/>
      <c r="T155" s="237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8" t="s">
        <v>155</v>
      </c>
      <c r="AU155" s="238" t="s">
        <v>21</v>
      </c>
      <c r="AV155" s="13" t="s">
        <v>21</v>
      </c>
      <c r="AW155" s="13" t="s">
        <v>39</v>
      </c>
      <c r="AX155" s="13" t="s">
        <v>78</v>
      </c>
      <c r="AY155" s="238" t="s">
        <v>144</v>
      </c>
    </row>
    <row r="156" s="14" customFormat="1">
      <c r="A156" s="14"/>
      <c r="B156" s="239"/>
      <c r="C156" s="240"/>
      <c r="D156" s="229" t="s">
        <v>155</v>
      </c>
      <c r="E156" s="241" t="s">
        <v>32</v>
      </c>
      <c r="F156" s="242" t="s">
        <v>157</v>
      </c>
      <c r="G156" s="240"/>
      <c r="H156" s="243">
        <v>60</v>
      </c>
      <c r="I156" s="244"/>
      <c r="J156" s="240"/>
      <c r="K156" s="240"/>
      <c r="L156" s="245"/>
      <c r="M156" s="246"/>
      <c r="N156" s="247"/>
      <c r="O156" s="247"/>
      <c r="P156" s="247"/>
      <c r="Q156" s="247"/>
      <c r="R156" s="247"/>
      <c r="S156" s="247"/>
      <c r="T156" s="248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9" t="s">
        <v>155</v>
      </c>
      <c r="AU156" s="249" t="s">
        <v>21</v>
      </c>
      <c r="AV156" s="14" t="s">
        <v>151</v>
      </c>
      <c r="AW156" s="14" t="s">
        <v>39</v>
      </c>
      <c r="AX156" s="14" t="s">
        <v>86</v>
      </c>
      <c r="AY156" s="249" t="s">
        <v>144</v>
      </c>
    </row>
    <row r="157" s="2" customFormat="1" ht="24.15" customHeight="1">
      <c r="A157" s="41"/>
      <c r="B157" s="42"/>
      <c r="C157" s="209" t="s">
        <v>253</v>
      </c>
      <c r="D157" s="209" t="s">
        <v>146</v>
      </c>
      <c r="E157" s="210" t="s">
        <v>254</v>
      </c>
      <c r="F157" s="211" t="s">
        <v>255</v>
      </c>
      <c r="G157" s="212" t="s">
        <v>244</v>
      </c>
      <c r="H157" s="213">
        <v>198.80000000000001</v>
      </c>
      <c r="I157" s="214"/>
      <c r="J157" s="215">
        <f>ROUND(I157*H157,2)</f>
        <v>0</v>
      </c>
      <c r="K157" s="211" t="s">
        <v>150</v>
      </c>
      <c r="L157" s="47"/>
      <c r="M157" s="216" t="s">
        <v>32</v>
      </c>
      <c r="N157" s="217" t="s">
        <v>49</v>
      </c>
      <c r="O157" s="87"/>
      <c r="P157" s="218">
        <f>O157*H157</f>
        <v>0</v>
      </c>
      <c r="Q157" s="218">
        <v>0</v>
      </c>
      <c r="R157" s="218">
        <f>Q157*H157</f>
        <v>0</v>
      </c>
      <c r="S157" s="218">
        <v>0</v>
      </c>
      <c r="T157" s="219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20" t="s">
        <v>151</v>
      </c>
      <c r="AT157" s="220" t="s">
        <v>146</v>
      </c>
      <c r="AU157" s="220" t="s">
        <v>21</v>
      </c>
      <c r="AY157" s="19" t="s">
        <v>144</v>
      </c>
      <c r="BE157" s="221">
        <f>IF(N157="základní",J157,0)</f>
        <v>0</v>
      </c>
      <c r="BF157" s="221">
        <f>IF(N157="snížená",J157,0)</f>
        <v>0</v>
      </c>
      <c r="BG157" s="221">
        <f>IF(N157="zákl. přenesená",J157,0)</f>
        <v>0</v>
      </c>
      <c r="BH157" s="221">
        <f>IF(N157="sníž. přenesená",J157,0)</f>
        <v>0</v>
      </c>
      <c r="BI157" s="221">
        <f>IF(N157="nulová",J157,0)</f>
        <v>0</v>
      </c>
      <c r="BJ157" s="19" t="s">
        <v>86</v>
      </c>
      <c r="BK157" s="221">
        <f>ROUND(I157*H157,2)</f>
        <v>0</v>
      </c>
      <c r="BL157" s="19" t="s">
        <v>151</v>
      </c>
      <c r="BM157" s="220" t="s">
        <v>256</v>
      </c>
    </row>
    <row r="158" s="2" customFormat="1">
      <c r="A158" s="41"/>
      <c r="B158" s="42"/>
      <c r="C158" s="43"/>
      <c r="D158" s="222" t="s">
        <v>153</v>
      </c>
      <c r="E158" s="43"/>
      <c r="F158" s="223" t="s">
        <v>257</v>
      </c>
      <c r="G158" s="43"/>
      <c r="H158" s="43"/>
      <c r="I158" s="224"/>
      <c r="J158" s="43"/>
      <c r="K158" s="43"/>
      <c r="L158" s="47"/>
      <c r="M158" s="225"/>
      <c r="N158" s="226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19" t="s">
        <v>153</v>
      </c>
      <c r="AU158" s="19" t="s">
        <v>21</v>
      </c>
    </row>
    <row r="159" s="13" customFormat="1">
      <c r="A159" s="13"/>
      <c r="B159" s="227"/>
      <c r="C159" s="228"/>
      <c r="D159" s="229" t="s">
        <v>155</v>
      </c>
      <c r="E159" s="230" t="s">
        <v>32</v>
      </c>
      <c r="F159" s="231" t="s">
        <v>258</v>
      </c>
      <c r="G159" s="228"/>
      <c r="H159" s="232">
        <v>198.80000000000001</v>
      </c>
      <c r="I159" s="233"/>
      <c r="J159" s="228"/>
      <c r="K159" s="228"/>
      <c r="L159" s="234"/>
      <c r="M159" s="235"/>
      <c r="N159" s="236"/>
      <c r="O159" s="236"/>
      <c r="P159" s="236"/>
      <c r="Q159" s="236"/>
      <c r="R159" s="236"/>
      <c r="S159" s="236"/>
      <c r="T159" s="237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8" t="s">
        <v>155</v>
      </c>
      <c r="AU159" s="238" t="s">
        <v>21</v>
      </c>
      <c r="AV159" s="13" t="s">
        <v>21</v>
      </c>
      <c r="AW159" s="13" t="s">
        <v>39</v>
      </c>
      <c r="AX159" s="13" t="s">
        <v>78</v>
      </c>
      <c r="AY159" s="238" t="s">
        <v>144</v>
      </c>
    </row>
    <row r="160" s="14" customFormat="1">
      <c r="A160" s="14"/>
      <c r="B160" s="239"/>
      <c r="C160" s="240"/>
      <c r="D160" s="229" t="s">
        <v>155</v>
      </c>
      <c r="E160" s="241" t="s">
        <v>32</v>
      </c>
      <c r="F160" s="242" t="s">
        <v>157</v>
      </c>
      <c r="G160" s="240"/>
      <c r="H160" s="243">
        <v>198.80000000000001</v>
      </c>
      <c r="I160" s="244"/>
      <c r="J160" s="240"/>
      <c r="K160" s="240"/>
      <c r="L160" s="245"/>
      <c r="M160" s="246"/>
      <c r="N160" s="247"/>
      <c r="O160" s="247"/>
      <c r="P160" s="247"/>
      <c r="Q160" s="247"/>
      <c r="R160" s="247"/>
      <c r="S160" s="247"/>
      <c r="T160" s="24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9" t="s">
        <v>155</v>
      </c>
      <c r="AU160" s="249" t="s">
        <v>21</v>
      </c>
      <c r="AV160" s="14" t="s">
        <v>151</v>
      </c>
      <c r="AW160" s="14" t="s">
        <v>39</v>
      </c>
      <c r="AX160" s="14" t="s">
        <v>86</v>
      </c>
      <c r="AY160" s="249" t="s">
        <v>144</v>
      </c>
    </row>
    <row r="161" s="2" customFormat="1" ht="24.15" customHeight="1">
      <c r="A161" s="41"/>
      <c r="B161" s="42"/>
      <c r="C161" s="209" t="s">
        <v>259</v>
      </c>
      <c r="D161" s="209" t="s">
        <v>146</v>
      </c>
      <c r="E161" s="210" t="s">
        <v>260</v>
      </c>
      <c r="F161" s="211" t="s">
        <v>261</v>
      </c>
      <c r="G161" s="212" t="s">
        <v>244</v>
      </c>
      <c r="H161" s="213">
        <v>105.003</v>
      </c>
      <c r="I161" s="214"/>
      <c r="J161" s="215">
        <f>ROUND(I161*H161,2)</f>
        <v>0</v>
      </c>
      <c r="K161" s="211" t="s">
        <v>150</v>
      </c>
      <c r="L161" s="47"/>
      <c r="M161" s="216" t="s">
        <v>32</v>
      </c>
      <c r="N161" s="217" t="s">
        <v>49</v>
      </c>
      <c r="O161" s="87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0" t="s">
        <v>151</v>
      </c>
      <c r="AT161" s="220" t="s">
        <v>146</v>
      </c>
      <c r="AU161" s="220" t="s">
        <v>21</v>
      </c>
      <c r="AY161" s="19" t="s">
        <v>144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19" t="s">
        <v>86</v>
      </c>
      <c r="BK161" s="221">
        <f>ROUND(I161*H161,2)</f>
        <v>0</v>
      </c>
      <c r="BL161" s="19" t="s">
        <v>151</v>
      </c>
      <c r="BM161" s="220" t="s">
        <v>262</v>
      </c>
    </row>
    <row r="162" s="2" customFormat="1">
      <c r="A162" s="41"/>
      <c r="B162" s="42"/>
      <c r="C162" s="43"/>
      <c r="D162" s="222" t="s">
        <v>153</v>
      </c>
      <c r="E162" s="43"/>
      <c r="F162" s="223" t="s">
        <v>263</v>
      </c>
      <c r="G162" s="43"/>
      <c r="H162" s="43"/>
      <c r="I162" s="224"/>
      <c r="J162" s="43"/>
      <c r="K162" s="43"/>
      <c r="L162" s="47"/>
      <c r="M162" s="225"/>
      <c r="N162" s="226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19" t="s">
        <v>153</v>
      </c>
      <c r="AU162" s="19" t="s">
        <v>21</v>
      </c>
    </row>
    <row r="163" s="13" customFormat="1">
      <c r="A163" s="13"/>
      <c r="B163" s="227"/>
      <c r="C163" s="228"/>
      <c r="D163" s="229" t="s">
        <v>155</v>
      </c>
      <c r="E163" s="230" t="s">
        <v>32</v>
      </c>
      <c r="F163" s="231" t="s">
        <v>264</v>
      </c>
      <c r="G163" s="228"/>
      <c r="H163" s="232">
        <v>51.003</v>
      </c>
      <c r="I163" s="233"/>
      <c r="J163" s="228"/>
      <c r="K163" s="228"/>
      <c r="L163" s="234"/>
      <c r="M163" s="235"/>
      <c r="N163" s="236"/>
      <c r="O163" s="236"/>
      <c r="P163" s="236"/>
      <c r="Q163" s="236"/>
      <c r="R163" s="236"/>
      <c r="S163" s="236"/>
      <c r="T163" s="23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8" t="s">
        <v>155</v>
      </c>
      <c r="AU163" s="238" t="s">
        <v>21</v>
      </c>
      <c r="AV163" s="13" t="s">
        <v>21</v>
      </c>
      <c r="AW163" s="13" t="s">
        <v>39</v>
      </c>
      <c r="AX163" s="13" t="s">
        <v>78</v>
      </c>
      <c r="AY163" s="238" t="s">
        <v>144</v>
      </c>
    </row>
    <row r="164" s="13" customFormat="1">
      <c r="A164" s="13"/>
      <c r="B164" s="227"/>
      <c r="C164" s="228"/>
      <c r="D164" s="229" t="s">
        <v>155</v>
      </c>
      <c r="E164" s="230" t="s">
        <v>32</v>
      </c>
      <c r="F164" s="231" t="s">
        <v>265</v>
      </c>
      <c r="G164" s="228"/>
      <c r="H164" s="232">
        <v>54</v>
      </c>
      <c r="I164" s="233"/>
      <c r="J164" s="228"/>
      <c r="K164" s="228"/>
      <c r="L164" s="234"/>
      <c r="M164" s="235"/>
      <c r="N164" s="236"/>
      <c r="O164" s="236"/>
      <c r="P164" s="236"/>
      <c r="Q164" s="236"/>
      <c r="R164" s="236"/>
      <c r="S164" s="236"/>
      <c r="T164" s="23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8" t="s">
        <v>155</v>
      </c>
      <c r="AU164" s="238" t="s">
        <v>21</v>
      </c>
      <c r="AV164" s="13" t="s">
        <v>21</v>
      </c>
      <c r="AW164" s="13" t="s">
        <v>39</v>
      </c>
      <c r="AX164" s="13" t="s">
        <v>78</v>
      </c>
      <c r="AY164" s="238" t="s">
        <v>144</v>
      </c>
    </row>
    <row r="165" s="14" customFormat="1">
      <c r="A165" s="14"/>
      <c r="B165" s="239"/>
      <c r="C165" s="240"/>
      <c r="D165" s="229" t="s">
        <v>155</v>
      </c>
      <c r="E165" s="241" t="s">
        <v>32</v>
      </c>
      <c r="F165" s="242" t="s">
        <v>157</v>
      </c>
      <c r="G165" s="240"/>
      <c r="H165" s="243">
        <v>105.003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9" t="s">
        <v>155</v>
      </c>
      <c r="AU165" s="249" t="s">
        <v>21</v>
      </c>
      <c r="AV165" s="14" t="s">
        <v>151</v>
      </c>
      <c r="AW165" s="14" t="s">
        <v>39</v>
      </c>
      <c r="AX165" s="14" t="s">
        <v>86</v>
      </c>
      <c r="AY165" s="249" t="s">
        <v>144</v>
      </c>
    </row>
    <row r="166" s="2" customFormat="1" ht="16.5" customHeight="1">
      <c r="A166" s="41"/>
      <c r="B166" s="42"/>
      <c r="C166" s="209" t="s">
        <v>266</v>
      </c>
      <c r="D166" s="209" t="s">
        <v>146</v>
      </c>
      <c r="E166" s="210" t="s">
        <v>267</v>
      </c>
      <c r="F166" s="211" t="s">
        <v>268</v>
      </c>
      <c r="G166" s="212" t="s">
        <v>244</v>
      </c>
      <c r="H166" s="213">
        <v>11.667</v>
      </c>
      <c r="I166" s="214"/>
      <c r="J166" s="215">
        <f>ROUND(I166*H166,2)</f>
        <v>0</v>
      </c>
      <c r="K166" s="211" t="s">
        <v>150</v>
      </c>
      <c r="L166" s="47"/>
      <c r="M166" s="216" t="s">
        <v>32</v>
      </c>
      <c r="N166" s="217" t="s">
        <v>49</v>
      </c>
      <c r="O166" s="87"/>
      <c r="P166" s="218">
        <f>O166*H166</f>
        <v>0</v>
      </c>
      <c r="Q166" s="218">
        <v>0</v>
      </c>
      <c r="R166" s="218">
        <f>Q166*H166</f>
        <v>0</v>
      </c>
      <c r="S166" s="218">
        <v>0</v>
      </c>
      <c r="T166" s="219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0" t="s">
        <v>151</v>
      </c>
      <c r="AT166" s="220" t="s">
        <v>146</v>
      </c>
      <c r="AU166" s="220" t="s">
        <v>21</v>
      </c>
      <c r="AY166" s="19" t="s">
        <v>144</v>
      </c>
      <c r="BE166" s="221">
        <f>IF(N166="základní",J166,0)</f>
        <v>0</v>
      </c>
      <c r="BF166" s="221">
        <f>IF(N166="snížená",J166,0)</f>
        <v>0</v>
      </c>
      <c r="BG166" s="221">
        <f>IF(N166="zákl. přenesená",J166,0)</f>
        <v>0</v>
      </c>
      <c r="BH166" s="221">
        <f>IF(N166="sníž. přenesená",J166,0)</f>
        <v>0</v>
      </c>
      <c r="BI166" s="221">
        <f>IF(N166="nulová",J166,0)</f>
        <v>0</v>
      </c>
      <c r="BJ166" s="19" t="s">
        <v>86</v>
      </c>
      <c r="BK166" s="221">
        <f>ROUND(I166*H166,2)</f>
        <v>0</v>
      </c>
      <c r="BL166" s="19" t="s">
        <v>151</v>
      </c>
      <c r="BM166" s="220" t="s">
        <v>269</v>
      </c>
    </row>
    <row r="167" s="2" customFormat="1">
      <c r="A167" s="41"/>
      <c r="B167" s="42"/>
      <c r="C167" s="43"/>
      <c r="D167" s="222" t="s">
        <v>153</v>
      </c>
      <c r="E167" s="43"/>
      <c r="F167" s="223" t="s">
        <v>270</v>
      </c>
      <c r="G167" s="43"/>
      <c r="H167" s="43"/>
      <c r="I167" s="224"/>
      <c r="J167" s="43"/>
      <c r="K167" s="43"/>
      <c r="L167" s="47"/>
      <c r="M167" s="225"/>
      <c r="N167" s="226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19" t="s">
        <v>153</v>
      </c>
      <c r="AU167" s="19" t="s">
        <v>21</v>
      </c>
    </row>
    <row r="168" s="13" customFormat="1">
      <c r="A168" s="13"/>
      <c r="B168" s="227"/>
      <c r="C168" s="228"/>
      <c r="D168" s="229" t="s">
        <v>155</v>
      </c>
      <c r="E168" s="230" t="s">
        <v>32</v>
      </c>
      <c r="F168" s="231" t="s">
        <v>271</v>
      </c>
      <c r="G168" s="228"/>
      <c r="H168" s="232">
        <v>11.667</v>
      </c>
      <c r="I168" s="233"/>
      <c r="J168" s="228"/>
      <c r="K168" s="228"/>
      <c r="L168" s="234"/>
      <c r="M168" s="235"/>
      <c r="N168" s="236"/>
      <c r="O168" s="236"/>
      <c r="P168" s="236"/>
      <c r="Q168" s="236"/>
      <c r="R168" s="236"/>
      <c r="S168" s="236"/>
      <c r="T168" s="237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8" t="s">
        <v>155</v>
      </c>
      <c r="AU168" s="238" t="s">
        <v>21</v>
      </c>
      <c r="AV168" s="13" t="s">
        <v>21</v>
      </c>
      <c r="AW168" s="13" t="s">
        <v>39</v>
      </c>
      <c r="AX168" s="13" t="s">
        <v>78</v>
      </c>
      <c r="AY168" s="238" t="s">
        <v>144</v>
      </c>
    </row>
    <row r="169" s="14" customFormat="1">
      <c r="A169" s="14"/>
      <c r="B169" s="239"/>
      <c r="C169" s="240"/>
      <c r="D169" s="229" t="s">
        <v>155</v>
      </c>
      <c r="E169" s="241" t="s">
        <v>32</v>
      </c>
      <c r="F169" s="242" t="s">
        <v>157</v>
      </c>
      <c r="G169" s="240"/>
      <c r="H169" s="243">
        <v>11.667</v>
      </c>
      <c r="I169" s="244"/>
      <c r="J169" s="240"/>
      <c r="K169" s="240"/>
      <c r="L169" s="245"/>
      <c r="M169" s="246"/>
      <c r="N169" s="247"/>
      <c r="O169" s="247"/>
      <c r="P169" s="247"/>
      <c r="Q169" s="247"/>
      <c r="R169" s="247"/>
      <c r="S169" s="247"/>
      <c r="T169" s="248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9" t="s">
        <v>155</v>
      </c>
      <c r="AU169" s="249" t="s">
        <v>21</v>
      </c>
      <c r="AV169" s="14" t="s">
        <v>151</v>
      </c>
      <c r="AW169" s="14" t="s">
        <v>39</v>
      </c>
      <c r="AX169" s="14" t="s">
        <v>86</v>
      </c>
      <c r="AY169" s="249" t="s">
        <v>144</v>
      </c>
    </row>
    <row r="170" s="2" customFormat="1" ht="16.5" customHeight="1">
      <c r="A170" s="41"/>
      <c r="B170" s="42"/>
      <c r="C170" s="209" t="s">
        <v>7</v>
      </c>
      <c r="D170" s="209" t="s">
        <v>146</v>
      </c>
      <c r="E170" s="210" t="s">
        <v>267</v>
      </c>
      <c r="F170" s="211" t="s">
        <v>268</v>
      </c>
      <c r="G170" s="212" t="s">
        <v>244</v>
      </c>
      <c r="H170" s="213">
        <v>60</v>
      </c>
      <c r="I170" s="214"/>
      <c r="J170" s="215">
        <f>ROUND(I170*H170,2)</f>
        <v>0</v>
      </c>
      <c r="K170" s="211" t="s">
        <v>150</v>
      </c>
      <c r="L170" s="47"/>
      <c r="M170" s="216" t="s">
        <v>32</v>
      </c>
      <c r="N170" s="217" t="s">
        <v>49</v>
      </c>
      <c r="O170" s="87"/>
      <c r="P170" s="218">
        <f>O170*H170</f>
        <v>0</v>
      </c>
      <c r="Q170" s="218">
        <v>0</v>
      </c>
      <c r="R170" s="218">
        <f>Q170*H170</f>
        <v>0</v>
      </c>
      <c r="S170" s="218">
        <v>0</v>
      </c>
      <c r="T170" s="219">
        <f>S170*H170</f>
        <v>0</v>
      </c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R170" s="220" t="s">
        <v>151</v>
      </c>
      <c r="AT170" s="220" t="s">
        <v>146</v>
      </c>
      <c r="AU170" s="220" t="s">
        <v>21</v>
      </c>
      <c r="AY170" s="19" t="s">
        <v>144</v>
      </c>
      <c r="BE170" s="221">
        <f>IF(N170="základní",J170,0)</f>
        <v>0</v>
      </c>
      <c r="BF170" s="221">
        <f>IF(N170="snížená",J170,0)</f>
        <v>0</v>
      </c>
      <c r="BG170" s="221">
        <f>IF(N170="zákl. přenesená",J170,0)</f>
        <v>0</v>
      </c>
      <c r="BH170" s="221">
        <f>IF(N170="sníž. přenesená",J170,0)</f>
        <v>0</v>
      </c>
      <c r="BI170" s="221">
        <f>IF(N170="nulová",J170,0)</f>
        <v>0</v>
      </c>
      <c r="BJ170" s="19" t="s">
        <v>86</v>
      </c>
      <c r="BK170" s="221">
        <f>ROUND(I170*H170,2)</f>
        <v>0</v>
      </c>
      <c r="BL170" s="19" t="s">
        <v>151</v>
      </c>
      <c r="BM170" s="220" t="s">
        <v>272</v>
      </c>
    </row>
    <row r="171" s="2" customFormat="1">
      <c r="A171" s="41"/>
      <c r="B171" s="42"/>
      <c r="C171" s="43"/>
      <c r="D171" s="222" t="s">
        <v>153</v>
      </c>
      <c r="E171" s="43"/>
      <c r="F171" s="223" t="s">
        <v>270</v>
      </c>
      <c r="G171" s="43"/>
      <c r="H171" s="43"/>
      <c r="I171" s="224"/>
      <c r="J171" s="43"/>
      <c r="K171" s="43"/>
      <c r="L171" s="47"/>
      <c r="M171" s="225"/>
      <c r="N171" s="226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19" t="s">
        <v>153</v>
      </c>
      <c r="AU171" s="19" t="s">
        <v>21</v>
      </c>
    </row>
    <row r="172" s="15" customFormat="1">
      <c r="A172" s="15"/>
      <c r="B172" s="250"/>
      <c r="C172" s="251"/>
      <c r="D172" s="229" t="s">
        <v>155</v>
      </c>
      <c r="E172" s="252" t="s">
        <v>32</v>
      </c>
      <c r="F172" s="253" t="s">
        <v>273</v>
      </c>
      <c r="G172" s="251"/>
      <c r="H172" s="252" t="s">
        <v>32</v>
      </c>
      <c r="I172" s="254"/>
      <c r="J172" s="251"/>
      <c r="K172" s="251"/>
      <c r="L172" s="255"/>
      <c r="M172" s="256"/>
      <c r="N172" s="257"/>
      <c r="O172" s="257"/>
      <c r="P172" s="257"/>
      <c r="Q172" s="257"/>
      <c r="R172" s="257"/>
      <c r="S172" s="257"/>
      <c r="T172" s="258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59" t="s">
        <v>155</v>
      </c>
      <c r="AU172" s="259" t="s">
        <v>21</v>
      </c>
      <c r="AV172" s="15" t="s">
        <v>86</v>
      </c>
      <c r="AW172" s="15" t="s">
        <v>39</v>
      </c>
      <c r="AX172" s="15" t="s">
        <v>78</v>
      </c>
      <c r="AY172" s="259" t="s">
        <v>144</v>
      </c>
    </row>
    <row r="173" s="13" customFormat="1">
      <c r="A173" s="13"/>
      <c r="B173" s="227"/>
      <c r="C173" s="228"/>
      <c r="D173" s="229" t="s">
        <v>155</v>
      </c>
      <c r="E173" s="230" t="s">
        <v>32</v>
      </c>
      <c r="F173" s="231" t="s">
        <v>274</v>
      </c>
      <c r="G173" s="228"/>
      <c r="H173" s="232">
        <v>60</v>
      </c>
      <c r="I173" s="233"/>
      <c r="J173" s="228"/>
      <c r="K173" s="228"/>
      <c r="L173" s="234"/>
      <c r="M173" s="235"/>
      <c r="N173" s="236"/>
      <c r="O173" s="236"/>
      <c r="P173" s="236"/>
      <c r="Q173" s="236"/>
      <c r="R173" s="236"/>
      <c r="S173" s="236"/>
      <c r="T173" s="237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8" t="s">
        <v>155</v>
      </c>
      <c r="AU173" s="238" t="s">
        <v>21</v>
      </c>
      <c r="AV173" s="13" t="s">
        <v>21</v>
      </c>
      <c r="AW173" s="13" t="s">
        <v>39</v>
      </c>
      <c r="AX173" s="13" t="s">
        <v>78</v>
      </c>
      <c r="AY173" s="238" t="s">
        <v>144</v>
      </c>
    </row>
    <row r="174" s="14" customFormat="1">
      <c r="A174" s="14"/>
      <c r="B174" s="239"/>
      <c r="C174" s="240"/>
      <c r="D174" s="229" t="s">
        <v>155</v>
      </c>
      <c r="E174" s="241" t="s">
        <v>32</v>
      </c>
      <c r="F174" s="242" t="s">
        <v>157</v>
      </c>
      <c r="G174" s="240"/>
      <c r="H174" s="243">
        <v>60</v>
      </c>
      <c r="I174" s="244"/>
      <c r="J174" s="240"/>
      <c r="K174" s="240"/>
      <c r="L174" s="245"/>
      <c r="M174" s="246"/>
      <c r="N174" s="247"/>
      <c r="O174" s="247"/>
      <c r="P174" s="247"/>
      <c r="Q174" s="247"/>
      <c r="R174" s="247"/>
      <c r="S174" s="247"/>
      <c r="T174" s="248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9" t="s">
        <v>155</v>
      </c>
      <c r="AU174" s="249" t="s">
        <v>21</v>
      </c>
      <c r="AV174" s="14" t="s">
        <v>151</v>
      </c>
      <c r="AW174" s="14" t="s">
        <v>39</v>
      </c>
      <c r="AX174" s="14" t="s">
        <v>86</v>
      </c>
      <c r="AY174" s="249" t="s">
        <v>144</v>
      </c>
    </row>
    <row r="175" s="2" customFormat="1" ht="24.9" customHeight="1">
      <c r="A175" s="41"/>
      <c r="B175" s="42"/>
      <c r="C175" s="209" t="s">
        <v>275</v>
      </c>
      <c r="D175" s="209" t="s">
        <v>146</v>
      </c>
      <c r="E175" s="210" t="s">
        <v>276</v>
      </c>
      <c r="F175" s="211" t="s">
        <v>277</v>
      </c>
      <c r="G175" s="212" t="s">
        <v>160</v>
      </c>
      <c r="H175" s="213">
        <v>200</v>
      </c>
      <c r="I175" s="214"/>
      <c r="J175" s="215">
        <f>ROUND(I175*H175,2)</f>
        <v>0</v>
      </c>
      <c r="K175" s="211" t="s">
        <v>32</v>
      </c>
      <c r="L175" s="47"/>
      <c r="M175" s="216" t="s">
        <v>32</v>
      </c>
      <c r="N175" s="217" t="s">
        <v>49</v>
      </c>
      <c r="O175" s="87"/>
      <c r="P175" s="218">
        <f>O175*H175</f>
        <v>0</v>
      </c>
      <c r="Q175" s="218">
        <v>0</v>
      </c>
      <c r="R175" s="218">
        <f>Q175*H175</f>
        <v>0</v>
      </c>
      <c r="S175" s="218">
        <v>0</v>
      </c>
      <c r="T175" s="219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20" t="s">
        <v>151</v>
      </c>
      <c r="AT175" s="220" t="s">
        <v>146</v>
      </c>
      <c r="AU175" s="220" t="s">
        <v>21</v>
      </c>
      <c r="AY175" s="19" t="s">
        <v>144</v>
      </c>
      <c r="BE175" s="221">
        <f>IF(N175="základní",J175,0)</f>
        <v>0</v>
      </c>
      <c r="BF175" s="221">
        <f>IF(N175="snížená",J175,0)</f>
        <v>0</v>
      </c>
      <c r="BG175" s="221">
        <f>IF(N175="zákl. přenesená",J175,0)</f>
        <v>0</v>
      </c>
      <c r="BH175" s="221">
        <f>IF(N175="sníž. přenesená",J175,0)</f>
        <v>0</v>
      </c>
      <c r="BI175" s="221">
        <f>IF(N175="nulová",J175,0)</f>
        <v>0</v>
      </c>
      <c r="BJ175" s="19" t="s">
        <v>86</v>
      </c>
      <c r="BK175" s="221">
        <f>ROUND(I175*H175,2)</f>
        <v>0</v>
      </c>
      <c r="BL175" s="19" t="s">
        <v>151</v>
      </c>
      <c r="BM175" s="220" t="s">
        <v>278</v>
      </c>
    </row>
    <row r="176" s="13" customFormat="1">
      <c r="A176" s="13"/>
      <c r="B176" s="227"/>
      <c r="C176" s="228"/>
      <c r="D176" s="229" t="s">
        <v>155</v>
      </c>
      <c r="E176" s="230" t="s">
        <v>32</v>
      </c>
      <c r="F176" s="231" t="s">
        <v>279</v>
      </c>
      <c r="G176" s="228"/>
      <c r="H176" s="232">
        <v>200</v>
      </c>
      <c r="I176" s="233"/>
      <c r="J176" s="228"/>
      <c r="K176" s="228"/>
      <c r="L176" s="234"/>
      <c r="M176" s="235"/>
      <c r="N176" s="236"/>
      <c r="O176" s="236"/>
      <c r="P176" s="236"/>
      <c r="Q176" s="236"/>
      <c r="R176" s="236"/>
      <c r="S176" s="236"/>
      <c r="T176" s="237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8" t="s">
        <v>155</v>
      </c>
      <c r="AU176" s="238" t="s">
        <v>21</v>
      </c>
      <c r="AV176" s="13" t="s">
        <v>21</v>
      </c>
      <c r="AW176" s="13" t="s">
        <v>39</v>
      </c>
      <c r="AX176" s="13" t="s">
        <v>78</v>
      </c>
      <c r="AY176" s="238" t="s">
        <v>144</v>
      </c>
    </row>
    <row r="177" s="14" customFormat="1">
      <c r="A177" s="14"/>
      <c r="B177" s="239"/>
      <c r="C177" s="240"/>
      <c r="D177" s="229" t="s">
        <v>155</v>
      </c>
      <c r="E177" s="241" t="s">
        <v>32</v>
      </c>
      <c r="F177" s="242" t="s">
        <v>157</v>
      </c>
      <c r="G177" s="240"/>
      <c r="H177" s="243">
        <v>200</v>
      </c>
      <c r="I177" s="244"/>
      <c r="J177" s="240"/>
      <c r="K177" s="240"/>
      <c r="L177" s="245"/>
      <c r="M177" s="260"/>
      <c r="N177" s="261"/>
      <c r="O177" s="261"/>
      <c r="P177" s="261"/>
      <c r="Q177" s="261"/>
      <c r="R177" s="261"/>
      <c r="S177" s="261"/>
      <c r="T177" s="262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9" t="s">
        <v>155</v>
      </c>
      <c r="AU177" s="249" t="s">
        <v>21</v>
      </c>
      <c r="AV177" s="14" t="s">
        <v>151</v>
      </c>
      <c r="AW177" s="14" t="s">
        <v>39</v>
      </c>
      <c r="AX177" s="14" t="s">
        <v>86</v>
      </c>
      <c r="AY177" s="249" t="s">
        <v>144</v>
      </c>
    </row>
    <row r="178" s="2" customFormat="1" ht="6.96" customHeight="1">
      <c r="A178" s="41"/>
      <c r="B178" s="62"/>
      <c r="C178" s="63"/>
      <c r="D178" s="63"/>
      <c r="E178" s="63"/>
      <c r="F178" s="63"/>
      <c r="G178" s="63"/>
      <c r="H178" s="63"/>
      <c r="I178" s="63"/>
      <c r="J178" s="63"/>
      <c r="K178" s="63"/>
      <c r="L178" s="47"/>
      <c r="M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</row>
  </sheetData>
  <sheetProtection sheet="1" autoFilter="0" formatColumns="0" formatRows="0" objects="1" scenarios="1" spinCount="100000" saltValue="x3mXMAa5Q30nwOlSoF3gKggaHPykcpgEAqpFbMZdUY58FdwhaEweZaF2cykeds6ApCsbc1SsWBsfPWbYWC9MMA==" hashValue="7EAYhPoReCAinhQHslIegFXnHjpmQKpxyhirYB9SN7sm7JVTP/t4UKw4tzT3nA9srtU0nTW6oZQ0dH7cj+E3mw==" algorithmName="SHA-512" password="CC35"/>
  <autoFilter ref="C82:K177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4_02/111251203"/>
    <hyperlink ref="F91" r:id="rId2" display="https://podminky.urs.cz/item/CS_URS_2024_02/112101101"/>
    <hyperlink ref="F95" r:id="rId3" display="https://podminky.urs.cz/item/CS_URS_2024_02/112155115"/>
    <hyperlink ref="F99" r:id="rId4" display="https://podminky.urs.cz/item/CS_URS_2024_02/112155311"/>
    <hyperlink ref="F103" r:id="rId5" display="https://podminky.urs.cz/item/CS_URS_2024_02/112251101"/>
    <hyperlink ref="F107" r:id="rId6" display="https://podminky.urs.cz/item/CS_URS_2024_02/113151111"/>
    <hyperlink ref="F111" r:id="rId7" display="https://podminky.urs.cz/item/CS_URS_2024_02/122251107"/>
    <hyperlink ref="F115" r:id="rId8" display="https://podminky.urs.cz/item/CS_URS_2024_02/129951121"/>
    <hyperlink ref="F119" r:id="rId9" display="https://podminky.urs.cz/item/CS_URS_2024_02/162201421"/>
    <hyperlink ref="F123" r:id="rId10" display="https://podminky.urs.cz/item/CS_URS_2024_02/162351103"/>
    <hyperlink ref="F127" r:id="rId11" display="https://podminky.urs.cz/item/CS_URS_2024_02/171151131"/>
    <hyperlink ref="F131" r:id="rId12" display="https://podminky.urs.cz/item/CS_URS_2024_02/181151331"/>
    <hyperlink ref="F137" r:id="rId13" display="https://podminky.urs.cz/item/CS_URS_2024_02/966006531"/>
    <hyperlink ref="F148" r:id="rId14" display="https://podminky.urs.cz/item/CS_URS_2024_02/997221561"/>
    <hyperlink ref="F153" r:id="rId15" display="https://podminky.urs.cz/item/CS_URS_2024_02/997221561"/>
    <hyperlink ref="F158" r:id="rId16" display="https://podminky.urs.cz/item/CS_URS_2024_02/997221571"/>
    <hyperlink ref="F162" r:id="rId17" display="https://podminky.urs.cz/item/CS_URS_2024_02/997221579"/>
    <hyperlink ref="F167" r:id="rId18" display="https://podminky.urs.cz/item/CS_URS_2024_02/997221612"/>
    <hyperlink ref="F171" r:id="rId19" display="https://podminky.urs.cz/item/CS_URS_2024_02/9972216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280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281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141" t="s">
        <v>26</v>
      </c>
      <c r="E13" s="41"/>
      <c r="F13" s="142" t="s">
        <v>27</v>
      </c>
      <c r="G13" s="41"/>
      <c r="H13" s="41"/>
      <c r="I13" s="141" t="s">
        <v>28</v>
      </c>
      <c r="J13" s="142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120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ROUND((SUM(BE82:BE128)),  2)</f>
        <v>0</v>
      </c>
      <c r="G33" s="41"/>
      <c r="H33" s="41"/>
      <c r="I33" s="153">
        <v>0.20999999999999999</v>
      </c>
      <c r="J33" s="152">
        <f>ROUND(((SUM(BE82:BE128))*I33),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ROUND((SUM(BF82:BF128)),  2)</f>
        <v>0</v>
      </c>
      <c r="G34" s="41"/>
      <c r="H34" s="41"/>
      <c r="I34" s="153">
        <v>0.14999999999999999</v>
      </c>
      <c r="J34" s="152">
        <f>ROUND(((SUM(BF82:BF128))*I34),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ROUND((SUM(BG82:BG128)),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ROUND((SUM(BH82:BH128)),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ROUND((SUM(BI82:BI128)),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 xml:space="preserve">22112020_02 - Mnišek pod Brdy -  Hráz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Mnišek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Ing.R.Pýcha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125</v>
      </c>
      <c r="E60" s="173"/>
      <c r="F60" s="173"/>
      <c r="G60" s="173"/>
      <c r="H60" s="173"/>
      <c r="I60" s="173"/>
      <c r="J60" s="174">
        <f>J83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126</v>
      </c>
      <c r="E61" s="179"/>
      <c r="F61" s="179"/>
      <c r="G61" s="179"/>
      <c r="H61" s="179"/>
      <c r="I61" s="179"/>
      <c r="J61" s="180">
        <f>J84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128</v>
      </c>
      <c r="E62" s="179"/>
      <c r="F62" s="179"/>
      <c r="G62" s="179"/>
      <c r="H62" s="179"/>
      <c r="I62" s="179"/>
      <c r="J62" s="180">
        <f>J124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5" t="s">
        <v>129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4" t="s">
        <v>16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5" t="str">
        <f>E7</f>
        <v xml:space="preserve">22112020_22 - Sanace -10  Mníšek pod Brdy, Halda, Bažantnice a okoli-12</v>
      </c>
      <c r="F72" s="34"/>
      <c r="G72" s="34"/>
      <c r="H72" s="34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 xml:space="preserve">22112020_02 - Mnišek pod Brdy -  Hráz</v>
      </c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22</v>
      </c>
      <c r="D76" s="43"/>
      <c r="E76" s="43"/>
      <c r="F76" s="29" t="str">
        <f>F12</f>
        <v>Mnišek pod Brdy</v>
      </c>
      <c r="G76" s="43"/>
      <c r="H76" s="43"/>
      <c r="I76" s="34" t="s">
        <v>24</v>
      </c>
      <c r="J76" s="75" t="str">
        <f>IF(J12="","",J12)</f>
        <v>14. 12. 2024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4" t="s">
        <v>30</v>
      </c>
      <c r="D78" s="43"/>
      <c r="E78" s="43"/>
      <c r="F78" s="29" t="str">
        <f>E15</f>
        <v>Město Mníšek pod Brdy</v>
      </c>
      <c r="G78" s="43"/>
      <c r="H78" s="43"/>
      <c r="I78" s="34" t="s">
        <v>37</v>
      </c>
      <c r="J78" s="39" t="str">
        <f>E21</f>
        <v>Interprojekt odpady s. r. o.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4" t="s">
        <v>35</v>
      </c>
      <c r="D79" s="43"/>
      <c r="E79" s="43"/>
      <c r="F79" s="29" t="str">
        <f>IF(E18="","",E18)</f>
        <v>Vyplň údaj</v>
      </c>
      <c r="G79" s="43"/>
      <c r="H79" s="43"/>
      <c r="I79" s="34" t="s">
        <v>40</v>
      </c>
      <c r="J79" s="39" t="str">
        <f>E24</f>
        <v>Ing.R.Pýcha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2"/>
      <c r="B81" s="183"/>
      <c r="C81" s="184" t="s">
        <v>130</v>
      </c>
      <c r="D81" s="185" t="s">
        <v>63</v>
      </c>
      <c r="E81" s="185" t="s">
        <v>59</v>
      </c>
      <c r="F81" s="185" t="s">
        <v>60</v>
      </c>
      <c r="G81" s="185" t="s">
        <v>131</v>
      </c>
      <c r="H81" s="185" t="s">
        <v>132</v>
      </c>
      <c r="I81" s="185" t="s">
        <v>133</v>
      </c>
      <c r="J81" s="185" t="s">
        <v>123</v>
      </c>
      <c r="K81" s="186" t="s">
        <v>134</v>
      </c>
      <c r="L81" s="187"/>
      <c r="M81" s="95" t="s">
        <v>32</v>
      </c>
      <c r="N81" s="96" t="s">
        <v>48</v>
      </c>
      <c r="O81" s="96" t="s">
        <v>135</v>
      </c>
      <c r="P81" s="96" t="s">
        <v>136</v>
      </c>
      <c r="Q81" s="96" t="s">
        <v>137</v>
      </c>
      <c r="R81" s="96" t="s">
        <v>138</v>
      </c>
      <c r="S81" s="96" t="s">
        <v>139</v>
      </c>
      <c r="T81" s="97" t="s">
        <v>140</v>
      </c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</row>
    <row r="82" s="2" customFormat="1" ht="22.8" customHeight="1">
      <c r="A82" s="41"/>
      <c r="B82" s="42"/>
      <c r="C82" s="102" t="s">
        <v>141</v>
      </c>
      <c r="D82" s="43"/>
      <c r="E82" s="43"/>
      <c r="F82" s="43"/>
      <c r="G82" s="43"/>
      <c r="H82" s="43"/>
      <c r="I82" s="43"/>
      <c r="J82" s="188">
        <f>BK82</f>
        <v>0</v>
      </c>
      <c r="K82" s="43"/>
      <c r="L82" s="47"/>
      <c r="M82" s="98"/>
      <c r="N82" s="189"/>
      <c r="O82" s="99"/>
      <c r="P82" s="190">
        <f>P83</f>
        <v>0</v>
      </c>
      <c r="Q82" s="99"/>
      <c r="R82" s="190">
        <f>R83</f>
        <v>0</v>
      </c>
      <c r="S82" s="99"/>
      <c r="T82" s="191">
        <f>T83</f>
        <v>308.84999999999997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19" t="s">
        <v>77</v>
      </c>
      <c r="AU82" s="19" t="s">
        <v>124</v>
      </c>
      <c r="BK82" s="192">
        <f>BK83</f>
        <v>0</v>
      </c>
    </row>
    <row r="83" s="12" customFormat="1" ht="25.92" customHeight="1">
      <c r="A83" s="12"/>
      <c r="B83" s="193"/>
      <c r="C83" s="194"/>
      <c r="D83" s="195" t="s">
        <v>77</v>
      </c>
      <c r="E83" s="196" t="s">
        <v>142</v>
      </c>
      <c r="F83" s="196" t="s">
        <v>143</v>
      </c>
      <c r="G83" s="194"/>
      <c r="H83" s="194"/>
      <c r="I83" s="197"/>
      <c r="J83" s="198">
        <f>BK83</f>
        <v>0</v>
      </c>
      <c r="K83" s="194"/>
      <c r="L83" s="199"/>
      <c r="M83" s="200"/>
      <c r="N83" s="201"/>
      <c r="O83" s="201"/>
      <c r="P83" s="202">
        <f>P84+P124</f>
        <v>0</v>
      </c>
      <c r="Q83" s="201"/>
      <c r="R83" s="202">
        <f>R84+R124</f>
        <v>0</v>
      </c>
      <c r="S83" s="201"/>
      <c r="T83" s="203">
        <f>T84+T124</f>
        <v>308.84999999999997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4" t="s">
        <v>86</v>
      </c>
      <c r="AT83" s="205" t="s">
        <v>77</v>
      </c>
      <c r="AU83" s="205" t="s">
        <v>78</v>
      </c>
      <c r="AY83" s="204" t="s">
        <v>144</v>
      </c>
      <c r="BK83" s="206">
        <f>BK84+BK124</f>
        <v>0</v>
      </c>
    </row>
    <row r="84" s="12" customFormat="1" ht="22.8" customHeight="1">
      <c r="A84" s="12"/>
      <c r="B84" s="193"/>
      <c r="C84" s="194"/>
      <c r="D84" s="195" t="s">
        <v>77</v>
      </c>
      <c r="E84" s="207" t="s">
        <v>86</v>
      </c>
      <c r="F84" s="207" t="s">
        <v>145</v>
      </c>
      <c r="G84" s="194"/>
      <c r="H84" s="194"/>
      <c r="I84" s="197"/>
      <c r="J84" s="208">
        <f>BK84</f>
        <v>0</v>
      </c>
      <c r="K84" s="194"/>
      <c r="L84" s="199"/>
      <c r="M84" s="200"/>
      <c r="N84" s="201"/>
      <c r="O84" s="201"/>
      <c r="P84" s="202">
        <f>SUM(P85:P123)</f>
        <v>0</v>
      </c>
      <c r="Q84" s="201"/>
      <c r="R84" s="202">
        <f>SUM(R85:R123)</f>
        <v>0</v>
      </c>
      <c r="S84" s="201"/>
      <c r="T84" s="203">
        <f>SUM(T85:T123)</f>
        <v>308.84999999999997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4" t="s">
        <v>86</v>
      </c>
      <c r="AT84" s="205" t="s">
        <v>77</v>
      </c>
      <c r="AU84" s="205" t="s">
        <v>86</v>
      </c>
      <c r="AY84" s="204" t="s">
        <v>144</v>
      </c>
      <c r="BK84" s="206">
        <f>SUM(BK85:BK123)</f>
        <v>0</v>
      </c>
    </row>
    <row r="85" s="2" customFormat="1" ht="24.15" customHeight="1">
      <c r="A85" s="41"/>
      <c r="B85" s="42"/>
      <c r="C85" s="209" t="s">
        <v>86</v>
      </c>
      <c r="D85" s="209" t="s">
        <v>146</v>
      </c>
      <c r="E85" s="210" t="s">
        <v>180</v>
      </c>
      <c r="F85" s="211" t="s">
        <v>181</v>
      </c>
      <c r="G85" s="212" t="s">
        <v>149</v>
      </c>
      <c r="H85" s="213">
        <v>870</v>
      </c>
      <c r="I85" s="214"/>
      <c r="J85" s="215">
        <f>ROUND(I85*H85,2)</f>
        <v>0</v>
      </c>
      <c r="K85" s="211" t="s">
        <v>150</v>
      </c>
      <c r="L85" s="47"/>
      <c r="M85" s="216" t="s">
        <v>32</v>
      </c>
      <c r="N85" s="217" t="s">
        <v>49</v>
      </c>
      <c r="O85" s="87"/>
      <c r="P85" s="218">
        <f>O85*H85</f>
        <v>0</v>
      </c>
      <c r="Q85" s="218">
        <v>0</v>
      </c>
      <c r="R85" s="218">
        <f>Q85*H85</f>
        <v>0</v>
      </c>
      <c r="S85" s="218">
        <v>0.35499999999999998</v>
      </c>
      <c r="T85" s="219">
        <f>S85*H85</f>
        <v>308.84999999999997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0" t="s">
        <v>151</v>
      </c>
      <c r="AT85" s="220" t="s">
        <v>146</v>
      </c>
      <c r="AU85" s="220" t="s">
        <v>21</v>
      </c>
      <c r="AY85" s="19" t="s">
        <v>144</v>
      </c>
      <c r="BE85" s="221">
        <f>IF(N85="základní",J85,0)</f>
        <v>0</v>
      </c>
      <c r="BF85" s="221">
        <f>IF(N85="snížená",J85,0)</f>
        <v>0</v>
      </c>
      <c r="BG85" s="221">
        <f>IF(N85="zákl. přenesená",J85,0)</f>
        <v>0</v>
      </c>
      <c r="BH85" s="221">
        <f>IF(N85="sníž. přenesená",J85,0)</f>
        <v>0</v>
      </c>
      <c r="BI85" s="221">
        <f>IF(N85="nulová",J85,0)</f>
        <v>0</v>
      </c>
      <c r="BJ85" s="19" t="s">
        <v>86</v>
      </c>
      <c r="BK85" s="221">
        <f>ROUND(I85*H85,2)</f>
        <v>0</v>
      </c>
      <c r="BL85" s="19" t="s">
        <v>151</v>
      </c>
      <c r="BM85" s="220" t="s">
        <v>282</v>
      </c>
    </row>
    <row r="86" s="2" customFormat="1">
      <c r="A86" s="41"/>
      <c r="B86" s="42"/>
      <c r="C86" s="43"/>
      <c r="D86" s="222" t="s">
        <v>153</v>
      </c>
      <c r="E86" s="43"/>
      <c r="F86" s="223" t="s">
        <v>183</v>
      </c>
      <c r="G86" s="43"/>
      <c r="H86" s="43"/>
      <c r="I86" s="224"/>
      <c r="J86" s="43"/>
      <c r="K86" s="43"/>
      <c r="L86" s="47"/>
      <c r="M86" s="225"/>
      <c r="N86" s="226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19" t="s">
        <v>153</v>
      </c>
      <c r="AU86" s="19" t="s">
        <v>21</v>
      </c>
    </row>
    <row r="87" s="13" customFormat="1">
      <c r="A87" s="13"/>
      <c r="B87" s="227"/>
      <c r="C87" s="228"/>
      <c r="D87" s="229" t="s">
        <v>155</v>
      </c>
      <c r="E87" s="230" t="s">
        <v>32</v>
      </c>
      <c r="F87" s="231" t="s">
        <v>283</v>
      </c>
      <c r="G87" s="228"/>
      <c r="H87" s="232">
        <v>870</v>
      </c>
      <c r="I87" s="233"/>
      <c r="J87" s="228"/>
      <c r="K87" s="228"/>
      <c r="L87" s="234"/>
      <c r="M87" s="235"/>
      <c r="N87" s="236"/>
      <c r="O87" s="236"/>
      <c r="P87" s="236"/>
      <c r="Q87" s="236"/>
      <c r="R87" s="236"/>
      <c r="S87" s="236"/>
      <c r="T87" s="237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8" t="s">
        <v>155</v>
      </c>
      <c r="AU87" s="238" t="s">
        <v>21</v>
      </c>
      <c r="AV87" s="13" t="s">
        <v>21</v>
      </c>
      <c r="AW87" s="13" t="s">
        <v>39</v>
      </c>
      <c r="AX87" s="13" t="s">
        <v>78</v>
      </c>
      <c r="AY87" s="238" t="s">
        <v>144</v>
      </c>
    </row>
    <row r="88" s="14" customFormat="1">
      <c r="A88" s="14"/>
      <c r="B88" s="239"/>
      <c r="C88" s="240"/>
      <c r="D88" s="229" t="s">
        <v>155</v>
      </c>
      <c r="E88" s="241" t="s">
        <v>32</v>
      </c>
      <c r="F88" s="242" t="s">
        <v>157</v>
      </c>
      <c r="G88" s="240"/>
      <c r="H88" s="243">
        <v>870</v>
      </c>
      <c r="I88" s="244"/>
      <c r="J88" s="240"/>
      <c r="K88" s="240"/>
      <c r="L88" s="245"/>
      <c r="M88" s="246"/>
      <c r="N88" s="247"/>
      <c r="O88" s="247"/>
      <c r="P88" s="247"/>
      <c r="Q88" s="247"/>
      <c r="R88" s="247"/>
      <c r="S88" s="247"/>
      <c r="T88" s="248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9" t="s">
        <v>155</v>
      </c>
      <c r="AU88" s="249" t="s">
        <v>21</v>
      </c>
      <c r="AV88" s="14" t="s">
        <v>151</v>
      </c>
      <c r="AW88" s="14" t="s">
        <v>39</v>
      </c>
      <c r="AX88" s="14" t="s">
        <v>86</v>
      </c>
      <c r="AY88" s="249" t="s">
        <v>144</v>
      </c>
    </row>
    <row r="89" s="2" customFormat="1" ht="21.75" customHeight="1">
      <c r="A89" s="41"/>
      <c r="B89" s="42"/>
      <c r="C89" s="209" t="s">
        <v>21</v>
      </c>
      <c r="D89" s="209" t="s">
        <v>146</v>
      </c>
      <c r="E89" s="210" t="s">
        <v>284</v>
      </c>
      <c r="F89" s="211" t="s">
        <v>285</v>
      </c>
      <c r="G89" s="212" t="s">
        <v>188</v>
      </c>
      <c r="H89" s="213">
        <v>104.07599999999999</v>
      </c>
      <c r="I89" s="214"/>
      <c r="J89" s="215">
        <f>ROUND(I89*H89,2)</f>
        <v>0</v>
      </c>
      <c r="K89" s="211" t="s">
        <v>150</v>
      </c>
      <c r="L89" s="47"/>
      <c r="M89" s="216" t="s">
        <v>32</v>
      </c>
      <c r="N89" s="217" t="s">
        <v>49</v>
      </c>
      <c r="O89" s="87"/>
      <c r="P89" s="218">
        <f>O89*H89</f>
        <v>0</v>
      </c>
      <c r="Q89" s="218">
        <v>0</v>
      </c>
      <c r="R89" s="218">
        <f>Q89*H89</f>
        <v>0</v>
      </c>
      <c r="S89" s="218">
        <v>0</v>
      </c>
      <c r="T89" s="21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0" t="s">
        <v>151</v>
      </c>
      <c r="AT89" s="220" t="s">
        <v>146</v>
      </c>
      <c r="AU89" s="220" t="s">
        <v>21</v>
      </c>
      <c r="AY89" s="19" t="s">
        <v>144</v>
      </c>
      <c r="BE89" s="221">
        <f>IF(N89="základní",J89,0)</f>
        <v>0</v>
      </c>
      <c r="BF89" s="221">
        <f>IF(N89="snížená",J89,0)</f>
        <v>0</v>
      </c>
      <c r="BG89" s="221">
        <f>IF(N89="zákl. přenesená",J89,0)</f>
        <v>0</v>
      </c>
      <c r="BH89" s="221">
        <f>IF(N89="sníž. přenesená",J89,0)</f>
        <v>0</v>
      </c>
      <c r="BI89" s="221">
        <f>IF(N89="nulová",J89,0)</f>
        <v>0</v>
      </c>
      <c r="BJ89" s="19" t="s">
        <v>86</v>
      </c>
      <c r="BK89" s="221">
        <f>ROUND(I89*H89,2)</f>
        <v>0</v>
      </c>
      <c r="BL89" s="19" t="s">
        <v>151</v>
      </c>
      <c r="BM89" s="220" t="s">
        <v>286</v>
      </c>
    </row>
    <row r="90" s="2" customFormat="1">
      <c r="A90" s="41"/>
      <c r="B90" s="42"/>
      <c r="C90" s="43"/>
      <c r="D90" s="222" t="s">
        <v>153</v>
      </c>
      <c r="E90" s="43"/>
      <c r="F90" s="223" t="s">
        <v>287</v>
      </c>
      <c r="G90" s="43"/>
      <c r="H90" s="43"/>
      <c r="I90" s="224"/>
      <c r="J90" s="43"/>
      <c r="K90" s="43"/>
      <c r="L90" s="47"/>
      <c r="M90" s="225"/>
      <c r="N90" s="226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153</v>
      </c>
      <c r="AU90" s="19" t="s">
        <v>21</v>
      </c>
    </row>
    <row r="91" s="13" customFormat="1">
      <c r="A91" s="13"/>
      <c r="B91" s="227"/>
      <c r="C91" s="228"/>
      <c r="D91" s="229" t="s">
        <v>155</v>
      </c>
      <c r="E91" s="230" t="s">
        <v>32</v>
      </c>
      <c r="F91" s="231" t="s">
        <v>288</v>
      </c>
      <c r="G91" s="228"/>
      <c r="H91" s="232">
        <v>104.07599999999999</v>
      </c>
      <c r="I91" s="233"/>
      <c r="J91" s="228"/>
      <c r="K91" s="228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155</v>
      </c>
      <c r="AU91" s="238" t="s">
        <v>21</v>
      </c>
      <c r="AV91" s="13" t="s">
        <v>21</v>
      </c>
      <c r="AW91" s="13" t="s">
        <v>39</v>
      </c>
      <c r="AX91" s="13" t="s">
        <v>78</v>
      </c>
      <c r="AY91" s="238" t="s">
        <v>144</v>
      </c>
    </row>
    <row r="92" s="14" customFormat="1">
      <c r="A92" s="14"/>
      <c r="B92" s="239"/>
      <c r="C92" s="240"/>
      <c r="D92" s="229" t="s">
        <v>155</v>
      </c>
      <c r="E92" s="241" t="s">
        <v>32</v>
      </c>
      <c r="F92" s="242" t="s">
        <v>157</v>
      </c>
      <c r="G92" s="240"/>
      <c r="H92" s="243">
        <v>104.07599999999999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155</v>
      </c>
      <c r="AU92" s="249" t="s">
        <v>21</v>
      </c>
      <c r="AV92" s="14" t="s">
        <v>151</v>
      </c>
      <c r="AW92" s="14" t="s">
        <v>39</v>
      </c>
      <c r="AX92" s="14" t="s">
        <v>86</v>
      </c>
      <c r="AY92" s="249" t="s">
        <v>144</v>
      </c>
    </row>
    <row r="93" s="2" customFormat="1" ht="37.8" customHeight="1">
      <c r="A93" s="41"/>
      <c r="B93" s="42"/>
      <c r="C93" s="209" t="s">
        <v>164</v>
      </c>
      <c r="D93" s="209" t="s">
        <v>146</v>
      </c>
      <c r="E93" s="210" t="s">
        <v>205</v>
      </c>
      <c r="F93" s="211" t="s">
        <v>206</v>
      </c>
      <c r="G93" s="212" t="s">
        <v>188</v>
      </c>
      <c r="H93" s="213">
        <v>1068.3</v>
      </c>
      <c r="I93" s="214"/>
      <c r="J93" s="215">
        <f>ROUND(I93*H93,2)</f>
        <v>0</v>
      </c>
      <c r="K93" s="211" t="s">
        <v>150</v>
      </c>
      <c r="L93" s="47"/>
      <c r="M93" s="216" t="s">
        <v>32</v>
      </c>
      <c r="N93" s="217" t="s">
        <v>49</v>
      </c>
      <c r="O93" s="87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151</v>
      </c>
      <c r="AT93" s="220" t="s">
        <v>146</v>
      </c>
      <c r="AU93" s="220" t="s">
        <v>21</v>
      </c>
      <c r="AY93" s="19" t="s">
        <v>144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19" t="s">
        <v>86</v>
      </c>
      <c r="BK93" s="221">
        <f>ROUND(I93*H93,2)</f>
        <v>0</v>
      </c>
      <c r="BL93" s="19" t="s">
        <v>151</v>
      </c>
      <c r="BM93" s="220" t="s">
        <v>289</v>
      </c>
    </row>
    <row r="94" s="2" customFormat="1">
      <c r="A94" s="41"/>
      <c r="B94" s="42"/>
      <c r="C94" s="43"/>
      <c r="D94" s="222" t="s">
        <v>153</v>
      </c>
      <c r="E94" s="43"/>
      <c r="F94" s="223" t="s">
        <v>208</v>
      </c>
      <c r="G94" s="43"/>
      <c r="H94" s="43"/>
      <c r="I94" s="224"/>
      <c r="J94" s="43"/>
      <c r="K94" s="43"/>
      <c r="L94" s="47"/>
      <c r="M94" s="225"/>
      <c r="N94" s="226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153</v>
      </c>
      <c r="AU94" s="19" t="s">
        <v>21</v>
      </c>
    </row>
    <row r="95" s="13" customFormat="1">
      <c r="A95" s="13"/>
      <c r="B95" s="227"/>
      <c r="C95" s="228"/>
      <c r="D95" s="229" t="s">
        <v>155</v>
      </c>
      <c r="E95" s="230" t="s">
        <v>32</v>
      </c>
      <c r="F95" s="231" t="s">
        <v>290</v>
      </c>
      <c r="G95" s="228"/>
      <c r="H95" s="232">
        <v>936</v>
      </c>
      <c r="I95" s="233"/>
      <c r="J95" s="228"/>
      <c r="K95" s="228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155</v>
      </c>
      <c r="AU95" s="238" t="s">
        <v>21</v>
      </c>
      <c r="AV95" s="13" t="s">
        <v>21</v>
      </c>
      <c r="AW95" s="13" t="s">
        <v>39</v>
      </c>
      <c r="AX95" s="13" t="s">
        <v>78</v>
      </c>
      <c r="AY95" s="238" t="s">
        <v>144</v>
      </c>
    </row>
    <row r="96" s="13" customFormat="1">
      <c r="A96" s="13"/>
      <c r="B96" s="227"/>
      <c r="C96" s="228"/>
      <c r="D96" s="229" t="s">
        <v>155</v>
      </c>
      <c r="E96" s="230" t="s">
        <v>32</v>
      </c>
      <c r="F96" s="231" t="s">
        <v>291</v>
      </c>
      <c r="G96" s="228"/>
      <c r="H96" s="232">
        <v>28.224</v>
      </c>
      <c r="I96" s="233"/>
      <c r="J96" s="228"/>
      <c r="K96" s="228"/>
      <c r="L96" s="234"/>
      <c r="M96" s="235"/>
      <c r="N96" s="236"/>
      <c r="O96" s="236"/>
      <c r="P96" s="236"/>
      <c r="Q96" s="236"/>
      <c r="R96" s="236"/>
      <c r="S96" s="236"/>
      <c r="T96" s="237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8" t="s">
        <v>155</v>
      </c>
      <c r="AU96" s="238" t="s">
        <v>21</v>
      </c>
      <c r="AV96" s="13" t="s">
        <v>21</v>
      </c>
      <c r="AW96" s="13" t="s">
        <v>39</v>
      </c>
      <c r="AX96" s="13" t="s">
        <v>78</v>
      </c>
      <c r="AY96" s="238" t="s">
        <v>144</v>
      </c>
    </row>
    <row r="97" s="13" customFormat="1">
      <c r="A97" s="13"/>
      <c r="B97" s="227"/>
      <c r="C97" s="228"/>
      <c r="D97" s="229" t="s">
        <v>155</v>
      </c>
      <c r="E97" s="230" t="s">
        <v>32</v>
      </c>
      <c r="F97" s="231" t="s">
        <v>288</v>
      </c>
      <c r="G97" s="228"/>
      <c r="H97" s="232">
        <v>104.07599999999999</v>
      </c>
      <c r="I97" s="233"/>
      <c r="J97" s="228"/>
      <c r="K97" s="228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155</v>
      </c>
      <c r="AU97" s="238" t="s">
        <v>21</v>
      </c>
      <c r="AV97" s="13" t="s">
        <v>21</v>
      </c>
      <c r="AW97" s="13" t="s">
        <v>39</v>
      </c>
      <c r="AX97" s="13" t="s">
        <v>78</v>
      </c>
      <c r="AY97" s="238" t="s">
        <v>144</v>
      </c>
    </row>
    <row r="98" s="14" customFormat="1">
      <c r="A98" s="14"/>
      <c r="B98" s="239"/>
      <c r="C98" s="240"/>
      <c r="D98" s="229" t="s">
        <v>155</v>
      </c>
      <c r="E98" s="241" t="s">
        <v>32</v>
      </c>
      <c r="F98" s="242" t="s">
        <v>157</v>
      </c>
      <c r="G98" s="240"/>
      <c r="H98" s="243">
        <v>1068.3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155</v>
      </c>
      <c r="AU98" s="249" t="s">
        <v>21</v>
      </c>
      <c r="AV98" s="14" t="s">
        <v>151</v>
      </c>
      <c r="AW98" s="14" t="s">
        <v>39</v>
      </c>
      <c r="AX98" s="14" t="s">
        <v>86</v>
      </c>
      <c r="AY98" s="249" t="s">
        <v>144</v>
      </c>
    </row>
    <row r="99" s="2" customFormat="1" ht="24.15" customHeight="1">
      <c r="A99" s="41"/>
      <c r="B99" s="42"/>
      <c r="C99" s="209" t="s">
        <v>151</v>
      </c>
      <c r="D99" s="209" t="s">
        <v>146</v>
      </c>
      <c r="E99" s="210" t="s">
        <v>292</v>
      </c>
      <c r="F99" s="211" t="s">
        <v>293</v>
      </c>
      <c r="G99" s="212" t="s">
        <v>188</v>
      </c>
      <c r="H99" s="213">
        <v>964.22400000000005</v>
      </c>
      <c r="I99" s="214"/>
      <c r="J99" s="215">
        <f>ROUND(I99*H99,2)</f>
        <v>0</v>
      </c>
      <c r="K99" s="211" t="s">
        <v>150</v>
      </c>
      <c r="L99" s="47"/>
      <c r="M99" s="216" t="s">
        <v>32</v>
      </c>
      <c r="N99" s="217" t="s">
        <v>49</v>
      </c>
      <c r="O99" s="87"/>
      <c r="P99" s="218">
        <f>O99*H99</f>
        <v>0</v>
      </c>
      <c r="Q99" s="218">
        <v>0</v>
      </c>
      <c r="R99" s="218">
        <f>Q99*H99</f>
        <v>0</v>
      </c>
      <c r="S99" s="218">
        <v>0</v>
      </c>
      <c r="T99" s="21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0" t="s">
        <v>151</v>
      </c>
      <c r="AT99" s="220" t="s">
        <v>146</v>
      </c>
      <c r="AU99" s="220" t="s">
        <v>21</v>
      </c>
      <c r="AY99" s="19" t="s">
        <v>144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19" t="s">
        <v>86</v>
      </c>
      <c r="BK99" s="221">
        <f>ROUND(I99*H99,2)</f>
        <v>0</v>
      </c>
      <c r="BL99" s="19" t="s">
        <v>151</v>
      </c>
      <c r="BM99" s="220" t="s">
        <v>294</v>
      </c>
    </row>
    <row r="100" s="2" customFormat="1">
      <c r="A100" s="41"/>
      <c r="B100" s="42"/>
      <c r="C100" s="43"/>
      <c r="D100" s="222" t="s">
        <v>153</v>
      </c>
      <c r="E100" s="43"/>
      <c r="F100" s="223" t="s">
        <v>295</v>
      </c>
      <c r="G100" s="43"/>
      <c r="H100" s="43"/>
      <c r="I100" s="224"/>
      <c r="J100" s="43"/>
      <c r="K100" s="43"/>
      <c r="L100" s="47"/>
      <c r="M100" s="225"/>
      <c r="N100" s="226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153</v>
      </c>
      <c r="AU100" s="19" t="s">
        <v>21</v>
      </c>
    </row>
    <row r="101" s="13" customFormat="1">
      <c r="A101" s="13"/>
      <c r="B101" s="227"/>
      <c r="C101" s="228"/>
      <c r="D101" s="229" t="s">
        <v>155</v>
      </c>
      <c r="E101" s="230" t="s">
        <v>32</v>
      </c>
      <c r="F101" s="231" t="s">
        <v>290</v>
      </c>
      <c r="G101" s="228"/>
      <c r="H101" s="232">
        <v>936</v>
      </c>
      <c r="I101" s="233"/>
      <c r="J101" s="228"/>
      <c r="K101" s="228"/>
      <c r="L101" s="234"/>
      <c r="M101" s="235"/>
      <c r="N101" s="236"/>
      <c r="O101" s="236"/>
      <c r="P101" s="236"/>
      <c r="Q101" s="236"/>
      <c r="R101" s="236"/>
      <c r="S101" s="236"/>
      <c r="T101" s="23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8" t="s">
        <v>155</v>
      </c>
      <c r="AU101" s="238" t="s">
        <v>21</v>
      </c>
      <c r="AV101" s="13" t="s">
        <v>21</v>
      </c>
      <c r="AW101" s="13" t="s">
        <v>39</v>
      </c>
      <c r="AX101" s="13" t="s">
        <v>78</v>
      </c>
      <c r="AY101" s="238" t="s">
        <v>144</v>
      </c>
    </row>
    <row r="102" s="13" customFormat="1">
      <c r="A102" s="13"/>
      <c r="B102" s="227"/>
      <c r="C102" s="228"/>
      <c r="D102" s="229" t="s">
        <v>155</v>
      </c>
      <c r="E102" s="230" t="s">
        <v>32</v>
      </c>
      <c r="F102" s="231" t="s">
        <v>291</v>
      </c>
      <c r="G102" s="228"/>
      <c r="H102" s="232">
        <v>28.224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8" t="s">
        <v>155</v>
      </c>
      <c r="AU102" s="238" t="s">
        <v>21</v>
      </c>
      <c r="AV102" s="13" t="s">
        <v>21</v>
      </c>
      <c r="AW102" s="13" t="s">
        <v>39</v>
      </c>
      <c r="AX102" s="13" t="s">
        <v>78</v>
      </c>
      <c r="AY102" s="238" t="s">
        <v>144</v>
      </c>
    </row>
    <row r="103" s="14" customFormat="1">
      <c r="A103" s="14"/>
      <c r="B103" s="239"/>
      <c r="C103" s="240"/>
      <c r="D103" s="229" t="s">
        <v>155</v>
      </c>
      <c r="E103" s="241" t="s">
        <v>32</v>
      </c>
      <c r="F103" s="242" t="s">
        <v>157</v>
      </c>
      <c r="G103" s="240"/>
      <c r="H103" s="243">
        <v>964.22400000000005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155</v>
      </c>
      <c r="AU103" s="249" t="s">
        <v>21</v>
      </c>
      <c r="AV103" s="14" t="s">
        <v>151</v>
      </c>
      <c r="AW103" s="14" t="s">
        <v>39</v>
      </c>
      <c r="AX103" s="14" t="s">
        <v>86</v>
      </c>
      <c r="AY103" s="249" t="s">
        <v>144</v>
      </c>
    </row>
    <row r="104" s="2" customFormat="1" ht="24.15" customHeight="1">
      <c r="A104" s="41"/>
      <c r="B104" s="42"/>
      <c r="C104" s="209" t="s">
        <v>174</v>
      </c>
      <c r="D104" s="209" t="s">
        <v>146</v>
      </c>
      <c r="E104" s="210" t="s">
        <v>296</v>
      </c>
      <c r="F104" s="211" t="s">
        <v>297</v>
      </c>
      <c r="G104" s="212" t="s">
        <v>149</v>
      </c>
      <c r="H104" s="213">
        <v>870</v>
      </c>
      <c r="I104" s="214"/>
      <c r="J104" s="215">
        <f>ROUND(I104*H104,2)</f>
        <v>0</v>
      </c>
      <c r="K104" s="211" t="s">
        <v>150</v>
      </c>
      <c r="L104" s="47"/>
      <c r="M104" s="216" t="s">
        <v>32</v>
      </c>
      <c r="N104" s="217" t="s">
        <v>49</v>
      </c>
      <c r="O104" s="87"/>
      <c r="P104" s="218">
        <f>O104*H104</f>
        <v>0</v>
      </c>
      <c r="Q104" s="218">
        <v>0</v>
      </c>
      <c r="R104" s="218">
        <f>Q104*H104</f>
        <v>0</v>
      </c>
      <c r="S104" s="218">
        <v>0</v>
      </c>
      <c r="T104" s="21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0" t="s">
        <v>151</v>
      </c>
      <c r="AT104" s="220" t="s">
        <v>146</v>
      </c>
      <c r="AU104" s="220" t="s">
        <v>21</v>
      </c>
      <c r="AY104" s="19" t="s">
        <v>144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19" t="s">
        <v>86</v>
      </c>
      <c r="BK104" s="221">
        <f>ROUND(I104*H104,2)</f>
        <v>0</v>
      </c>
      <c r="BL104" s="19" t="s">
        <v>151</v>
      </c>
      <c r="BM104" s="220" t="s">
        <v>298</v>
      </c>
    </row>
    <row r="105" s="2" customFormat="1">
      <c r="A105" s="41"/>
      <c r="B105" s="42"/>
      <c r="C105" s="43"/>
      <c r="D105" s="222" t="s">
        <v>153</v>
      </c>
      <c r="E105" s="43"/>
      <c r="F105" s="223" t="s">
        <v>299</v>
      </c>
      <c r="G105" s="43"/>
      <c r="H105" s="43"/>
      <c r="I105" s="224"/>
      <c r="J105" s="43"/>
      <c r="K105" s="43"/>
      <c r="L105" s="47"/>
      <c r="M105" s="225"/>
      <c r="N105" s="226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153</v>
      </c>
      <c r="AU105" s="19" t="s">
        <v>21</v>
      </c>
    </row>
    <row r="106" s="13" customFormat="1">
      <c r="A106" s="13"/>
      <c r="B106" s="227"/>
      <c r="C106" s="228"/>
      <c r="D106" s="229" t="s">
        <v>155</v>
      </c>
      <c r="E106" s="230" t="s">
        <v>32</v>
      </c>
      <c r="F106" s="231" t="s">
        <v>300</v>
      </c>
      <c r="G106" s="228"/>
      <c r="H106" s="232">
        <v>870</v>
      </c>
      <c r="I106" s="233"/>
      <c r="J106" s="228"/>
      <c r="K106" s="228"/>
      <c r="L106" s="234"/>
      <c r="M106" s="235"/>
      <c r="N106" s="236"/>
      <c r="O106" s="236"/>
      <c r="P106" s="236"/>
      <c r="Q106" s="236"/>
      <c r="R106" s="236"/>
      <c r="S106" s="236"/>
      <c r="T106" s="23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8" t="s">
        <v>155</v>
      </c>
      <c r="AU106" s="238" t="s">
        <v>21</v>
      </c>
      <c r="AV106" s="13" t="s">
        <v>21</v>
      </c>
      <c r="AW106" s="13" t="s">
        <v>39</v>
      </c>
      <c r="AX106" s="13" t="s">
        <v>78</v>
      </c>
      <c r="AY106" s="238" t="s">
        <v>144</v>
      </c>
    </row>
    <row r="107" s="14" customFormat="1">
      <c r="A107" s="14"/>
      <c r="B107" s="239"/>
      <c r="C107" s="240"/>
      <c r="D107" s="229" t="s">
        <v>155</v>
      </c>
      <c r="E107" s="241" t="s">
        <v>32</v>
      </c>
      <c r="F107" s="242" t="s">
        <v>157</v>
      </c>
      <c r="G107" s="240"/>
      <c r="H107" s="243">
        <v>870</v>
      </c>
      <c r="I107" s="244"/>
      <c r="J107" s="240"/>
      <c r="K107" s="240"/>
      <c r="L107" s="245"/>
      <c r="M107" s="246"/>
      <c r="N107" s="247"/>
      <c r="O107" s="247"/>
      <c r="P107" s="247"/>
      <c r="Q107" s="247"/>
      <c r="R107" s="247"/>
      <c r="S107" s="247"/>
      <c r="T107" s="248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49" t="s">
        <v>155</v>
      </c>
      <c r="AU107" s="249" t="s">
        <v>21</v>
      </c>
      <c r="AV107" s="14" t="s">
        <v>151</v>
      </c>
      <c r="AW107" s="14" t="s">
        <v>39</v>
      </c>
      <c r="AX107" s="14" t="s">
        <v>86</v>
      </c>
      <c r="AY107" s="249" t="s">
        <v>144</v>
      </c>
    </row>
    <row r="108" s="2" customFormat="1" ht="24.15" customHeight="1">
      <c r="A108" s="41"/>
      <c r="B108" s="42"/>
      <c r="C108" s="209" t="s">
        <v>179</v>
      </c>
      <c r="D108" s="209" t="s">
        <v>146</v>
      </c>
      <c r="E108" s="210" t="s">
        <v>301</v>
      </c>
      <c r="F108" s="211" t="s">
        <v>302</v>
      </c>
      <c r="G108" s="212" t="s">
        <v>188</v>
      </c>
      <c r="H108" s="213">
        <v>104.07599999999999</v>
      </c>
      <c r="I108" s="214"/>
      <c r="J108" s="215">
        <f>ROUND(I108*H108,2)</f>
        <v>0</v>
      </c>
      <c r="K108" s="211" t="s">
        <v>150</v>
      </c>
      <c r="L108" s="47"/>
      <c r="M108" s="216" t="s">
        <v>32</v>
      </c>
      <c r="N108" s="217" t="s">
        <v>49</v>
      </c>
      <c r="O108" s="87"/>
      <c r="P108" s="218">
        <f>O108*H108</f>
        <v>0</v>
      </c>
      <c r="Q108" s="218">
        <v>0</v>
      </c>
      <c r="R108" s="218">
        <f>Q108*H108</f>
        <v>0</v>
      </c>
      <c r="S108" s="218">
        <v>0</v>
      </c>
      <c r="T108" s="219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20" t="s">
        <v>151</v>
      </c>
      <c r="AT108" s="220" t="s">
        <v>146</v>
      </c>
      <c r="AU108" s="220" t="s">
        <v>21</v>
      </c>
      <c r="AY108" s="19" t="s">
        <v>144</v>
      </c>
      <c r="BE108" s="221">
        <f>IF(N108="základní",J108,0)</f>
        <v>0</v>
      </c>
      <c r="BF108" s="221">
        <f>IF(N108="snížená",J108,0)</f>
        <v>0</v>
      </c>
      <c r="BG108" s="221">
        <f>IF(N108="zákl. přenesená",J108,0)</f>
        <v>0</v>
      </c>
      <c r="BH108" s="221">
        <f>IF(N108="sníž. přenesená",J108,0)</f>
        <v>0</v>
      </c>
      <c r="BI108" s="221">
        <f>IF(N108="nulová",J108,0)</f>
        <v>0</v>
      </c>
      <c r="BJ108" s="19" t="s">
        <v>86</v>
      </c>
      <c r="BK108" s="221">
        <f>ROUND(I108*H108,2)</f>
        <v>0</v>
      </c>
      <c r="BL108" s="19" t="s">
        <v>151</v>
      </c>
      <c r="BM108" s="220" t="s">
        <v>303</v>
      </c>
    </row>
    <row r="109" s="2" customFormat="1">
      <c r="A109" s="41"/>
      <c r="B109" s="42"/>
      <c r="C109" s="43"/>
      <c r="D109" s="222" t="s">
        <v>153</v>
      </c>
      <c r="E109" s="43"/>
      <c r="F109" s="223" t="s">
        <v>304</v>
      </c>
      <c r="G109" s="43"/>
      <c r="H109" s="43"/>
      <c r="I109" s="224"/>
      <c r="J109" s="43"/>
      <c r="K109" s="43"/>
      <c r="L109" s="47"/>
      <c r="M109" s="225"/>
      <c r="N109" s="226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19" t="s">
        <v>153</v>
      </c>
      <c r="AU109" s="19" t="s">
        <v>21</v>
      </c>
    </row>
    <row r="110" s="13" customFormat="1">
      <c r="A110" s="13"/>
      <c r="B110" s="227"/>
      <c r="C110" s="228"/>
      <c r="D110" s="229" t="s">
        <v>155</v>
      </c>
      <c r="E110" s="230" t="s">
        <v>32</v>
      </c>
      <c r="F110" s="231" t="s">
        <v>305</v>
      </c>
      <c r="G110" s="228"/>
      <c r="H110" s="232">
        <v>104.07599999999999</v>
      </c>
      <c r="I110" s="233"/>
      <c r="J110" s="228"/>
      <c r="K110" s="228"/>
      <c r="L110" s="234"/>
      <c r="M110" s="235"/>
      <c r="N110" s="236"/>
      <c r="O110" s="236"/>
      <c r="P110" s="236"/>
      <c r="Q110" s="236"/>
      <c r="R110" s="236"/>
      <c r="S110" s="236"/>
      <c r="T110" s="237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8" t="s">
        <v>155</v>
      </c>
      <c r="AU110" s="238" t="s">
        <v>21</v>
      </c>
      <c r="AV110" s="13" t="s">
        <v>21</v>
      </c>
      <c r="AW110" s="13" t="s">
        <v>39</v>
      </c>
      <c r="AX110" s="13" t="s">
        <v>78</v>
      </c>
      <c r="AY110" s="238" t="s">
        <v>144</v>
      </c>
    </row>
    <row r="111" s="14" customFormat="1">
      <c r="A111" s="14"/>
      <c r="B111" s="239"/>
      <c r="C111" s="240"/>
      <c r="D111" s="229" t="s">
        <v>155</v>
      </c>
      <c r="E111" s="241" t="s">
        <v>32</v>
      </c>
      <c r="F111" s="242" t="s">
        <v>157</v>
      </c>
      <c r="G111" s="240"/>
      <c r="H111" s="243">
        <v>104.07599999999999</v>
      </c>
      <c r="I111" s="244"/>
      <c r="J111" s="240"/>
      <c r="K111" s="240"/>
      <c r="L111" s="245"/>
      <c r="M111" s="246"/>
      <c r="N111" s="247"/>
      <c r="O111" s="247"/>
      <c r="P111" s="247"/>
      <c r="Q111" s="247"/>
      <c r="R111" s="247"/>
      <c r="S111" s="247"/>
      <c r="T111" s="248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9" t="s">
        <v>155</v>
      </c>
      <c r="AU111" s="249" t="s">
        <v>21</v>
      </c>
      <c r="AV111" s="14" t="s">
        <v>151</v>
      </c>
      <c r="AW111" s="14" t="s">
        <v>39</v>
      </c>
      <c r="AX111" s="14" t="s">
        <v>86</v>
      </c>
      <c r="AY111" s="249" t="s">
        <v>144</v>
      </c>
    </row>
    <row r="112" s="2" customFormat="1" ht="33" customHeight="1">
      <c r="A112" s="41"/>
      <c r="B112" s="42"/>
      <c r="C112" s="209" t="s">
        <v>185</v>
      </c>
      <c r="D112" s="209" t="s">
        <v>146</v>
      </c>
      <c r="E112" s="210" t="s">
        <v>306</v>
      </c>
      <c r="F112" s="211" t="s">
        <v>307</v>
      </c>
      <c r="G112" s="212" t="s">
        <v>188</v>
      </c>
      <c r="H112" s="213">
        <v>936</v>
      </c>
      <c r="I112" s="214"/>
      <c r="J112" s="215">
        <f>ROUND(I112*H112,2)</f>
        <v>0</v>
      </c>
      <c r="K112" s="211" t="s">
        <v>150</v>
      </c>
      <c r="L112" s="47"/>
      <c r="M112" s="216" t="s">
        <v>32</v>
      </c>
      <c r="N112" s="217" t="s">
        <v>49</v>
      </c>
      <c r="O112" s="87"/>
      <c r="P112" s="218">
        <f>O112*H112</f>
        <v>0</v>
      </c>
      <c r="Q112" s="218">
        <v>0</v>
      </c>
      <c r="R112" s="218">
        <f>Q112*H112</f>
        <v>0</v>
      </c>
      <c r="S112" s="218">
        <v>0</v>
      </c>
      <c r="T112" s="219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20" t="s">
        <v>151</v>
      </c>
      <c r="AT112" s="220" t="s">
        <v>146</v>
      </c>
      <c r="AU112" s="220" t="s">
        <v>21</v>
      </c>
      <c r="AY112" s="19" t="s">
        <v>144</v>
      </c>
      <c r="BE112" s="221">
        <f>IF(N112="základní",J112,0)</f>
        <v>0</v>
      </c>
      <c r="BF112" s="221">
        <f>IF(N112="snížená",J112,0)</f>
        <v>0</v>
      </c>
      <c r="BG112" s="221">
        <f>IF(N112="zákl. přenesená",J112,0)</f>
        <v>0</v>
      </c>
      <c r="BH112" s="221">
        <f>IF(N112="sníž. přenesená",J112,0)</f>
        <v>0</v>
      </c>
      <c r="BI112" s="221">
        <f>IF(N112="nulová",J112,0)</f>
        <v>0</v>
      </c>
      <c r="BJ112" s="19" t="s">
        <v>86</v>
      </c>
      <c r="BK112" s="221">
        <f>ROUND(I112*H112,2)</f>
        <v>0</v>
      </c>
      <c r="BL112" s="19" t="s">
        <v>151</v>
      </c>
      <c r="BM112" s="220" t="s">
        <v>308</v>
      </c>
    </row>
    <row r="113" s="2" customFormat="1">
      <c r="A113" s="41"/>
      <c r="B113" s="42"/>
      <c r="C113" s="43"/>
      <c r="D113" s="222" t="s">
        <v>153</v>
      </c>
      <c r="E113" s="43"/>
      <c r="F113" s="223" t="s">
        <v>309</v>
      </c>
      <c r="G113" s="43"/>
      <c r="H113" s="43"/>
      <c r="I113" s="224"/>
      <c r="J113" s="43"/>
      <c r="K113" s="43"/>
      <c r="L113" s="47"/>
      <c r="M113" s="225"/>
      <c r="N113" s="226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19" t="s">
        <v>153</v>
      </c>
      <c r="AU113" s="19" t="s">
        <v>21</v>
      </c>
    </row>
    <row r="114" s="13" customFormat="1">
      <c r="A114" s="13"/>
      <c r="B114" s="227"/>
      <c r="C114" s="228"/>
      <c r="D114" s="229" t="s">
        <v>155</v>
      </c>
      <c r="E114" s="230" t="s">
        <v>32</v>
      </c>
      <c r="F114" s="231" t="s">
        <v>290</v>
      </c>
      <c r="G114" s="228"/>
      <c r="H114" s="232">
        <v>936</v>
      </c>
      <c r="I114" s="233"/>
      <c r="J114" s="228"/>
      <c r="K114" s="228"/>
      <c r="L114" s="234"/>
      <c r="M114" s="235"/>
      <c r="N114" s="236"/>
      <c r="O114" s="236"/>
      <c r="P114" s="236"/>
      <c r="Q114" s="236"/>
      <c r="R114" s="236"/>
      <c r="S114" s="236"/>
      <c r="T114" s="23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8" t="s">
        <v>155</v>
      </c>
      <c r="AU114" s="238" t="s">
        <v>21</v>
      </c>
      <c r="AV114" s="13" t="s">
        <v>21</v>
      </c>
      <c r="AW114" s="13" t="s">
        <v>39</v>
      </c>
      <c r="AX114" s="13" t="s">
        <v>78</v>
      </c>
      <c r="AY114" s="238" t="s">
        <v>144</v>
      </c>
    </row>
    <row r="115" s="14" customFormat="1">
      <c r="A115" s="14"/>
      <c r="B115" s="239"/>
      <c r="C115" s="240"/>
      <c r="D115" s="229" t="s">
        <v>155</v>
      </c>
      <c r="E115" s="241" t="s">
        <v>32</v>
      </c>
      <c r="F115" s="242" t="s">
        <v>157</v>
      </c>
      <c r="G115" s="240"/>
      <c r="H115" s="243">
        <v>936</v>
      </c>
      <c r="I115" s="244"/>
      <c r="J115" s="240"/>
      <c r="K115" s="240"/>
      <c r="L115" s="245"/>
      <c r="M115" s="246"/>
      <c r="N115" s="247"/>
      <c r="O115" s="247"/>
      <c r="P115" s="247"/>
      <c r="Q115" s="247"/>
      <c r="R115" s="247"/>
      <c r="S115" s="247"/>
      <c r="T115" s="24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9" t="s">
        <v>155</v>
      </c>
      <c r="AU115" s="249" t="s">
        <v>21</v>
      </c>
      <c r="AV115" s="14" t="s">
        <v>151</v>
      </c>
      <c r="AW115" s="14" t="s">
        <v>39</v>
      </c>
      <c r="AX115" s="14" t="s">
        <v>86</v>
      </c>
      <c r="AY115" s="249" t="s">
        <v>144</v>
      </c>
    </row>
    <row r="116" s="2" customFormat="1" ht="24.15" customHeight="1">
      <c r="A116" s="41"/>
      <c r="B116" s="42"/>
      <c r="C116" s="209" t="s">
        <v>192</v>
      </c>
      <c r="D116" s="209" t="s">
        <v>146</v>
      </c>
      <c r="E116" s="210" t="s">
        <v>310</v>
      </c>
      <c r="F116" s="211" t="s">
        <v>311</v>
      </c>
      <c r="G116" s="212" t="s">
        <v>188</v>
      </c>
      <c r="H116" s="213">
        <v>28.224</v>
      </c>
      <c r="I116" s="214"/>
      <c r="J116" s="215">
        <f>ROUND(I116*H116,2)</f>
        <v>0</v>
      </c>
      <c r="K116" s="211" t="s">
        <v>150</v>
      </c>
      <c r="L116" s="47"/>
      <c r="M116" s="216" t="s">
        <v>32</v>
      </c>
      <c r="N116" s="217" t="s">
        <v>49</v>
      </c>
      <c r="O116" s="87"/>
      <c r="P116" s="218">
        <f>O116*H116</f>
        <v>0</v>
      </c>
      <c r="Q116" s="218">
        <v>0</v>
      </c>
      <c r="R116" s="218">
        <f>Q116*H116</f>
        <v>0</v>
      </c>
      <c r="S116" s="218">
        <v>0</v>
      </c>
      <c r="T116" s="219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20" t="s">
        <v>151</v>
      </c>
      <c r="AT116" s="220" t="s">
        <v>146</v>
      </c>
      <c r="AU116" s="220" t="s">
        <v>21</v>
      </c>
      <c r="AY116" s="19" t="s">
        <v>144</v>
      </c>
      <c r="BE116" s="221">
        <f>IF(N116="základní",J116,0)</f>
        <v>0</v>
      </c>
      <c r="BF116" s="221">
        <f>IF(N116="snížená",J116,0)</f>
        <v>0</v>
      </c>
      <c r="BG116" s="221">
        <f>IF(N116="zákl. přenesená",J116,0)</f>
        <v>0</v>
      </c>
      <c r="BH116" s="221">
        <f>IF(N116="sníž. přenesená",J116,0)</f>
        <v>0</v>
      </c>
      <c r="BI116" s="221">
        <f>IF(N116="nulová",J116,0)</f>
        <v>0</v>
      </c>
      <c r="BJ116" s="19" t="s">
        <v>86</v>
      </c>
      <c r="BK116" s="221">
        <f>ROUND(I116*H116,2)</f>
        <v>0</v>
      </c>
      <c r="BL116" s="19" t="s">
        <v>151</v>
      </c>
      <c r="BM116" s="220" t="s">
        <v>312</v>
      </c>
    </row>
    <row r="117" s="2" customFormat="1">
      <c r="A117" s="41"/>
      <c r="B117" s="42"/>
      <c r="C117" s="43"/>
      <c r="D117" s="222" t="s">
        <v>153</v>
      </c>
      <c r="E117" s="43"/>
      <c r="F117" s="223" t="s">
        <v>313</v>
      </c>
      <c r="G117" s="43"/>
      <c r="H117" s="43"/>
      <c r="I117" s="224"/>
      <c r="J117" s="43"/>
      <c r="K117" s="43"/>
      <c r="L117" s="47"/>
      <c r="M117" s="225"/>
      <c r="N117" s="226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19" t="s">
        <v>153</v>
      </c>
      <c r="AU117" s="19" t="s">
        <v>21</v>
      </c>
    </row>
    <row r="118" s="13" customFormat="1">
      <c r="A118" s="13"/>
      <c r="B118" s="227"/>
      <c r="C118" s="228"/>
      <c r="D118" s="229" t="s">
        <v>155</v>
      </c>
      <c r="E118" s="230" t="s">
        <v>32</v>
      </c>
      <c r="F118" s="231" t="s">
        <v>291</v>
      </c>
      <c r="G118" s="228"/>
      <c r="H118" s="232">
        <v>28.224</v>
      </c>
      <c r="I118" s="233"/>
      <c r="J118" s="228"/>
      <c r="K118" s="228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155</v>
      </c>
      <c r="AU118" s="238" t="s">
        <v>21</v>
      </c>
      <c r="AV118" s="13" t="s">
        <v>21</v>
      </c>
      <c r="AW118" s="13" t="s">
        <v>39</v>
      </c>
      <c r="AX118" s="13" t="s">
        <v>78</v>
      </c>
      <c r="AY118" s="238" t="s">
        <v>144</v>
      </c>
    </row>
    <row r="119" s="14" customFormat="1">
      <c r="A119" s="14"/>
      <c r="B119" s="239"/>
      <c r="C119" s="240"/>
      <c r="D119" s="229" t="s">
        <v>155</v>
      </c>
      <c r="E119" s="241" t="s">
        <v>32</v>
      </c>
      <c r="F119" s="242" t="s">
        <v>157</v>
      </c>
      <c r="G119" s="240"/>
      <c r="H119" s="243">
        <v>28.224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155</v>
      </c>
      <c r="AU119" s="249" t="s">
        <v>21</v>
      </c>
      <c r="AV119" s="14" t="s">
        <v>151</v>
      </c>
      <c r="AW119" s="14" t="s">
        <v>39</v>
      </c>
      <c r="AX119" s="14" t="s">
        <v>86</v>
      </c>
      <c r="AY119" s="249" t="s">
        <v>144</v>
      </c>
    </row>
    <row r="120" s="2" customFormat="1" ht="24.15" customHeight="1">
      <c r="A120" s="41"/>
      <c r="B120" s="42"/>
      <c r="C120" s="209" t="s">
        <v>198</v>
      </c>
      <c r="D120" s="209" t="s">
        <v>146</v>
      </c>
      <c r="E120" s="210" t="s">
        <v>314</v>
      </c>
      <c r="F120" s="211" t="s">
        <v>315</v>
      </c>
      <c r="G120" s="212" t="s">
        <v>149</v>
      </c>
      <c r="H120" s="213">
        <v>530</v>
      </c>
      <c r="I120" s="214"/>
      <c r="J120" s="215">
        <f>ROUND(I120*H120,2)</f>
        <v>0</v>
      </c>
      <c r="K120" s="211" t="s">
        <v>150</v>
      </c>
      <c r="L120" s="47"/>
      <c r="M120" s="216" t="s">
        <v>32</v>
      </c>
      <c r="N120" s="217" t="s">
        <v>49</v>
      </c>
      <c r="O120" s="87"/>
      <c r="P120" s="218">
        <f>O120*H120</f>
        <v>0</v>
      </c>
      <c r="Q120" s="218">
        <v>0</v>
      </c>
      <c r="R120" s="218">
        <f>Q120*H120</f>
        <v>0</v>
      </c>
      <c r="S120" s="218">
        <v>0</v>
      </c>
      <c r="T120" s="219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0" t="s">
        <v>151</v>
      </c>
      <c r="AT120" s="220" t="s">
        <v>146</v>
      </c>
      <c r="AU120" s="220" t="s">
        <v>21</v>
      </c>
      <c r="AY120" s="19" t="s">
        <v>144</v>
      </c>
      <c r="BE120" s="221">
        <f>IF(N120="základní",J120,0)</f>
        <v>0</v>
      </c>
      <c r="BF120" s="221">
        <f>IF(N120="snížená",J120,0)</f>
        <v>0</v>
      </c>
      <c r="BG120" s="221">
        <f>IF(N120="zákl. přenesená",J120,0)</f>
        <v>0</v>
      </c>
      <c r="BH120" s="221">
        <f>IF(N120="sníž. přenesená",J120,0)</f>
        <v>0</v>
      </c>
      <c r="BI120" s="221">
        <f>IF(N120="nulová",J120,0)</f>
        <v>0</v>
      </c>
      <c r="BJ120" s="19" t="s">
        <v>86</v>
      </c>
      <c r="BK120" s="221">
        <f>ROUND(I120*H120,2)</f>
        <v>0</v>
      </c>
      <c r="BL120" s="19" t="s">
        <v>151</v>
      </c>
      <c r="BM120" s="220" t="s">
        <v>316</v>
      </c>
    </row>
    <row r="121" s="2" customFormat="1">
      <c r="A121" s="41"/>
      <c r="B121" s="42"/>
      <c r="C121" s="43"/>
      <c r="D121" s="222" t="s">
        <v>153</v>
      </c>
      <c r="E121" s="43"/>
      <c r="F121" s="223" t="s">
        <v>317</v>
      </c>
      <c r="G121" s="43"/>
      <c r="H121" s="43"/>
      <c r="I121" s="224"/>
      <c r="J121" s="43"/>
      <c r="K121" s="43"/>
      <c r="L121" s="47"/>
      <c r="M121" s="225"/>
      <c r="N121" s="226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19" t="s">
        <v>153</v>
      </c>
      <c r="AU121" s="19" t="s">
        <v>21</v>
      </c>
    </row>
    <row r="122" s="13" customFormat="1">
      <c r="A122" s="13"/>
      <c r="B122" s="227"/>
      <c r="C122" s="228"/>
      <c r="D122" s="229" t="s">
        <v>155</v>
      </c>
      <c r="E122" s="230" t="s">
        <v>32</v>
      </c>
      <c r="F122" s="231" t="s">
        <v>318</v>
      </c>
      <c r="G122" s="228"/>
      <c r="H122" s="232">
        <v>530</v>
      </c>
      <c r="I122" s="233"/>
      <c r="J122" s="228"/>
      <c r="K122" s="228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155</v>
      </c>
      <c r="AU122" s="238" t="s">
        <v>21</v>
      </c>
      <c r="AV122" s="13" t="s">
        <v>21</v>
      </c>
      <c r="AW122" s="13" t="s">
        <v>39</v>
      </c>
      <c r="AX122" s="13" t="s">
        <v>78</v>
      </c>
      <c r="AY122" s="238" t="s">
        <v>144</v>
      </c>
    </row>
    <row r="123" s="14" customFormat="1">
      <c r="A123" s="14"/>
      <c r="B123" s="239"/>
      <c r="C123" s="240"/>
      <c r="D123" s="229" t="s">
        <v>155</v>
      </c>
      <c r="E123" s="241" t="s">
        <v>32</v>
      </c>
      <c r="F123" s="242" t="s">
        <v>157</v>
      </c>
      <c r="G123" s="240"/>
      <c r="H123" s="243">
        <v>530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155</v>
      </c>
      <c r="AU123" s="249" t="s">
        <v>21</v>
      </c>
      <c r="AV123" s="14" t="s">
        <v>151</v>
      </c>
      <c r="AW123" s="14" t="s">
        <v>39</v>
      </c>
      <c r="AX123" s="14" t="s">
        <v>86</v>
      </c>
      <c r="AY123" s="249" t="s">
        <v>144</v>
      </c>
    </row>
    <row r="124" s="12" customFormat="1" ht="22.8" customHeight="1">
      <c r="A124" s="12"/>
      <c r="B124" s="193"/>
      <c r="C124" s="194"/>
      <c r="D124" s="195" t="s">
        <v>77</v>
      </c>
      <c r="E124" s="207" t="s">
        <v>239</v>
      </c>
      <c r="F124" s="207" t="s">
        <v>240</v>
      </c>
      <c r="G124" s="194"/>
      <c r="H124" s="194"/>
      <c r="I124" s="197"/>
      <c r="J124" s="208">
        <f>BK124</f>
        <v>0</v>
      </c>
      <c r="K124" s="194"/>
      <c r="L124" s="199"/>
      <c r="M124" s="200"/>
      <c r="N124" s="201"/>
      <c r="O124" s="201"/>
      <c r="P124" s="202">
        <f>SUM(P125:P128)</f>
        <v>0</v>
      </c>
      <c r="Q124" s="201"/>
      <c r="R124" s="202">
        <f>SUM(R125:R128)</f>
        <v>0</v>
      </c>
      <c r="S124" s="201"/>
      <c r="T124" s="203">
        <f>SUM(T125:T128)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04" t="s">
        <v>86</v>
      </c>
      <c r="AT124" s="205" t="s">
        <v>77</v>
      </c>
      <c r="AU124" s="205" t="s">
        <v>86</v>
      </c>
      <c r="AY124" s="204" t="s">
        <v>144</v>
      </c>
      <c r="BK124" s="206">
        <f>SUM(BK125:BK128)</f>
        <v>0</v>
      </c>
    </row>
    <row r="125" s="2" customFormat="1" ht="24.15" customHeight="1">
      <c r="A125" s="41"/>
      <c r="B125" s="42"/>
      <c r="C125" s="209" t="s">
        <v>204</v>
      </c>
      <c r="D125" s="209" t="s">
        <v>146</v>
      </c>
      <c r="E125" s="210" t="s">
        <v>254</v>
      </c>
      <c r="F125" s="211" t="s">
        <v>255</v>
      </c>
      <c r="G125" s="212" t="s">
        <v>244</v>
      </c>
      <c r="H125" s="213">
        <v>308.85000000000002</v>
      </c>
      <c r="I125" s="214"/>
      <c r="J125" s="215">
        <f>ROUND(I125*H125,2)</f>
        <v>0</v>
      </c>
      <c r="K125" s="211" t="s">
        <v>150</v>
      </c>
      <c r="L125" s="47"/>
      <c r="M125" s="216" t="s">
        <v>32</v>
      </c>
      <c r="N125" s="217" t="s">
        <v>49</v>
      </c>
      <c r="O125" s="87"/>
      <c r="P125" s="218">
        <f>O125*H125</f>
        <v>0</v>
      </c>
      <c r="Q125" s="218">
        <v>0</v>
      </c>
      <c r="R125" s="218">
        <f>Q125*H125</f>
        <v>0</v>
      </c>
      <c r="S125" s="218">
        <v>0</v>
      </c>
      <c r="T125" s="219">
        <f>S125*H125</f>
        <v>0</v>
      </c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R125" s="220" t="s">
        <v>151</v>
      </c>
      <c r="AT125" s="220" t="s">
        <v>146</v>
      </c>
      <c r="AU125" s="220" t="s">
        <v>21</v>
      </c>
      <c r="AY125" s="19" t="s">
        <v>144</v>
      </c>
      <c r="BE125" s="221">
        <f>IF(N125="základní",J125,0)</f>
        <v>0</v>
      </c>
      <c r="BF125" s="221">
        <f>IF(N125="snížená",J125,0)</f>
        <v>0</v>
      </c>
      <c r="BG125" s="221">
        <f>IF(N125="zákl. přenesená",J125,0)</f>
        <v>0</v>
      </c>
      <c r="BH125" s="221">
        <f>IF(N125="sníž. přenesená",J125,0)</f>
        <v>0</v>
      </c>
      <c r="BI125" s="221">
        <f>IF(N125="nulová",J125,0)</f>
        <v>0</v>
      </c>
      <c r="BJ125" s="19" t="s">
        <v>86</v>
      </c>
      <c r="BK125" s="221">
        <f>ROUND(I125*H125,2)</f>
        <v>0</v>
      </c>
      <c r="BL125" s="19" t="s">
        <v>151</v>
      </c>
      <c r="BM125" s="220" t="s">
        <v>319</v>
      </c>
    </row>
    <row r="126" s="2" customFormat="1">
      <c r="A126" s="41"/>
      <c r="B126" s="42"/>
      <c r="C126" s="43"/>
      <c r="D126" s="222" t="s">
        <v>153</v>
      </c>
      <c r="E126" s="43"/>
      <c r="F126" s="223" t="s">
        <v>257</v>
      </c>
      <c r="G126" s="43"/>
      <c r="H126" s="43"/>
      <c r="I126" s="224"/>
      <c r="J126" s="43"/>
      <c r="K126" s="43"/>
      <c r="L126" s="47"/>
      <c r="M126" s="225"/>
      <c r="N126" s="226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19" t="s">
        <v>153</v>
      </c>
      <c r="AU126" s="19" t="s">
        <v>21</v>
      </c>
    </row>
    <row r="127" s="13" customFormat="1">
      <c r="A127" s="13"/>
      <c r="B127" s="227"/>
      <c r="C127" s="228"/>
      <c r="D127" s="229" t="s">
        <v>155</v>
      </c>
      <c r="E127" s="230" t="s">
        <v>32</v>
      </c>
      <c r="F127" s="231" t="s">
        <v>320</v>
      </c>
      <c r="G127" s="228"/>
      <c r="H127" s="232">
        <v>308.85000000000002</v>
      </c>
      <c r="I127" s="233"/>
      <c r="J127" s="228"/>
      <c r="K127" s="228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155</v>
      </c>
      <c r="AU127" s="238" t="s">
        <v>21</v>
      </c>
      <c r="AV127" s="13" t="s">
        <v>21</v>
      </c>
      <c r="AW127" s="13" t="s">
        <v>39</v>
      </c>
      <c r="AX127" s="13" t="s">
        <v>78</v>
      </c>
      <c r="AY127" s="238" t="s">
        <v>144</v>
      </c>
    </row>
    <row r="128" s="14" customFormat="1">
      <c r="A128" s="14"/>
      <c r="B128" s="239"/>
      <c r="C128" s="240"/>
      <c r="D128" s="229" t="s">
        <v>155</v>
      </c>
      <c r="E128" s="241" t="s">
        <v>32</v>
      </c>
      <c r="F128" s="242" t="s">
        <v>157</v>
      </c>
      <c r="G128" s="240"/>
      <c r="H128" s="243">
        <v>308.85000000000002</v>
      </c>
      <c r="I128" s="244"/>
      <c r="J128" s="240"/>
      <c r="K128" s="240"/>
      <c r="L128" s="245"/>
      <c r="M128" s="260"/>
      <c r="N128" s="261"/>
      <c r="O128" s="261"/>
      <c r="P128" s="261"/>
      <c r="Q128" s="261"/>
      <c r="R128" s="261"/>
      <c r="S128" s="261"/>
      <c r="T128" s="262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155</v>
      </c>
      <c r="AU128" s="249" t="s">
        <v>21</v>
      </c>
      <c r="AV128" s="14" t="s">
        <v>151</v>
      </c>
      <c r="AW128" s="14" t="s">
        <v>39</v>
      </c>
      <c r="AX128" s="14" t="s">
        <v>86</v>
      </c>
      <c r="AY128" s="249" t="s">
        <v>144</v>
      </c>
    </row>
    <row r="129" s="2" customFormat="1" ht="6.96" customHeight="1">
      <c r="A129" s="41"/>
      <c r="B129" s="62"/>
      <c r="C129" s="63"/>
      <c r="D129" s="63"/>
      <c r="E129" s="63"/>
      <c r="F129" s="63"/>
      <c r="G129" s="63"/>
      <c r="H129" s="63"/>
      <c r="I129" s="63"/>
      <c r="J129" s="63"/>
      <c r="K129" s="63"/>
      <c r="L129" s="47"/>
      <c r="M129" s="41"/>
      <c r="O129" s="41"/>
      <c r="P129" s="41"/>
      <c r="Q129" s="41"/>
      <c r="R129" s="41"/>
      <c r="S129" s="41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</row>
  </sheetData>
  <sheetProtection sheet="1" autoFilter="0" formatColumns="0" formatRows="0" objects="1" scenarios="1" spinCount="100000" saltValue="Y/IlK8NOyPGfegm6I0/VUiYh8N3p1pWig7pcpy2dSPDZUdj2Gxf/D5GEX1Ncfr0wCpdlQiuoeNRd3BudcPFW2Q==" hashValue="UuVQSchIXeSnSZY8jAxyMozAGNQYQccX1mNXmUFdkNgbHNunokTUZxTccox3KQhmrsGJN7dSYXpOmyVYq3UlGw==" algorithmName="SHA-512" password="CC35"/>
  <autoFilter ref="C81:K12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2/113151111"/>
    <hyperlink ref="F90" r:id="rId2" display="https://podminky.urs.cz/item/CS_URS_2024_02/122151104"/>
    <hyperlink ref="F94" r:id="rId3" display="https://podminky.urs.cz/item/CS_URS_2024_02/162351103"/>
    <hyperlink ref="F100" r:id="rId4" display="https://podminky.urs.cz/item/CS_URS_2024_02/167151111"/>
    <hyperlink ref="F105" r:id="rId5" display="https://podminky.urs.cz/item/CS_URS_2024_02/171152501"/>
    <hyperlink ref="F109" r:id="rId6" display="https://podminky.urs.cz/item/CS_URS_2024_02/171251201"/>
    <hyperlink ref="F113" r:id="rId7" display="https://podminky.urs.cz/item/CS_URS_2024_02/173153101"/>
    <hyperlink ref="F117" r:id="rId8" display="https://podminky.urs.cz/item/CS_URS_2024_02/174151101"/>
    <hyperlink ref="F121" r:id="rId9" display="https://podminky.urs.cz/item/CS_URS_2024_02/182251101"/>
    <hyperlink ref="F126" r:id="rId10" display="https://podminky.urs.cz/item/CS_URS_2024_02/99722157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321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118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141" t="s">
        <v>26</v>
      </c>
      <c r="E13" s="41"/>
      <c r="F13" s="142" t="s">
        <v>27</v>
      </c>
      <c r="G13" s="41"/>
      <c r="H13" s="41"/>
      <c r="I13" s="141" t="s">
        <v>28</v>
      </c>
      <c r="J13" s="142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120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ROUND((SUM(BE85:BE134)),  2)</f>
        <v>0</v>
      </c>
      <c r="G33" s="41"/>
      <c r="H33" s="41"/>
      <c r="I33" s="153">
        <v>0.20999999999999999</v>
      </c>
      <c r="J33" s="152">
        <f>ROUND(((SUM(BE85:BE134))*I33),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ROUND((SUM(BF85:BF134)),  2)</f>
        <v>0</v>
      </c>
      <c r="G34" s="41"/>
      <c r="H34" s="41"/>
      <c r="I34" s="153">
        <v>0.14999999999999999</v>
      </c>
      <c r="J34" s="152">
        <f>ROUND(((SUM(BF85:BF134))*I34),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ROUND((SUM(BG85:BG134)),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ROUND((SUM(BH85:BH134)),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ROUND((SUM(BI85:BI134)),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22112020_03 - Mníšek pod Brdy - Těsnění dna odkaliště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Mníšek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Ing.R.Pýcha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125</v>
      </c>
      <c r="E60" s="173"/>
      <c r="F60" s="173"/>
      <c r="G60" s="173"/>
      <c r="H60" s="173"/>
      <c r="I60" s="173"/>
      <c r="J60" s="174">
        <f>J86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126</v>
      </c>
      <c r="E61" s="179"/>
      <c r="F61" s="179"/>
      <c r="G61" s="179"/>
      <c r="H61" s="179"/>
      <c r="I61" s="179"/>
      <c r="J61" s="180">
        <f>J87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322</v>
      </c>
      <c r="E62" s="179"/>
      <c r="F62" s="179"/>
      <c r="G62" s="179"/>
      <c r="H62" s="179"/>
      <c r="I62" s="179"/>
      <c r="J62" s="180">
        <f>J96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127</v>
      </c>
      <c r="E63" s="179"/>
      <c r="F63" s="179"/>
      <c r="G63" s="179"/>
      <c r="H63" s="179"/>
      <c r="I63" s="179"/>
      <c r="J63" s="180">
        <f>J105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0"/>
      <c r="C64" s="171"/>
      <c r="D64" s="172" t="s">
        <v>323</v>
      </c>
      <c r="E64" s="173"/>
      <c r="F64" s="173"/>
      <c r="G64" s="173"/>
      <c r="H64" s="173"/>
      <c r="I64" s="173"/>
      <c r="J64" s="174">
        <f>J113</f>
        <v>0</v>
      </c>
      <c r="K64" s="171"/>
      <c r="L64" s="17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6"/>
      <c r="C65" s="177"/>
      <c r="D65" s="178" t="s">
        <v>324</v>
      </c>
      <c r="E65" s="179"/>
      <c r="F65" s="179"/>
      <c r="G65" s="179"/>
      <c r="H65" s="179"/>
      <c r="I65" s="179"/>
      <c r="J65" s="180">
        <f>J114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5" t="s">
        <v>129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5" t="str">
        <f>E7</f>
        <v xml:space="preserve">22112020_22 - Sanace -10  Mníšek pod Brdy, Halda, Bažantnice a okoli-12</v>
      </c>
      <c r="F75" s="34"/>
      <c r="G75" s="34"/>
      <c r="H75" s="34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22112020_03 - Mníšek pod Brdy - Těsnění dna odkaliště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22</v>
      </c>
      <c r="D79" s="43"/>
      <c r="E79" s="43"/>
      <c r="F79" s="29" t="str">
        <f>F12</f>
        <v>Mníšek pod Brdy</v>
      </c>
      <c r="G79" s="43"/>
      <c r="H79" s="43"/>
      <c r="I79" s="34" t="s">
        <v>24</v>
      </c>
      <c r="J79" s="75" t="str">
        <f>IF(J12="","",J12)</f>
        <v>14. 12. 2024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4" t="s">
        <v>30</v>
      </c>
      <c r="D81" s="43"/>
      <c r="E81" s="43"/>
      <c r="F81" s="29" t="str">
        <f>E15</f>
        <v>Město Mníšek pod Brdy</v>
      </c>
      <c r="G81" s="43"/>
      <c r="H81" s="43"/>
      <c r="I81" s="34" t="s">
        <v>37</v>
      </c>
      <c r="J81" s="39" t="str">
        <f>E21</f>
        <v>Interprojekt odpady s. r. 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35</v>
      </c>
      <c r="D82" s="43"/>
      <c r="E82" s="43"/>
      <c r="F82" s="29" t="str">
        <f>IF(E18="","",E18)</f>
        <v>Vyplň údaj</v>
      </c>
      <c r="G82" s="43"/>
      <c r="H82" s="43"/>
      <c r="I82" s="34" t="s">
        <v>40</v>
      </c>
      <c r="J82" s="39" t="str">
        <f>E24</f>
        <v>Ing.R.Pýcha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2"/>
      <c r="B84" s="183"/>
      <c r="C84" s="184" t="s">
        <v>130</v>
      </c>
      <c r="D84" s="185" t="s">
        <v>63</v>
      </c>
      <c r="E84" s="185" t="s">
        <v>59</v>
      </c>
      <c r="F84" s="185" t="s">
        <v>60</v>
      </c>
      <c r="G84" s="185" t="s">
        <v>131</v>
      </c>
      <c r="H84" s="185" t="s">
        <v>132</v>
      </c>
      <c r="I84" s="185" t="s">
        <v>133</v>
      </c>
      <c r="J84" s="185" t="s">
        <v>123</v>
      </c>
      <c r="K84" s="186" t="s">
        <v>134</v>
      </c>
      <c r="L84" s="187"/>
      <c r="M84" s="95" t="s">
        <v>32</v>
      </c>
      <c r="N84" s="96" t="s">
        <v>48</v>
      </c>
      <c r="O84" s="96" t="s">
        <v>135</v>
      </c>
      <c r="P84" s="96" t="s">
        <v>136</v>
      </c>
      <c r="Q84" s="96" t="s">
        <v>137</v>
      </c>
      <c r="R84" s="96" t="s">
        <v>138</v>
      </c>
      <c r="S84" s="96" t="s">
        <v>139</v>
      </c>
      <c r="T84" s="97" t="s">
        <v>140</v>
      </c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</row>
    <row r="85" s="2" customFormat="1" ht="22.8" customHeight="1">
      <c r="A85" s="41"/>
      <c r="B85" s="42"/>
      <c r="C85" s="102" t="s">
        <v>141</v>
      </c>
      <c r="D85" s="43"/>
      <c r="E85" s="43"/>
      <c r="F85" s="43"/>
      <c r="G85" s="43"/>
      <c r="H85" s="43"/>
      <c r="I85" s="43"/>
      <c r="J85" s="188">
        <f>BK85</f>
        <v>0</v>
      </c>
      <c r="K85" s="43"/>
      <c r="L85" s="47"/>
      <c r="M85" s="98"/>
      <c r="N85" s="189"/>
      <c r="O85" s="99"/>
      <c r="P85" s="190">
        <f>P86+P113</f>
        <v>0</v>
      </c>
      <c r="Q85" s="99"/>
      <c r="R85" s="190">
        <f>R86+R113</f>
        <v>17.890023999999997</v>
      </c>
      <c r="S85" s="99"/>
      <c r="T85" s="191">
        <f>T86+T113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19" t="s">
        <v>77</v>
      </c>
      <c r="AU85" s="19" t="s">
        <v>124</v>
      </c>
      <c r="BK85" s="192">
        <f>BK86+BK113</f>
        <v>0</v>
      </c>
    </row>
    <row r="86" s="12" customFormat="1" ht="25.92" customHeight="1">
      <c r="A86" s="12"/>
      <c r="B86" s="193"/>
      <c r="C86" s="194"/>
      <c r="D86" s="195" t="s">
        <v>77</v>
      </c>
      <c r="E86" s="196" t="s">
        <v>142</v>
      </c>
      <c r="F86" s="196" t="s">
        <v>143</v>
      </c>
      <c r="G86" s="194"/>
      <c r="H86" s="194"/>
      <c r="I86" s="197"/>
      <c r="J86" s="198">
        <f>BK86</f>
        <v>0</v>
      </c>
      <c r="K86" s="194"/>
      <c r="L86" s="199"/>
      <c r="M86" s="200"/>
      <c r="N86" s="201"/>
      <c r="O86" s="201"/>
      <c r="P86" s="202">
        <f>P87+P96+P105</f>
        <v>0</v>
      </c>
      <c r="Q86" s="201"/>
      <c r="R86" s="202">
        <f>R87+R96+R105</f>
        <v>3.7962799999999994</v>
      </c>
      <c r="S86" s="201"/>
      <c r="T86" s="203">
        <f>T87+T96+T105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4" t="s">
        <v>86</v>
      </c>
      <c r="AT86" s="205" t="s">
        <v>77</v>
      </c>
      <c r="AU86" s="205" t="s">
        <v>78</v>
      </c>
      <c r="AY86" s="204" t="s">
        <v>144</v>
      </c>
      <c r="BK86" s="206">
        <f>BK87+BK96+BK105</f>
        <v>0</v>
      </c>
    </row>
    <row r="87" s="12" customFormat="1" ht="22.8" customHeight="1">
      <c r="A87" s="12"/>
      <c r="B87" s="193"/>
      <c r="C87" s="194"/>
      <c r="D87" s="195" t="s">
        <v>77</v>
      </c>
      <c r="E87" s="207" t="s">
        <v>86</v>
      </c>
      <c r="F87" s="207" t="s">
        <v>145</v>
      </c>
      <c r="G87" s="194"/>
      <c r="H87" s="194"/>
      <c r="I87" s="197"/>
      <c r="J87" s="208">
        <f>BK87</f>
        <v>0</v>
      </c>
      <c r="K87" s="194"/>
      <c r="L87" s="199"/>
      <c r="M87" s="200"/>
      <c r="N87" s="201"/>
      <c r="O87" s="201"/>
      <c r="P87" s="202">
        <f>SUM(P88:P95)</f>
        <v>0</v>
      </c>
      <c r="Q87" s="201"/>
      <c r="R87" s="202">
        <f>SUM(R88:R95)</f>
        <v>0</v>
      </c>
      <c r="S87" s="201"/>
      <c r="T87" s="203">
        <f>SUM(T88:T95)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4" t="s">
        <v>86</v>
      </c>
      <c r="AT87" s="205" t="s">
        <v>77</v>
      </c>
      <c r="AU87" s="205" t="s">
        <v>86</v>
      </c>
      <c r="AY87" s="204" t="s">
        <v>144</v>
      </c>
      <c r="BK87" s="206">
        <f>SUM(BK88:BK95)</f>
        <v>0</v>
      </c>
    </row>
    <row r="88" s="2" customFormat="1" ht="24.15" customHeight="1">
      <c r="A88" s="41"/>
      <c r="B88" s="42"/>
      <c r="C88" s="209" t="s">
        <v>86</v>
      </c>
      <c r="D88" s="209" t="s">
        <v>146</v>
      </c>
      <c r="E88" s="210" t="s">
        <v>325</v>
      </c>
      <c r="F88" s="211" t="s">
        <v>326</v>
      </c>
      <c r="G88" s="212" t="s">
        <v>188</v>
      </c>
      <c r="H88" s="213">
        <v>176.40000000000001</v>
      </c>
      <c r="I88" s="214"/>
      <c r="J88" s="215">
        <f>ROUND(I88*H88,2)</f>
        <v>0</v>
      </c>
      <c r="K88" s="211" t="s">
        <v>150</v>
      </c>
      <c r="L88" s="47"/>
      <c r="M88" s="216" t="s">
        <v>32</v>
      </c>
      <c r="N88" s="217" t="s">
        <v>49</v>
      </c>
      <c r="O88" s="87"/>
      <c r="P88" s="218">
        <f>O88*H88</f>
        <v>0</v>
      </c>
      <c r="Q88" s="218">
        <v>0</v>
      </c>
      <c r="R88" s="218">
        <f>Q88*H88</f>
        <v>0</v>
      </c>
      <c r="S88" s="218">
        <v>0</v>
      </c>
      <c r="T88" s="21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0" t="s">
        <v>151</v>
      </c>
      <c r="AT88" s="220" t="s">
        <v>146</v>
      </c>
      <c r="AU88" s="220" t="s">
        <v>21</v>
      </c>
      <c r="AY88" s="19" t="s">
        <v>144</v>
      </c>
      <c r="BE88" s="221">
        <f>IF(N88="základní",J88,0)</f>
        <v>0</v>
      </c>
      <c r="BF88" s="221">
        <f>IF(N88="snížená",J88,0)</f>
        <v>0</v>
      </c>
      <c r="BG88" s="221">
        <f>IF(N88="zákl. přenesená",J88,0)</f>
        <v>0</v>
      </c>
      <c r="BH88" s="221">
        <f>IF(N88="sníž. přenesená",J88,0)</f>
        <v>0</v>
      </c>
      <c r="BI88" s="221">
        <f>IF(N88="nulová",J88,0)</f>
        <v>0</v>
      </c>
      <c r="BJ88" s="19" t="s">
        <v>86</v>
      </c>
      <c r="BK88" s="221">
        <f>ROUND(I88*H88,2)</f>
        <v>0</v>
      </c>
      <c r="BL88" s="19" t="s">
        <v>151</v>
      </c>
      <c r="BM88" s="220" t="s">
        <v>327</v>
      </c>
    </row>
    <row r="89" s="2" customFormat="1">
      <c r="A89" s="41"/>
      <c r="B89" s="42"/>
      <c r="C89" s="43"/>
      <c r="D89" s="222" t="s">
        <v>153</v>
      </c>
      <c r="E89" s="43"/>
      <c r="F89" s="223" t="s">
        <v>328</v>
      </c>
      <c r="G89" s="43"/>
      <c r="H89" s="43"/>
      <c r="I89" s="224"/>
      <c r="J89" s="43"/>
      <c r="K89" s="43"/>
      <c r="L89" s="47"/>
      <c r="M89" s="225"/>
      <c r="N89" s="226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153</v>
      </c>
      <c r="AU89" s="19" t="s">
        <v>21</v>
      </c>
    </row>
    <row r="90" s="13" customFormat="1">
      <c r="A90" s="13"/>
      <c r="B90" s="227"/>
      <c r="C90" s="228"/>
      <c r="D90" s="229" t="s">
        <v>155</v>
      </c>
      <c r="E90" s="230" t="s">
        <v>32</v>
      </c>
      <c r="F90" s="231" t="s">
        <v>329</v>
      </c>
      <c r="G90" s="228"/>
      <c r="H90" s="232">
        <v>176.40000000000001</v>
      </c>
      <c r="I90" s="233"/>
      <c r="J90" s="228"/>
      <c r="K90" s="228"/>
      <c r="L90" s="234"/>
      <c r="M90" s="235"/>
      <c r="N90" s="236"/>
      <c r="O90" s="236"/>
      <c r="P90" s="236"/>
      <c r="Q90" s="236"/>
      <c r="R90" s="236"/>
      <c r="S90" s="236"/>
      <c r="T90" s="237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8" t="s">
        <v>155</v>
      </c>
      <c r="AU90" s="238" t="s">
        <v>21</v>
      </c>
      <c r="AV90" s="13" t="s">
        <v>21</v>
      </c>
      <c r="AW90" s="13" t="s">
        <v>39</v>
      </c>
      <c r="AX90" s="13" t="s">
        <v>78</v>
      </c>
      <c r="AY90" s="238" t="s">
        <v>144</v>
      </c>
    </row>
    <row r="91" s="14" customFormat="1">
      <c r="A91" s="14"/>
      <c r="B91" s="239"/>
      <c r="C91" s="240"/>
      <c r="D91" s="229" t="s">
        <v>155</v>
      </c>
      <c r="E91" s="241" t="s">
        <v>32</v>
      </c>
      <c r="F91" s="242" t="s">
        <v>157</v>
      </c>
      <c r="G91" s="240"/>
      <c r="H91" s="243">
        <v>176.40000000000001</v>
      </c>
      <c r="I91" s="244"/>
      <c r="J91" s="240"/>
      <c r="K91" s="240"/>
      <c r="L91" s="245"/>
      <c r="M91" s="246"/>
      <c r="N91" s="247"/>
      <c r="O91" s="247"/>
      <c r="P91" s="247"/>
      <c r="Q91" s="247"/>
      <c r="R91" s="247"/>
      <c r="S91" s="247"/>
      <c r="T91" s="248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T91" s="249" t="s">
        <v>155</v>
      </c>
      <c r="AU91" s="249" t="s">
        <v>21</v>
      </c>
      <c r="AV91" s="14" t="s">
        <v>151</v>
      </c>
      <c r="AW91" s="14" t="s">
        <v>39</v>
      </c>
      <c r="AX91" s="14" t="s">
        <v>86</v>
      </c>
      <c r="AY91" s="249" t="s">
        <v>144</v>
      </c>
    </row>
    <row r="92" s="2" customFormat="1" ht="24.15" customHeight="1">
      <c r="A92" s="41"/>
      <c r="B92" s="42"/>
      <c r="C92" s="209" t="s">
        <v>21</v>
      </c>
      <c r="D92" s="209" t="s">
        <v>146</v>
      </c>
      <c r="E92" s="210" t="s">
        <v>310</v>
      </c>
      <c r="F92" s="211" t="s">
        <v>311</v>
      </c>
      <c r="G92" s="212" t="s">
        <v>188</v>
      </c>
      <c r="H92" s="213">
        <v>176.40000000000001</v>
      </c>
      <c r="I92" s="214"/>
      <c r="J92" s="215">
        <f>ROUND(I92*H92,2)</f>
        <v>0</v>
      </c>
      <c r="K92" s="211" t="s">
        <v>150</v>
      </c>
      <c r="L92" s="47"/>
      <c r="M92" s="216" t="s">
        <v>32</v>
      </c>
      <c r="N92" s="217" t="s">
        <v>49</v>
      </c>
      <c r="O92" s="87"/>
      <c r="P92" s="218">
        <f>O92*H92</f>
        <v>0</v>
      </c>
      <c r="Q92" s="218">
        <v>0</v>
      </c>
      <c r="R92" s="218">
        <f>Q92*H92</f>
        <v>0</v>
      </c>
      <c r="S92" s="218">
        <v>0</v>
      </c>
      <c r="T92" s="219">
        <f>S92*H92</f>
        <v>0</v>
      </c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R92" s="220" t="s">
        <v>151</v>
      </c>
      <c r="AT92" s="220" t="s">
        <v>146</v>
      </c>
      <c r="AU92" s="220" t="s">
        <v>21</v>
      </c>
      <c r="AY92" s="19" t="s">
        <v>144</v>
      </c>
      <c r="BE92" s="221">
        <f>IF(N92="základní",J92,0)</f>
        <v>0</v>
      </c>
      <c r="BF92" s="221">
        <f>IF(N92="snížená",J92,0)</f>
        <v>0</v>
      </c>
      <c r="BG92" s="221">
        <f>IF(N92="zákl. přenesená",J92,0)</f>
        <v>0</v>
      </c>
      <c r="BH92" s="221">
        <f>IF(N92="sníž. přenesená",J92,0)</f>
        <v>0</v>
      </c>
      <c r="BI92" s="221">
        <f>IF(N92="nulová",J92,0)</f>
        <v>0</v>
      </c>
      <c r="BJ92" s="19" t="s">
        <v>86</v>
      </c>
      <c r="BK92" s="221">
        <f>ROUND(I92*H92,2)</f>
        <v>0</v>
      </c>
      <c r="BL92" s="19" t="s">
        <v>151</v>
      </c>
      <c r="BM92" s="220" t="s">
        <v>330</v>
      </c>
    </row>
    <row r="93" s="2" customFormat="1">
      <c r="A93" s="41"/>
      <c r="B93" s="42"/>
      <c r="C93" s="43"/>
      <c r="D93" s="222" t="s">
        <v>153</v>
      </c>
      <c r="E93" s="43"/>
      <c r="F93" s="223" t="s">
        <v>313</v>
      </c>
      <c r="G93" s="43"/>
      <c r="H93" s="43"/>
      <c r="I93" s="224"/>
      <c r="J93" s="43"/>
      <c r="K93" s="43"/>
      <c r="L93" s="47"/>
      <c r="M93" s="225"/>
      <c r="N93" s="226"/>
      <c r="O93" s="87"/>
      <c r="P93" s="87"/>
      <c r="Q93" s="87"/>
      <c r="R93" s="87"/>
      <c r="S93" s="87"/>
      <c r="T93" s="88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19" t="s">
        <v>153</v>
      </c>
      <c r="AU93" s="19" t="s">
        <v>21</v>
      </c>
    </row>
    <row r="94" s="13" customFormat="1">
      <c r="A94" s="13"/>
      <c r="B94" s="227"/>
      <c r="C94" s="228"/>
      <c r="D94" s="229" t="s">
        <v>155</v>
      </c>
      <c r="E94" s="230" t="s">
        <v>32</v>
      </c>
      <c r="F94" s="231" t="s">
        <v>329</v>
      </c>
      <c r="G94" s="228"/>
      <c r="H94" s="232">
        <v>176.40000000000001</v>
      </c>
      <c r="I94" s="233"/>
      <c r="J94" s="228"/>
      <c r="K94" s="228"/>
      <c r="L94" s="234"/>
      <c r="M94" s="235"/>
      <c r="N94" s="236"/>
      <c r="O94" s="236"/>
      <c r="P94" s="236"/>
      <c r="Q94" s="236"/>
      <c r="R94" s="236"/>
      <c r="S94" s="236"/>
      <c r="T94" s="237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8" t="s">
        <v>155</v>
      </c>
      <c r="AU94" s="238" t="s">
        <v>21</v>
      </c>
      <c r="AV94" s="13" t="s">
        <v>21</v>
      </c>
      <c r="AW94" s="13" t="s">
        <v>39</v>
      </c>
      <c r="AX94" s="13" t="s">
        <v>78</v>
      </c>
      <c r="AY94" s="238" t="s">
        <v>144</v>
      </c>
    </row>
    <row r="95" s="14" customFormat="1">
      <c r="A95" s="14"/>
      <c r="B95" s="239"/>
      <c r="C95" s="240"/>
      <c r="D95" s="229" t="s">
        <v>155</v>
      </c>
      <c r="E95" s="241" t="s">
        <v>32</v>
      </c>
      <c r="F95" s="242" t="s">
        <v>157</v>
      </c>
      <c r="G95" s="240"/>
      <c r="H95" s="243">
        <v>176.40000000000001</v>
      </c>
      <c r="I95" s="244"/>
      <c r="J95" s="240"/>
      <c r="K95" s="240"/>
      <c r="L95" s="245"/>
      <c r="M95" s="246"/>
      <c r="N95" s="247"/>
      <c r="O95" s="247"/>
      <c r="P95" s="247"/>
      <c r="Q95" s="247"/>
      <c r="R95" s="247"/>
      <c r="S95" s="247"/>
      <c r="T95" s="248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T95" s="249" t="s">
        <v>155</v>
      </c>
      <c r="AU95" s="249" t="s">
        <v>21</v>
      </c>
      <c r="AV95" s="14" t="s">
        <v>151</v>
      </c>
      <c r="AW95" s="14" t="s">
        <v>39</v>
      </c>
      <c r="AX95" s="14" t="s">
        <v>86</v>
      </c>
      <c r="AY95" s="249" t="s">
        <v>144</v>
      </c>
    </row>
    <row r="96" s="12" customFormat="1" ht="22.8" customHeight="1">
      <c r="A96" s="12"/>
      <c r="B96" s="193"/>
      <c r="C96" s="194"/>
      <c r="D96" s="195" t="s">
        <v>77</v>
      </c>
      <c r="E96" s="207" t="s">
        <v>21</v>
      </c>
      <c r="F96" s="207" t="s">
        <v>331</v>
      </c>
      <c r="G96" s="194"/>
      <c r="H96" s="194"/>
      <c r="I96" s="197"/>
      <c r="J96" s="208">
        <f>BK96</f>
        <v>0</v>
      </c>
      <c r="K96" s="194"/>
      <c r="L96" s="199"/>
      <c r="M96" s="200"/>
      <c r="N96" s="201"/>
      <c r="O96" s="201"/>
      <c r="P96" s="202">
        <f>SUM(P97:P104)</f>
        <v>0</v>
      </c>
      <c r="Q96" s="201"/>
      <c r="R96" s="202">
        <f>SUM(R97:R104)</f>
        <v>3.6052799999999996</v>
      </c>
      <c r="S96" s="201"/>
      <c r="T96" s="203">
        <f>SUM(T97:T104)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4" t="s">
        <v>86</v>
      </c>
      <c r="AT96" s="205" t="s">
        <v>77</v>
      </c>
      <c r="AU96" s="205" t="s">
        <v>86</v>
      </c>
      <c r="AY96" s="204" t="s">
        <v>144</v>
      </c>
      <c r="BK96" s="206">
        <f>SUM(BK97:BK104)</f>
        <v>0</v>
      </c>
    </row>
    <row r="97" s="2" customFormat="1" ht="24.15" customHeight="1">
      <c r="A97" s="41"/>
      <c r="B97" s="42"/>
      <c r="C97" s="209" t="s">
        <v>164</v>
      </c>
      <c r="D97" s="209" t="s">
        <v>146</v>
      </c>
      <c r="E97" s="210" t="s">
        <v>332</v>
      </c>
      <c r="F97" s="211" t="s">
        <v>333</v>
      </c>
      <c r="G97" s="212" t="s">
        <v>149</v>
      </c>
      <c r="H97" s="213">
        <v>4144</v>
      </c>
      <c r="I97" s="214"/>
      <c r="J97" s="215">
        <f>ROUND(I97*H97,2)</f>
        <v>0</v>
      </c>
      <c r="K97" s="211" t="s">
        <v>32</v>
      </c>
      <c r="L97" s="47"/>
      <c r="M97" s="216" t="s">
        <v>32</v>
      </c>
      <c r="N97" s="217" t="s">
        <v>49</v>
      </c>
      <c r="O97" s="87"/>
      <c r="P97" s="218">
        <f>O97*H97</f>
        <v>0</v>
      </c>
      <c r="Q97" s="218">
        <v>0.00010000000000000001</v>
      </c>
      <c r="R97" s="218">
        <f>Q97*H97</f>
        <v>0.41440000000000005</v>
      </c>
      <c r="S97" s="218">
        <v>0</v>
      </c>
      <c r="T97" s="219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0" t="s">
        <v>151</v>
      </c>
      <c r="AT97" s="220" t="s">
        <v>146</v>
      </c>
      <c r="AU97" s="220" t="s">
        <v>21</v>
      </c>
      <c r="AY97" s="19" t="s">
        <v>144</v>
      </c>
      <c r="BE97" s="221">
        <f>IF(N97="základní",J97,0)</f>
        <v>0</v>
      </c>
      <c r="BF97" s="221">
        <f>IF(N97="snížená",J97,0)</f>
        <v>0</v>
      </c>
      <c r="BG97" s="221">
        <f>IF(N97="zákl. přenesená",J97,0)</f>
        <v>0</v>
      </c>
      <c r="BH97" s="221">
        <f>IF(N97="sníž. přenesená",J97,0)</f>
        <v>0</v>
      </c>
      <c r="BI97" s="221">
        <f>IF(N97="nulová",J97,0)</f>
        <v>0</v>
      </c>
      <c r="BJ97" s="19" t="s">
        <v>86</v>
      </c>
      <c r="BK97" s="221">
        <f>ROUND(I97*H97,2)</f>
        <v>0</v>
      </c>
      <c r="BL97" s="19" t="s">
        <v>151</v>
      </c>
      <c r="BM97" s="220" t="s">
        <v>334</v>
      </c>
    </row>
    <row r="98" s="13" customFormat="1">
      <c r="A98" s="13"/>
      <c r="B98" s="227"/>
      <c r="C98" s="228"/>
      <c r="D98" s="229" t="s">
        <v>155</v>
      </c>
      <c r="E98" s="230" t="s">
        <v>32</v>
      </c>
      <c r="F98" s="231" t="s">
        <v>335</v>
      </c>
      <c r="G98" s="228"/>
      <c r="H98" s="232">
        <v>3850</v>
      </c>
      <c r="I98" s="233"/>
      <c r="J98" s="228"/>
      <c r="K98" s="228"/>
      <c r="L98" s="234"/>
      <c r="M98" s="235"/>
      <c r="N98" s="236"/>
      <c r="O98" s="236"/>
      <c r="P98" s="236"/>
      <c r="Q98" s="236"/>
      <c r="R98" s="236"/>
      <c r="S98" s="236"/>
      <c r="T98" s="237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8" t="s">
        <v>155</v>
      </c>
      <c r="AU98" s="238" t="s">
        <v>21</v>
      </c>
      <c r="AV98" s="13" t="s">
        <v>21</v>
      </c>
      <c r="AW98" s="13" t="s">
        <v>39</v>
      </c>
      <c r="AX98" s="13" t="s">
        <v>78</v>
      </c>
      <c r="AY98" s="238" t="s">
        <v>144</v>
      </c>
    </row>
    <row r="99" s="13" customFormat="1">
      <c r="A99" s="13"/>
      <c r="B99" s="227"/>
      <c r="C99" s="228"/>
      <c r="D99" s="229" t="s">
        <v>155</v>
      </c>
      <c r="E99" s="230" t="s">
        <v>32</v>
      </c>
      <c r="F99" s="231" t="s">
        <v>336</v>
      </c>
      <c r="G99" s="228"/>
      <c r="H99" s="232">
        <v>294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155</v>
      </c>
      <c r="AU99" s="238" t="s">
        <v>21</v>
      </c>
      <c r="AV99" s="13" t="s">
        <v>21</v>
      </c>
      <c r="AW99" s="13" t="s">
        <v>39</v>
      </c>
      <c r="AX99" s="13" t="s">
        <v>78</v>
      </c>
      <c r="AY99" s="238" t="s">
        <v>144</v>
      </c>
    </row>
    <row r="100" s="14" customFormat="1">
      <c r="A100" s="14"/>
      <c r="B100" s="239"/>
      <c r="C100" s="240"/>
      <c r="D100" s="229" t="s">
        <v>155</v>
      </c>
      <c r="E100" s="241" t="s">
        <v>32</v>
      </c>
      <c r="F100" s="242" t="s">
        <v>157</v>
      </c>
      <c r="G100" s="240"/>
      <c r="H100" s="243">
        <v>4144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155</v>
      </c>
      <c r="AU100" s="249" t="s">
        <v>21</v>
      </c>
      <c r="AV100" s="14" t="s">
        <v>151</v>
      </c>
      <c r="AW100" s="14" t="s">
        <v>39</v>
      </c>
      <c r="AX100" s="14" t="s">
        <v>86</v>
      </c>
      <c r="AY100" s="249" t="s">
        <v>144</v>
      </c>
    </row>
    <row r="101" s="2" customFormat="1" ht="16.5" customHeight="1">
      <c r="A101" s="41"/>
      <c r="B101" s="42"/>
      <c r="C101" s="263" t="s">
        <v>151</v>
      </c>
      <c r="D101" s="263" t="s">
        <v>337</v>
      </c>
      <c r="E101" s="264" t="s">
        <v>338</v>
      </c>
      <c r="F101" s="265" t="s">
        <v>339</v>
      </c>
      <c r="G101" s="266" t="s">
        <v>149</v>
      </c>
      <c r="H101" s="267">
        <v>4558.3999999999996</v>
      </c>
      <c r="I101" s="268"/>
      <c r="J101" s="269">
        <f>ROUND(I101*H101,2)</f>
        <v>0</v>
      </c>
      <c r="K101" s="265" t="s">
        <v>150</v>
      </c>
      <c r="L101" s="270"/>
      <c r="M101" s="271" t="s">
        <v>32</v>
      </c>
      <c r="N101" s="272" t="s">
        <v>49</v>
      </c>
      <c r="O101" s="87"/>
      <c r="P101" s="218">
        <f>O101*H101</f>
        <v>0</v>
      </c>
      <c r="Q101" s="218">
        <v>0.00069999999999999999</v>
      </c>
      <c r="R101" s="218">
        <f>Q101*H101</f>
        <v>3.1908799999999995</v>
      </c>
      <c r="S101" s="218">
        <v>0</v>
      </c>
      <c r="T101" s="21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0" t="s">
        <v>192</v>
      </c>
      <c r="AT101" s="220" t="s">
        <v>337</v>
      </c>
      <c r="AU101" s="220" t="s">
        <v>21</v>
      </c>
      <c r="AY101" s="19" t="s">
        <v>144</v>
      </c>
      <c r="BE101" s="221">
        <f>IF(N101="základní",J101,0)</f>
        <v>0</v>
      </c>
      <c r="BF101" s="221">
        <f>IF(N101="snížená",J101,0)</f>
        <v>0</v>
      </c>
      <c r="BG101" s="221">
        <f>IF(N101="zákl. přenesená",J101,0)</f>
        <v>0</v>
      </c>
      <c r="BH101" s="221">
        <f>IF(N101="sníž. přenesená",J101,0)</f>
        <v>0</v>
      </c>
      <c r="BI101" s="221">
        <f>IF(N101="nulová",J101,0)</f>
        <v>0</v>
      </c>
      <c r="BJ101" s="19" t="s">
        <v>86</v>
      </c>
      <c r="BK101" s="221">
        <f>ROUND(I101*H101,2)</f>
        <v>0</v>
      </c>
      <c r="BL101" s="19" t="s">
        <v>151</v>
      </c>
      <c r="BM101" s="220" t="s">
        <v>340</v>
      </c>
    </row>
    <row r="102" s="13" customFormat="1">
      <c r="A102" s="13"/>
      <c r="B102" s="227"/>
      <c r="C102" s="228"/>
      <c r="D102" s="229" t="s">
        <v>155</v>
      </c>
      <c r="E102" s="230" t="s">
        <v>32</v>
      </c>
      <c r="F102" s="231" t="s">
        <v>341</v>
      </c>
      <c r="G102" s="228"/>
      <c r="H102" s="232">
        <v>4235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8" t="s">
        <v>155</v>
      </c>
      <c r="AU102" s="238" t="s">
        <v>21</v>
      </c>
      <c r="AV102" s="13" t="s">
        <v>21</v>
      </c>
      <c r="AW102" s="13" t="s">
        <v>39</v>
      </c>
      <c r="AX102" s="13" t="s">
        <v>78</v>
      </c>
      <c r="AY102" s="238" t="s">
        <v>144</v>
      </c>
    </row>
    <row r="103" s="13" customFormat="1">
      <c r="A103" s="13"/>
      <c r="B103" s="227"/>
      <c r="C103" s="228"/>
      <c r="D103" s="229" t="s">
        <v>155</v>
      </c>
      <c r="E103" s="230" t="s">
        <v>32</v>
      </c>
      <c r="F103" s="231" t="s">
        <v>342</v>
      </c>
      <c r="G103" s="228"/>
      <c r="H103" s="232">
        <v>323.39999999999998</v>
      </c>
      <c r="I103" s="233"/>
      <c r="J103" s="228"/>
      <c r="K103" s="228"/>
      <c r="L103" s="234"/>
      <c r="M103" s="235"/>
      <c r="N103" s="236"/>
      <c r="O103" s="236"/>
      <c r="P103" s="236"/>
      <c r="Q103" s="236"/>
      <c r="R103" s="236"/>
      <c r="S103" s="236"/>
      <c r="T103" s="23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8" t="s">
        <v>155</v>
      </c>
      <c r="AU103" s="238" t="s">
        <v>21</v>
      </c>
      <c r="AV103" s="13" t="s">
        <v>21</v>
      </c>
      <c r="AW103" s="13" t="s">
        <v>39</v>
      </c>
      <c r="AX103" s="13" t="s">
        <v>78</v>
      </c>
      <c r="AY103" s="238" t="s">
        <v>144</v>
      </c>
    </row>
    <row r="104" s="14" customFormat="1">
      <c r="A104" s="14"/>
      <c r="B104" s="239"/>
      <c r="C104" s="240"/>
      <c r="D104" s="229" t="s">
        <v>155</v>
      </c>
      <c r="E104" s="241" t="s">
        <v>32</v>
      </c>
      <c r="F104" s="242" t="s">
        <v>157</v>
      </c>
      <c r="G104" s="240"/>
      <c r="H104" s="243">
        <v>4558.3999999999996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155</v>
      </c>
      <c r="AU104" s="249" t="s">
        <v>21</v>
      </c>
      <c r="AV104" s="14" t="s">
        <v>151</v>
      </c>
      <c r="AW104" s="14" t="s">
        <v>39</v>
      </c>
      <c r="AX104" s="14" t="s">
        <v>86</v>
      </c>
      <c r="AY104" s="249" t="s">
        <v>144</v>
      </c>
    </row>
    <row r="105" s="12" customFormat="1" ht="22.8" customHeight="1">
      <c r="A105" s="12"/>
      <c r="B105" s="193"/>
      <c r="C105" s="194"/>
      <c r="D105" s="195" t="s">
        <v>77</v>
      </c>
      <c r="E105" s="207" t="s">
        <v>198</v>
      </c>
      <c r="F105" s="207" t="s">
        <v>221</v>
      </c>
      <c r="G105" s="194"/>
      <c r="H105" s="194"/>
      <c r="I105" s="197"/>
      <c r="J105" s="208">
        <f>BK105</f>
        <v>0</v>
      </c>
      <c r="K105" s="194"/>
      <c r="L105" s="199"/>
      <c r="M105" s="200"/>
      <c r="N105" s="201"/>
      <c r="O105" s="201"/>
      <c r="P105" s="202">
        <f>SUM(P106:P112)</f>
        <v>0</v>
      </c>
      <c r="Q105" s="201"/>
      <c r="R105" s="202">
        <f>SUM(R106:R112)</f>
        <v>0.191</v>
      </c>
      <c r="S105" s="201"/>
      <c r="T105" s="203">
        <f>SUM(T106:T112)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4" t="s">
        <v>86</v>
      </c>
      <c r="AT105" s="205" t="s">
        <v>77</v>
      </c>
      <c r="AU105" s="205" t="s">
        <v>86</v>
      </c>
      <c r="AY105" s="204" t="s">
        <v>144</v>
      </c>
      <c r="BK105" s="206">
        <f>SUM(BK106:BK112)</f>
        <v>0</v>
      </c>
    </row>
    <row r="106" s="2" customFormat="1" ht="16.5" customHeight="1">
      <c r="A106" s="41"/>
      <c r="B106" s="42"/>
      <c r="C106" s="209" t="s">
        <v>174</v>
      </c>
      <c r="D106" s="209" t="s">
        <v>146</v>
      </c>
      <c r="E106" s="210" t="s">
        <v>343</v>
      </c>
      <c r="F106" s="211" t="s">
        <v>344</v>
      </c>
      <c r="G106" s="212" t="s">
        <v>345</v>
      </c>
      <c r="H106" s="213">
        <v>190.5</v>
      </c>
      <c r="I106" s="214"/>
      <c r="J106" s="215">
        <f>ROUND(I106*H106,2)</f>
        <v>0</v>
      </c>
      <c r="K106" s="211" t="s">
        <v>150</v>
      </c>
      <c r="L106" s="47"/>
      <c r="M106" s="216" t="s">
        <v>32</v>
      </c>
      <c r="N106" s="217" t="s">
        <v>49</v>
      </c>
      <c r="O106" s="87"/>
      <c r="P106" s="218">
        <f>O106*H106</f>
        <v>0</v>
      </c>
      <c r="Q106" s="218">
        <v>0</v>
      </c>
      <c r="R106" s="218">
        <f>Q106*H106</f>
        <v>0</v>
      </c>
      <c r="S106" s="218">
        <v>0</v>
      </c>
      <c r="T106" s="21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0" t="s">
        <v>151</v>
      </c>
      <c r="AT106" s="220" t="s">
        <v>146</v>
      </c>
      <c r="AU106" s="220" t="s">
        <v>21</v>
      </c>
      <c r="AY106" s="19" t="s">
        <v>144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19" t="s">
        <v>86</v>
      </c>
      <c r="BK106" s="221">
        <f>ROUND(I106*H106,2)</f>
        <v>0</v>
      </c>
      <c r="BL106" s="19" t="s">
        <v>151</v>
      </c>
      <c r="BM106" s="220" t="s">
        <v>346</v>
      </c>
    </row>
    <row r="107" s="2" customFormat="1">
      <c r="A107" s="41"/>
      <c r="B107" s="42"/>
      <c r="C107" s="43"/>
      <c r="D107" s="222" t="s">
        <v>153</v>
      </c>
      <c r="E107" s="43"/>
      <c r="F107" s="223" t="s">
        <v>347</v>
      </c>
      <c r="G107" s="43"/>
      <c r="H107" s="43"/>
      <c r="I107" s="224"/>
      <c r="J107" s="43"/>
      <c r="K107" s="43"/>
      <c r="L107" s="47"/>
      <c r="M107" s="225"/>
      <c r="N107" s="226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19" t="s">
        <v>153</v>
      </c>
      <c r="AU107" s="19" t="s">
        <v>21</v>
      </c>
    </row>
    <row r="108" s="13" customFormat="1">
      <c r="A108" s="13"/>
      <c r="B108" s="227"/>
      <c r="C108" s="228"/>
      <c r="D108" s="229" t="s">
        <v>155</v>
      </c>
      <c r="E108" s="230" t="s">
        <v>32</v>
      </c>
      <c r="F108" s="231" t="s">
        <v>348</v>
      </c>
      <c r="G108" s="228"/>
      <c r="H108" s="232">
        <v>190.5</v>
      </c>
      <c r="I108" s="233"/>
      <c r="J108" s="228"/>
      <c r="K108" s="228"/>
      <c r="L108" s="234"/>
      <c r="M108" s="235"/>
      <c r="N108" s="236"/>
      <c r="O108" s="236"/>
      <c r="P108" s="236"/>
      <c r="Q108" s="236"/>
      <c r="R108" s="236"/>
      <c r="S108" s="236"/>
      <c r="T108" s="23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8" t="s">
        <v>155</v>
      </c>
      <c r="AU108" s="238" t="s">
        <v>21</v>
      </c>
      <c r="AV108" s="13" t="s">
        <v>21</v>
      </c>
      <c r="AW108" s="13" t="s">
        <v>39</v>
      </c>
      <c r="AX108" s="13" t="s">
        <v>78</v>
      </c>
      <c r="AY108" s="238" t="s">
        <v>144</v>
      </c>
    </row>
    <row r="109" s="14" customFormat="1">
      <c r="A109" s="14"/>
      <c r="B109" s="239"/>
      <c r="C109" s="240"/>
      <c r="D109" s="229" t="s">
        <v>155</v>
      </c>
      <c r="E109" s="241" t="s">
        <v>32</v>
      </c>
      <c r="F109" s="242" t="s">
        <v>157</v>
      </c>
      <c r="G109" s="240"/>
      <c r="H109" s="243">
        <v>190.5</v>
      </c>
      <c r="I109" s="244"/>
      <c r="J109" s="240"/>
      <c r="K109" s="240"/>
      <c r="L109" s="245"/>
      <c r="M109" s="246"/>
      <c r="N109" s="247"/>
      <c r="O109" s="247"/>
      <c r="P109" s="247"/>
      <c r="Q109" s="247"/>
      <c r="R109" s="247"/>
      <c r="S109" s="247"/>
      <c r="T109" s="24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9" t="s">
        <v>155</v>
      </c>
      <c r="AU109" s="249" t="s">
        <v>21</v>
      </c>
      <c r="AV109" s="14" t="s">
        <v>151</v>
      </c>
      <c r="AW109" s="14" t="s">
        <v>39</v>
      </c>
      <c r="AX109" s="14" t="s">
        <v>86</v>
      </c>
      <c r="AY109" s="249" t="s">
        <v>144</v>
      </c>
    </row>
    <row r="110" s="2" customFormat="1" ht="16.5" customHeight="1">
      <c r="A110" s="41"/>
      <c r="B110" s="42"/>
      <c r="C110" s="263" t="s">
        <v>179</v>
      </c>
      <c r="D110" s="263" t="s">
        <v>337</v>
      </c>
      <c r="E110" s="264" t="s">
        <v>349</v>
      </c>
      <c r="F110" s="265" t="s">
        <v>350</v>
      </c>
      <c r="G110" s="266" t="s">
        <v>244</v>
      </c>
      <c r="H110" s="267">
        <v>0.191</v>
      </c>
      <c r="I110" s="268"/>
      <c r="J110" s="269">
        <f>ROUND(I110*H110,2)</f>
        <v>0</v>
      </c>
      <c r="K110" s="265" t="s">
        <v>150</v>
      </c>
      <c r="L110" s="270"/>
      <c r="M110" s="271" t="s">
        <v>32</v>
      </c>
      <c r="N110" s="272" t="s">
        <v>49</v>
      </c>
      <c r="O110" s="87"/>
      <c r="P110" s="218">
        <f>O110*H110</f>
        <v>0</v>
      </c>
      <c r="Q110" s="218">
        <v>1</v>
      </c>
      <c r="R110" s="218">
        <f>Q110*H110</f>
        <v>0.191</v>
      </c>
      <c r="S110" s="218">
        <v>0</v>
      </c>
      <c r="T110" s="219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20" t="s">
        <v>192</v>
      </c>
      <c r="AT110" s="220" t="s">
        <v>337</v>
      </c>
      <c r="AU110" s="220" t="s">
        <v>21</v>
      </c>
      <c r="AY110" s="19" t="s">
        <v>144</v>
      </c>
      <c r="BE110" s="221">
        <f>IF(N110="základní",J110,0)</f>
        <v>0</v>
      </c>
      <c r="BF110" s="221">
        <f>IF(N110="snížená",J110,0)</f>
        <v>0</v>
      </c>
      <c r="BG110" s="221">
        <f>IF(N110="zákl. přenesená",J110,0)</f>
        <v>0</v>
      </c>
      <c r="BH110" s="221">
        <f>IF(N110="sníž. přenesená",J110,0)</f>
        <v>0</v>
      </c>
      <c r="BI110" s="221">
        <f>IF(N110="nulová",J110,0)</f>
        <v>0</v>
      </c>
      <c r="BJ110" s="19" t="s">
        <v>86</v>
      </c>
      <c r="BK110" s="221">
        <f>ROUND(I110*H110,2)</f>
        <v>0</v>
      </c>
      <c r="BL110" s="19" t="s">
        <v>151</v>
      </c>
      <c r="BM110" s="220" t="s">
        <v>351</v>
      </c>
    </row>
    <row r="111" s="13" customFormat="1">
      <c r="A111" s="13"/>
      <c r="B111" s="227"/>
      <c r="C111" s="228"/>
      <c r="D111" s="229" t="s">
        <v>155</v>
      </c>
      <c r="E111" s="230" t="s">
        <v>32</v>
      </c>
      <c r="F111" s="231" t="s">
        <v>352</v>
      </c>
      <c r="G111" s="228"/>
      <c r="H111" s="232">
        <v>0.191</v>
      </c>
      <c r="I111" s="233"/>
      <c r="J111" s="228"/>
      <c r="K111" s="228"/>
      <c r="L111" s="234"/>
      <c r="M111" s="235"/>
      <c r="N111" s="236"/>
      <c r="O111" s="236"/>
      <c r="P111" s="236"/>
      <c r="Q111" s="236"/>
      <c r="R111" s="236"/>
      <c r="S111" s="236"/>
      <c r="T111" s="23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8" t="s">
        <v>155</v>
      </c>
      <c r="AU111" s="238" t="s">
        <v>21</v>
      </c>
      <c r="AV111" s="13" t="s">
        <v>21</v>
      </c>
      <c r="AW111" s="13" t="s">
        <v>39</v>
      </c>
      <c r="AX111" s="13" t="s">
        <v>78</v>
      </c>
      <c r="AY111" s="238" t="s">
        <v>144</v>
      </c>
    </row>
    <row r="112" s="14" customFormat="1">
      <c r="A112" s="14"/>
      <c r="B112" s="239"/>
      <c r="C112" s="240"/>
      <c r="D112" s="229" t="s">
        <v>155</v>
      </c>
      <c r="E112" s="241" t="s">
        <v>32</v>
      </c>
      <c r="F112" s="242" t="s">
        <v>157</v>
      </c>
      <c r="G112" s="240"/>
      <c r="H112" s="243">
        <v>0.191</v>
      </c>
      <c r="I112" s="244"/>
      <c r="J112" s="240"/>
      <c r="K112" s="240"/>
      <c r="L112" s="245"/>
      <c r="M112" s="246"/>
      <c r="N112" s="247"/>
      <c r="O112" s="247"/>
      <c r="P112" s="247"/>
      <c r="Q112" s="247"/>
      <c r="R112" s="247"/>
      <c r="S112" s="247"/>
      <c r="T112" s="24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9" t="s">
        <v>155</v>
      </c>
      <c r="AU112" s="249" t="s">
        <v>21</v>
      </c>
      <c r="AV112" s="14" t="s">
        <v>151</v>
      </c>
      <c r="AW112" s="14" t="s">
        <v>39</v>
      </c>
      <c r="AX112" s="14" t="s">
        <v>86</v>
      </c>
      <c r="AY112" s="249" t="s">
        <v>144</v>
      </c>
    </row>
    <row r="113" s="12" customFormat="1" ht="25.92" customHeight="1">
      <c r="A113" s="12"/>
      <c r="B113" s="193"/>
      <c r="C113" s="194"/>
      <c r="D113" s="195" t="s">
        <v>77</v>
      </c>
      <c r="E113" s="196" t="s">
        <v>353</v>
      </c>
      <c r="F113" s="196" t="s">
        <v>354</v>
      </c>
      <c r="G113" s="194"/>
      <c r="H113" s="194"/>
      <c r="I113" s="197"/>
      <c r="J113" s="198">
        <f>BK113</f>
        <v>0</v>
      </c>
      <c r="K113" s="194"/>
      <c r="L113" s="199"/>
      <c r="M113" s="200"/>
      <c r="N113" s="201"/>
      <c r="O113" s="201"/>
      <c r="P113" s="202">
        <f>P114</f>
        <v>0</v>
      </c>
      <c r="Q113" s="201"/>
      <c r="R113" s="202">
        <f>R114</f>
        <v>14.093743999999999</v>
      </c>
      <c r="S113" s="201"/>
      <c r="T113" s="203">
        <f>T114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04" t="s">
        <v>21</v>
      </c>
      <c r="AT113" s="205" t="s">
        <v>77</v>
      </c>
      <c r="AU113" s="205" t="s">
        <v>78</v>
      </c>
      <c r="AY113" s="204" t="s">
        <v>144</v>
      </c>
      <c r="BK113" s="206">
        <f>BK114</f>
        <v>0</v>
      </c>
    </row>
    <row r="114" s="12" customFormat="1" ht="22.8" customHeight="1">
      <c r="A114" s="12"/>
      <c r="B114" s="193"/>
      <c r="C114" s="194"/>
      <c r="D114" s="195" t="s">
        <v>77</v>
      </c>
      <c r="E114" s="207" t="s">
        <v>355</v>
      </c>
      <c r="F114" s="207" t="s">
        <v>356</v>
      </c>
      <c r="G114" s="194"/>
      <c r="H114" s="194"/>
      <c r="I114" s="197"/>
      <c r="J114" s="208">
        <f>BK114</f>
        <v>0</v>
      </c>
      <c r="K114" s="194"/>
      <c r="L114" s="199"/>
      <c r="M114" s="200"/>
      <c r="N114" s="201"/>
      <c r="O114" s="201"/>
      <c r="P114" s="202">
        <f>SUM(P115:P134)</f>
        <v>0</v>
      </c>
      <c r="Q114" s="201"/>
      <c r="R114" s="202">
        <f>SUM(R115:R134)</f>
        <v>14.093743999999999</v>
      </c>
      <c r="S114" s="201"/>
      <c r="T114" s="203">
        <f>SUM(T115:T134)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4" t="s">
        <v>21</v>
      </c>
      <c r="AT114" s="205" t="s">
        <v>77</v>
      </c>
      <c r="AU114" s="205" t="s">
        <v>86</v>
      </c>
      <c r="AY114" s="204" t="s">
        <v>144</v>
      </c>
      <c r="BK114" s="206">
        <f>SUM(BK115:BK134)</f>
        <v>0</v>
      </c>
    </row>
    <row r="115" s="2" customFormat="1" ht="16.5" customHeight="1">
      <c r="A115" s="41"/>
      <c r="B115" s="42"/>
      <c r="C115" s="209" t="s">
        <v>185</v>
      </c>
      <c r="D115" s="209" t="s">
        <v>146</v>
      </c>
      <c r="E115" s="210" t="s">
        <v>357</v>
      </c>
      <c r="F115" s="211" t="s">
        <v>358</v>
      </c>
      <c r="G115" s="212" t="s">
        <v>149</v>
      </c>
      <c r="H115" s="213">
        <v>4144</v>
      </c>
      <c r="I115" s="214"/>
      <c r="J115" s="215">
        <f>ROUND(I115*H115,2)</f>
        <v>0</v>
      </c>
      <c r="K115" s="211" t="s">
        <v>150</v>
      </c>
      <c r="L115" s="47"/>
      <c r="M115" s="216" t="s">
        <v>32</v>
      </c>
      <c r="N115" s="217" t="s">
        <v>49</v>
      </c>
      <c r="O115" s="87"/>
      <c r="P115" s="218">
        <f>O115*H115</f>
        <v>0</v>
      </c>
      <c r="Q115" s="218">
        <v>0.00014999999999999999</v>
      </c>
      <c r="R115" s="218">
        <f>Q115*H115</f>
        <v>0.62159999999999993</v>
      </c>
      <c r="S115" s="218">
        <v>0</v>
      </c>
      <c r="T115" s="219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0" t="s">
        <v>241</v>
      </c>
      <c r="AT115" s="220" t="s">
        <v>146</v>
      </c>
      <c r="AU115" s="220" t="s">
        <v>21</v>
      </c>
      <c r="AY115" s="19" t="s">
        <v>144</v>
      </c>
      <c r="BE115" s="221">
        <f>IF(N115="základní",J115,0)</f>
        <v>0</v>
      </c>
      <c r="BF115" s="221">
        <f>IF(N115="snížená",J115,0)</f>
        <v>0</v>
      </c>
      <c r="BG115" s="221">
        <f>IF(N115="zákl. přenesená",J115,0)</f>
        <v>0</v>
      </c>
      <c r="BH115" s="221">
        <f>IF(N115="sníž. přenesená",J115,0)</f>
        <v>0</v>
      </c>
      <c r="BI115" s="221">
        <f>IF(N115="nulová",J115,0)</f>
        <v>0</v>
      </c>
      <c r="BJ115" s="19" t="s">
        <v>86</v>
      </c>
      <c r="BK115" s="221">
        <f>ROUND(I115*H115,2)</f>
        <v>0</v>
      </c>
      <c r="BL115" s="19" t="s">
        <v>241</v>
      </c>
      <c r="BM115" s="220" t="s">
        <v>359</v>
      </c>
    </row>
    <row r="116" s="2" customFormat="1">
      <c r="A116" s="41"/>
      <c r="B116" s="42"/>
      <c r="C116" s="43"/>
      <c r="D116" s="222" t="s">
        <v>153</v>
      </c>
      <c r="E116" s="43"/>
      <c r="F116" s="223" t="s">
        <v>360</v>
      </c>
      <c r="G116" s="43"/>
      <c r="H116" s="43"/>
      <c r="I116" s="224"/>
      <c r="J116" s="43"/>
      <c r="K116" s="43"/>
      <c r="L116" s="47"/>
      <c r="M116" s="225"/>
      <c r="N116" s="226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19" t="s">
        <v>153</v>
      </c>
      <c r="AU116" s="19" t="s">
        <v>21</v>
      </c>
    </row>
    <row r="117" s="13" customFormat="1">
      <c r="A117" s="13"/>
      <c r="B117" s="227"/>
      <c r="C117" s="228"/>
      <c r="D117" s="229" t="s">
        <v>155</v>
      </c>
      <c r="E117" s="230" t="s">
        <v>32</v>
      </c>
      <c r="F117" s="231" t="s">
        <v>335</v>
      </c>
      <c r="G117" s="228"/>
      <c r="H117" s="232">
        <v>3850</v>
      </c>
      <c r="I117" s="233"/>
      <c r="J117" s="228"/>
      <c r="K117" s="228"/>
      <c r="L117" s="234"/>
      <c r="M117" s="235"/>
      <c r="N117" s="236"/>
      <c r="O117" s="236"/>
      <c r="P117" s="236"/>
      <c r="Q117" s="236"/>
      <c r="R117" s="236"/>
      <c r="S117" s="236"/>
      <c r="T117" s="237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8" t="s">
        <v>155</v>
      </c>
      <c r="AU117" s="238" t="s">
        <v>21</v>
      </c>
      <c r="AV117" s="13" t="s">
        <v>21</v>
      </c>
      <c r="AW117" s="13" t="s">
        <v>39</v>
      </c>
      <c r="AX117" s="13" t="s">
        <v>78</v>
      </c>
      <c r="AY117" s="238" t="s">
        <v>144</v>
      </c>
    </row>
    <row r="118" s="13" customFormat="1">
      <c r="A118" s="13"/>
      <c r="B118" s="227"/>
      <c r="C118" s="228"/>
      <c r="D118" s="229" t="s">
        <v>155</v>
      </c>
      <c r="E118" s="230" t="s">
        <v>32</v>
      </c>
      <c r="F118" s="231" t="s">
        <v>336</v>
      </c>
      <c r="G118" s="228"/>
      <c r="H118" s="232">
        <v>294</v>
      </c>
      <c r="I118" s="233"/>
      <c r="J118" s="228"/>
      <c r="K118" s="228"/>
      <c r="L118" s="234"/>
      <c r="M118" s="235"/>
      <c r="N118" s="236"/>
      <c r="O118" s="236"/>
      <c r="P118" s="236"/>
      <c r="Q118" s="236"/>
      <c r="R118" s="236"/>
      <c r="S118" s="236"/>
      <c r="T118" s="237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8" t="s">
        <v>155</v>
      </c>
      <c r="AU118" s="238" t="s">
        <v>21</v>
      </c>
      <c r="AV118" s="13" t="s">
        <v>21</v>
      </c>
      <c r="AW118" s="13" t="s">
        <v>39</v>
      </c>
      <c r="AX118" s="13" t="s">
        <v>78</v>
      </c>
      <c r="AY118" s="238" t="s">
        <v>144</v>
      </c>
    </row>
    <row r="119" s="14" customFormat="1">
      <c r="A119" s="14"/>
      <c r="B119" s="239"/>
      <c r="C119" s="240"/>
      <c r="D119" s="229" t="s">
        <v>155</v>
      </c>
      <c r="E119" s="241" t="s">
        <v>32</v>
      </c>
      <c r="F119" s="242" t="s">
        <v>157</v>
      </c>
      <c r="G119" s="240"/>
      <c r="H119" s="243">
        <v>4144</v>
      </c>
      <c r="I119" s="244"/>
      <c r="J119" s="240"/>
      <c r="K119" s="240"/>
      <c r="L119" s="245"/>
      <c r="M119" s="246"/>
      <c r="N119" s="247"/>
      <c r="O119" s="247"/>
      <c r="P119" s="247"/>
      <c r="Q119" s="247"/>
      <c r="R119" s="247"/>
      <c r="S119" s="247"/>
      <c r="T119" s="248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9" t="s">
        <v>155</v>
      </c>
      <c r="AU119" s="249" t="s">
        <v>21</v>
      </c>
      <c r="AV119" s="14" t="s">
        <v>151</v>
      </c>
      <c r="AW119" s="14" t="s">
        <v>39</v>
      </c>
      <c r="AX119" s="14" t="s">
        <v>86</v>
      </c>
      <c r="AY119" s="249" t="s">
        <v>144</v>
      </c>
    </row>
    <row r="120" s="2" customFormat="1" ht="16.5" customHeight="1">
      <c r="A120" s="41"/>
      <c r="B120" s="42"/>
      <c r="C120" s="263" t="s">
        <v>192</v>
      </c>
      <c r="D120" s="263" t="s">
        <v>337</v>
      </c>
      <c r="E120" s="264" t="s">
        <v>361</v>
      </c>
      <c r="F120" s="265" t="s">
        <v>362</v>
      </c>
      <c r="G120" s="266" t="s">
        <v>149</v>
      </c>
      <c r="H120" s="267">
        <v>4765.6000000000004</v>
      </c>
      <c r="I120" s="268"/>
      <c r="J120" s="269">
        <f>ROUND(I120*H120,2)</f>
        <v>0</v>
      </c>
      <c r="K120" s="265" t="s">
        <v>150</v>
      </c>
      <c r="L120" s="270"/>
      <c r="M120" s="271" t="s">
        <v>32</v>
      </c>
      <c r="N120" s="272" t="s">
        <v>49</v>
      </c>
      <c r="O120" s="87"/>
      <c r="P120" s="218">
        <f>O120*H120</f>
        <v>0</v>
      </c>
      <c r="Q120" s="218">
        <v>0.001</v>
      </c>
      <c r="R120" s="218">
        <f>Q120*H120</f>
        <v>4.7656000000000001</v>
      </c>
      <c r="S120" s="218">
        <v>0</v>
      </c>
      <c r="T120" s="219">
        <f>S120*H120</f>
        <v>0</v>
      </c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R120" s="220" t="s">
        <v>363</v>
      </c>
      <c r="AT120" s="220" t="s">
        <v>337</v>
      </c>
      <c r="AU120" s="220" t="s">
        <v>21</v>
      </c>
      <c r="AY120" s="19" t="s">
        <v>144</v>
      </c>
      <c r="BE120" s="221">
        <f>IF(N120="základní",J120,0)</f>
        <v>0</v>
      </c>
      <c r="BF120" s="221">
        <f>IF(N120="snížená",J120,0)</f>
        <v>0</v>
      </c>
      <c r="BG120" s="221">
        <f>IF(N120="zákl. přenesená",J120,0)</f>
        <v>0</v>
      </c>
      <c r="BH120" s="221">
        <f>IF(N120="sníž. přenesená",J120,0)</f>
        <v>0</v>
      </c>
      <c r="BI120" s="221">
        <f>IF(N120="nulová",J120,0)</f>
        <v>0</v>
      </c>
      <c r="BJ120" s="19" t="s">
        <v>86</v>
      </c>
      <c r="BK120" s="221">
        <f>ROUND(I120*H120,2)</f>
        <v>0</v>
      </c>
      <c r="BL120" s="19" t="s">
        <v>241</v>
      </c>
      <c r="BM120" s="220" t="s">
        <v>364</v>
      </c>
    </row>
    <row r="121" s="13" customFormat="1">
      <c r="A121" s="13"/>
      <c r="B121" s="227"/>
      <c r="C121" s="228"/>
      <c r="D121" s="229" t="s">
        <v>155</v>
      </c>
      <c r="E121" s="230" t="s">
        <v>32</v>
      </c>
      <c r="F121" s="231" t="s">
        <v>365</v>
      </c>
      <c r="G121" s="228"/>
      <c r="H121" s="232">
        <v>4427.5</v>
      </c>
      <c r="I121" s="233"/>
      <c r="J121" s="228"/>
      <c r="K121" s="228"/>
      <c r="L121" s="234"/>
      <c r="M121" s="235"/>
      <c r="N121" s="236"/>
      <c r="O121" s="236"/>
      <c r="P121" s="236"/>
      <c r="Q121" s="236"/>
      <c r="R121" s="236"/>
      <c r="S121" s="236"/>
      <c r="T121" s="23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8" t="s">
        <v>155</v>
      </c>
      <c r="AU121" s="238" t="s">
        <v>21</v>
      </c>
      <c r="AV121" s="13" t="s">
        <v>21</v>
      </c>
      <c r="AW121" s="13" t="s">
        <v>39</v>
      </c>
      <c r="AX121" s="13" t="s">
        <v>78</v>
      </c>
      <c r="AY121" s="238" t="s">
        <v>144</v>
      </c>
    </row>
    <row r="122" s="13" customFormat="1">
      <c r="A122" s="13"/>
      <c r="B122" s="227"/>
      <c r="C122" s="228"/>
      <c r="D122" s="229" t="s">
        <v>155</v>
      </c>
      <c r="E122" s="230" t="s">
        <v>32</v>
      </c>
      <c r="F122" s="231" t="s">
        <v>366</v>
      </c>
      <c r="G122" s="228"/>
      <c r="H122" s="232">
        <v>338.10000000000002</v>
      </c>
      <c r="I122" s="233"/>
      <c r="J122" s="228"/>
      <c r="K122" s="228"/>
      <c r="L122" s="234"/>
      <c r="M122" s="235"/>
      <c r="N122" s="236"/>
      <c r="O122" s="236"/>
      <c r="P122" s="236"/>
      <c r="Q122" s="236"/>
      <c r="R122" s="236"/>
      <c r="S122" s="236"/>
      <c r="T122" s="237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8" t="s">
        <v>155</v>
      </c>
      <c r="AU122" s="238" t="s">
        <v>21</v>
      </c>
      <c r="AV122" s="13" t="s">
        <v>21</v>
      </c>
      <c r="AW122" s="13" t="s">
        <v>39</v>
      </c>
      <c r="AX122" s="13" t="s">
        <v>78</v>
      </c>
      <c r="AY122" s="238" t="s">
        <v>144</v>
      </c>
    </row>
    <row r="123" s="14" customFormat="1">
      <c r="A123" s="14"/>
      <c r="B123" s="239"/>
      <c r="C123" s="240"/>
      <c r="D123" s="229" t="s">
        <v>155</v>
      </c>
      <c r="E123" s="241" t="s">
        <v>32</v>
      </c>
      <c r="F123" s="242" t="s">
        <v>157</v>
      </c>
      <c r="G123" s="240"/>
      <c r="H123" s="243">
        <v>4765.6000000000004</v>
      </c>
      <c r="I123" s="244"/>
      <c r="J123" s="240"/>
      <c r="K123" s="240"/>
      <c r="L123" s="245"/>
      <c r="M123" s="246"/>
      <c r="N123" s="247"/>
      <c r="O123" s="247"/>
      <c r="P123" s="247"/>
      <c r="Q123" s="247"/>
      <c r="R123" s="247"/>
      <c r="S123" s="247"/>
      <c r="T123" s="248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9" t="s">
        <v>155</v>
      </c>
      <c r="AU123" s="249" t="s">
        <v>21</v>
      </c>
      <c r="AV123" s="14" t="s">
        <v>151</v>
      </c>
      <c r="AW123" s="14" t="s">
        <v>39</v>
      </c>
      <c r="AX123" s="14" t="s">
        <v>86</v>
      </c>
      <c r="AY123" s="249" t="s">
        <v>144</v>
      </c>
    </row>
    <row r="124" s="2" customFormat="1" ht="24.15" customHeight="1">
      <c r="A124" s="41"/>
      <c r="B124" s="42"/>
      <c r="C124" s="209" t="s">
        <v>198</v>
      </c>
      <c r="D124" s="209" t="s">
        <v>146</v>
      </c>
      <c r="E124" s="210" t="s">
        <v>367</v>
      </c>
      <c r="F124" s="211" t="s">
        <v>368</v>
      </c>
      <c r="G124" s="212" t="s">
        <v>149</v>
      </c>
      <c r="H124" s="213">
        <v>4144</v>
      </c>
      <c r="I124" s="214"/>
      <c r="J124" s="215">
        <f>ROUND(I124*H124,2)</f>
        <v>0</v>
      </c>
      <c r="K124" s="211" t="s">
        <v>150</v>
      </c>
      <c r="L124" s="47"/>
      <c r="M124" s="216" t="s">
        <v>32</v>
      </c>
      <c r="N124" s="217" t="s">
        <v>49</v>
      </c>
      <c r="O124" s="87"/>
      <c r="P124" s="218">
        <f>O124*H124</f>
        <v>0</v>
      </c>
      <c r="Q124" s="218">
        <v>0</v>
      </c>
      <c r="R124" s="218">
        <f>Q124*H124</f>
        <v>0</v>
      </c>
      <c r="S124" s="218">
        <v>0</v>
      </c>
      <c r="T124" s="219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20" t="s">
        <v>241</v>
      </c>
      <c r="AT124" s="220" t="s">
        <v>146</v>
      </c>
      <c r="AU124" s="220" t="s">
        <v>21</v>
      </c>
      <c r="AY124" s="19" t="s">
        <v>144</v>
      </c>
      <c r="BE124" s="221">
        <f>IF(N124="základní",J124,0)</f>
        <v>0</v>
      </c>
      <c r="BF124" s="221">
        <f>IF(N124="snížená",J124,0)</f>
        <v>0</v>
      </c>
      <c r="BG124" s="221">
        <f>IF(N124="zákl. přenesená",J124,0)</f>
        <v>0</v>
      </c>
      <c r="BH124" s="221">
        <f>IF(N124="sníž. přenesená",J124,0)</f>
        <v>0</v>
      </c>
      <c r="BI124" s="221">
        <f>IF(N124="nulová",J124,0)</f>
        <v>0</v>
      </c>
      <c r="BJ124" s="19" t="s">
        <v>86</v>
      </c>
      <c r="BK124" s="221">
        <f>ROUND(I124*H124,2)</f>
        <v>0</v>
      </c>
      <c r="BL124" s="19" t="s">
        <v>241</v>
      </c>
      <c r="BM124" s="220" t="s">
        <v>369</v>
      </c>
    </row>
    <row r="125" s="2" customFormat="1">
      <c r="A125" s="41"/>
      <c r="B125" s="42"/>
      <c r="C125" s="43"/>
      <c r="D125" s="222" t="s">
        <v>153</v>
      </c>
      <c r="E125" s="43"/>
      <c r="F125" s="223" t="s">
        <v>370</v>
      </c>
      <c r="G125" s="43"/>
      <c r="H125" s="43"/>
      <c r="I125" s="224"/>
      <c r="J125" s="43"/>
      <c r="K125" s="43"/>
      <c r="L125" s="47"/>
      <c r="M125" s="225"/>
      <c r="N125" s="226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19" t="s">
        <v>153</v>
      </c>
      <c r="AU125" s="19" t="s">
        <v>21</v>
      </c>
    </row>
    <row r="126" s="13" customFormat="1">
      <c r="A126" s="13"/>
      <c r="B126" s="227"/>
      <c r="C126" s="228"/>
      <c r="D126" s="229" t="s">
        <v>155</v>
      </c>
      <c r="E126" s="230" t="s">
        <v>32</v>
      </c>
      <c r="F126" s="231" t="s">
        <v>335</v>
      </c>
      <c r="G126" s="228"/>
      <c r="H126" s="232">
        <v>3850</v>
      </c>
      <c r="I126" s="233"/>
      <c r="J126" s="228"/>
      <c r="K126" s="228"/>
      <c r="L126" s="234"/>
      <c r="M126" s="235"/>
      <c r="N126" s="236"/>
      <c r="O126" s="236"/>
      <c r="P126" s="236"/>
      <c r="Q126" s="236"/>
      <c r="R126" s="236"/>
      <c r="S126" s="236"/>
      <c r="T126" s="23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8" t="s">
        <v>155</v>
      </c>
      <c r="AU126" s="238" t="s">
        <v>21</v>
      </c>
      <c r="AV126" s="13" t="s">
        <v>21</v>
      </c>
      <c r="AW126" s="13" t="s">
        <v>39</v>
      </c>
      <c r="AX126" s="13" t="s">
        <v>78</v>
      </c>
      <c r="AY126" s="238" t="s">
        <v>144</v>
      </c>
    </row>
    <row r="127" s="13" customFormat="1">
      <c r="A127" s="13"/>
      <c r="B127" s="227"/>
      <c r="C127" s="228"/>
      <c r="D127" s="229" t="s">
        <v>155</v>
      </c>
      <c r="E127" s="230" t="s">
        <v>32</v>
      </c>
      <c r="F127" s="231" t="s">
        <v>336</v>
      </c>
      <c r="G127" s="228"/>
      <c r="H127" s="232">
        <v>294</v>
      </c>
      <c r="I127" s="233"/>
      <c r="J127" s="228"/>
      <c r="K127" s="228"/>
      <c r="L127" s="234"/>
      <c r="M127" s="235"/>
      <c r="N127" s="236"/>
      <c r="O127" s="236"/>
      <c r="P127" s="236"/>
      <c r="Q127" s="236"/>
      <c r="R127" s="236"/>
      <c r="S127" s="236"/>
      <c r="T127" s="237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8" t="s">
        <v>155</v>
      </c>
      <c r="AU127" s="238" t="s">
        <v>21</v>
      </c>
      <c r="AV127" s="13" t="s">
        <v>21</v>
      </c>
      <c r="AW127" s="13" t="s">
        <v>39</v>
      </c>
      <c r="AX127" s="13" t="s">
        <v>78</v>
      </c>
      <c r="AY127" s="238" t="s">
        <v>144</v>
      </c>
    </row>
    <row r="128" s="14" customFormat="1">
      <c r="A128" s="14"/>
      <c r="B128" s="239"/>
      <c r="C128" s="240"/>
      <c r="D128" s="229" t="s">
        <v>155</v>
      </c>
      <c r="E128" s="241" t="s">
        <v>32</v>
      </c>
      <c r="F128" s="242" t="s">
        <v>157</v>
      </c>
      <c r="G128" s="240"/>
      <c r="H128" s="243">
        <v>4144</v>
      </c>
      <c r="I128" s="244"/>
      <c r="J128" s="240"/>
      <c r="K128" s="240"/>
      <c r="L128" s="245"/>
      <c r="M128" s="246"/>
      <c r="N128" s="247"/>
      <c r="O128" s="247"/>
      <c r="P128" s="247"/>
      <c r="Q128" s="247"/>
      <c r="R128" s="247"/>
      <c r="S128" s="247"/>
      <c r="T128" s="248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49" t="s">
        <v>155</v>
      </c>
      <c r="AU128" s="249" t="s">
        <v>21</v>
      </c>
      <c r="AV128" s="14" t="s">
        <v>151</v>
      </c>
      <c r="AW128" s="14" t="s">
        <v>39</v>
      </c>
      <c r="AX128" s="14" t="s">
        <v>86</v>
      </c>
      <c r="AY128" s="249" t="s">
        <v>144</v>
      </c>
    </row>
    <row r="129" s="2" customFormat="1" ht="16.5" customHeight="1">
      <c r="A129" s="41"/>
      <c r="B129" s="42"/>
      <c r="C129" s="263" t="s">
        <v>204</v>
      </c>
      <c r="D129" s="263" t="s">
        <v>337</v>
      </c>
      <c r="E129" s="264" t="s">
        <v>371</v>
      </c>
      <c r="F129" s="265" t="s">
        <v>372</v>
      </c>
      <c r="G129" s="266" t="s">
        <v>149</v>
      </c>
      <c r="H129" s="267">
        <v>4558.3999999999996</v>
      </c>
      <c r="I129" s="268"/>
      <c r="J129" s="269">
        <f>ROUND(I129*H129,2)</f>
        <v>0</v>
      </c>
      <c r="K129" s="265" t="s">
        <v>150</v>
      </c>
      <c r="L129" s="270"/>
      <c r="M129" s="271" t="s">
        <v>32</v>
      </c>
      <c r="N129" s="272" t="s">
        <v>49</v>
      </c>
      <c r="O129" s="87"/>
      <c r="P129" s="218">
        <f>O129*H129</f>
        <v>0</v>
      </c>
      <c r="Q129" s="218">
        <v>0.00191</v>
      </c>
      <c r="R129" s="218">
        <f>Q129*H129</f>
        <v>8.7065439999999992</v>
      </c>
      <c r="S129" s="218">
        <v>0</v>
      </c>
      <c r="T129" s="219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20" t="s">
        <v>192</v>
      </c>
      <c r="AT129" s="220" t="s">
        <v>337</v>
      </c>
      <c r="AU129" s="220" t="s">
        <v>21</v>
      </c>
      <c r="AY129" s="19" t="s">
        <v>144</v>
      </c>
      <c r="BE129" s="221">
        <f>IF(N129="základní",J129,0)</f>
        <v>0</v>
      </c>
      <c r="BF129" s="221">
        <f>IF(N129="snížená",J129,0)</f>
        <v>0</v>
      </c>
      <c r="BG129" s="221">
        <f>IF(N129="zákl. přenesená",J129,0)</f>
        <v>0</v>
      </c>
      <c r="BH129" s="221">
        <f>IF(N129="sníž. přenesená",J129,0)</f>
        <v>0</v>
      </c>
      <c r="BI129" s="221">
        <f>IF(N129="nulová",J129,0)</f>
        <v>0</v>
      </c>
      <c r="BJ129" s="19" t="s">
        <v>86</v>
      </c>
      <c r="BK129" s="221">
        <f>ROUND(I129*H129,2)</f>
        <v>0</v>
      </c>
      <c r="BL129" s="19" t="s">
        <v>151</v>
      </c>
      <c r="BM129" s="220" t="s">
        <v>373</v>
      </c>
    </row>
    <row r="130" s="13" customFormat="1">
      <c r="A130" s="13"/>
      <c r="B130" s="227"/>
      <c r="C130" s="228"/>
      <c r="D130" s="229" t="s">
        <v>155</v>
      </c>
      <c r="E130" s="230" t="s">
        <v>32</v>
      </c>
      <c r="F130" s="231" t="s">
        <v>341</v>
      </c>
      <c r="G130" s="228"/>
      <c r="H130" s="232">
        <v>4235</v>
      </c>
      <c r="I130" s="233"/>
      <c r="J130" s="228"/>
      <c r="K130" s="228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155</v>
      </c>
      <c r="AU130" s="238" t="s">
        <v>21</v>
      </c>
      <c r="AV130" s="13" t="s">
        <v>21</v>
      </c>
      <c r="AW130" s="13" t="s">
        <v>39</v>
      </c>
      <c r="AX130" s="13" t="s">
        <v>78</v>
      </c>
      <c r="AY130" s="238" t="s">
        <v>144</v>
      </c>
    </row>
    <row r="131" s="13" customFormat="1">
      <c r="A131" s="13"/>
      <c r="B131" s="227"/>
      <c r="C131" s="228"/>
      <c r="D131" s="229" t="s">
        <v>155</v>
      </c>
      <c r="E131" s="230" t="s">
        <v>32</v>
      </c>
      <c r="F131" s="231" t="s">
        <v>342</v>
      </c>
      <c r="G131" s="228"/>
      <c r="H131" s="232">
        <v>323.39999999999998</v>
      </c>
      <c r="I131" s="233"/>
      <c r="J131" s="228"/>
      <c r="K131" s="228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155</v>
      </c>
      <c r="AU131" s="238" t="s">
        <v>21</v>
      </c>
      <c r="AV131" s="13" t="s">
        <v>21</v>
      </c>
      <c r="AW131" s="13" t="s">
        <v>39</v>
      </c>
      <c r="AX131" s="13" t="s">
        <v>78</v>
      </c>
      <c r="AY131" s="238" t="s">
        <v>144</v>
      </c>
    </row>
    <row r="132" s="14" customFormat="1">
      <c r="A132" s="14"/>
      <c r="B132" s="239"/>
      <c r="C132" s="240"/>
      <c r="D132" s="229" t="s">
        <v>155</v>
      </c>
      <c r="E132" s="241" t="s">
        <v>32</v>
      </c>
      <c r="F132" s="242" t="s">
        <v>157</v>
      </c>
      <c r="G132" s="240"/>
      <c r="H132" s="243">
        <v>4558.3999999999996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9" t="s">
        <v>155</v>
      </c>
      <c r="AU132" s="249" t="s">
        <v>21</v>
      </c>
      <c r="AV132" s="14" t="s">
        <v>151</v>
      </c>
      <c r="AW132" s="14" t="s">
        <v>39</v>
      </c>
      <c r="AX132" s="14" t="s">
        <v>86</v>
      </c>
      <c r="AY132" s="249" t="s">
        <v>144</v>
      </c>
    </row>
    <row r="133" s="2" customFormat="1" ht="24.15" customHeight="1">
      <c r="A133" s="41"/>
      <c r="B133" s="42"/>
      <c r="C133" s="209" t="s">
        <v>209</v>
      </c>
      <c r="D133" s="209" t="s">
        <v>146</v>
      </c>
      <c r="E133" s="210" t="s">
        <v>374</v>
      </c>
      <c r="F133" s="211" t="s">
        <v>375</v>
      </c>
      <c r="G133" s="212" t="s">
        <v>244</v>
      </c>
      <c r="H133" s="213">
        <v>17.890000000000001</v>
      </c>
      <c r="I133" s="214"/>
      <c r="J133" s="215">
        <f>ROUND(I133*H133,2)</f>
        <v>0</v>
      </c>
      <c r="K133" s="211" t="s">
        <v>150</v>
      </c>
      <c r="L133" s="47"/>
      <c r="M133" s="216" t="s">
        <v>32</v>
      </c>
      <c r="N133" s="217" t="s">
        <v>49</v>
      </c>
      <c r="O133" s="87"/>
      <c r="P133" s="218">
        <f>O133*H133</f>
        <v>0</v>
      </c>
      <c r="Q133" s="218">
        <v>0</v>
      </c>
      <c r="R133" s="218">
        <f>Q133*H133</f>
        <v>0</v>
      </c>
      <c r="S133" s="218">
        <v>0</v>
      </c>
      <c r="T133" s="21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0" t="s">
        <v>241</v>
      </c>
      <c r="AT133" s="220" t="s">
        <v>146</v>
      </c>
      <c r="AU133" s="220" t="s">
        <v>21</v>
      </c>
      <c r="AY133" s="19" t="s">
        <v>144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19" t="s">
        <v>86</v>
      </c>
      <c r="BK133" s="221">
        <f>ROUND(I133*H133,2)</f>
        <v>0</v>
      </c>
      <c r="BL133" s="19" t="s">
        <v>241</v>
      </c>
      <c r="BM133" s="220" t="s">
        <v>376</v>
      </c>
    </row>
    <row r="134" s="2" customFormat="1">
      <c r="A134" s="41"/>
      <c r="B134" s="42"/>
      <c r="C134" s="43"/>
      <c r="D134" s="222" t="s">
        <v>153</v>
      </c>
      <c r="E134" s="43"/>
      <c r="F134" s="223" t="s">
        <v>377</v>
      </c>
      <c r="G134" s="43"/>
      <c r="H134" s="43"/>
      <c r="I134" s="224"/>
      <c r="J134" s="43"/>
      <c r="K134" s="43"/>
      <c r="L134" s="47"/>
      <c r="M134" s="273"/>
      <c r="N134" s="274"/>
      <c r="O134" s="275"/>
      <c r="P134" s="275"/>
      <c r="Q134" s="275"/>
      <c r="R134" s="275"/>
      <c r="S134" s="275"/>
      <c r="T134" s="276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19" t="s">
        <v>153</v>
      </c>
      <c r="AU134" s="19" t="s">
        <v>21</v>
      </c>
    </row>
    <row r="135" s="2" customFormat="1" ht="6.96" customHeight="1">
      <c r="A135" s="41"/>
      <c r="B135" s="62"/>
      <c r="C135" s="63"/>
      <c r="D135" s="63"/>
      <c r="E135" s="63"/>
      <c r="F135" s="63"/>
      <c r="G135" s="63"/>
      <c r="H135" s="63"/>
      <c r="I135" s="63"/>
      <c r="J135" s="63"/>
      <c r="K135" s="63"/>
      <c r="L135" s="47"/>
      <c r="M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</row>
  </sheetData>
  <sheetProtection sheet="1" autoFilter="0" formatColumns="0" formatRows="0" objects="1" scenarios="1" spinCount="100000" saltValue="KhlqMi5vVpy6o6pCJ71ToZDCQAtqhLlc3EsMlGGKyVFiMszE4kiYKyfMzZauuhem2ZqPPyoTIpsZbjVJYYLb6g==" hashValue="/3aC/lPPo87TPQ6dL6sXfyF6NjkoDoG9k42BqFGGGC/uUAFokbf8ZZ5YAyXyiy0x69+o5negS9er/KWT3ERO7g==" algorithmName="SHA-512" password="CC35"/>
  <autoFilter ref="C84:K134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32251104"/>
    <hyperlink ref="F93" r:id="rId2" display="https://podminky.urs.cz/item/CS_URS_2024_02/174151101"/>
    <hyperlink ref="F107" r:id="rId3" display="https://podminky.urs.cz/item/CS_URS_2024_02/936941112"/>
    <hyperlink ref="F116" r:id="rId4" display="https://podminky.urs.cz/item/CS_URS_2024_02/711151101"/>
    <hyperlink ref="F125" r:id="rId5" display="https://podminky.urs.cz/item/CS_URS_2024_02/7114713R1"/>
    <hyperlink ref="F134" r:id="rId6" display="https://podminky.urs.cz/item/CS_URS_2024_02/9987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7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378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118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141" t="s">
        <v>26</v>
      </c>
      <c r="E13" s="41"/>
      <c r="F13" s="142" t="s">
        <v>27</v>
      </c>
      <c r="G13" s="41"/>
      <c r="H13" s="41"/>
      <c r="I13" s="141" t="s">
        <v>28</v>
      </c>
      <c r="J13" s="142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120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ROUND(J81,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ROUND((SUM(BE81:BE102)),  2)</f>
        <v>0</v>
      </c>
      <c r="G33" s="41"/>
      <c r="H33" s="41"/>
      <c r="I33" s="153">
        <v>0.20999999999999999</v>
      </c>
      <c r="J33" s="152">
        <f>ROUND(((SUM(BE81:BE102))*I33),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ROUND((SUM(BF81:BF102)),  2)</f>
        <v>0</v>
      </c>
      <c r="G34" s="41"/>
      <c r="H34" s="41"/>
      <c r="I34" s="153">
        <v>0.14999999999999999</v>
      </c>
      <c r="J34" s="152">
        <f>ROUND(((SUM(BF81:BF102))*I34),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ROUND((SUM(BG81:BG102)),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ROUND((SUM(BH81:BH102)),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ROUND((SUM(BI81:BI102)),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22112020_04 - Mníšek pod Brdy - Přemístění odpadů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Mníšek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Ing.R.Pýcha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J81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125</v>
      </c>
      <c r="E60" s="173"/>
      <c r="F60" s="173"/>
      <c r="G60" s="173"/>
      <c r="H60" s="173"/>
      <c r="I60" s="173"/>
      <c r="J60" s="174">
        <f>J82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126</v>
      </c>
      <c r="E61" s="179"/>
      <c r="F61" s="179"/>
      <c r="G61" s="179"/>
      <c r="H61" s="179"/>
      <c r="I61" s="179"/>
      <c r="J61" s="180">
        <f>J83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2" customFormat="1" ht="21.84" customHeight="1">
      <c r="A62" s="41"/>
      <c r="B62" s="42"/>
      <c r="C62" s="43"/>
      <c r="D62" s="43"/>
      <c r="E62" s="43"/>
      <c r="F62" s="43"/>
      <c r="G62" s="43"/>
      <c r="H62" s="43"/>
      <c r="I62" s="43"/>
      <c r="J62" s="43"/>
      <c r="K62" s="43"/>
      <c r="L62" s="137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</row>
    <row r="63" s="2" customFormat="1" ht="6.96" customHeight="1">
      <c r="A63" s="41"/>
      <c r="B63" s="62"/>
      <c r="C63" s="63"/>
      <c r="D63" s="63"/>
      <c r="E63" s="63"/>
      <c r="F63" s="63"/>
      <c r="G63" s="63"/>
      <c r="H63" s="63"/>
      <c r="I63" s="63"/>
      <c r="J63" s="63"/>
      <c r="K63" s="6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7" s="2" customFormat="1" ht="6.96" customHeight="1">
      <c r="A67" s="41"/>
      <c r="B67" s="64"/>
      <c r="C67" s="65"/>
      <c r="D67" s="65"/>
      <c r="E67" s="65"/>
      <c r="F67" s="65"/>
      <c r="G67" s="65"/>
      <c r="H67" s="65"/>
      <c r="I67" s="65"/>
      <c r="J67" s="65"/>
      <c r="K67" s="65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68" s="2" customFormat="1" ht="24.96" customHeight="1">
      <c r="A68" s="41"/>
      <c r="B68" s="42"/>
      <c r="C68" s="25" t="s">
        <v>129</v>
      </c>
      <c r="D68" s="43"/>
      <c r="E68" s="43"/>
      <c r="F68" s="43"/>
      <c r="G68" s="43"/>
      <c r="H68" s="43"/>
      <c r="I68" s="43"/>
      <c r="J68" s="43"/>
      <c r="K68" s="43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6.96" customHeight="1">
      <c r="A69" s="41"/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12" customHeight="1">
      <c r="A70" s="41"/>
      <c r="B70" s="42"/>
      <c r="C70" s="34" t="s">
        <v>16</v>
      </c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6.5" customHeight="1">
      <c r="A71" s="41"/>
      <c r="B71" s="42"/>
      <c r="C71" s="43"/>
      <c r="D71" s="43"/>
      <c r="E71" s="165" t="str">
        <f>E7</f>
        <v xml:space="preserve">22112020_22 - Sanace -10  Mníšek pod Brdy, Halda, Bažantnice a okoli-12</v>
      </c>
      <c r="F71" s="34"/>
      <c r="G71" s="34"/>
      <c r="H71" s="34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2" customHeight="1">
      <c r="A72" s="41"/>
      <c r="B72" s="42"/>
      <c r="C72" s="34" t="s">
        <v>116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6.5" customHeight="1">
      <c r="A73" s="41"/>
      <c r="B73" s="42"/>
      <c r="C73" s="43"/>
      <c r="D73" s="43"/>
      <c r="E73" s="72" t="str">
        <f>E9</f>
        <v>22112020_04 - Mníšek pod Brdy - Přemístění odpadů</v>
      </c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6.96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22</v>
      </c>
      <c r="D75" s="43"/>
      <c r="E75" s="43"/>
      <c r="F75" s="29" t="str">
        <f>F12</f>
        <v>Mníšek pod Brdy</v>
      </c>
      <c r="G75" s="43"/>
      <c r="H75" s="43"/>
      <c r="I75" s="34" t="s">
        <v>24</v>
      </c>
      <c r="J75" s="75" t="str">
        <f>IF(J12="","",J12)</f>
        <v>14. 12. 2024</v>
      </c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6.96" customHeight="1">
      <c r="A76" s="41"/>
      <c r="B76" s="42"/>
      <c r="C76" s="43"/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25.65" customHeight="1">
      <c r="A77" s="41"/>
      <c r="B77" s="42"/>
      <c r="C77" s="34" t="s">
        <v>30</v>
      </c>
      <c r="D77" s="43"/>
      <c r="E77" s="43"/>
      <c r="F77" s="29" t="str">
        <f>E15</f>
        <v>Město Mníšek pod Brdy</v>
      </c>
      <c r="G77" s="43"/>
      <c r="H77" s="43"/>
      <c r="I77" s="34" t="s">
        <v>37</v>
      </c>
      <c r="J77" s="39" t="str">
        <f>E21</f>
        <v>Interprojekt odpady s. r. o.</v>
      </c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5.15" customHeight="1">
      <c r="A78" s="41"/>
      <c r="B78" s="42"/>
      <c r="C78" s="34" t="s">
        <v>35</v>
      </c>
      <c r="D78" s="43"/>
      <c r="E78" s="43"/>
      <c r="F78" s="29" t="str">
        <f>IF(E18="","",E18)</f>
        <v>Vyplň údaj</v>
      </c>
      <c r="G78" s="43"/>
      <c r="H78" s="43"/>
      <c r="I78" s="34" t="s">
        <v>40</v>
      </c>
      <c r="J78" s="39" t="str">
        <f>E24</f>
        <v>Ing.R.Pýcha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0.32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11" customFormat="1" ht="29.28" customHeight="1">
      <c r="A80" s="182"/>
      <c r="B80" s="183"/>
      <c r="C80" s="184" t="s">
        <v>130</v>
      </c>
      <c r="D80" s="185" t="s">
        <v>63</v>
      </c>
      <c r="E80" s="185" t="s">
        <v>59</v>
      </c>
      <c r="F80" s="185" t="s">
        <v>60</v>
      </c>
      <c r="G80" s="185" t="s">
        <v>131</v>
      </c>
      <c r="H80" s="185" t="s">
        <v>132</v>
      </c>
      <c r="I80" s="185" t="s">
        <v>133</v>
      </c>
      <c r="J80" s="185" t="s">
        <v>123</v>
      </c>
      <c r="K80" s="186" t="s">
        <v>134</v>
      </c>
      <c r="L80" s="187"/>
      <c r="M80" s="95" t="s">
        <v>32</v>
      </c>
      <c r="N80" s="96" t="s">
        <v>48</v>
      </c>
      <c r="O80" s="96" t="s">
        <v>135</v>
      </c>
      <c r="P80" s="96" t="s">
        <v>136</v>
      </c>
      <c r="Q80" s="96" t="s">
        <v>137</v>
      </c>
      <c r="R80" s="96" t="s">
        <v>138</v>
      </c>
      <c r="S80" s="96" t="s">
        <v>139</v>
      </c>
      <c r="T80" s="97" t="s">
        <v>140</v>
      </c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</row>
    <row r="81" s="2" customFormat="1" ht="22.8" customHeight="1">
      <c r="A81" s="41"/>
      <c r="B81" s="42"/>
      <c r="C81" s="102" t="s">
        <v>141</v>
      </c>
      <c r="D81" s="43"/>
      <c r="E81" s="43"/>
      <c r="F81" s="43"/>
      <c r="G81" s="43"/>
      <c r="H81" s="43"/>
      <c r="I81" s="43"/>
      <c r="J81" s="188">
        <f>BK81</f>
        <v>0</v>
      </c>
      <c r="K81" s="43"/>
      <c r="L81" s="47"/>
      <c r="M81" s="98"/>
      <c r="N81" s="189"/>
      <c r="O81" s="99"/>
      <c r="P81" s="190">
        <f>P82</f>
        <v>0</v>
      </c>
      <c r="Q81" s="99"/>
      <c r="R81" s="190">
        <f>R82</f>
        <v>0</v>
      </c>
      <c r="S81" s="99"/>
      <c r="T81" s="191">
        <f>T82</f>
        <v>0</v>
      </c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T81" s="19" t="s">
        <v>77</v>
      </c>
      <c r="AU81" s="19" t="s">
        <v>124</v>
      </c>
      <c r="BK81" s="192">
        <f>BK82</f>
        <v>0</v>
      </c>
    </row>
    <row r="82" s="12" customFormat="1" ht="25.92" customHeight="1">
      <c r="A82" s="12"/>
      <c r="B82" s="193"/>
      <c r="C82" s="194"/>
      <c r="D82" s="195" t="s">
        <v>77</v>
      </c>
      <c r="E82" s="196" t="s">
        <v>142</v>
      </c>
      <c r="F82" s="196" t="s">
        <v>143</v>
      </c>
      <c r="G82" s="194"/>
      <c r="H82" s="194"/>
      <c r="I82" s="197"/>
      <c r="J82" s="198">
        <f>BK82</f>
        <v>0</v>
      </c>
      <c r="K82" s="194"/>
      <c r="L82" s="199"/>
      <c r="M82" s="200"/>
      <c r="N82" s="201"/>
      <c r="O82" s="201"/>
      <c r="P82" s="202">
        <f>P83</f>
        <v>0</v>
      </c>
      <c r="Q82" s="201"/>
      <c r="R82" s="202">
        <f>R83</f>
        <v>0</v>
      </c>
      <c r="S82" s="201"/>
      <c r="T82" s="203">
        <f>T83</f>
        <v>0</v>
      </c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R82" s="204" t="s">
        <v>86</v>
      </c>
      <c r="AT82" s="205" t="s">
        <v>77</v>
      </c>
      <c r="AU82" s="205" t="s">
        <v>78</v>
      </c>
      <c r="AY82" s="204" t="s">
        <v>144</v>
      </c>
      <c r="BK82" s="206">
        <f>BK83</f>
        <v>0</v>
      </c>
    </row>
    <row r="83" s="12" customFormat="1" ht="22.8" customHeight="1">
      <c r="A83" s="12"/>
      <c r="B83" s="193"/>
      <c r="C83" s="194"/>
      <c r="D83" s="195" t="s">
        <v>77</v>
      </c>
      <c r="E83" s="207" t="s">
        <v>86</v>
      </c>
      <c r="F83" s="207" t="s">
        <v>145</v>
      </c>
      <c r="G83" s="194"/>
      <c r="H83" s="194"/>
      <c r="I83" s="197"/>
      <c r="J83" s="208">
        <f>BK83</f>
        <v>0</v>
      </c>
      <c r="K83" s="194"/>
      <c r="L83" s="199"/>
      <c r="M83" s="200"/>
      <c r="N83" s="201"/>
      <c r="O83" s="201"/>
      <c r="P83" s="202">
        <f>SUM(P84:P102)</f>
        <v>0</v>
      </c>
      <c r="Q83" s="201"/>
      <c r="R83" s="202">
        <f>SUM(R84:R102)</f>
        <v>0</v>
      </c>
      <c r="S83" s="201"/>
      <c r="T83" s="203">
        <f>SUM(T84:T102)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4" t="s">
        <v>86</v>
      </c>
      <c r="AT83" s="205" t="s">
        <v>77</v>
      </c>
      <c r="AU83" s="205" t="s">
        <v>86</v>
      </c>
      <c r="AY83" s="204" t="s">
        <v>144</v>
      </c>
      <c r="BK83" s="206">
        <f>SUM(BK84:BK102)</f>
        <v>0</v>
      </c>
    </row>
    <row r="84" s="2" customFormat="1" ht="16.5" customHeight="1">
      <c r="A84" s="41"/>
      <c r="B84" s="42"/>
      <c r="C84" s="209" t="s">
        <v>86</v>
      </c>
      <c r="D84" s="209" t="s">
        <v>146</v>
      </c>
      <c r="E84" s="210" t="s">
        <v>379</v>
      </c>
      <c r="F84" s="211" t="s">
        <v>380</v>
      </c>
      <c r="G84" s="212" t="s">
        <v>188</v>
      </c>
      <c r="H84" s="213">
        <v>1000</v>
      </c>
      <c r="I84" s="214"/>
      <c r="J84" s="215">
        <f>ROUND(I84*H84,2)</f>
        <v>0</v>
      </c>
      <c r="K84" s="211" t="s">
        <v>32</v>
      </c>
      <c r="L84" s="47"/>
      <c r="M84" s="216" t="s">
        <v>32</v>
      </c>
      <c r="N84" s="217" t="s">
        <v>49</v>
      </c>
      <c r="O84" s="87"/>
      <c r="P84" s="218">
        <f>O84*H84</f>
        <v>0</v>
      </c>
      <c r="Q84" s="218">
        <v>0</v>
      </c>
      <c r="R84" s="218">
        <f>Q84*H84</f>
        <v>0</v>
      </c>
      <c r="S84" s="218">
        <v>0</v>
      </c>
      <c r="T84" s="219">
        <f>S84*H84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R84" s="220" t="s">
        <v>151</v>
      </c>
      <c r="AT84" s="220" t="s">
        <v>146</v>
      </c>
      <c r="AU84" s="220" t="s">
        <v>21</v>
      </c>
      <c r="AY84" s="19" t="s">
        <v>144</v>
      </c>
      <c r="BE84" s="221">
        <f>IF(N84="základní",J84,0)</f>
        <v>0</v>
      </c>
      <c r="BF84" s="221">
        <f>IF(N84="snížená",J84,0)</f>
        <v>0</v>
      </c>
      <c r="BG84" s="221">
        <f>IF(N84="zákl. přenesená",J84,0)</f>
        <v>0</v>
      </c>
      <c r="BH84" s="221">
        <f>IF(N84="sníž. přenesená",J84,0)</f>
        <v>0</v>
      </c>
      <c r="BI84" s="221">
        <f>IF(N84="nulová",J84,0)</f>
        <v>0</v>
      </c>
      <c r="BJ84" s="19" t="s">
        <v>86</v>
      </c>
      <c r="BK84" s="221">
        <f>ROUND(I84*H84,2)</f>
        <v>0</v>
      </c>
      <c r="BL84" s="19" t="s">
        <v>151</v>
      </c>
      <c r="BM84" s="220" t="s">
        <v>381</v>
      </c>
    </row>
    <row r="85" s="13" customFormat="1">
      <c r="A85" s="13"/>
      <c r="B85" s="227"/>
      <c r="C85" s="228"/>
      <c r="D85" s="229" t="s">
        <v>155</v>
      </c>
      <c r="E85" s="230" t="s">
        <v>32</v>
      </c>
      <c r="F85" s="231" t="s">
        <v>382</v>
      </c>
      <c r="G85" s="228"/>
      <c r="H85" s="232">
        <v>1000</v>
      </c>
      <c r="I85" s="233"/>
      <c r="J85" s="228"/>
      <c r="K85" s="228"/>
      <c r="L85" s="234"/>
      <c r="M85" s="235"/>
      <c r="N85" s="236"/>
      <c r="O85" s="236"/>
      <c r="P85" s="236"/>
      <c r="Q85" s="236"/>
      <c r="R85" s="236"/>
      <c r="S85" s="236"/>
      <c r="T85" s="237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T85" s="238" t="s">
        <v>155</v>
      </c>
      <c r="AU85" s="238" t="s">
        <v>21</v>
      </c>
      <c r="AV85" s="13" t="s">
        <v>21</v>
      </c>
      <c r="AW85" s="13" t="s">
        <v>39</v>
      </c>
      <c r="AX85" s="13" t="s">
        <v>78</v>
      </c>
      <c r="AY85" s="238" t="s">
        <v>144</v>
      </c>
    </row>
    <row r="86" s="14" customFormat="1">
      <c r="A86" s="14"/>
      <c r="B86" s="239"/>
      <c r="C86" s="240"/>
      <c r="D86" s="229" t="s">
        <v>155</v>
      </c>
      <c r="E86" s="241" t="s">
        <v>32</v>
      </c>
      <c r="F86" s="242" t="s">
        <v>157</v>
      </c>
      <c r="G86" s="240"/>
      <c r="H86" s="243">
        <v>1000</v>
      </c>
      <c r="I86" s="244"/>
      <c r="J86" s="240"/>
      <c r="K86" s="240"/>
      <c r="L86" s="245"/>
      <c r="M86" s="246"/>
      <c r="N86" s="247"/>
      <c r="O86" s="247"/>
      <c r="P86" s="247"/>
      <c r="Q86" s="247"/>
      <c r="R86" s="247"/>
      <c r="S86" s="247"/>
      <c r="T86" s="248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T86" s="249" t="s">
        <v>155</v>
      </c>
      <c r="AU86" s="249" t="s">
        <v>21</v>
      </c>
      <c r="AV86" s="14" t="s">
        <v>151</v>
      </c>
      <c r="AW86" s="14" t="s">
        <v>39</v>
      </c>
      <c r="AX86" s="14" t="s">
        <v>86</v>
      </c>
      <c r="AY86" s="249" t="s">
        <v>144</v>
      </c>
    </row>
    <row r="87" s="2" customFormat="1" ht="21.75" customHeight="1">
      <c r="A87" s="41"/>
      <c r="B87" s="42"/>
      <c r="C87" s="209" t="s">
        <v>21</v>
      </c>
      <c r="D87" s="209" t="s">
        <v>146</v>
      </c>
      <c r="E87" s="210" t="s">
        <v>186</v>
      </c>
      <c r="F87" s="211" t="s">
        <v>187</v>
      </c>
      <c r="G87" s="212" t="s">
        <v>188</v>
      </c>
      <c r="H87" s="213">
        <v>8500</v>
      </c>
      <c r="I87" s="214"/>
      <c r="J87" s="215">
        <f>ROUND(I87*H87,2)</f>
        <v>0</v>
      </c>
      <c r="K87" s="211" t="s">
        <v>150</v>
      </c>
      <c r="L87" s="47"/>
      <c r="M87" s="216" t="s">
        <v>32</v>
      </c>
      <c r="N87" s="217" t="s">
        <v>49</v>
      </c>
      <c r="O87" s="87"/>
      <c r="P87" s="218">
        <f>O87*H87</f>
        <v>0</v>
      </c>
      <c r="Q87" s="218">
        <v>0</v>
      </c>
      <c r="R87" s="218">
        <f>Q87*H87</f>
        <v>0</v>
      </c>
      <c r="S87" s="218">
        <v>0</v>
      </c>
      <c r="T87" s="219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0" t="s">
        <v>151</v>
      </c>
      <c r="AT87" s="220" t="s">
        <v>146</v>
      </c>
      <c r="AU87" s="220" t="s">
        <v>21</v>
      </c>
      <c r="AY87" s="19" t="s">
        <v>144</v>
      </c>
      <c r="BE87" s="221">
        <f>IF(N87="základní",J87,0)</f>
        <v>0</v>
      </c>
      <c r="BF87" s="221">
        <f>IF(N87="snížená",J87,0)</f>
        <v>0</v>
      </c>
      <c r="BG87" s="221">
        <f>IF(N87="zákl. přenesená",J87,0)</f>
        <v>0</v>
      </c>
      <c r="BH87" s="221">
        <f>IF(N87="sníž. přenesená",J87,0)</f>
        <v>0</v>
      </c>
      <c r="BI87" s="221">
        <f>IF(N87="nulová",J87,0)</f>
        <v>0</v>
      </c>
      <c r="BJ87" s="19" t="s">
        <v>86</v>
      </c>
      <c r="BK87" s="221">
        <f>ROUND(I87*H87,2)</f>
        <v>0</v>
      </c>
      <c r="BL87" s="19" t="s">
        <v>151</v>
      </c>
      <c r="BM87" s="220" t="s">
        <v>383</v>
      </c>
    </row>
    <row r="88" s="2" customFormat="1">
      <c r="A88" s="41"/>
      <c r="B88" s="42"/>
      <c r="C88" s="43"/>
      <c r="D88" s="222" t="s">
        <v>153</v>
      </c>
      <c r="E88" s="43"/>
      <c r="F88" s="223" t="s">
        <v>190</v>
      </c>
      <c r="G88" s="43"/>
      <c r="H88" s="43"/>
      <c r="I88" s="224"/>
      <c r="J88" s="43"/>
      <c r="K88" s="43"/>
      <c r="L88" s="47"/>
      <c r="M88" s="225"/>
      <c r="N88" s="226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153</v>
      </c>
      <c r="AU88" s="19" t="s">
        <v>21</v>
      </c>
    </row>
    <row r="89" s="13" customFormat="1">
      <c r="A89" s="13"/>
      <c r="B89" s="227"/>
      <c r="C89" s="228"/>
      <c r="D89" s="229" t="s">
        <v>155</v>
      </c>
      <c r="E89" s="230" t="s">
        <v>32</v>
      </c>
      <c r="F89" s="231" t="s">
        <v>384</v>
      </c>
      <c r="G89" s="228"/>
      <c r="H89" s="232">
        <v>8500</v>
      </c>
      <c r="I89" s="233"/>
      <c r="J89" s="228"/>
      <c r="K89" s="228"/>
      <c r="L89" s="234"/>
      <c r="M89" s="235"/>
      <c r="N89" s="236"/>
      <c r="O89" s="236"/>
      <c r="P89" s="236"/>
      <c r="Q89" s="236"/>
      <c r="R89" s="236"/>
      <c r="S89" s="236"/>
      <c r="T89" s="237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8" t="s">
        <v>155</v>
      </c>
      <c r="AU89" s="238" t="s">
        <v>21</v>
      </c>
      <c r="AV89" s="13" t="s">
        <v>21</v>
      </c>
      <c r="AW89" s="13" t="s">
        <v>39</v>
      </c>
      <c r="AX89" s="13" t="s">
        <v>78</v>
      </c>
      <c r="AY89" s="238" t="s">
        <v>144</v>
      </c>
    </row>
    <row r="90" s="14" customFormat="1">
      <c r="A90" s="14"/>
      <c r="B90" s="239"/>
      <c r="C90" s="240"/>
      <c r="D90" s="229" t="s">
        <v>155</v>
      </c>
      <c r="E90" s="241" t="s">
        <v>32</v>
      </c>
      <c r="F90" s="242" t="s">
        <v>157</v>
      </c>
      <c r="G90" s="240"/>
      <c r="H90" s="243">
        <v>8500</v>
      </c>
      <c r="I90" s="244"/>
      <c r="J90" s="240"/>
      <c r="K90" s="240"/>
      <c r="L90" s="245"/>
      <c r="M90" s="246"/>
      <c r="N90" s="247"/>
      <c r="O90" s="247"/>
      <c r="P90" s="247"/>
      <c r="Q90" s="247"/>
      <c r="R90" s="247"/>
      <c r="S90" s="247"/>
      <c r="T90" s="248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9" t="s">
        <v>155</v>
      </c>
      <c r="AU90" s="249" t="s">
        <v>21</v>
      </c>
      <c r="AV90" s="14" t="s">
        <v>151</v>
      </c>
      <c r="AW90" s="14" t="s">
        <v>39</v>
      </c>
      <c r="AX90" s="14" t="s">
        <v>86</v>
      </c>
      <c r="AY90" s="249" t="s">
        <v>144</v>
      </c>
    </row>
    <row r="91" s="2" customFormat="1" ht="37.8" customHeight="1">
      <c r="A91" s="41"/>
      <c r="B91" s="42"/>
      <c r="C91" s="209" t="s">
        <v>164</v>
      </c>
      <c r="D91" s="209" t="s">
        <v>146</v>
      </c>
      <c r="E91" s="210" t="s">
        <v>205</v>
      </c>
      <c r="F91" s="211" t="s">
        <v>206</v>
      </c>
      <c r="G91" s="212" t="s">
        <v>188</v>
      </c>
      <c r="H91" s="213">
        <v>8500</v>
      </c>
      <c r="I91" s="214"/>
      <c r="J91" s="215">
        <f>ROUND(I91*H91,2)</f>
        <v>0</v>
      </c>
      <c r="K91" s="211" t="s">
        <v>150</v>
      </c>
      <c r="L91" s="47"/>
      <c r="M91" s="216" t="s">
        <v>32</v>
      </c>
      <c r="N91" s="217" t="s">
        <v>49</v>
      </c>
      <c r="O91" s="87"/>
      <c r="P91" s="218">
        <f>O91*H91</f>
        <v>0</v>
      </c>
      <c r="Q91" s="218">
        <v>0</v>
      </c>
      <c r="R91" s="218">
        <f>Q91*H91</f>
        <v>0</v>
      </c>
      <c r="S91" s="218">
        <v>0</v>
      </c>
      <c r="T91" s="219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0" t="s">
        <v>151</v>
      </c>
      <c r="AT91" s="220" t="s">
        <v>146</v>
      </c>
      <c r="AU91" s="220" t="s">
        <v>21</v>
      </c>
      <c r="AY91" s="19" t="s">
        <v>144</v>
      </c>
      <c r="BE91" s="221">
        <f>IF(N91="základní",J91,0)</f>
        <v>0</v>
      </c>
      <c r="BF91" s="221">
        <f>IF(N91="snížená",J91,0)</f>
        <v>0</v>
      </c>
      <c r="BG91" s="221">
        <f>IF(N91="zákl. přenesená",J91,0)</f>
        <v>0</v>
      </c>
      <c r="BH91" s="221">
        <f>IF(N91="sníž. přenesená",J91,0)</f>
        <v>0</v>
      </c>
      <c r="BI91" s="221">
        <f>IF(N91="nulová",J91,0)</f>
        <v>0</v>
      </c>
      <c r="BJ91" s="19" t="s">
        <v>86</v>
      </c>
      <c r="BK91" s="221">
        <f>ROUND(I91*H91,2)</f>
        <v>0</v>
      </c>
      <c r="BL91" s="19" t="s">
        <v>151</v>
      </c>
      <c r="BM91" s="220" t="s">
        <v>385</v>
      </c>
    </row>
    <row r="92" s="2" customFormat="1">
      <c r="A92" s="41"/>
      <c r="B92" s="42"/>
      <c r="C92" s="43"/>
      <c r="D92" s="222" t="s">
        <v>153</v>
      </c>
      <c r="E92" s="43"/>
      <c r="F92" s="223" t="s">
        <v>208</v>
      </c>
      <c r="G92" s="43"/>
      <c r="H92" s="43"/>
      <c r="I92" s="224"/>
      <c r="J92" s="43"/>
      <c r="K92" s="43"/>
      <c r="L92" s="47"/>
      <c r="M92" s="225"/>
      <c r="N92" s="226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153</v>
      </c>
      <c r="AU92" s="19" t="s">
        <v>21</v>
      </c>
    </row>
    <row r="93" s="13" customFormat="1">
      <c r="A93" s="13"/>
      <c r="B93" s="227"/>
      <c r="C93" s="228"/>
      <c r="D93" s="229" t="s">
        <v>155</v>
      </c>
      <c r="E93" s="230" t="s">
        <v>32</v>
      </c>
      <c r="F93" s="231" t="s">
        <v>384</v>
      </c>
      <c r="G93" s="228"/>
      <c r="H93" s="232">
        <v>8500</v>
      </c>
      <c r="I93" s="233"/>
      <c r="J93" s="228"/>
      <c r="K93" s="228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155</v>
      </c>
      <c r="AU93" s="238" t="s">
        <v>21</v>
      </c>
      <c r="AV93" s="13" t="s">
        <v>21</v>
      </c>
      <c r="AW93" s="13" t="s">
        <v>39</v>
      </c>
      <c r="AX93" s="13" t="s">
        <v>78</v>
      </c>
      <c r="AY93" s="238" t="s">
        <v>144</v>
      </c>
    </row>
    <row r="94" s="14" customFormat="1">
      <c r="A94" s="14"/>
      <c r="B94" s="239"/>
      <c r="C94" s="240"/>
      <c r="D94" s="229" t="s">
        <v>155</v>
      </c>
      <c r="E94" s="241" t="s">
        <v>32</v>
      </c>
      <c r="F94" s="242" t="s">
        <v>157</v>
      </c>
      <c r="G94" s="240"/>
      <c r="H94" s="243">
        <v>8500</v>
      </c>
      <c r="I94" s="244"/>
      <c r="J94" s="240"/>
      <c r="K94" s="240"/>
      <c r="L94" s="245"/>
      <c r="M94" s="246"/>
      <c r="N94" s="247"/>
      <c r="O94" s="247"/>
      <c r="P94" s="247"/>
      <c r="Q94" s="247"/>
      <c r="R94" s="247"/>
      <c r="S94" s="247"/>
      <c r="T94" s="24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9" t="s">
        <v>155</v>
      </c>
      <c r="AU94" s="249" t="s">
        <v>21</v>
      </c>
      <c r="AV94" s="14" t="s">
        <v>151</v>
      </c>
      <c r="AW94" s="14" t="s">
        <v>39</v>
      </c>
      <c r="AX94" s="14" t="s">
        <v>86</v>
      </c>
      <c r="AY94" s="249" t="s">
        <v>144</v>
      </c>
    </row>
    <row r="95" s="2" customFormat="1" ht="24.15" customHeight="1">
      <c r="A95" s="41"/>
      <c r="B95" s="42"/>
      <c r="C95" s="209" t="s">
        <v>151</v>
      </c>
      <c r="D95" s="209" t="s">
        <v>146</v>
      </c>
      <c r="E95" s="210" t="s">
        <v>386</v>
      </c>
      <c r="F95" s="211" t="s">
        <v>387</v>
      </c>
      <c r="G95" s="212" t="s">
        <v>188</v>
      </c>
      <c r="H95" s="213">
        <v>8500</v>
      </c>
      <c r="I95" s="214"/>
      <c r="J95" s="215">
        <f>ROUND(I95*H95,2)</f>
        <v>0</v>
      </c>
      <c r="K95" s="211" t="s">
        <v>150</v>
      </c>
      <c r="L95" s="47"/>
      <c r="M95" s="216" t="s">
        <v>32</v>
      </c>
      <c r="N95" s="217" t="s">
        <v>49</v>
      </c>
      <c r="O95" s="87"/>
      <c r="P95" s="218">
        <f>O95*H95</f>
        <v>0</v>
      </c>
      <c r="Q95" s="218">
        <v>0</v>
      </c>
      <c r="R95" s="218">
        <f>Q95*H95</f>
        <v>0</v>
      </c>
      <c r="S95" s="218">
        <v>0</v>
      </c>
      <c r="T95" s="219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0" t="s">
        <v>151</v>
      </c>
      <c r="AT95" s="220" t="s">
        <v>146</v>
      </c>
      <c r="AU95" s="220" t="s">
        <v>21</v>
      </c>
      <c r="AY95" s="19" t="s">
        <v>144</v>
      </c>
      <c r="BE95" s="221">
        <f>IF(N95="základní",J95,0)</f>
        <v>0</v>
      </c>
      <c r="BF95" s="221">
        <f>IF(N95="snížená",J95,0)</f>
        <v>0</v>
      </c>
      <c r="BG95" s="221">
        <f>IF(N95="zákl. přenesená",J95,0)</f>
        <v>0</v>
      </c>
      <c r="BH95" s="221">
        <f>IF(N95="sníž. přenesená",J95,0)</f>
        <v>0</v>
      </c>
      <c r="BI95" s="221">
        <f>IF(N95="nulová",J95,0)</f>
        <v>0</v>
      </c>
      <c r="BJ95" s="19" t="s">
        <v>86</v>
      </c>
      <c r="BK95" s="221">
        <f>ROUND(I95*H95,2)</f>
        <v>0</v>
      </c>
      <c r="BL95" s="19" t="s">
        <v>151</v>
      </c>
      <c r="BM95" s="220" t="s">
        <v>388</v>
      </c>
    </row>
    <row r="96" s="2" customFormat="1">
      <c r="A96" s="41"/>
      <c r="B96" s="42"/>
      <c r="C96" s="43"/>
      <c r="D96" s="222" t="s">
        <v>153</v>
      </c>
      <c r="E96" s="43"/>
      <c r="F96" s="223" t="s">
        <v>389</v>
      </c>
      <c r="G96" s="43"/>
      <c r="H96" s="43"/>
      <c r="I96" s="224"/>
      <c r="J96" s="43"/>
      <c r="K96" s="43"/>
      <c r="L96" s="47"/>
      <c r="M96" s="225"/>
      <c r="N96" s="226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153</v>
      </c>
      <c r="AU96" s="19" t="s">
        <v>21</v>
      </c>
    </row>
    <row r="97" s="13" customFormat="1">
      <c r="A97" s="13"/>
      <c r="B97" s="227"/>
      <c r="C97" s="228"/>
      <c r="D97" s="229" t="s">
        <v>155</v>
      </c>
      <c r="E97" s="230" t="s">
        <v>32</v>
      </c>
      <c r="F97" s="231" t="s">
        <v>384</v>
      </c>
      <c r="G97" s="228"/>
      <c r="H97" s="232">
        <v>8500</v>
      </c>
      <c r="I97" s="233"/>
      <c r="J97" s="228"/>
      <c r="K97" s="228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155</v>
      </c>
      <c r="AU97" s="238" t="s">
        <v>21</v>
      </c>
      <c r="AV97" s="13" t="s">
        <v>21</v>
      </c>
      <c r="AW97" s="13" t="s">
        <v>39</v>
      </c>
      <c r="AX97" s="13" t="s">
        <v>78</v>
      </c>
      <c r="AY97" s="238" t="s">
        <v>144</v>
      </c>
    </row>
    <row r="98" s="14" customFormat="1">
      <c r="A98" s="14"/>
      <c r="B98" s="239"/>
      <c r="C98" s="240"/>
      <c r="D98" s="229" t="s">
        <v>155</v>
      </c>
      <c r="E98" s="241" t="s">
        <v>32</v>
      </c>
      <c r="F98" s="242" t="s">
        <v>157</v>
      </c>
      <c r="G98" s="240"/>
      <c r="H98" s="243">
        <v>8500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155</v>
      </c>
      <c r="AU98" s="249" t="s">
        <v>21</v>
      </c>
      <c r="AV98" s="14" t="s">
        <v>151</v>
      </c>
      <c r="AW98" s="14" t="s">
        <v>39</v>
      </c>
      <c r="AX98" s="14" t="s">
        <v>86</v>
      </c>
      <c r="AY98" s="249" t="s">
        <v>144</v>
      </c>
    </row>
    <row r="99" s="2" customFormat="1" ht="33" customHeight="1">
      <c r="A99" s="41"/>
      <c r="B99" s="42"/>
      <c r="C99" s="209" t="s">
        <v>174</v>
      </c>
      <c r="D99" s="209" t="s">
        <v>146</v>
      </c>
      <c r="E99" s="210" t="s">
        <v>390</v>
      </c>
      <c r="F99" s="211" t="s">
        <v>391</v>
      </c>
      <c r="G99" s="212" t="s">
        <v>149</v>
      </c>
      <c r="H99" s="213">
        <v>3150</v>
      </c>
      <c r="I99" s="214"/>
      <c r="J99" s="215">
        <f>ROUND(I99*H99,2)</f>
        <v>0</v>
      </c>
      <c r="K99" s="211" t="s">
        <v>150</v>
      </c>
      <c r="L99" s="47"/>
      <c r="M99" s="216" t="s">
        <v>32</v>
      </c>
      <c r="N99" s="217" t="s">
        <v>49</v>
      </c>
      <c r="O99" s="87"/>
      <c r="P99" s="218">
        <f>O99*H99</f>
        <v>0</v>
      </c>
      <c r="Q99" s="218">
        <v>0</v>
      </c>
      <c r="R99" s="218">
        <f>Q99*H99</f>
        <v>0</v>
      </c>
      <c r="S99" s="218">
        <v>0</v>
      </c>
      <c r="T99" s="21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0" t="s">
        <v>151</v>
      </c>
      <c r="AT99" s="220" t="s">
        <v>146</v>
      </c>
      <c r="AU99" s="220" t="s">
        <v>21</v>
      </c>
      <c r="AY99" s="19" t="s">
        <v>144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19" t="s">
        <v>86</v>
      </c>
      <c r="BK99" s="221">
        <f>ROUND(I99*H99,2)</f>
        <v>0</v>
      </c>
      <c r="BL99" s="19" t="s">
        <v>151</v>
      </c>
      <c r="BM99" s="220" t="s">
        <v>392</v>
      </c>
    </row>
    <row r="100" s="2" customFormat="1">
      <c r="A100" s="41"/>
      <c r="B100" s="42"/>
      <c r="C100" s="43"/>
      <c r="D100" s="222" t="s">
        <v>153</v>
      </c>
      <c r="E100" s="43"/>
      <c r="F100" s="223" t="s">
        <v>393</v>
      </c>
      <c r="G100" s="43"/>
      <c r="H100" s="43"/>
      <c r="I100" s="224"/>
      <c r="J100" s="43"/>
      <c r="K100" s="43"/>
      <c r="L100" s="47"/>
      <c r="M100" s="225"/>
      <c r="N100" s="226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153</v>
      </c>
      <c r="AU100" s="19" t="s">
        <v>21</v>
      </c>
    </row>
    <row r="101" s="13" customFormat="1">
      <c r="A101" s="13"/>
      <c r="B101" s="227"/>
      <c r="C101" s="228"/>
      <c r="D101" s="229" t="s">
        <v>155</v>
      </c>
      <c r="E101" s="230" t="s">
        <v>32</v>
      </c>
      <c r="F101" s="231" t="s">
        <v>394</v>
      </c>
      <c r="G101" s="228"/>
      <c r="H101" s="232">
        <v>3150</v>
      </c>
      <c r="I101" s="233"/>
      <c r="J101" s="228"/>
      <c r="K101" s="228"/>
      <c r="L101" s="234"/>
      <c r="M101" s="235"/>
      <c r="N101" s="236"/>
      <c r="O101" s="236"/>
      <c r="P101" s="236"/>
      <c r="Q101" s="236"/>
      <c r="R101" s="236"/>
      <c r="S101" s="236"/>
      <c r="T101" s="23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8" t="s">
        <v>155</v>
      </c>
      <c r="AU101" s="238" t="s">
        <v>21</v>
      </c>
      <c r="AV101" s="13" t="s">
        <v>21</v>
      </c>
      <c r="AW101" s="13" t="s">
        <v>39</v>
      </c>
      <c r="AX101" s="13" t="s">
        <v>78</v>
      </c>
      <c r="AY101" s="238" t="s">
        <v>144</v>
      </c>
    </row>
    <row r="102" s="14" customFormat="1">
      <c r="A102" s="14"/>
      <c r="B102" s="239"/>
      <c r="C102" s="240"/>
      <c r="D102" s="229" t="s">
        <v>155</v>
      </c>
      <c r="E102" s="241" t="s">
        <v>32</v>
      </c>
      <c r="F102" s="242" t="s">
        <v>157</v>
      </c>
      <c r="G102" s="240"/>
      <c r="H102" s="243">
        <v>3150</v>
      </c>
      <c r="I102" s="244"/>
      <c r="J102" s="240"/>
      <c r="K102" s="240"/>
      <c r="L102" s="245"/>
      <c r="M102" s="260"/>
      <c r="N102" s="261"/>
      <c r="O102" s="261"/>
      <c r="P102" s="261"/>
      <c r="Q102" s="261"/>
      <c r="R102" s="261"/>
      <c r="S102" s="261"/>
      <c r="T102" s="262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9" t="s">
        <v>155</v>
      </c>
      <c r="AU102" s="249" t="s">
        <v>21</v>
      </c>
      <c r="AV102" s="14" t="s">
        <v>151</v>
      </c>
      <c r="AW102" s="14" t="s">
        <v>39</v>
      </c>
      <c r="AX102" s="14" t="s">
        <v>86</v>
      </c>
      <c r="AY102" s="249" t="s">
        <v>144</v>
      </c>
    </row>
    <row r="103" s="2" customFormat="1" ht="6.96" customHeight="1">
      <c r="A103" s="41"/>
      <c r="B103" s="62"/>
      <c r="C103" s="63"/>
      <c r="D103" s="63"/>
      <c r="E103" s="63"/>
      <c r="F103" s="63"/>
      <c r="G103" s="63"/>
      <c r="H103" s="63"/>
      <c r="I103" s="63"/>
      <c r="J103" s="63"/>
      <c r="K103" s="63"/>
      <c r="L103" s="47"/>
      <c r="M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</sheetData>
  <sheetProtection sheet="1" autoFilter="0" formatColumns="0" formatRows="0" objects="1" scenarios="1" spinCount="100000" saltValue="hLeeYOKXnv0sfobyMr2eFZMc2htEexoutZGDDPI4ZTMLE3QBwm03FvDuROjNzRNdJ8omuwQD+OBLz/bJAnXVgA==" hashValue="+RfjQ/f3v+VJ7qSJyZDev4+mjS7z8cJab+xjoZWMyVKCUFlRD1qNNzJ01M9COOs5oVadRlDPyWEgULBcpDCRNQ==" algorithmName="SHA-512" password="CC35"/>
  <autoFilter ref="C80:K102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hyperlinks>
    <hyperlink ref="F88" r:id="rId1" display="https://podminky.urs.cz/item/CS_URS_2024_02/122251107"/>
    <hyperlink ref="F92" r:id="rId2" display="https://podminky.urs.cz/item/CS_URS_2024_02/162351103"/>
    <hyperlink ref="F96" r:id="rId3" display="https://podminky.urs.cz/item/CS_URS_2024_02/171151103"/>
    <hyperlink ref="F100" r:id="rId4" display="https://podminky.urs.cz/item/CS_URS_2024_02/18115132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99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395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118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141" t="s">
        <v>26</v>
      </c>
      <c r="E13" s="41"/>
      <c r="F13" s="142" t="s">
        <v>27</v>
      </c>
      <c r="G13" s="41"/>
      <c r="H13" s="41"/>
      <c r="I13" s="141" t="s">
        <v>28</v>
      </c>
      <c r="J13" s="142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120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ROUND(J84,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ROUND((SUM(BE84:BE137)),  2)</f>
        <v>0</v>
      </c>
      <c r="G33" s="41"/>
      <c r="H33" s="41"/>
      <c r="I33" s="153">
        <v>0.20999999999999999</v>
      </c>
      <c r="J33" s="152">
        <f>ROUND(((SUM(BE84:BE137))*I33),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ROUND((SUM(BF84:BF137)),  2)</f>
        <v>0</v>
      </c>
      <c r="G34" s="41"/>
      <c r="H34" s="41"/>
      <c r="I34" s="153">
        <v>0.14999999999999999</v>
      </c>
      <c r="J34" s="152">
        <f>ROUND(((SUM(BF84:BF137))*I34),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ROUND((SUM(BG84:BG137)),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ROUND((SUM(BH84:BH137)),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ROUND((SUM(BI84:BI137)),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22112020_05 - Mníšek pod Brdy - Zakrytí odkaliště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Mníšek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Ing.R.Pýcha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J84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125</v>
      </c>
      <c r="E60" s="173"/>
      <c r="F60" s="173"/>
      <c r="G60" s="173"/>
      <c r="H60" s="173"/>
      <c r="I60" s="173"/>
      <c r="J60" s="174">
        <f>J85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126</v>
      </c>
      <c r="E61" s="179"/>
      <c r="F61" s="179"/>
      <c r="G61" s="179"/>
      <c r="H61" s="179"/>
      <c r="I61" s="179"/>
      <c r="J61" s="180">
        <f>J86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127</v>
      </c>
      <c r="E62" s="179"/>
      <c r="F62" s="179"/>
      <c r="G62" s="179"/>
      <c r="H62" s="179"/>
      <c r="I62" s="179"/>
      <c r="J62" s="180">
        <f>J103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9" customFormat="1" ht="24.96" customHeight="1">
      <c r="A63" s="9"/>
      <c r="B63" s="170"/>
      <c r="C63" s="171"/>
      <c r="D63" s="172" t="s">
        <v>323</v>
      </c>
      <c r="E63" s="173"/>
      <c r="F63" s="173"/>
      <c r="G63" s="173"/>
      <c r="H63" s="173"/>
      <c r="I63" s="173"/>
      <c r="J63" s="174">
        <f>J116</f>
        <v>0</v>
      </c>
      <c r="K63" s="171"/>
      <c r="L63" s="175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10" customFormat="1" ht="19.92" customHeight="1">
      <c r="A64" s="10"/>
      <c r="B64" s="176"/>
      <c r="C64" s="177"/>
      <c r="D64" s="178" t="s">
        <v>324</v>
      </c>
      <c r="E64" s="179"/>
      <c r="F64" s="179"/>
      <c r="G64" s="179"/>
      <c r="H64" s="179"/>
      <c r="I64" s="179"/>
      <c r="J64" s="180">
        <f>J117</f>
        <v>0</v>
      </c>
      <c r="K64" s="177"/>
      <c r="L64" s="18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2" customFormat="1" ht="21.84" customHeight="1">
      <c r="A65" s="41"/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137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</row>
    <row r="66" s="2" customFormat="1" ht="6.96" customHeight="1">
      <c r="A66" s="41"/>
      <c r="B66" s="62"/>
      <c r="C66" s="63"/>
      <c r="D66" s="63"/>
      <c r="E66" s="63"/>
      <c r="F66" s="63"/>
      <c r="G66" s="63"/>
      <c r="H66" s="63"/>
      <c r="I66" s="63"/>
      <c r="J66" s="63"/>
      <c r="K66" s="6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70" s="2" customFormat="1" ht="6.96" customHeight="1">
      <c r="A70" s="41"/>
      <c r="B70" s="64"/>
      <c r="C70" s="65"/>
      <c r="D70" s="65"/>
      <c r="E70" s="65"/>
      <c r="F70" s="65"/>
      <c r="G70" s="65"/>
      <c r="H70" s="65"/>
      <c r="I70" s="65"/>
      <c r="J70" s="65"/>
      <c r="K70" s="65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24.96" customHeight="1">
      <c r="A71" s="41"/>
      <c r="B71" s="42"/>
      <c r="C71" s="25" t="s">
        <v>129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6.96" customHeight="1">
      <c r="A72" s="41"/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165" t="str">
        <f>E7</f>
        <v xml:space="preserve">22112020_22 - Sanace -10  Mníšek pod Brdy, Halda, Bažantnice a okoli-12</v>
      </c>
      <c r="F74" s="34"/>
      <c r="G74" s="34"/>
      <c r="H74" s="34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2" customHeight="1">
      <c r="A75" s="41"/>
      <c r="B75" s="42"/>
      <c r="C75" s="34" t="s">
        <v>116</v>
      </c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6.5" customHeight="1">
      <c r="A76" s="41"/>
      <c r="B76" s="42"/>
      <c r="C76" s="43"/>
      <c r="D76" s="43"/>
      <c r="E76" s="72" t="str">
        <f>E9</f>
        <v>22112020_05 - Mníšek pod Brdy - Zakrytí odkaliště</v>
      </c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12" customHeight="1">
      <c r="A78" s="41"/>
      <c r="B78" s="42"/>
      <c r="C78" s="34" t="s">
        <v>22</v>
      </c>
      <c r="D78" s="43"/>
      <c r="E78" s="43"/>
      <c r="F78" s="29" t="str">
        <f>F12</f>
        <v>Mníšek pod Brdy</v>
      </c>
      <c r="G78" s="43"/>
      <c r="H78" s="43"/>
      <c r="I78" s="34" t="s">
        <v>24</v>
      </c>
      <c r="J78" s="75" t="str">
        <f>IF(J12="","",J12)</f>
        <v>14. 12. 2024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6.96" customHeight="1">
      <c r="A79" s="41"/>
      <c r="B79" s="42"/>
      <c r="C79" s="43"/>
      <c r="D79" s="43"/>
      <c r="E79" s="43"/>
      <c r="F79" s="43"/>
      <c r="G79" s="43"/>
      <c r="H79" s="43"/>
      <c r="I79" s="43"/>
      <c r="J79" s="43"/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5.65" customHeight="1">
      <c r="A80" s="41"/>
      <c r="B80" s="42"/>
      <c r="C80" s="34" t="s">
        <v>30</v>
      </c>
      <c r="D80" s="43"/>
      <c r="E80" s="43"/>
      <c r="F80" s="29" t="str">
        <f>E15</f>
        <v>Město Mníšek pod Brdy</v>
      </c>
      <c r="G80" s="43"/>
      <c r="H80" s="43"/>
      <c r="I80" s="34" t="s">
        <v>37</v>
      </c>
      <c r="J80" s="39" t="str">
        <f>E21</f>
        <v>Interprojekt odpady s. r. o.</v>
      </c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15.15" customHeight="1">
      <c r="A81" s="41"/>
      <c r="B81" s="42"/>
      <c r="C81" s="34" t="s">
        <v>35</v>
      </c>
      <c r="D81" s="43"/>
      <c r="E81" s="43"/>
      <c r="F81" s="29" t="str">
        <f>IF(E18="","",E18)</f>
        <v>Vyplň údaj</v>
      </c>
      <c r="G81" s="43"/>
      <c r="H81" s="43"/>
      <c r="I81" s="34" t="s">
        <v>40</v>
      </c>
      <c r="J81" s="39" t="str">
        <f>E24</f>
        <v>Ing.R.Pýcha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0.32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11" customFormat="1" ht="29.28" customHeight="1">
      <c r="A83" s="182"/>
      <c r="B83" s="183"/>
      <c r="C83" s="184" t="s">
        <v>130</v>
      </c>
      <c r="D83" s="185" t="s">
        <v>63</v>
      </c>
      <c r="E83" s="185" t="s">
        <v>59</v>
      </c>
      <c r="F83" s="185" t="s">
        <v>60</v>
      </c>
      <c r="G83" s="185" t="s">
        <v>131</v>
      </c>
      <c r="H83" s="185" t="s">
        <v>132</v>
      </c>
      <c r="I83" s="185" t="s">
        <v>133</v>
      </c>
      <c r="J83" s="185" t="s">
        <v>123</v>
      </c>
      <c r="K83" s="186" t="s">
        <v>134</v>
      </c>
      <c r="L83" s="187"/>
      <c r="M83" s="95" t="s">
        <v>32</v>
      </c>
      <c r="N83" s="96" t="s">
        <v>48</v>
      </c>
      <c r="O83" s="96" t="s">
        <v>135</v>
      </c>
      <c r="P83" s="96" t="s">
        <v>136</v>
      </c>
      <c r="Q83" s="96" t="s">
        <v>137</v>
      </c>
      <c r="R83" s="96" t="s">
        <v>138</v>
      </c>
      <c r="S83" s="96" t="s">
        <v>139</v>
      </c>
      <c r="T83" s="97" t="s">
        <v>140</v>
      </c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</row>
    <row r="84" s="2" customFormat="1" ht="22.8" customHeight="1">
      <c r="A84" s="41"/>
      <c r="B84" s="42"/>
      <c r="C84" s="102" t="s">
        <v>141</v>
      </c>
      <c r="D84" s="43"/>
      <c r="E84" s="43"/>
      <c r="F84" s="43"/>
      <c r="G84" s="43"/>
      <c r="H84" s="43"/>
      <c r="I84" s="43"/>
      <c r="J84" s="188">
        <f>BK84</f>
        <v>0</v>
      </c>
      <c r="K84" s="43"/>
      <c r="L84" s="47"/>
      <c r="M84" s="98"/>
      <c r="N84" s="189"/>
      <c r="O84" s="99"/>
      <c r="P84" s="190">
        <f>P85+P116</f>
        <v>0</v>
      </c>
      <c r="Q84" s="99"/>
      <c r="R84" s="190">
        <f>R85+R116</f>
        <v>16.771144</v>
      </c>
      <c r="S84" s="99"/>
      <c r="T84" s="191">
        <f>T85+T116</f>
        <v>0</v>
      </c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T84" s="19" t="s">
        <v>77</v>
      </c>
      <c r="AU84" s="19" t="s">
        <v>124</v>
      </c>
      <c r="BK84" s="192">
        <f>BK85+BK116</f>
        <v>0</v>
      </c>
    </row>
    <row r="85" s="12" customFormat="1" ht="25.92" customHeight="1">
      <c r="A85" s="12"/>
      <c r="B85" s="193"/>
      <c r="C85" s="194"/>
      <c r="D85" s="195" t="s">
        <v>77</v>
      </c>
      <c r="E85" s="196" t="s">
        <v>142</v>
      </c>
      <c r="F85" s="196" t="s">
        <v>143</v>
      </c>
      <c r="G85" s="194"/>
      <c r="H85" s="194"/>
      <c r="I85" s="197"/>
      <c r="J85" s="198">
        <f>BK85</f>
        <v>0</v>
      </c>
      <c r="K85" s="194"/>
      <c r="L85" s="199"/>
      <c r="M85" s="200"/>
      <c r="N85" s="201"/>
      <c r="O85" s="201"/>
      <c r="P85" s="202">
        <f>P86+P103</f>
        <v>0</v>
      </c>
      <c r="Q85" s="201"/>
      <c r="R85" s="202">
        <f>R86+R103</f>
        <v>2.6773999999999996</v>
      </c>
      <c r="S85" s="201"/>
      <c r="T85" s="203">
        <f>T86+T103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4" t="s">
        <v>86</v>
      </c>
      <c r="AT85" s="205" t="s">
        <v>77</v>
      </c>
      <c r="AU85" s="205" t="s">
        <v>78</v>
      </c>
      <c r="AY85" s="204" t="s">
        <v>144</v>
      </c>
      <c r="BK85" s="206">
        <f>BK86+BK103</f>
        <v>0</v>
      </c>
    </row>
    <row r="86" s="12" customFormat="1" ht="22.8" customHeight="1">
      <c r="A86" s="12"/>
      <c r="B86" s="193"/>
      <c r="C86" s="194"/>
      <c r="D86" s="195" t="s">
        <v>77</v>
      </c>
      <c r="E86" s="207" t="s">
        <v>86</v>
      </c>
      <c r="F86" s="207" t="s">
        <v>145</v>
      </c>
      <c r="G86" s="194"/>
      <c r="H86" s="194"/>
      <c r="I86" s="197"/>
      <c r="J86" s="208">
        <f>BK86</f>
        <v>0</v>
      </c>
      <c r="K86" s="194"/>
      <c r="L86" s="199"/>
      <c r="M86" s="200"/>
      <c r="N86" s="201"/>
      <c r="O86" s="201"/>
      <c r="P86" s="202">
        <f>SUM(P87:P102)</f>
        <v>0</v>
      </c>
      <c r="Q86" s="201"/>
      <c r="R86" s="202">
        <f>SUM(R87:R102)</f>
        <v>0</v>
      </c>
      <c r="S86" s="201"/>
      <c r="T86" s="203">
        <f>SUM(T87:T102)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4" t="s">
        <v>86</v>
      </c>
      <c r="AT86" s="205" t="s">
        <v>77</v>
      </c>
      <c r="AU86" s="205" t="s">
        <v>86</v>
      </c>
      <c r="AY86" s="204" t="s">
        <v>144</v>
      </c>
      <c r="BK86" s="206">
        <f>SUM(BK87:BK102)</f>
        <v>0</v>
      </c>
    </row>
    <row r="87" s="2" customFormat="1" ht="37.8" customHeight="1">
      <c r="A87" s="41"/>
      <c r="B87" s="42"/>
      <c r="C87" s="209" t="s">
        <v>86</v>
      </c>
      <c r="D87" s="209" t="s">
        <v>146</v>
      </c>
      <c r="E87" s="210" t="s">
        <v>205</v>
      </c>
      <c r="F87" s="211" t="s">
        <v>206</v>
      </c>
      <c r="G87" s="212" t="s">
        <v>188</v>
      </c>
      <c r="H87" s="213">
        <v>1280</v>
      </c>
      <c r="I87" s="214"/>
      <c r="J87" s="215">
        <f>ROUND(I87*H87,2)</f>
        <v>0</v>
      </c>
      <c r="K87" s="211" t="s">
        <v>150</v>
      </c>
      <c r="L87" s="47"/>
      <c r="M87" s="216" t="s">
        <v>32</v>
      </c>
      <c r="N87" s="217" t="s">
        <v>49</v>
      </c>
      <c r="O87" s="87"/>
      <c r="P87" s="218">
        <f>O87*H87</f>
        <v>0</v>
      </c>
      <c r="Q87" s="218">
        <v>0</v>
      </c>
      <c r="R87" s="218">
        <f>Q87*H87</f>
        <v>0</v>
      </c>
      <c r="S87" s="218">
        <v>0</v>
      </c>
      <c r="T87" s="219">
        <f>S87*H87</f>
        <v>0</v>
      </c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R87" s="220" t="s">
        <v>151</v>
      </c>
      <c r="AT87" s="220" t="s">
        <v>146</v>
      </c>
      <c r="AU87" s="220" t="s">
        <v>21</v>
      </c>
      <c r="AY87" s="19" t="s">
        <v>144</v>
      </c>
      <c r="BE87" s="221">
        <f>IF(N87="základní",J87,0)</f>
        <v>0</v>
      </c>
      <c r="BF87" s="221">
        <f>IF(N87="snížená",J87,0)</f>
        <v>0</v>
      </c>
      <c r="BG87" s="221">
        <f>IF(N87="zákl. přenesená",J87,0)</f>
        <v>0</v>
      </c>
      <c r="BH87" s="221">
        <f>IF(N87="sníž. přenesená",J87,0)</f>
        <v>0</v>
      </c>
      <c r="BI87" s="221">
        <f>IF(N87="nulová",J87,0)</f>
        <v>0</v>
      </c>
      <c r="BJ87" s="19" t="s">
        <v>86</v>
      </c>
      <c r="BK87" s="221">
        <f>ROUND(I87*H87,2)</f>
        <v>0</v>
      </c>
      <c r="BL87" s="19" t="s">
        <v>151</v>
      </c>
      <c r="BM87" s="220" t="s">
        <v>396</v>
      </c>
    </row>
    <row r="88" s="2" customFormat="1">
      <c r="A88" s="41"/>
      <c r="B88" s="42"/>
      <c r="C88" s="43"/>
      <c r="D88" s="222" t="s">
        <v>153</v>
      </c>
      <c r="E88" s="43"/>
      <c r="F88" s="223" t="s">
        <v>208</v>
      </c>
      <c r="G88" s="43"/>
      <c r="H88" s="43"/>
      <c r="I88" s="224"/>
      <c r="J88" s="43"/>
      <c r="K88" s="43"/>
      <c r="L88" s="47"/>
      <c r="M88" s="225"/>
      <c r="N88" s="226"/>
      <c r="O88" s="87"/>
      <c r="P88" s="87"/>
      <c r="Q88" s="87"/>
      <c r="R88" s="87"/>
      <c r="S88" s="87"/>
      <c r="T88" s="88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T88" s="19" t="s">
        <v>153</v>
      </c>
      <c r="AU88" s="19" t="s">
        <v>21</v>
      </c>
    </row>
    <row r="89" s="13" customFormat="1">
      <c r="A89" s="13"/>
      <c r="B89" s="227"/>
      <c r="C89" s="228"/>
      <c r="D89" s="229" t="s">
        <v>155</v>
      </c>
      <c r="E89" s="230" t="s">
        <v>32</v>
      </c>
      <c r="F89" s="231" t="s">
        <v>397</v>
      </c>
      <c r="G89" s="228"/>
      <c r="H89" s="232">
        <v>1280</v>
      </c>
      <c r="I89" s="233"/>
      <c r="J89" s="228"/>
      <c r="K89" s="228"/>
      <c r="L89" s="234"/>
      <c r="M89" s="235"/>
      <c r="N89" s="236"/>
      <c r="O89" s="236"/>
      <c r="P89" s="236"/>
      <c r="Q89" s="236"/>
      <c r="R89" s="236"/>
      <c r="S89" s="236"/>
      <c r="T89" s="237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8" t="s">
        <v>155</v>
      </c>
      <c r="AU89" s="238" t="s">
        <v>21</v>
      </c>
      <c r="AV89" s="13" t="s">
        <v>21</v>
      </c>
      <c r="AW89" s="13" t="s">
        <v>39</v>
      </c>
      <c r="AX89" s="13" t="s">
        <v>78</v>
      </c>
      <c r="AY89" s="238" t="s">
        <v>144</v>
      </c>
    </row>
    <row r="90" s="14" customFormat="1">
      <c r="A90" s="14"/>
      <c r="B90" s="239"/>
      <c r="C90" s="240"/>
      <c r="D90" s="229" t="s">
        <v>155</v>
      </c>
      <c r="E90" s="241" t="s">
        <v>32</v>
      </c>
      <c r="F90" s="242" t="s">
        <v>157</v>
      </c>
      <c r="G90" s="240"/>
      <c r="H90" s="243">
        <v>1280</v>
      </c>
      <c r="I90" s="244"/>
      <c r="J90" s="240"/>
      <c r="K90" s="240"/>
      <c r="L90" s="245"/>
      <c r="M90" s="246"/>
      <c r="N90" s="247"/>
      <c r="O90" s="247"/>
      <c r="P90" s="247"/>
      <c r="Q90" s="247"/>
      <c r="R90" s="247"/>
      <c r="S90" s="247"/>
      <c r="T90" s="248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9" t="s">
        <v>155</v>
      </c>
      <c r="AU90" s="249" t="s">
        <v>21</v>
      </c>
      <c r="AV90" s="14" t="s">
        <v>151</v>
      </c>
      <c r="AW90" s="14" t="s">
        <v>39</v>
      </c>
      <c r="AX90" s="14" t="s">
        <v>86</v>
      </c>
      <c r="AY90" s="249" t="s">
        <v>144</v>
      </c>
    </row>
    <row r="91" s="2" customFormat="1" ht="24.15" customHeight="1">
      <c r="A91" s="41"/>
      <c r="B91" s="42"/>
      <c r="C91" s="209" t="s">
        <v>21</v>
      </c>
      <c r="D91" s="209" t="s">
        <v>146</v>
      </c>
      <c r="E91" s="210" t="s">
        <v>292</v>
      </c>
      <c r="F91" s="211" t="s">
        <v>293</v>
      </c>
      <c r="G91" s="212" t="s">
        <v>188</v>
      </c>
      <c r="H91" s="213">
        <v>1280</v>
      </c>
      <c r="I91" s="214"/>
      <c r="J91" s="215">
        <f>ROUND(I91*H91,2)</f>
        <v>0</v>
      </c>
      <c r="K91" s="211" t="s">
        <v>150</v>
      </c>
      <c r="L91" s="47"/>
      <c r="M91" s="216" t="s">
        <v>32</v>
      </c>
      <c r="N91" s="217" t="s">
        <v>49</v>
      </c>
      <c r="O91" s="87"/>
      <c r="P91" s="218">
        <f>O91*H91</f>
        <v>0</v>
      </c>
      <c r="Q91" s="218">
        <v>0</v>
      </c>
      <c r="R91" s="218">
        <f>Q91*H91</f>
        <v>0</v>
      </c>
      <c r="S91" s="218">
        <v>0</v>
      </c>
      <c r="T91" s="219">
        <f>S91*H91</f>
        <v>0</v>
      </c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R91" s="220" t="s">
        <v>151</v>
      </c>
      <c r="AT91" s="220" t="s">
        <v>146</v>
      </c>
      <c r="AU91" s="220" t="s">
        <v>21</v>
      </c>
      <c r="AY91" s="19" t="s">
        <v>144</v>
      </c>
      <c r="BE91" s="221">
        <f>IF(N91="základní",J91,0)</f>
        <v>0</v>
      </c>
      <c r="BF91" s="221">
        <f>IF(N91="snížená",J91,0)</f>
        <v>0</v>
      </c>
      <c r="BG91" s="221">
        <f>IF(N91="zákl. přenesená",J91,0)</f>
        <v>0</v>
      </c>
      <c r="BH91" s="221">
        <f>IF(N91="sníž. přenesená",J91,0)</f>
        <v>0</v>
      </c>
      <c r="BI91" s="221">
        <f>IF(N91="nulová",J91,0)</f>
        <v>0</v>
      </c>
      <c r="BJ91" s="19" t="s">
        <v>86</v>
      </c>
      <c r="BK91" s="221">
        <f>ROUND(I91*H91,2)</f>
        <v>0</v>
      </c>
      <c r="BL91" s="19" t="s">
        <v>151</v>
      </c>
      <c r="BM91" s="220" t="s">
        <v>398</v>
      </c>
    </row>
    <row r="92" s="2" customFormat="1">
      <c r="A92" s="41"/>
      <c r="B92" s="42"/>
      <c r="C92" s="43"/>
      <c r="D92" s="222" t="s">
        <v>153</v>
      </c>
      <c r="E92" s="43"/>
      <c r="F92" s="223" t="s">
        <v>295</v>
      </c>
      <c r="G92" s="43"/>
      <c r="H92" s="43"/>
      <c r="I92" s="224"/>
      <c r="J92" s="43"/>
      <c r="K92" s="43"/>
      <c r="L92" s="47"/>
      <c r="M92" s="225"/>
      <c r="N92" s="226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19" t="s">
        <v>153</v>
      </c>
      <c r="AU92" s="19" t="s">
        <v>21</v>
      </c>
    </row>
    <row r="93" s="13" customFormat="1">
      <c r="A93" s="13"/>
      <c r="B93" s="227"/>
      <c r="C93" s="228"/>
      <c r="D93" s="229" t="s">
        <v>155</v>
      </c>
      <c r="E93" s="230" t="s">
        <v>32</v>
      </c>
      <c r="F93" s="231" t="s">
        <v>397</v>
      </c>
      <c r="G93" s="228"/>
      <c r="H93" s="232">
        <v>1280</v>
      </c>
      <c r="I93" s="233"/>
      <c r="J93" s="228"/>
      <c r="K93" s="228"/>
      <c r="L93" s="234"/>
      <c r="M93" s="235"/>
      <c r="N93" s="236"/>
      <c r="O93" s="236"/>
      <c r="P93" s="236"/>
      <c r="Q93" s="236"/>
      <c r="R93" s="236"/>
      <c r="S93" s="236"/>
      <c r="T93" s="237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8" t="s">
        <v>155</v>
      </c>
      <c r="AU93" s="238" t="s">
        <v>21</v>
      </c>
      <c r="AV93" s="13" t="s">
        <v>21</v>
      </c>
      <c r="AW93" s="13" t="s">
        <v>39</v>
      </c>
      <c r="AX93" s="13" t="s">
        <v>78</v>
      </c>
      <c r="AY93" s="238" t="s">
        <v>144</v>
      </c>
    </row>
    <row r="94" s="14" customFormat="1">
      <c r="A94" s="14"/>
      <c r="B94" s="239"/>
      <c r="C94" s="240"/>
      <c r="D94" s="229" t="s">
        <v>155</v>
      </c>
      <c r="E94" s="241" t="s">
        <v>32</v>
      </c>
      <c r="F94" s="242" t="s">
        <v>157</v>
      </c>
      <c r="G94" s="240"/>
      <c r="H94" s="243">
        <v>1280</v>
      </c>
      <c r="I94" s="244"/>
      <c r="J94" s="240"/>
      <c r="K94" s="240"/>
      <c r="L94" s="245"/>
      <c r="M94" s="246"/>
      <c r="N94" s="247"/>
      <c r="O94" s="247"/>
      <c r="P94" s="247"/>
      <c r="Q94" s="247"/>
      <c r="R94" s="247"/>
      <c r="S94" s="247"/>
      <c r="T94" s="248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9" t="s">
        <v>155</v>
      </c>
      <c r="AU94" s="249" t="s">
        <v>21</v>
      </c>
      <c r="AV94" s="14" t="s">
        <v>151</v>
      </c>
      <c r="AW94" s="14" t="s">
        <v>39</v>
      </c>
      <c r="AX94" s="14" t="s">
        <v>86</v>
      </c>
      <c r="AY94" s="249" t="s">
        <v>144</v>
      </c>
    </row>
    <row r="95" s="2" customFormat="1" ht="33" customHeight="1">
      <c r="A95" s="41"/>
      <c r="B95" s="42"/>
      <c r="C95" s="209" t="s">
        <v>164</v>
      </c>
      <c r="D95" s="209" t="s">
        <v>146</v>
      </c>
      <c r="E95" s="210" t="s">
        <v>306</v>
      </c>
      <c r="F95" s="211" t="s">
        <v>307</v>
      </c>
      <c r="G95" s="212" t="s">
        <v>188</v>
      </c>
      <c r="H95" s="213">
        <v>1280</v>
      </c>
      <c r="I95" s="214"/>
      <c r="J95" s="215">
        <f>ROUND(I95*H95,2)</f>
        <v>0</v>
      </c>
      <c r="K95" s="211" t="s">
        <v>150</v>
      </c>
      <c r="L95" s="47"/>
      <c r="M95" s="216" t="s">
        <v>32</v>
      </c>
      <c r="N95" s="217" t="s">
        <v>49</v>
      </c>
      <c r="O95" s="87"/>
      <c r="P95" s="218">
        <f>O95*H95</f>
        <v>0</v>
      </c>
      <c r="Q95" s="218">
        <v>0</v>
      </c>
      <c r="R95" s="218">
        <f>Q95*H95</f>
        <v>0</v>
      </c>
      <c r="S95" s="218">
        <v>0</v>
      </c>
      <c r="T95" s="219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20" t="s">
        <v>151</v>
      </c>
      <c r="AT95" s="220" t="s">
        <v>146</v>
      </c>
      <c r="AU95" s="220" t="s">
        <v>21</v>
      </c>
      <c r="AY95" s="19" t="s">
        <v>144</v>
      </c>
      <c r="BE95" s="221">
        <f>IF(N95="základní",J95,0)</f>
        <v>0</v>
      </c>
      <c r="BF95" s="221">
        <f>IF(N95="snížená",J95,0)</f>
        <v>0</v>
      </c>
      <c r="BG95" s="221">
        <f>IF(N95="zákl. přenesená",J95,0)</f>
        <v>0</v>
      </c>
      <c r="BH95" s="221">
        <f>IF(N95="sníž. přenesená",J95,0)</f>
        <v>0</v>
      </c>
      <c r="BI95" s="221">
        <f>IF(N95="nulová",J95,0)</f>
        <v>0</v>
      </c>
      <c r="BJ95" s="19" t="s">
        <v>86</v>
      </c>
      <c r="BK95" s="221">
        <f>ROUND(I95*H95,2)</f>
        <v>0</v>
      </c>
      <c r="BL95" s="19" t="s">
        <v>151</v>
      </c>
      <c r="BM95" s="220" t="s">
        <v>399</v>
      </c>
    </row>
    <row r="96" s="2" customFormat="1">
      <c r="A96" s="41"/>
      <c r="B96" s="42"/>
      <c r="C96" s="43"/>
      <c r="D96" s="222" t="s">
        <v>153</v>
      </c>
      <c r="E96" s="43"/>
      <c r="F96" s="223" t="s">
        <v>309</v>
      </c>
      <c r="G96" s="43"/>
      <c r="H96" s="43"/>
      <c r="I96" s="224"/>
      <c r="J96" s="43"/>
      <c r="K96" s="43"/>
      <c r="L96" s="47"/>
      <c r="M96" s="225"/>
      <c r="N96" s="226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19" t="s">
        <v>153</v>
      </c>
      <c r="AU96" s="19" t="s">
        <v>21</v>
      </c>
    </row>
    <row r="97" s="13" customFormat="1">
      <c r="A97" s="13"/>
      <c r="B97" s="227"/>
      <c r="C97" s="228"/>
      <c r="D97" s="229" t="s">
        <v>155</v>
      </c>
      <c r="E97" s="230" t="s">
        <v>32</v>
      </c>
      <c r="F97" s="231" t="s">
        <v>397</v>
      </c>
      <c r="G97" s="228"/>
      <c r="H97" s="232">
        <v>1280</v>
      </c>
      <c r="I97" s="233"/>
      <c r="J97" s="228"/>
      <c r="K97" s="228"/>
      <c r="L97" s="234"/>
      <c r="M97" s="235"/>
      <c r="N97" s="236"/>
      <c r="O97" s="236"/>
      <c r="P97" s="236"/>
      <c r="Q97" s="236"/>
      <c r="R97" s="236"/>
      <c r="S97" s="236"/>
      <c r="T97" s="237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8" t="s">
        <v>155</v>
      </c>
      <c r="AU97" s="238" t="s">
        <v>21</v>
      </c>
      <c r="AV97" s="13" t="s">
        <v>21</v>
      </c>
      <c r="AW97" s="13" t="s">
        <v>39</v>
      </c>
      <c r="AX97" s="13" t="s">
        <v>78</v>
      </c>
      <c r="AY97" s="238" t="s">
        <v>144</v>
      </c>
    </row>
    <row r="98" s="14" customFormat="1">
      <c r="A98" s="14"/>
      <c r="B98" s="239"/>
      <c r="C98" s="240"/>
      <c r="D98" s="229" t="s">
        <v>155</v>
      </c>
      <c r="E98" s="241" t="s">
        <v>32</v>
      </c>
      <c r="F98" s="242" t="s">
        <v>157</v>
      </c>
      <c r="G98" s="240"/>
      <c r="H98" s="243">
        <v>1280</v>
      </c>
      <c r="I98" s="244"/>
      <c r="J98" s="240"/>
      <c r="K98" s="240"/>
      <c r="L98" s="245"/>
      <c r="M98" s="246"/>
      <c r="N98" s="247"/>
      <c r="O98" s="247"/>
      <c r="P98" s="247"/>
      <c r="Q98" s="247"/>
      <c r="R98" s="247"/>
      <c r="S98" s="247"/>
      <c r="T98" s="248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9" t="s">
        <v>155</v>
      </c>
      <c r="AU98" s="249" t="s">
        <v>21</v>
      </c>
      <c r="AV98" s="14" t="s">
        <v>151</v>
      </c>
      <c r="AW98" s="14" t="s">
        <v>39</v>
      </c>
      <c r="AX98" s="14" t="s">
        <v>86</v>
      </c>
      <c r="AY98" s="249" t="s">
        <v>144</v>
      </c>
    </row>
    <row r="99" s="2" customFormat="1" ht="33" customHeight="1">
      <c r="A99" s="41"/>
      <c r="B99" s="42"/>
      <c r="C99" s="209" t="s">
        <v>151</v>
      </c>
      <c r="D99" s="209" t="s">
        <v>146</v>
      </c>
      <c r="E99" s="210" t="s">
        <v>390</v>
      </c>
      <c r="F99" s="211" t="s">
        <v>391</v>
      </c>
      <c r="G99" s="212" t="s">
        <v>149</v>
      </c>
      <c r="H99" s="213">
        <v>4270</v>
      </c>
      <c r="I99" s="214"/>
      <c r="J99" s="215">
        <f>ROUND(I99*H99,2)</f>
        <v>0</v>
      </c>
      <c r="K99" s="211" t="s">
        <v>150</v>
      </c>
      <c r="L99" s="47"/>
      <c r="M99" s="216" t="s">
        <v>32</v>
      </c>
      <c r="N99" s="217" t="s">
        <v>49</v>
      </c>
      <c r="O99" s="87"/>
      <c r="P99" s="218">
        <f>O99*H99</f>
        <v>0</v>
      </c>
      <c r="Q99" s="218">
        <v>0</v>
      </c>
      <c r="R99" s="218">
        <f>Q99*H99</f>
        <v>0</v>
      </c>
      <c r="S99" s="218">
        <v>0</v>
      </c>
      <c r="T99" s="219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20" t="s">
        <v>151</v>
      </c>
      <c r="AT99" s="220" t="s">
        <v>146</v>
      </c>
      <c r="AU99" s="220" t="s">
        <v>21</v>
      </c>
      <c r="AY99" s="19" t="s">
        <v>144</v>
      </c>
      <c r="BE99" s="221">
        <f>IF(N99="základní",J99,0)</f>
        <v>0</v>
      </c>
      <c r="BF99" s="221">
        <f>IF(N99="snížená",J99,0)</f>
        <v>0</v>
      </c>
      <c r="BG99" s="221">
        <f>IF(N99="zákl. přenesená",J99,0)</f>
        <v>0</v>
      </c>
      <c r="BH99" s="221">
        <f>IF(N99="sníž. přenesená",J99,0)</f>
        <v>0</v>
      </c>
      <c r="BI99" s="221">
        <f>IF(N99="nulová",J99,0)</f>
        <v>0</v>
      </c>
      <c r="BJ99" s="19" t="s">
        <v>86</v>
      </c>
      <c r="BK99" s="221">
        <f>ROUND(I99*H99,2)</f>
        <v>0</v>
      </c>
      <c r="BL99" s="19" t="s">
        <v>151</v>
      </c>
      <c r="BM99" s="220" t="s">
        <v>400</v>
      </c>
    </row>
    <row r="100" s="2" customFormat="1">
      <c r="A100" s="41"/>
      <c r="B100" s="42"/>
      <c r="C100" s="43"/>
      <c r="D100" s="222" t="s">
        <v>153</v>
      </c>
      <c r="E100" s="43"/>
      <c r="F100" s="223" t="s">
        <v>393</v>
      </c>
      <c r="G100" s="43"/>
      <c r="H100" s="43"/>
      <c r="I100" s="224"/>
      <c r="J100" s="43"/>
      <c r="K100" s="43"/>
      <c r="L100" s="47"/>
      <c r="M100" s="225"/>
      <c r="N100" s="226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19" t="s">
        <v>153</v>
      </c>
      <c r="AU100" s="19" t="s">
        <v>21</v>
      </c>
    </row>
    <row r="101" s="13" customFormat="1">
      <c r="A101" s="13"/>
      <c r="B101" s="227"/>
      <c r="C101" s="228"/>
      <c r="D101" s="229" t="s">
        <v>155</v>
      </c>
      <c r="E101" s="230" t="s">
        <v>32</v>
      </c>
      <c r="F101" s="231" t="s">
        <v>401</v>
      </c>
      <c r="G101" s="228"/>
      <c r="H101" s="232">
        <v>4270</v>
      </c>
      <c r="I101" s="233"/>
      <c r="J101" s="228"/>
      <c r="K101" s="228"/>
      <c r="L101" s="234"/>
      <c r="M101" s="235"/>
      <c r="N101" s="236"/>
      <c r="O101" s="236"/>
      <c r="P101" s="236"/>
      <c r="Q101" s="236"/>
      <c r="R101" s="236"/>
      <c r="S101" s="236"/>
      <c r="T101" s="23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8" t="s">
        <v>155</v>
      </c>
      <c r="AU101" s="238" t="s">
        <v>21</v>
      </c>
      <c r="AV101" s="13" t="s">
        <v>21</v>
      </c>
      <c r="AW101" s="13" t="s">
        <v>39</v>
      </c>
      <c r="AX101" s="13" t="s">
        <v>78</v>
      </c>
      <c r="AY101" s="238" t="s">
        <v>144</v>
      </c>
    </row>
    <row r="102" s="14" customFormat="1">
      <c r="A102" s="14"/>
      <c r="B102" s="239"/>
      <c r="C102" s="240"/>
      <c r="D102" s="229" t="s">
        <v>155</v>
      </c>
      <c r="E102" s="241" t="s">
        <v>32</v>
      </c>
      <c r="F102" s="242" t="s">
        <v>157</v>
      </c>
      <c r="G102" s="240"/>
      <c r="H102" s="243">
        <v>4270</v>
      </c>
      <c r="I102" s="244"/>
      <c r="J102" s="240"/>
      <c r="K102" s="240"/>
      <c r="L102" s="245"/>
      <c r="M102" s="246"/>
      <c r="N102" s="247"/>
      <c r="O102" s="247"/>
      <c r="P102" s="247"/>
      <c r="Q102" s="247"/>
      <c r="R102" s="247"/>
      <c r="S102" s="247"/>
      <c r="T102" s="248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9" t="s">
        <v>155</v>
      </c>
      <c r="AU102" s="249" t="s">
        <v>21</v>
      </c>
      <c r="AV102" s="14" t="s">
        <v>151</v>
      </c>
      <c r="AW102" s="14" t="s">
        <v>39</v>
      </c>
      <c r="AX102" s="14" t="s">
        <v>86</v>
      </c>
      <c r="AY102" s="249" t="s">
        <v>144</v>
      </c>
    </row>
    <row r="103" s="12" customFormat="1" ht="22.8" customHeight="1">
      <c r="A103" s="12"/>
      <c r="B103" s="193"/>
      <c r="C103" s="194"/>
      <c r="D103" s="195" t="s">
        <v>77</v>
      </c>
      <c r="E103" s="207" t="s">
        <v>198</v>
      </c>
      <c r="F103" s="207" t="s">
        <v>221</v>
      </c>
      <c r="G103" s="194"/>
      <c r="H103" s="194"/>
      <c r="I103" s="197"/>
      <c r="J103" s="208">
        <f>BK103</f>
        <v>0</v>
      </c>
      <c r="K103" s="194"/>
      <c r="L103" s="199"/>
      <c r="M103" s="200"/>
      <c r="N103" s="201"/>
      <c r="O103" s="201"/>
      <c r="P103" s="202">
        <f>SUM(P104:P115)</f>
        <v>0</v>
      </c>
      <c r="Q103" s="201"/>
      <c r="R103" s="202">
        <f>SUM(R104:R115)</f>
        <v>2.6773999999999996</v>
      </c>
      <c r="S103" s="201"/>
      <c r="T103" s="203">
        <f>SUM(T104:T115)</f>
        <v>0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04" t="s">
        <v>86</v>
      </c>
      <c r="AT103" s="205" t="s">
        <v>77</v>
      </c>
      <c r="AU103" s="205" t="s">
        <v>86</v>
      </c>
      <c r="AY103" s="204" t="s">
        <v>144</v>
      </c>
      <c r="BK103" s="206">
        <f>SUM(BK104:BK115)</f>
        <v>0</v>
      </c>
    </row>
    <row r="104" s="2" customFormat="1" ht="21.75" customHeight="1">
      <c r="A104" s="41"/>
      <c r="B104" s="42"/>
      <c r="C104" s="209" t="s">
        <v>174</v>
      </c>
      <c r="D104" s="209" t="s">
        <v>146</v>
      </c>
      <c r="E104" s="210" t="s">
        <v>402</v>
      </c>
      <c r="F104" s="211" t="s">
        <v>403</v>
      </c>
      <c r="G104" s="212" t="s">
        <v>149</v>
      </c>
      <c r="H104" s="213">
        <v>4144</v>
      </c>
      <c r="I104" s="214"/>
      <c r="J104" s="215">
        <f>ROUND(I104*H104,2)</f>
        <v>0</v>
      </c>
      <c r="K104" s="211" t="s">
        <v>150</v>
      </c>
      <c r="L104" s="47"/>
      <c r="M104" s="216" t="s">
        <v>32</v>
      </c>
      <c r="N104" s="217" t="s">
        <v>49</v>
      </c>
      <c r="O104" s="87"/>
      <c r="P104" s="218">
        <f>O104*H104</f>
        <v>0</v>
      </c>
      <c r="Q104" s="218">
        <v>0.00059999999999999995</v>
      </c>
      <c r="R104" s="218">
        <f>Q104*H104</f>
        <v>2.4863999999999997</v>
      </c>
      <c r="S104" s="218">
        <v>0</v>
      </c>
      <c r="T104" s="21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0" t="s">
        <v>151</v>
      </c>
      <c r="AT104" s="220" t="s">
        <v>146</v>
      </c>
      <c r="AU104" s="220" t="s">
        <v>21</v>
      </c>
      <c r="AY104" s="19" t="s">
        <v>144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19" t="s">
        <v>86</v>
      </c>
      <c r="BK104" s="221">
        <f>ROUND(I104*H104,2)</f>
        <v>0</v>
      </c>
      <c r="BL104" s="19" t="s">
        <v>151</v>
      </c>
      <c r="BM104" s="220" t="s">
        <v>404</v>
      </c>
    </row>
    <row r="105" s="2" customFormat="1">
      <c r="A105" s="41"/>
      <c r="B105" s="42"/>
      <c r="C105" s="43"/>
      <c r="D105" s="222" t="s">
        <v>153</v>
      </c>
      <c r="E105" s="43"/>
      <c r="F105" s="223" t="s">
        <v>405</v>
      </c>
      <c r="G105" s="43"/>
      <c r="H105" s="43"/>
      <c r="I105" s="224"/>
      <c r="J105" s="43"/>
      <c r="K105" s="43"/>
      <c r="L105" s="47"/>
      <c r="M105" s="225"/>
      <c r="N105" s="226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19" t="s">
        <v>153</v>
      </c>
      <c r="AU105" s="19" t="s">
        <v>21</v>
      </c>
    </row>
    <row r="106" s="13" customFormat="1">
      <c r="A106" s="13"/>
      <c r="B106" s="227"/>
      <c r="C106" s="228"/>
      <c r="D106" s="229" t="s">
        <v>155</v>
      </c>
      <c r="E106" s="230" t="s">
        <v>32</v>
      </c>
      <c r="F106" s="231" t="s">
        <v>406</v>
      </c>
      <c r="G106" s="228"/>
      <c r="H106" s="232">
        <v>3850</v>
      </c>
      <c r="I106" s="233"/>
      <c r="J106" s="228"/>
      <c r="K106" s="228"/>
      <c r="L106" s="234"/>
      <c r="M106" s="235"/>
      <c r="N106" s="236"/>
      <c r="O106" s="236"/>
      <c r="P106" s="236"/>
      <c r="Q106" s="236"/>
      <c r="R106" s="236"/>
      <c r="S106" s="236"/>
      <c r="T106" s="237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8" t="s">
        <v>155</v>
      </c>
      <c r="AU106" s="238" t="s">
        <v>21</v>
      </c>
      <c r="AV106" s="13" t="s">
        <v>21</v>
      </c>
      <c r="AW106" s="13" t="s">
        <v>39</v>
      </c>
      <c r="AX106" s="13" t="s">
        <v>78</v>
      </c>
      <c r="AY106" s="238" t="s">
        <v>144</v>
      </c>
    </row>
    <row r="107" s="13" customFormat="1">
      <c r="A107" s="13"/>
      <c r="B107" s="227"/>
      <c r="C107" s="228"/>
      <c r="D107" s="229" t="s">
        <v>155</v>
      </c>
      <c r="E107" s="230" t="s">
        <v>32</v>
      </c>
      <c r="F107" s="231" t="s">
        <v>336</v>
      </c>
      <c r="G107" s="228"/>
      <c r="H107" s="232">
        <v>294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155</v>
      </c>
      <c r="AU107" s="238" t="s">
        <v>21</v>
      </c>
      <c r="AV107" s="13" t="s">
        <v>21</v>
      </c>
      <c r="AW107" s="13" t="s">
        <v>39</v>
      </c>
      <c r="AX107" s="13" t="s">
        <v>78</v>
      </c>
      <c r="AY107" s="238" t="s">
        <v>144</v>
      </c>
    </row>
    <row r="108" s="14" customFormat="1">
      <c r="A108" s="14"/>
      <c r="B108" s="239"/>
      <c r="C108" s="240"/>
      <c r="D108" s="229" t="s">
        <v>155</v>
      </c>
      <c r="E108" s="241" t="s">
        <v>32</v>
      </c>
      <c r="F108" s="242" t="s">
        <v>157</v>
      </c>
      <c r="G108" s="240"/>
      <c r="H108" s="243">
        <v>4144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155</v>
      </c>
      <c r="AU108" s="249" t="s">
        <v>21</v>
      </c>
      <c r="AV108" s="14" t="s">
        <v>151</v>
      </c>
      <c r="AW108" s="14" t="s">
        <v>39</v>
      </c>
      <c r="AX108" s="14" t="s">
        <v>86</v>
      </c>
      <c r="AY108" s="249" t="s">
        <v>144</v>
      </c>
    </row>
    <row r="109" s="2" customFormat="1" ht="16.5" customHeight="1">
      <c r="A109" s="41"/>
      <c r="B109" s="42"/>
      <c r="C109" s="209" t="s">
        <v>179</v>
      </c>
      <c r="D109" s="209" t="s">
        <v>146</v>
      </c>
      <c r="E109" s="210" t="s">
        <v>343</v>
      </c>
      <c r="F109" s="211" t="s">
        <v>344</v>
      </c>
      <c r="G109" s="212" t="s">
        <v>345</v>
      </c>
      <c r="H109" s="213">
        <v>209.55000000000001</v>
      </c>
      <c r="I109" s="214"/>
      <c r="J109" s="215">
        <f>ROUND(I109*H109,2)</f>
        <v>0</v>
      </c>
      <c r="K109" s="211" t="s">
        <v>150</v>
      </c>
      <c r="L109" s="47"/>
      <c r="M109" s="216" t="s">
        <v>32</v>
      </c>
      <c r="N109" s="217" t="s">
        <v>49</v>
      </c>
      <c r="O109" s="87"/>
      <c r="P109" s="218">
        <f>O109*H109</f>
        <v>0</v>
      </c>
      <c r="Q109" s="218">
        <v>0</v>
      </c>
      <c r="R109" s="218">
        <f>Q109*H109</f>
        <v>0</v>
      </c>
      <c r="S109" s="218">
        <v>0</v>
      </c>
      <c r="T109" s="219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0" t="s">
        <v>151</v>
      </c>
      <c r="AT109" s="220" t="s">
        <v>146</v>
      </c>
      <c r="AU109" s="220" t="s">
        <v>21</v>
      </c>
      <c r="AY109" s="19" t="s">
        <v>144</v>
      </c>
      <c r="BE109" s="221">
        <f>IF(N109="základní",J109,0)</f>
        <v>0</v>
      </c>
      <c r="BF109" s="221">
        <f>IF(N109="snížená",J109,0)</f>
        <v>0</v>
      </c>
      <c r="BG109" s="221">
        <f>IF(N109="zákl. přenesená",J109,0)</f>
        <v>0</v>
      </c>
      <c r="BH109" s="221">
        <f>IF(N109="sníž. přenesená",J109,0)</f>
        <v>0</v>
      </c>
      <c r="BI109" s="221">
        <f>IF(N109="nulová",J109,0)</f>
        <v>0</v>
      </c>
      <c r="BJ109" s="19" t="s">
        <v>86</v>
      </c>
      <c r="BK109" s="221">
        <f>ROUND(I109*H109,2)</f>
        <v>0</v>
      </c>
      <c r="BL109" s="19" t="s">
        <v>151</v>
      </c>
      <c r="BM109" s="220" t="s">
        <v>407</v>
      </c>
    </row>
    <row r="110" s="2" customFormat="1">
      <c r="A110" s="41"/>
      <c r="B110" s="42"/>
      <c r="C110" s="43"/>
      <c r="D110" s="222" t="s">
        <v>153</v>
      </c>
      <c r="E110" s="43"/>
      <c r="F110" s="223" t="s">
        <v>347</v>
      </c>
      <c r="G110" s="43"/>
      <c r="H110" s="43"/>
      <c r="I110" s="224"/>
      <c r="J110" s="43"/>
      <c r="K110" s="43"/>
      <c r="L110" s="47"/>
      <c r="M110" s="225"/>
      <c r="N110" s="226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153</v>
      </c>
      <c r="AU110" s="19" t="s">
        <v>21</v>
      </c>
    </row>
    <row r="111" s="13" customFormat="1">
      <c r="A111" s="13"/>
      <c r="B111" s="227"/>
      <c r="C111" s="228"/>
      <c r="D111" s="229" t="s">
        <v>155</v>
      </c>
      <c r="E111" s="230" t="s">
        <v>32</v>
      </c>
      <c r="F111" s="231" t="s">
        <v>408</v>
      </c>
      <c r="G111" s="228"/>
      <c r="H111" s="232">
        <v>209.55000000000001</v>
      </c>
      <c r="I111" s="233"/>
      <c r="J111" s="228"/>
      <c r="K111" s="228"/>
      <c r="L111" s="234"/>
      <c r="M111" s="235"/>
      <c r="N111" s="236"/>
      <c r="O111" s="236"/>
      <c r="P111" s="236"/>
      <c r="Q111" s="236"/>
      <c r="R111" s="236"/>
      <c r="S111" s="236"/>
      <c r="T111" s="23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8" t="s">
        <v>155</v>
      </c>
      <c r="AU111" s="238" t="s">
        <v>21</v>
      </c>
      <c r="AV111" s="13" t="s">
        <v>21</v>
      </c>
      <c r="AW111" s="13" t="s">
        <v>39</v>
      </c>
      <c r="AX111" s="13" t="s">
        <v>78</v>
      </c>
      <c r="AY111" s="238" t="s">
        <v>144</v>
      </c>
    </row>
    <row r="112" s="14" customFormat="1">
      <c r="A112" s="14"/>
      <c r="B112" s="239"/>
      <c r="C112" s="240"/>
      <c r="D112" s="229" t="s">
        <v>155</v>
      </c>
      <c r="E112" s="241" t="s">
        <v>32</v>
      </c>
      <c r="F112" s="242" t="s">
        <v>157</v>
      </c>
      <c r="G112" s="240"/>
      <c r="H112" s="243">
        <v>209.55000000000001</v>
      </c>
      <c r="I112" s="244"/>
      <c r="J112" s="240"/>
      <c r="K112" s="240"/>
      <c r="L112" s="245"/>
      <c r="M112" s="246"/>
      <c r="N112" s="247"/>
      <c r="O112" s="247"/>
      <c r="P112" s="247"/>
      <c r="Q112" s="247"/>
      <c r="R112" s="247"/>
      <c r="S112" s="247"/>
      <c r="T112" s="248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9" t="s">
        <v>155</v>
      </c>
      <c r="AU112" s="249" t="s">
        <v>21</v>
      </c>
      <c r="AV112" s="14" t="s">
        <v>151</v>
      </c>
      <c r="AW112" s="14" t="s">
        <v>39</v>
      </c>
      <c r="AX112" s="14" t="s">
        <v>86</v>
      </c>
      <c r="AY112" s="249" t="s">
        <v>144</v>
      </c>
    </row>
    <row r="113" s="2" customFormat="1" ht="16.5" customHeight="1">
      <c r="A113" s="41"/>
      <c r="B113" s="42"/>
      <c r="C113" s="263" t="s">
        <v>185</v>
      </c>
      <c r="D113" s="263" t="s">
        <v>337</v>
      </c>
      <c r="E113" s="264" t="s">
        <v>349</v>
      </c>
      <c r="F113" s="265" t="s">
        <v>350</v>
      </c>
      <c r="G113" s="266" t="s">
        <v>244</v>
      </c>
      <c r="H113" s="267">
        <v>0.191</v>
      </c>
      <c r="I113" s="268"/>
      <c r="J113" s="269">
        <f>ROUND(I113*H113,2)</f>
        <v>0</v>
      </c>
      <c r="K113" s="265" t="s">
        <v>150</v>
      </c>
      <c r="L113" s="270"/>
      <c r="M113" s="271" t="s">
        <v>32</v>
      </c>
      <c r="N113" s="272" t="s">
        <v>49</v>
      </c>
      <c r="O113" s="87"/>
      <c r="P113" s="218">
        <f>O113*H113</f>
        <v>0</v>
      </c>
      <c r="Q113" s="218">
        <v>1</v>
      </c>
      <c r="R113" s="218">
        <f>Q113*H113</f>
        <v>0.191</v>
      </c>
      <c r="S113" s="218">
        <v>0</v>
      </c>
      <c r="T113" s="219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20" t="s">
        <v>192</v>
      </c>
      <c r="AT113" s="220" t="s">
        <v>337</v>
      </c>
      <c r="AU113" s="220" t="s">
        <v>21</v>
      </c>
      <c r="AY113" s="19" t="s">
        <v>144</v>
      </c>
      <c r="BE113" s="221">
        <f>IF(N113="základní",J113,0)</f>
        <v>0</v>
      </c>
      <c r="BF113" s="221">
        <f>IF(N113="snížená",J113,0)</f>
        <v>0</v>
      </c>
      <c r="BG113" s="221">
        <f>IF(N113="zákl. přenesená",J113,0)</f>
        <v>0</v>
      </c>
      <c r="BH113" s="221">
        <f>IF(N113="sníž. přenesená",J113,0)</f>
        <v>0</v>
      </c>
      <c r="BI113" s="221">
        <f>IF(N113="nulová",J113,0)</f>
        <v>0</v>
      </c>
      <c r="BJ113" s="19" t="s">
        <v>86</v>
      </c>
      <c r="BK113" s="221">
        <f>ROUND(I113*H113,2)</f>
        <v>0</v>
      </c>
      <c r="BL113" s="19" t="s">
        <v>151</v>
      </c>
      <c r="BM113" s="220" t="s">
        <v>409</v>
      </c>
    </row>
    <row r="114" s="13" customFormat="1">
      <c r="A114" s="13"/>
      <c r="B114" s="227"/>
      <c r="C114" s="228"/>
      <c r="D114" s="229" t="s">
        <v>155</v>
      </c>
      <c r="E114" s="230" t="s">
        <v>32</v>
      </c>
      <c r="F114" s="231" t="s">
        <v>352</v>
      </c>
      <c r="G114" s="228"/>
      <c r="H114" s="232">
        <v>0.191</v>
      </c>
      <c r="I114" s="233"/>
      <c r="J114" s="228"/>
      <c r="K114" s="228"/>
      <c r="L114" s="234"/>
      <c r="M114" s="235"/>
      <c r="N114" s="236"/>
      <c r="O114" s="236"/>
      <c r="P114" s="236"/>
      <c r="Q114" s="236"/>
      <c r="R114" s="236"/>
      <c r="S114" s="236"/>
      <c r="T114" s="237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8" t="s">
        <v>155</v>
      </c>
      <c r="AU114" s="238" t="s">
        <v>21</v>
      </c>
      <c r="AV114" s="13" t="s">
        <v>21</v>
      </c>
      <c r="AW114" s="13" t="s">
        <v>39</v>
      </c>
      <c r="AX114" s="13" t="s">
        <v>78</v>
      </c>
      <c r="AY114" s="238" t="s">
        <v>144</v>
      </c>
    </row>
    <row r="115" s="14" customFormat="1">
      <c r="A115" s="14"/>
      <c r="B115" s="239"/>
      <c r="C115" s="240"/>
      <c r="D115" s="229" t="s">
        <v>155</v>
      </c>
      <c r="E115" s="241" t="s">
        <v>32</v>
      </c>
      <c r="F115" s="242" t="s">
        <v>157</v>
      </c>
      <c r="G115" s="240"/>
      <c r="H115" s="243">
        <v>0.191</v>
      </c>
      <c r="I115" s="244"/>
      <c r="J115" s="240"/>
      <c r="K115" s="240"/>
      <c r="L115" s="245"/>
      <c r="M115" s="246"/>
      <c r="N115" s="247"/>
      <c r="O115" s="247"/>
      <c r="P115" s="247"/>
      <c r="Q115" s="247"/>
      <c r="R115" s="247"/>
      <c r="S115" s="247"/>
      <c r="T115" s="248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49" t="s">
        <v>155</v>
      </c>
      <c r="AU115" s="249" t="s">
        <v>21</v>
      </c>
      <c r="AV115" s="14" t="s">
        <v>151</v>
      </c>
      <c r="AW115" s="14" t="s">
        <v>39</v>
      </c>
      <c r="AX115" s="14" t="s">
        <v>86</v>
      </c>
      <c r="AY115" s="249" t="s">
        <v>144</v>
      </c>
    </row>
    <row r="116" s="12" customFormat="1" ht="25.92" customHeight="1">
      <c r="A116" s="12"/>
      <c r="B116" s="193"/>
      <c r="C116" s="194"/>
      <c r="D116" s="195" t="s">
        <v>77</v>
      </c>
      <c r="E116" s="196" t="s">
        <v>353</v>
      </c>
      <c r="F116" s="196" t="s">
        <v>354</v>
      </c>
      <c r="G116" s="194"/>
      <c r="H116" s="194"/>
      <c r="I116" s="197"/>
      <c r="J116" s="198">
        <f>BK116</f>
        <v>0</v>
      </c>
      <c r="K116" s="194"/>
      <c r="L116" s="199"/>
      <c r="M116" s="200"/>
      <c r="N116" s="201"/>
      <c r="O116" s="201"/>
      <c r="P116" s="202">
        <f>P117</f>
        <v>0</v>
      </c>
      <c r="Q116" s="201"/>
      <c r="R116" s="202">
        <f>R117</f>
        <v>14.093744000000001</v>
      </c>
      <c r="S116" s="201"/>
      <c r="T116" s="203">
        <f>T117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04" t="s">
        <v>21</v>
      </c>
      <c r="AT116" s="205" t="s">
        <v>77</v>
      </c>
      <c r="AU116" s="205" t="s">
        <v>78</v>
      </c>
      <c r="AY116" s="204" t="s">
        <v>144</v>
      </c>
      <c r="BK116" s="206">
        <f>BK117</f>
        <v>0</v>
      </c>
    </row>
    <row r="117" s="12" customFormat="1" ht="22.8" customHeight="1">
      <c r="A117" s="12"/>
      <c r="B117" s="193"/>
      <c r="C117" s="194"/>
      <c r="D117" s="195" t="s">
        <v>77</v>
      </c>
      <c r="E117" s="207" t="s">
        <v>355</v>
      </c>
      <c r="F117" s="207" t="s">
        <v>356</v>
      </c>
      <c r="G117" s="194"/>
      <c r="H117" s="194"/>
      <c r="I117" s="197"/>
      <c r="J117" s="208">
        <f>BK117</f>
        <v>0</v>
      </c>
      <c r="K117" s="194"/>
      <c r="L117" s="199"/>
      <c r="M117" s="200"/>
      <c r="N117" s="201"/>
      <c r="O117" s="201"/>
      <c r="P117" s="202">
        <f>SUM(P118:P137)</f>
        <v>0</v>
      </c>
      <c r="Q117" s="201"/>
      <c r="R117" s="202">
        <f>SUM(R118:R137)</f>
        <v>14.093744000000001</v>
      </c>
      <c r="S117" s="201"/>
      <c r="T117" s="203">
        <f>SUM(T118:T137)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04" t="s">
        <v>21</v>
      </c>
      <c r="AT117" s="205" t="s">
        <v>77</v>
      </c>
      <c r="AU117" s="205" t="s">
        <v>86</v>
      </c>
      <c r="AY117" s="204" t="s">
        <v>144</v>
      </c>
      <c r="BK117" s="206">
        <f>SUM(BK118:BK137)</f>
        <v>0</v>
      </c>
    </row>
    <row r="118" s="2" customFormat="1" ht="16.5" customHeight="1">
      <c r="A118" s="41"/>
      <c r="B118" s="42"/>
      <c r="C118" s="209" t="s">
        <v>192</v>
      </c>
      <c r="D118" s="209" t="s">
        <v>146</v>
      </c>
      <c r="E118" s="210" t="s">
        <v>357</v>
      </c>
      <c r="F118" s="211" t="s">
        <v>358</v>
      </c>
      <c r="G118" s="212" t="s">
        <v>149</v>
      </c>
      <c r="H118" s="213">
        <v>4144</v>
      </c>
      <c r="I118" s="214"/>
      <c r="J118" s="215">
        <f>ROUND(I118*H118,2)</f>
        <v>0</v>
      </c>
      <c r="K118" s="211" t="s">
        <v>150</v>
      </c>
      <c r="L118" s="47"/>
      <c r="M118" s="216" t="s">
        <v>32</v>
      </c>
      <c r="N118" s="217" t="s">
        <v>49</v>
      </c>
      <c r="O118" s="87"/>
      <c r="P118" s="218">
        <f>O118*H118</f>
        <v>0</v>
      </c>
      <c r="Q118" s="218">
        <v>0.00014999999999999999</v>
      </c>
      <c r="R118" s="218">
        <f>Q118*H118</f>
        <v>0.62159999999999993</v>
      </c>
      <c r="S118" s="218">
        <v>0</v>
      </c>
      <c r="T118" s="219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0" t="s">
        <v>241</v>
      </c>
      <c r="AT118" s="220" t="s">
        <v>146</v>
      </c>
      <c r="AU118" s="220" t="s">
        <v>21</v>
      </c>
      <c r="AY118" s="19" t="s">
        <v>144</v>
      </c>
      <c r="BE118" s="221">
        <f>IF(N118="základní",J118,0)</f>
        <v>0</v>
      </c>
      <c r="BF118" s="221">
        <f>IF(N118="snížená",J118,0)</f>
        <v>0</v>
      </c>
      <c r="BG118" s="221">
        <f>IF(N118="zákl. přenesená",J118,0)</f>
        <v>0</v>
      </c>
      <c r="BH118" s="221">
        <f>IF(N118="sníž. přenesená",J118,0)</f>
        <v>0</v>
      </c>
      <c r="BI118" s="221">
        <f>IF(N118="nulová",J118,0)</f>
        <v>0</v>
      </c>
      <c r="BJ118" s="19" t="s">
        <v>86</v>
      </c>
      <c r="BK118" s="221">
        <f>ROUND(I118*H118,2)</f>
        <v>0</v>
      </c>
      <c r="BL118" s="19" t="s">
        <v>241</v>
      </c>
      <c r="BM118" s="220" t="s">
        <v>410</v>
      </c>
    </row>
    <row r="119" s="2" customFormat="1">
      <c r="A119" s="41"/>
      <c r="B119" s="42"/>
      <c r="C119" s="43"/>
      <c r="D119" s="222" t="s">
        <v>153</v>
      </c>
      <c r="E119" s="43"/>
      <c r="F119" s="223" t="s">
        <v>360</v>
      </c>
      <c r="G119" s="43"/>
      <c r="H119" s="43"/>
      <c r="I119" s="224"/>
      <c r="J119" s="43"/>
      <c r="K119" s="43"/>
      <c r="L119" s="47"/>
      <c r="M119" s="225"/>
      <c r="N119" s="226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153</v>
      </c>
      <c r="AU119" s="19" t="s">
        <v>21</v>
      </c>
    </row>
    <row r="120" s="13" customFormat="1">
      <c r="A120" s="13"/>
      <c r="B120" s="227"/>
      <c r="C120" s="228"/>
      <c r="D120" s="229" t="s">
        <v>155</v>
      </c>
      <c r="E120" s="230" t="s">
        <v>32</v>
      </c>
      <c r="F120" s="231" t="s">
        <v>406</v>
      </c>
      <c r="G120" s="228"/>
      <c r="H120" s="232">
        <v>3850</v>
      </c>
      <c r="I120" s="233"/>
      <c r="J120" s="228"/>
      <c r="K120" s="228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155</v>
      </c>
      <c r="AU120" s="238" t="s">
        <v>21</v>
      </c>
      <c r="AV120" s="13" t="s">
        <v>21</v>
      </c>
      <c r="AW120" s="13" t="s">
        <v>39</v>
      </c>
      <c r="AX120" s="13" t="s">
        <v>78</v>
      </c>
      <c r="AY120" s="238" t="s">
        <v>144</v>
      </c>
    </row>
    <row r="121" s="13" customFormat="1">
      <c r="A121" s="13"/>
      <c r="B121" s="227"/>
      <c r="C121" s="228"/>
      <c r="D121" s="229" t="s">
        <v>155</v>
      </c>
      <c r="E121" s="230" t="s">
        <v>32</v>
      </c>
      <c r="F121" s="231" t="s">
        <v>336</v>
      </c>
      <c r="G121" s="228"/>
      <c r="H121" s="232">
        <v>294</v>
      </c>
      <c r="I121" s="233"/>
      <c r="J121" s="228"/>
      <c r="K121" s="228"/>
      <c r="L121" s="234"/>
      <c r="M121" s="235"/>
      <c r="N121" s="236"/>
      <c r="O121" s="236"/>
      <c r="P121" s="236"/>
      <c r="Q121" s="236"/>
      <c r="R121" s="236"/>
      <c r="S121" s="236"/>
      <c r="T121" s="23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8" t="s">
        <v>155</v>
      </c>
      <c r="AU121" s="238" t="s">
        <v>21</v>
      </c>
      <c r="AV121" s="13" t="s">
        <v>21</v>
      </c>
      <c r="AW121" s="13" t="s">
        <v>39</v>
      </c>
      <c r="AX121" s="13" t="s">
        <v>78</v>
      </c>
      <c r="AY121" s="238" t="s">
        <v>144</v>
      </c>
    </row>
    <row r="122" s="14" customFormat="1">
      <c r="A122" s="14"/>
      <c r="B122" s="239"/>
      <c r="C122" s="240"/>
      <c r="D122" s="229" t="s">
        <v>155</v>
      </c>
      <c r="E122" s="241" t="s">
        <v>32</v>
      </c>
      <c r="F122" s="242" t="s">
        <v>157</v>
      </c>
      <c r="G122" s="240"/>
      <c r="H122" s="243">
        <v>4144</v>
      </c>
      <c r="I122" s="244"/>
      <c r="J122" s="240"/>
      <c r="K122" s="240"/>
      <c r="L122" s="245"/>
      <c r="M122" s="246"/>
      <c r="N122" s="247"/>
      <c r="O122" s="247"/>
      <c r="P122" s="247"/>
      <c r="Q122" s="247"/>
      <c r="R122" s="247"/>
      <c r="S122" s="247"/>
      <c r="T122" s="24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9" t="s">
        <v>155</v>
      </c>
      <c r="AU122" s="249" t="s">
        <v>21</v>
      </c>
      <c r="AV122" s="14" t="s">
        <v>151</v>
      </c>
      <c r="AW122" s="14" t="s">
        <v>39</v>
      </c>
      <c r="AX122" s="14" t="s">
        <v>86</v>
      </c>
      <c r="AY122" s="249" t="s">
        <v>144</v>
      </c>
    </row>
    <row r="123" s="2" customFormat="1" ht="16.5" customHeight="1">
      <c r="A123" s="41"/>
      <c r="B123" s="42"/>
      <c r="C123" s="263" t="s">
        <v>198</v>
      </c>
      <c r="D123" s="263" t="s">
        <v>337</v>
      </c>
      <c r="E123" s="264" t="s">
        <v>361</v>
      </c>
      <c r="F123" s="265" t="s">
        <v>362</v>
      </c>
      <c r="G123" s="266" t="s">
        <v>149</v>
      </c>
      <c r="H123" s="267">
        <v>4765.6000000000004</v>
      </c>
      <c r="I123" s="268"/>
      <c r="J123" s="269">
        <f>ROUND(I123*H123,2)</f>
        <v>0</v>
      </c>
      <c r="K123" s="265" t="s">
        <v>150</v>
      </c>
      <c r="L123" s="270"/>
      <c r="M123" s="271" t="s">
        <v>32</v>
      </c>
      <c r="N123" s="272" t="s">
        <v>49</v>
      </c>
      <c r="O123" s="87"/>
      <c r="P123" s="218">
        <f>O123*H123</f>
        <v>0</v>
      </c>
      <c r="Q123" s="218">
        <v>0.001</v>
      </c>
      <c r="R123" s="218">
        <f>Q123*H123</f>
        <v>4.7656000000000001</v>
      </c>
      <c r="S123" s="218">
        <v>0</v>
      </c>
      <c r="T123" s="219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20" t="s">
        <v>363</v>
      </c>
      <c r="AT123" s="220" t="s">
        <v>337</v>
      </c>
      <c r="AU123" s="220" t="s">
        <v>21</v>
      </c>
      <c r="AY123" s="19" t="s">
        <v>144</v>
      </c>
      <c r="BE123" s="221">
        <f>IF(N123="základní",J123,0)</f>
        <v>0</v>
      </c>
      <c r="BF123" s="221">
        <f>IF(N123="snížená",J123,0)</f>
        <v>0</v>
      </c>
      <c r="BG123" s="221">
        <f>IF(N123="zákl. přenesená",J123,0)</f>
        <v>0</v>
      </c>
      <c r="BH123" s="221">
        <f>IF(N123="sníž. přenesená",J123,0)</f>
        <v>0</v>
      </c>
      <c r="BI123" s="221">
        <f>IF(N123="nulová",J123,0)</f>
        <v>0</v>
      </c>
      <c r="BJ123" s="19" t="s">
        <v>86</v>
      </c>
      <c r="BK123" s="221">
        <f>ROUND(I123*H123,2)</f>
        <v>0</v>
      </c>
      <c r="BL123" s="19" t="s">
        <v>241</v>
      </c>
      <c r="BM123" s="220" t="s">
        <v>411</v>
      </c>
    </row>
    <row r="124" s="13" customFormat="1">
      <c r="A124" s="13"/>
      <c r="B124" s="227"/>
      <c r="C124" s="228"/>
      <c r="D124" s="229" t="s">
        <v>155</v>
      </c>
      <c r="E124" s="230" t="s">
        <v>32</v>
      </c>
      <c r="F124" s="231" t="s">
        <v>412</v>
      </c>
      <c r="G124" s="228"/>
      <c r="H124" s="232">
        <v>4427.5</v>
      </c>
      <c r="I124" s="233"/>
      <c r="J124" s="228"/>
      <c r="K124" s="228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155</v>
      </c>
      <c r="AU124" s="238" t="s">
        <v>21</v>
      </c>
      <c r="AV124" s="13" t="s">
        <v>21</v>
      </c>
      <c r="AW124" s="13" t="s">
        <v>39</v>
      </c>
      <c r="AX124" s="13" t="s">
        <v>78</v>
      </c>
      <c r="AY124" s="238" t="s">
        <v>144</v>
      </c>
    </row>
    <row r="125" s="13" customFormat="1">
      <c r="A125" s="13"/>
      <c r="B125" s="227"/>
      <c r="C125" s="228"/>
      <c r="D125" s="229" t="s">
        <v>155</v>
      </c>
      <c r="E125" s="230" t="s">
        <v>32</v>
      </c>
      <c r="F125" s="231" t="s">
        <v>413</v>
      </c>
      <c r="G125" s="228"/>
      <c r="H125" s="232">
        <v>338.10000000000002</v>
      </c>
      <c r="I125" s="233"/>
      <c r="J125" s="228"/>
      <c r="K125" s="228"/>
      <c r="L125" s="234"/>
      <c r="M125" s="235"/>
      <c r="N125" s="236"/>
      <c r="O125" s="236"/>
      <c r="P125" s="236"/>
      <c r="Q125" s="236"/>
      <c r="R125" s="236"/>
      <c r="S125" s="236"/>
      <c r="T125" s="237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8" t="s">
        <v>155</v>
      </c>
      <c r="AU125" s="238" t="s">
        <v>21</v>
      </c>
      <c r="AV125" s="13" t="s">
        <v>21</v>
      </c>
      <c r="AW125" s="13" t="s">
        <v>39</v>
      </c>
      <c r="AX125" s="13" t="s">
        <v>78</v>
      </c>
      <c r="AY125" s="238" t="s">
        <v>144</v>
      </c>
    </row>
    <row r="126" s="14" customFormat="1">
      <c r="A126" s="14"/>
      <c r="B126" s="239"/>
      <c r="C126" s="240"/>
      <c r="D126" s="229" t="s">
        <v>155</v>
      </c>
      <c r="E126" s="241" t="s">
        <v>32</v>
      </c>
      <c r="F126" s="242" t="s">
        <v>157</v>
      </c>
      <c r="G126" s="240"/>
      <c r="H126" s="243">
        <v>4765.6000000000004</v>
      </c>
      <c r="I126" s="244"/>
      <c r="J126" s="240"/>
      <c r="K126" s="240"/>
      <c r="L126" s="245"/>
      <c r="M126" s="246"/>
      <c r="N126" s="247"/>
      <c r="O126" s="247"/>
      <c r="P126" s="247"/>
      <c r="Q126" s="247"/>
      <c r="R126" s="247"/>
      <c r="S126" s="247"/>
      <c r="T126" s="248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9" t="s">
        <v>155</v>
      </c>
      <c r="AU126" s="249" t="s">
        <v>21</v>
      </c>
      <c r="AV126" s="14" t="s">
        <v>151</v>
      </c>
      <c r="AW126" s="14" t="s">
        <v>39</v>
      </c>
      <c r="AX126" s="14" t="s">
        <v>86</v>
      </c>
      <c r="AY126" s="249" t="s">
        <v>144</v>
      </c>
    </row>
    <row r="127" s="2" customFormat="1" ht="24.15" customHeight="1">
      <c r="A127" s="41"/>
      <c r="B127" s="42"/>
      <c r="C127" s="209" t="s">
        <v>204</v>
      </c>
      <c r="D127" s="209" t="s">
        <v>146</v>
      </c>
      <c r="E127" s="210" t="s">
        <v>367</v>
      </c>
      <c r="F127" s="211" t="s">
        <v>368</v>
      </c>
      <c r="G127" s="212" t="s">
        <v>149</v>
      </c>
      <c r="H127" s="213">
        <v>4144</v>
      </c>
      <c r="I127" s="214"/>
      <c r="J127" s="215">
        <f>ROUND(I127*H127,2)</f>
        <v>0</v>
      </c>
      <c r="K127" s="211" t="s">
        <v>150</v>
      </c>
      <c r="L127" s="47"/>
      <c r="M127" s="216" t="s">
        <v>32</v>
      </c>
      <c r="N127" s="217" t="s">
        <v>49</v>
      </c>
      <c r="O127" s="87"/>
      <c r="P127" s="218">
        <f>O127*H127</f>
        <v>0</v>
      </c>
      <c r="Q127" s="218">
        <v>0</v>
      </c>
      <c r="R127" s="218">
        <f>Q127*H127</f>
        <v>0</v>
      </c>
      <c r="S127" s="218">
        <v>0</v>
      </c>
      <c r="T127" s="219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0" t="s">
        <v>241</v>
      </c>
      <c r="AT127" s="220" t="s">
        <v>146</v>
      </c>
      <c r="AU127" s="220" t="s">
        <v>21</v>
      </c>
      <c r="AY127" s="19" t="s">
        <v>144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19" t="s">
        <v>86</v>
      </c>
      <c r="BK127" s="221">
        <f>ROUND(I127*H127,2)</f>
        <v>0</v>
      </c>
      <c r="BL127" s="19" t="s">
        <v>241</v>
      </c>
      <c r="BM127" s="220" t="s">
        <v>414</v>
      </c>
    </row>
    <row r="128" s="2" customFormat="1">
      <c r="A128" s="41"/>
      <c r="B128" s="42"/>
      <c r="C128" s="43"/>
      <c r="D128" s="222" t="s">
        <v>153</v>
      </c>
      <c r="E128" s="43"/>
      <c r="F128" s="223" t="s">
        <v>370</v>
      </c>
      <c r="G128" s="43"/>
      <c r="H128" s="43"/>
      <c r="I128" s="224"/>
      <c r="J128" s="43"/>
      <c r="K128" s="43"/>
      <c r="L128" s="47"/>
      <c r="M128" s="225"/>
      <c r="N128" s="226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19" t="s">
        <v>153</v>
      </c>
      <c r="AU128" s="19" t="s">
        <v>21</v>
      </c>
    </row>
    <row r="129" s="13" customFormat="1">
      <c r="A129" s="13"/>
      <c r="B129" s="227"/>
      <c r="C129" s="228"/>
      <c r="D129" s="229" t="s">
        <v>155</v>
      </c>
      <c r="E129" s="230" t="s">
        <v>32</v>
      </c>
      <c r="F129" s="231" t="s">
        <v>335</v>
      </c>
      <c r="G129" s="228"/>
      <c r="H129" s="232">
        <v>3850</v>
      </c>
      <c r="I129" s="233"/>
      <c r="J129" s="228"/>
      <c r="K129" s="228"/>
      <c r="L129" s="234"/>
      <c r="M129" s="235"/>
      <c r="N129" s="236"/>
      <c r="O129" s="236"/>
      <c r="P129" s="236"/>
      <c r="Q129" s="236"/>
      <c r="R129" s="236"/>
      <c r="S129" s="236"/>
      <c r="T129" s="237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8" t="s">
        <v>155</v>
      </c>
      <c r="AU129" s="238" t="s">
        <v>21</v>
      </c>
      <c r="AV129" s="13" t="s">
        <v>21</v>
      </c>
      <c r="AW129" s="13" t="s">
        <v>39</v>
      </c>
      <c r="AX129" s="13" t="s">
        <v>78</v>
      </c>
      <c r="AY129" s="238" t="s">
        <v>144</v>
      </c>
    </row>
    <row r="130" s="13" customFormat="1">
      <c r="A130" s="13"/>
      <c r="B130" s="227"/>
      <c r="C130" s="228"/>
      <c r="D130" s="229" t="s">
        <v>155</v>
      </c>
      <c r="E130" s="230" t="s">
        <v>32</v>
      </c>
      <c r="F130" s="231" t="s">
        <v>336</v>
      </c>
      <c r="G130" s="228"/>
      <c r="H130" s="232">
        <v>294</v>
      </c>
      <c r="I130" s="233"/>
      <c r="J130" s="228"/>
      <c r="K130" s="228"/>
      <c r="L130" s="234"/>
      <c r="M130" s="235"/>
      <c r="N130" s="236"/>
      <c r="O130" s="236"/>
      <c r="P130" s="236"/>
      <c r="Q130" s="236"/>
      <c r="R130" s="236"/>
      <c r="S130" s="236"/>
      <c r="T130" s="237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8" t="s">
        <v>155</v>
      </c>
      <c r="AU130" s="238" t="s">
        <v>21</v>
      </c>
      <c r="AV130" s="13" t="s">
        <v>21</v>
      </c>
      <c r="AW130" s="13" t="s">
        <v>39</v>
      </c>
      <c r="AX130" s="13" t="s">
        <v>78</v>
      </c>
      <c r="AY130" s="238" t="s">
        <v>144</v>
      </c>
    </row>
    <row r="131" s="14" customFormat="1">
      <c r="A131" s="14"/>
      <c r="B131" s="239"/>
      <c r="C131" s="240"/>
      <c r="D131" s="229" t="s">
        <v>155</v>
      </c>
      <c r="E131" s="241" t="s">
        <v>32</v>
      </c>
      <c r="F131" s="242" t="s">
        <v>157</v>
      </c>
      <c r="G131" s="240"/>
      <c r="H131" s="243">
        <v>4144</v>
      </c>
      <c r="I131" s="244"/>
      <c r="J131" s="240"/>
      <c r="K131" s="240"/>
      <c r="L131" s="245"/>
      <c r="M131" s="246"/>
      <c r="N131" s="247"/>
      <c r="O131" s="247"/>
      <c r="P131" s="247"/>
      <c r="Q131" s="247"/>
      <c r="R131" s="247"/>
      <c r="S131" s="247"/>
      <c r="T131" s="24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9" t="s">
        <v>155</v>
      </c>
      <c r="AU131" s="249" t="s">
        <v>21</v>
      </c>
      <c r="AV131" s="14" t="s">
        <v>151</v>
      </c>
      <c r="AW131" s="14" t="s">
        <v>39</v>
      </c>
      <c r="AX131" s="14" t="s">
        <v>86</v>
      </c>
      <c r="AY131" s="249" t="s">
        <v>144</v>
      </c>
    </row>
    <row r="132" s="2" customFormat="1" ht="16.5" customHeight="1">
      <c r="A132" s="41"/>
      <c r="B132" s="42"/>
      <c r="C132" s="263" t="s">
        <v>209</v>
      </c>
      <c r="D132" s="263" t="s">
        <v>337</v>
      </c>
      <c r="E132" s="264" t="s">
        <v>371</v>
      </c>
      <c r="F132" s="265" t="s">
        <v>372</v>
      </c>
      <c r="G132" s="266" t="s">
        <v>149</v>
      </c>
      <c r="H132" s="267">
        <v>4558.3999999999996</v>
      </c>
      <c r="I132" s="268"/>
      <c r="J132" s="269">
        <f>ROUND(I132*H132,2)</f>
        <v>0</v>
      </c>
      <c r="K132" s="265" t="s">
        <v>150</v>
      </c>
      <c r="L132" s="270"/>
      <c r="M132" s="271" t="s">
        <v>32</v>
      </c>
      <c r="N132" s="272" t="s">
        <v>49</v>
      </c>
      <c r="O132" s="87"/>
      <c r="P132" s="218">
        <f>O132*H132</f>
        <v>0</v>
      </c>
      <c r="Q132" s="218">
        <v>0.00191</v>
      </c>
      <c r="R132" s="218">
        <f>Q132*H132</f>
        <v>8.7065439999999992</v>
      </c>
      <c r="S132" s="218">
        <v>0</v>
      </c>
      <c r="T132" s="219">
        <f>S132*H132</f>
        <v>0</v>
      </c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R132" s="220" t="s">
        <v>192</v>
      </c>
      <c r="AT132" s="220" t="s">
        <v>337</v>
      </c>
      <c r="AU132" s="220" t="s">
        <v>21</v>
      </c>
      <c r="AY132" s="19" t="s">
        <v>144</v>
      </c>
      <c r="BE132" s="221">
        <f>IF(N132="základní",J132,0)</f>
        <v>0</v>
      </c>
      <c r="BF132" s="221">
        <f>IF(N132="snížená",J132,0)</f>
        <v>0</v>
      </c>
      <c r="BG132" s="221">
        <f>IF(N132="zákl. přenesená",J132,0)</f>
        <v>0</v>
      </c>
      <c r="BH132" s="221">
        <f>IF(N132="sníž. přenesená",J132,0)</f>
        <v>0</v>
      </c>
      <c r="BI132" s="221">
        <f>IF(N132="nulová",J132,0)</f>
        <v>0</v>
      </c>
      <c r="BJ132" s="19" t="s">
        <v>86</v>
      </c>
      <c r="BK132" s="221">
        <f>ROUND(I132*H132,2)</f>
        <v>0</v>
      </c>
      <c r="BL132" s="19" t="s">
        <v>151</v>
      </c>
      <c r="BM132" s="220" t="s">
        <v>415</v>
      </c>
    </row>
    <row r="133" s="13" customFormat="1">
      <c r="A133" s="13"/>
      <c r="B133" s="227"/>
      <c r="C133" s="228"/>
      <c r="D133" s="229" t="s">
        <v>155</v>
      </c>
      <c r="E133" s="230" t="s">
        <v>32</v>
      </c>
      <c r="F133" s="231" t="s">
        <v>341</v>
      </c>
      <c r="G133" s="228"/>
      <c r="H133" s="232">
        <v>4235</v>
      </c>
      <c r="I133" s="233"/>
      <c r="J133" s="228"/>
      <c r="K133" s="228"/>
      <c r="L133" s="234"/>
      <c r="M133" s="235"/>
      <c r="N133" s="236"/>
      <c r="O133" s="236"/>
      <c r="P133" s="236"/>
      <c r="Q133" s="236"/>
      <c r="R133" s="236"/>
      <c r="S133" s="236"/>
      <c r="T133" s="237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8" t="s">
        <v>155</v>
      </c>
      <c r="AU133" s="238" t="s">
        <v>21</v>
      </c>
      <c r="AV133" s="13" t="s">
        <v>21</v>
      </c>
      <c r="AW133" s="13" t="s">
        <v>39</v>
      </c>
      <c r="AX133" s="13" t="s">
        <v>78</v>
      </c>
      <c r="AY133" s="238" t="s">
        <v>144</v>
      </c>
    </row>
    <row r="134" s="13" customFormat="1">
      <c r="A134" s="13"/>
      <c r="B134" s="227"/>
      <c r="C134" s="228"/>
      <c r="D134" s="229" t="s">
        <v>155</v>
      </c>
      <c r="E134" s="230" t="s">
        <v>32</v>
      </c>
      <c r="F134" s="231" t="s">
        <v>342</v>
      </c>
      <c r="G134" s="228"/>
      <c r="H134" s="232">
        <v>323.39999999999998</v>
      </c>
      <c r="I134" s="233"/>
      <c r="J134" s="228"/>
      <c r="K134" s="228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155</v>
      </c>
      <c r="AU134" s="238" t="s">
        <v>21</v>
      </c>
      <c r="AV134" s="13" t="s">
        <v>21</v>
      </c>
      <c r="AW134" s="13" t="s">
        <v>39</v>
      </c>
      <c r="AX134" s="13" t="s">
        <v>78</v>
      </c>
      <c r="AY134" s="238" t="s">
        <v>144</v>
      </c>
    </row>
    <row r="135" s="14" customFormat="1">
      <c r="A135" s="14"/>
      <c r="B135" s="239"/>
      <c r="C135" s="240"/>
      <c r="D135" s="229" t="s">
        <v>155</v>
      </c>
      <c r="E135" s="241" t="s">
        <v>32</v>
      </c>
      <c r="F135" s="242" t="s">
        <v>157</v>
      </c>
      <c r="G135" s="240"/>
      <c r="H135" s="243">
        <v>4558.3999999999996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155</v>
      </c>
      <c r="AU135" s="249" t="s">
        <v>21</v>
      </c>
      <c r="AV135" s="14" t="s">
        <v>151</v>
      </c>
      <c r="AW135" s="14" t="s">
        <v>39</v>
      </c>
      <c r="AX135" s="14" t="s">
        <v>86</v>
      </c>
      <c r="AY135" s="249" t="s">
        <v>144</v>
      </c>
    </row>
    <row r="136" s="2" customFormat="1" ht="24.15" customHeight="1">
      <c r="A136" s="41"/>
      <c r="B136" s="42"/>
      <c r="C136" s="209" t="s">
        <v>214</v>
      </c>
      <c r="D136" s="209" t="s">
        <v>146</v>
      </c>
      <c r="E136" s="210" t="s">
        <v>374</v>
      </c>
      <c r="F136" s="211" t="s">
        <v>375</v>
      </c>
      <c r="G136" s="212" t="s">
        <v>244</v>
      </c>
      <c r="H136" s="213">
        <v>16.771000000000001</v>
      </c>
      <c r="I136" s="214"/>
      <c r="J136" s="215">
        <f>ROUND(I136*H136,2)</f>
        <v>0</v>
      </c>
      <c r="K136" s="211" t="s">
        <v>150</v>
      </c>
      <c r="L136" s="47"/>
      <c r="M136" s="216" t="s">
        <v>32</v>
      </c>
      <c r="N136" s="217" t="s">
        <v>49</v>
      </c>
      <c r="O136" s="87"/>
      <c r="P136" s="218">
        <f>O136*H136</f>
        <v>0</v>
      </c>
      <c r="Q136" s="218">
        <v>0</v>
      </c>
      <c r="R136" s="218">
        <f>Q136*H136</f>
        <v>0</v>
      </c>
      <c r="S136" s="218">
        <v>0</v>
      </c>
      <c r="T136" s="21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0" t="s">
        <v>241</v>
      </c>
      <c r="AT136" s="220" t="s">
        <v>146</v>
      </c>
      <c r="AU136" s="220" t="s">
        <v>21</v>
      </c>
      <c r="AY136" s="19" t="s">
        <v>144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19" t="s">
        <v>86</v>
      </c>
      <c r="BK136" s="221">
        <f>ROUND(I136*H136,2)</f>
        <v>0</v>
      </c>
      <c r="BL136" s="19" t="s">
        <v>241</v>
      </c>
      <c r="BM136" s="220" t="s">
        <v>416</v>
      </c>
    </row>
    <row r="137" s="2" customFormat="1">
      <c r="A137" s="41"/>
      <c r="B137" s="42"/>
      <c r="C137" s="43"/>
      <c r="D137" s="222" t="s">
        <v>153</v>
      </c>
      <c r="E137" s="43"/>
      <c r="F137" s="223" t="s">
        <v>377</v>
      </c>
      <c r="G137" s="43"/>
      <c r="H137" s="43"/>
      <c r="I137" s="224"/>
      <c r="J137" s="43"/>
      <c r="K137" s="43"/>
      <c r="L137" s="47"/>
      <c r="M137" s="273"/>
      <c r="N137" s="274"/>
      <c r="O137" s="275"/>
      <c r="P137" s="275"/>
      <c r="Q137" s="275"/>
      <c r="R137" s="275"/>
      <c r="S137" s="275"/>
      <c r="T137" s="276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19" t="s">
        <v>153</v>
      </c>
      <c r="AU137" s="19" t="s">
        <v>21</v>
      </c>
    </row>
    <row r="138" s="2" customFormat="1" ht="6.96" customHeight="1">
      <c r="A138" s="41"/>
      <c r="B138" s="62"/>
      <c r="C138" s="63"/>
      <c r="D138" s="63"/>
      <c r="E138" s="63"/>
      <c r="F138" s="63"/>
      <c r="G138" s="63"/>
      <c r="H138" s="63"/>
      <c r="I138" s="63"/>
      <c r="J138" s="63"/>
      <c r="K138" s="63"/>
      <c r="L138" s="47"/>
      <c r="M138" s="41"/>
      <c r="O138" s="41"/>
      <c r="P138" s="41"/>
      <c r="Q138" s="41"/>
      <c r="R138" s="41"/>
      <c r="S138" s="41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</row>
  </sheetData>
  <sheetProtection sheet="1" autoFilter="0" formatColumns="0" formatRows="0" objects="1" scenarios="1" spinCount="100000" saltValue="j4dAm6G6Or0Nzu4D5jaB4Ed0kAm6atIxglcT3zJg7SNSyS5cbnRArSQWkqZsDKwfekdX83Ij76FLD7dYxRnwsQ==" hashValue="vfIREq5o95mrOK0lOpRWb9BR3qRDkqn7h+6J286olE6hSZVnw0UhryXwz1RskqGT427/mWUGcqoROq2vG/9/Gg==" algorithmName="SHA-512" password="CC35"/>
  <autoFilter ref="C83:K137"/>
  <mergeCells count="9">
    <mergeCell ref="E7:H7"/>
    <mergeCell ref="E9:H9"/>
    <mergeCell ref="E18:H18"/>
    <mergeCell ref="E27:H27"/>
    <mergeCell ref="E48:H48"/>
    <mergeCell ref="E50:H50"/>
    <mergeCell ref="E74:H74"/>
    <mergeCell ref="E76:H76"/>
    <mergeCell ref="L2:V2"/>
  </mergeCells>
  <hyperlinks>
    <hyperlink ref="F88" r:id="rId1" display="https://podminky.urs.cz/item/CS_URS_2024_02/162351103"/>
    <hyperlink ref="F92" r:id="rId2" display="https://podminky.urs.cz/item/CS_URS_2024_02/167151111"/>
    <hyperlink ref="F96" r:id="rId3" display="https://podminky.urs.cz/item/CS_URS_2024_02/173153101"/>
    <hyperlink ref="F100" r:id="rId4" display="https://podminky.urs.cz/item/CS_URS_2024_02/181151321"/>
    <hyperlink ref="F105" r:id="rId5" display="https://podminky.urs.cz/item/CS_URS_2024_02/919721103"/>
    <hyperlink ref="F110" r:id="rId6" display="https://podminky.urs.cz/item/CS_URS_2024_02/936941112"/>
    <hyperlink ref="F119" r:id="rId7" display="https://podminky.urs.cz/item/CS_URS_2024_02/711151101"/>
    <hyperlink ref="F128" r:id="rId8" display="https://podminky.urs.cz/item/CS_URS_2024_02/7114713R1"/>
    <hyperlink ref="F137" r:id="rId9" display="https://podminky.urs.cz/item/CS_URS_2024_02/99871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102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417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118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141" t="s">
        <v>26</v>
      </c>
      <c r="E13" s="41"/>
      <c r="F13" s="142" t="s">
        <v>27</v>
      </c>
      <c r="G13" s="41"/>
      <c r="H13" s="41"/>
      <c r="I13" s="141" t="s">
        <v>28</v>
      </c>
      <c r="J13" s="142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120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ROUND((SUM(BE82:BE108)),  2)</f>
        <v>0</v>
      </c>
      <c r="G33" s="41"/>
      <c r="H33" s="41"/>
      <c r="I33" s="153">
        <v>0.20999999999999999</v>
      </c>
      <c r="J33" s="152">
        <f>ROUND(((SUM(BE82:BE108))*I33),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ROUND((SUM(BF82:BF108)),  2)</f>
        <v>0</v>
      </c>
      <c r="G34" s="41"/>
      <c r="H34" s="41"/>
      <c r="I34" s="153">
        <v>0.14999999999999999</v>
      </c>
      <c r="J34" s="152">
        <f>ROUND(((SUM(BF82:BF108))*I34),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ROUND((SUM(BG82:BG108)),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ROUND((SUM(BH82:BH108)),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ROUND((SUM(BI82:BI108)),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22112020_06 - Mníšek pod Brdy - Terénní úpravy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Mníšek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Ing.R.Pýcha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125</v>
      </c>
      <c r="E60" s="173"/>
      <c r="F60" s="173"/>
      <c r="G60" s="173"/>
      <c r="H60" s="173"/>
      <c r="I60" s="173"/>
      <c r="J60" s="174">
        <f>J83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126</v>
      </c>
      <c r="E61" s="179"/>
      <c r="F61" s="179"/>
      <c r="G61" s="179"/>
      <c r="H61" s="179"/>
      <c r="I61" s="179"/>
      <c r="J61" s="180">
        <f>J84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128</v>
      </c>
      <c r="E62" s="179"/>
      <c r="F62" s="179"/>
      <c r="G62" s="179"/>
      <c r="H62" s="179"/>
      <c r="I62" s="179"/>
      <c r="J62" s="180">
        <f>J105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5" t="s">
        <v>129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4" t="s">
        <v>16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5" t="str">
        <f>E7</f>
        <v xml:space="preserve">22112020_22 - Sanace -10  Mníšek pod Brdy, Halda, Bažantnice a okoli-12</v>
      </c>
      <c r="F72" s="34"/>
      <c r="G72" s="34"/>
      <c r="H72" s="34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>22112020_06 - Mníšek pod Brdy - Terénní úpravy</v>
      </c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22</v>
      </c>
      <c r="D76" s="43"/>
      <c r="E76" s="43"/>
      <c r="F76" s="29" t="str">
        <f>F12</f>
        <v>Mníšek pod Brdy</v>
      </c>
      <c r="G76" s="43"/>
      <c r="H76" s="43"/>
      <c r="I76" s="34" t="s">
        <v>24</v>
      </c>
      <c r="J76" s="75" t="str">
        <f>IF(J12="","",J12)</f>
        <v>14. 12. 2024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4" t="s">
        <v>30</v>
      </c>
      <c r="D78" s="43"/>
      <c r="E78" s="43"/>
      <c r="F78" s="29" t="str">
        <f>E15</f>
        <v>Město Mníšek pod Brdy</v>
      </c>
      <c r="G78" s="43"/>
      <c r="H78" s="43"/>
      <c r="I78" s="34" t="s">
        <v>37</v>
      </c>
      <c r="J78" s="39" t="str">
        <f>E21</f>
        <v>Interprojekt odpady s. r. o.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4" t="s">
        <v>35</v>
      </c>
      <c r="D79" s="43"/>
      <c r="E79" s="43"/>
      <c r="F79" s="29" t="str">
        <f>IF(E18="","",E18)</f>
        <v>Vyplň údaj</v>
      </c>
      <c r="G79" s="43"/>
      <c r="H79" s="43"/>
      <c r="I79" s="34" t="s">
        <v>40</v>
      </c>
      <c r="J79" s="39" t="str">
        <f>E24</f>
        <v>Ing.R.Pýcha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2"/>
      <c r="B81" s="183"/>
      <c r="C81" s="184" t="s">
        <v>130</v>
      </c>
      <c r="D81" s="185" t="s">
        <v>63</v>
      </c>
      <c r="E81" s="185" t="s">
        <v>59</v>
      </c>
      <c r="F81" s="185" t="s">
        <v>60</v>
      </c>
      <c r="G81" s="185" t="s">
        <v>131</v>
      </c>
      <c r="H81" s="185" t="s">
        <v>132</v>
      </c>
      <c r="I81" s="185" t="s">
        <v>133</v>
      </c>
      <c r="J81" s="185" t="s">
        <v>123</v>
      </c>
      <c r="K81" s="186" t="s">
        <v>134</v>
      </c>
      <c r="L81" s="187"/>
      <c r="M81" s="95" t="s">
        <v>32</v>
      </c>
      <c r="N81" s="96" t="s">
        <v>48</v>
      </c>
      <c r="O81" s="96" t="s">
        <v>135</v>
      </c>
      <c r="P81" s="96" t="s">
        <v>136</v>
      </c>
      <c r="Q81" s="96" t="s">
        <v>137</v>
      </c>
      <c r="R81" s="96" t="s">
        <v>138</v>
      </c>
      <c r="S81" s="96" t="s">
        <v>139</v>
      </c>
      <c r="T81" s="97" t="s">
        <v>140</v>
      </c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</row>
    <row r="82" s="2" customFormat="1" ht="22.8" customHeight="1">
      <c r="A82" s="41"/>
      <c r="B82" s="42"/>
      <c r="C82" s="102" t="s">
        <v>141</v>
      </c>
      <c r="D82" s="43"/>
      <c r="E82" s="43"/>
      <c r="F82" s="43"/>
      <c r="G82" s="43"/>
      <c r="H82" s="43"/>
      <c r="I82" s="43"/>
      <c r="J82" s="188">
        <f>BK82</f>
        <v>0</v>
      </c>
      <c r="K82" s="43"/>
      <c r="L82" s="47"/>
      <c r="M82" s="98"/>
      <c r="N82" s="189"/>
      <c r="O82" s="99"/>
      <c r="P82" s="190">
        <f>P83</f>
        <v>0</v>
      </c>
      <c r="Q82" s="99"/>
      <c r="R82" s="190">
        <f>R83</f>
        <v>0</v>
      </c>
      <c r="S82" s="99"/>
      <c r="T82" s="191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19" t="s">
        <v>77</v>
      </c>
      <c r="AU82" s="19" t="s">
        <v>124</v>
      </c>
      <c r="BK82" s="192">
        <f>BK83</f>
        <v>0</v>
      </c>
    </row>
    <row r="83" s="12" customFormat="1" ht="25.92" customHeight="1">
      <c r="A83" s="12"/>
      <c r="B83" s="193"/>
      <c r="C83" s="194"/>
      <c r="D83" s="195" t="s">
        <v>77</v>
      </c>
      <c r="E83" s="196" t="s">
        <v>142</v>
      </c>
      <c r="F83" s="196" t="s">
        <v>143</v>
      </c>
      <c r="G83" s="194"/>
      <c r="H83" s="194"/>
      <c r="I83" s="197"/>
      <c r="J83" s="198">
        <f>BK83</f>
        <v>0</v>
      </c>
      <c r="K83" s="194"/>
      <c r="L83" s="199"/>
      <c r="M83" s="200"/>
      <c r="N83" s="201"/>
      <c r="O83" s="201"/>
      <c r="P83" s="202">
        <f>P84+P105</f>
        <v>0</v>
      </c>
      <c r="Q83" s="201"/>
      <c r="R83" s="202">
        <f>R84+R105</f>
        <v>0</v>
      </c>
      <c r="S83" s="201"/>
      <c r="T83" s="203">
        <f>T84+T105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4" t="s">
        <v>86</v>
      </c>
      <c r="AT83" s="205" t="s">
        <v>77</v>
      </c>
      <c r="AU83" s="205" t="s">
        <v>78</v>
      </c>
      <c r="AY83" s="204" t="s">
        <v>144</v>
      </c>
      <c r="BK83" s="206">
        <f>BK84+BK105</f>
        <v>0</v>
      </c>
    </row>
    <row r="84" s="12" customFormat="1" ht="22.8" customHeight="1">
      <c r="A84" s="12"/>
      <c r="B84" s="193"/>
      <c r="C84" s="194"/>
      <c r="D84" s="195" t="s">
        <v>77</v>
      </c>
      <c r="E84" s="207" t="s">
        <v>86</v>
      </c>
      <c r="F84" s="207" t="s">
        <v>145</v>
      </c>
      <c r="G84" s="194"/>
      <c r="H84" s="194"/>
      <c r="I84" s="197"/>
      <c r="J84" s="208">
        <f>BK84</f>
        <v>0</v>
      </c>
      <c r="K84" s="194"/>
      <c r="L84" s="199"/>
      <c r="M84" s="200"/>
      <c r="N84" s="201"/>
      <c r="O84" s="201"/>
      <c r="P84" s="202">
        <f>SUM(P85:P104)</f>
        <v>0</v>
      </c>
      <c r="Q84" s="201"/>
      <c r="R84" s="202">
        <f>SUM(R85:R104)</f>
        <v>0</v>
      </c>
      <c r="S84" s="201"/>
      <c r="T84" s="203">
        <f>SUM(T85:T104)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4" t="s">
        <v>86</v>
      </c>
      <c r="AT84" s="205" t="s">
        <v>77</v>
      </c>
      <c r="AU84" s="205" t="s">
        <v>86</v>
      </c>
      <c r="AY84" s="204" t="s">
        <v>144</v>
      </c>
      <c r="BK84" s="206">
        <f>SUM(BK85:BK104)</f>
        <v>0</v>
      </c>
    </row>
    <row r="85" s="2" customFormat="1" ht="21.75" customHeight="1">
      <c r="A85" s="41"/>
      <c r="B85" s="42"/>
      <c r="C85" s="209" t="s">
        <v>86</v>
      </c>
      <c r="D85" s="209" t="s">
        <v>146</v>
      </c>
      <c r="E85" s="210" t="s">
        <v>186</v>
      </c>
      <c r="F85" s="211" t="s">
        <v>187</v>
      </c>
      <c r="G85" s="212" t="s">
        <v>188</v>
      </c>
      <c r="H85" s="213">
        <v>63375</v>
      </c>
      <c r="I85" s="214"/>
      <c r="J85" s="215">
        <f>ROUND(I85*H85,2)</f>
        <v>0</v>
      </c>
      <c r="K85" s="211" t="s">
        <v>150</v>
      </c>
      <c r="L85" s="47"/>
      <c r="M85" s="216" t="s">
        <v>32</v>
      </c>
      <c r="N85" s="217" t="s">
        <v>49</v>
      </c>
      <c r="O85" s="87"/>
      <c r="P85" s="218">
        <f>O85*H85</f>
        <v>0</v>
      </c>
      <c r="Q85" s="218">
        <v>0</v>
      </c>
      <c r="R85" s="218">
        <f>Q85*H85</f>
        <v>0</v>
      </c>
      <c r="S85" s="218">
        <v>0</v>
      </c>
      <c r="T85" s="219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0" t="s">
        <v>151</v>
      </c>
      <c r="AT85" s="220" t="s">
        <v>146</v>
      </c>
      <c r="AU85" s="220" t="s">
        <v>21</v>
      </c>
      <c r="AY85" s="19" t="s">
        <v>144</v>
      </c>
      <c r="BE85" s="221">
        <f>IF(N85="základní",J85,0)</f>
        <v>0</v>
      </c>
      <c r="BF85" s="221">
        <f>IF(N85="snížená",J85,0)</f>
        <v>0</v>
      </c>
      <c r="BG85" s="221">
        <f>IF(N85="zákl. přenesená",J85,0)</f>
        <v>0</v>
      </c>
      <c r="BH85" s="221">
        <f>IF(N85="sníž. přenesená",J85,0)</f>
        <v>0</v>
      </c>
      <c r="BI85" s="221">
        <f>IF(N85="nulová",J85,0)</f>
        <v>0</v>
      </c>
      <c r="BJ85" s="19" t="s">
        <v>86</v>
      </c>
      <c r="BK85" s="221">
        <f>ROUND(I85*H85,2)</f>
        <v>0</v>
      </c>
      <c r="BL85" s="19" t="s">
        <v>151</v>
      </c>
      <c r="BM85" s="220" t="s">
        <v>418</v>
      </c>
    </row>
    <row r="86" s="2" customFormat="1">
      <c r="A86" s="41"/>
      <c r="B86" s="42"/>
      <c r="C86" s="43"/>
      <c r="D86" s="222" t="s">
        <v>153</v>
      </c>
      <c r="E86" s="43"/>
      <c r="F86" s="223" t="s">
        <v>190</v>
      </c>
      <c r="G86" s="43"/>
      <c r="H86" s="43"/>
      <c r="I86" s="224"/>
      <c r="J86" s="43"/>
      <c r="K86" s="43"/>
      <c r="L86" s="47"/>
      <c r="M86" s="225"/>
      <c r="N86" s="226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19" t="s">
        <v>153</v>
      </c>
      <c r="AU86" s="19" t="s">
        <v>21</v>
      </c>
    </row>
    <row r="87" s="13" customFormat="1">
      <c r="A87" s="13"/>
      <c r="B87" s="227"/>
      <c r="C87" s="228"/>
      <c r="D87" s="229" t="s">
        <v>155</v>
      </c>
      <c r="E87" s="230" t="s">
        <v>32</v>
      </c>
      <c r="F87" s="231" t="s">
        <v>419</v>
      </c>
      <c r="G87" s="228"/>
      <c r="H87" s="232">
        <v>63375</v>
      </c>
      <c r="I87" s="233"/>
      <c r="J87" s="228"/>
      <c r="K87" s="228"/>
      <c r="L87" s="234"/>
      <c r="M87" s="235"/>
      <c r="N87" s="236"/>
      <c r="O87" s="236"/>
      <c r="P87" s="236"/>
      <c r="Q87" s="236"/>
      <c r="R87" s="236"/>
      <c r="S87" s="236"/>
      <c r="T87" s="237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8" t="s">
        <v>155</v>
      </c>
      <c r="AU87" s="238" t="s">
        <v>21</v>
      </c>
      <c r="AV87" s="13" t="s">
        <v>21</v>
      </c>
      <c r="AW87" s="13" t="s">
        <v>39</v>
      </c>
      <c r="AX87" s="13" t="s">
        <v>78</v>
      </c>
      <c r="AY87" s="238" t="s">
        <v>144</v>
      </c>
    </row>
    <row r="88" s="14" customFormat="1">
      <c r="A88" s="14"/>
      <c r="B88" s="239"/>
      <c r="C88" s="240"/>
      <c r="D88" s="229" t="s">
        <v>155</v>
      </c>
      <c r="E88" s="241" t="s">
        <v>32</v>
      </c>
      <c r="F88" s="242" t="s">
        <v>157</v>
      </c>
      <c r="G88" s="240"/>
      <c r="H88" s="243">
        <v>63375</v>
      </c>
      <c r="I88" s="244"/>
      <c r="J88" s="240"/>
      <c r="K88" s="240"/>
      <c r="L88" s="245"/>
      <c r="M88" s="246"/>
      <c r="N88" s="247"/>
      <c r="O88" s="247"/>
      <c r="P88" s="247"/>
      <c r="Q88" s="247"/>
      <c r="R88" s="247"/>
      <c r="S88" s="247"/>
      <c r="T88" s="248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9" t="s">
        <v>155</v>
      </c>
      <c r="AU88" s="249" t="s">
        <v>21</v>
      </c>
      <c r="AV88" s="14" t="s">
        <v>151</v>
      </c>
      <c r="AW88" s="14" t="s">
        <v>39</v>
      </c>
      <c r="AX88" s="14" t="s">
        <v>86</v>
      </c>
      <c r="AY88" s="249" t="s">
        <v>144</v>
      </c>
    </row>
    <row r="89" s="2" customFormat="1" ht="37.8" customHeight="1">
      <c r="A89" s="41"/>
      <c r="B89" s="42"/>
      <c r="C89" s="209" t="s">
        <v>21</v>
      </c>
      <c r="D89" s="209" t="s">
        <v>146</v>
      </c>
      <c r="E89" s="210" t="s">
        <v>205</v>
      </c>
      <c r="F89" s="211" t="s">
        <v>206</v>
      </c>
      <c r="G89" s="212" t="s">
        <v>188</v>
      </c>
      <c r="H89" s="213">
        <v>63375</v>
      </c>
      <c r="I89" s="214"/>
      <c r="J89" s="215">
        <f>ROUND(I89*H89,2)</f>
        <v>0</v>
      </c>
      <c r="K89" s="211" t="s">
        <v>150</v>
      </c>
      <c r="L89" s="47"/>
      <c r="M89" s="216" t="s">
        <v>32</v>
      </c>
      <c r="N89" s="217" t="s">
        <v>49</v>
      </c>
      <c r="O89" s="87"/>
      <c r="P89" s="218">
        <f>O89*H89</f>
        <v>0</v>
      </c>
      <c r="Q89" s="218">
        <v>0</v>
      </c>
      <c r="R89" s="218">
        <f>Q89*H89</f>
        <v>0</v>
      </c>
      <c r="S89" s="218">
        <v>0</v>
      </c>
      <c r="T89" s="21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0" t="s">
        <v>151</v>
      </c>
      <c r="AT89" s="220" t="s">
        <v>146</v>
      </c>
      <c r="AU89" s="220" t="s">
        <v>21</v>
      </c>
      <c r="AY89" s="19" t="s">
        <v>144</v>
      </c>
      <c r="BE89" s="221">
        <f>IF(N89="základní",J89,0)</f>
        <v>0</v>
      </c>
      <c r="BF89" s="221">
        <f>IF(N89="snížená",J89,0)</f>
        <v>0</v>
      </c>
      <c r="BG89" s="221">
        <f>IF(N89="zákl. přenesená",J89,0)</f>
        <v>0</v>
      </c>
      <c r="BH89" s="221">
        <f>IF(N89="sníž. přenesená",J89,0)</f>
        <v>0</v>
      </c>
      <c r="BI89" s="221">
        <f>IF(N89="nulová",J89,0)</f>
        <v>0</v>
      </c>
      <c r="BJ89" s="19" t="s">
        <v>86</v>
      </c>
      <c r="BK89" s="221">
        <f>ROUND(I89*H89,2)</f>
        <v>0</v>
      </c>
      <c r="BL89" s="19" t="s">
        <v>151</v>
      </c>
      <c r="BM89" s="220" t="s">
        <v>420</v>
      </c>
    </row>
    <row r="90" s="2" customFormat="1">
      <c r="A90" s="41"/>
      <c r="B90" s="42"/>
      <c r="C90" s="43"/>
      <c r="D90" s="222" t="s">
        <v>153</v>
      </c>
      <c r="E90" s="43"/>
      <c r="F90" s="223" t="s">
        <v>208</v>
      </c>
      <c r="G90" s="43"/>
      <c r="H90" s="43"/>
      <c r="I90" s="224"/>
      <c r="J90" s="43"/>
      <c r="K90" s="43"/>
      <c r="L90" s="47"/>
      <c r="M90" s="225"/>
      <c r="N90" s="226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153</v>
      </c>
      <c r="AU90" s="19" t="s">
        <v>21</v>
      </c>
    </row>
    <row r="91" s="13" customFormat="1">
      <c r="A91" s="13"/>
      <c r="B91" s="227"/>
      <c r="C91" s="228"/>
      <c r="D91" s="229" t="s">
        <v>155</v>
      </c>
      <c r="E91" s="230" t="s">
        <v>32</v>
      </c>
      <c r="F91" s="231" t="s">
        <v>419</v>
      </c>
      <c r="G91" s="228"/>
      <c r="H91" s="232">
        <v>63375</v>
      </c>
      <c r="I91" s="233"/>
      <c r="J91" s="228"/>
      <c r="K91" s="228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155</v>
      </c>
      <c r="AU91" s="238" t="s">
        <v>21</v>
      </c>
      <c r="AV91" s="13" t="s">
        <v>21</v>
      </c>
      <c r="AW91" s="13" t="s">
        <v>39</v>
      </c>
      <c r="AX91" s="13" t="s">
        <v>78</v>
      </c>
      <c r="AY91" s="238" t="s">
        <v>144</v>
      </c>
    </row>
    <row r="92" s="14" customFormat="1">
      <c r="A92" s="14"/>
      <c r="B92" s="239"/>
      <c r="C92" s="240"/>
      <c r="D92" s="229" t="s">
        <v>155</v>
      </c>
      <c r="E92" s="241" t="s">
        <v>32</v>
      </c>
      <c r="F92" s="242" t="s">
        <v>157</v>
      </c>
      <c r="G92" s="240"/>
      <c r="H92" s="243">
        <v>63375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155</v>
      </c>
      <c r="AU92" s="249" t="s">
        <v>21</v>
      </c>
      <c r="AV92" s="14" t="s">
        <v>151</v>
      </c>
      <c r="AW92" s="14" t="s">
        <v>39</v>
      </c>
      <c r="AX92" s="14" t="s">
        <v>86</v>
      </c>
      <c r="AY92" s="249" t="s">
        <v>144</v>
      </c>
    </row>
    <row r="93" s="2" customFormat="1" ht="24.15" customHeight="1">
      <c r="A93" s="41"/>
      <c r="B93" s="42"/>
      <c r="C93" s="209" t="s">
        <v>164</v>
      </c>
      <c r="D93" s="209" t="s">
        <v>146</v>
      </c>
      <c r="E93" s="210" t="s">
        <v>386</v>
      </c>
      <c r="F93" s="211" t="s">
        <v>387</v>
      </c>
      <c r="G93" s="212" t="s">
        <v>188</v>
      </c>
      <c r="H93" s="213">
        <v>63375</v>
      </c>
      <c r="I93" s="214"/>
      <c r="J93" s="215">
        <f>ROUND(I93*H93,2)</f>
        <v>0</v>
      </c>
      <c r="K93" s="211" t="s">
        <v>150</v>
      </c>
      <c r="L93" s="47"/>
      <c r="M93" s="216" t="s">
        <v>32</v>
      </c>
      <c r="N93" s="217" t="s">
        <v>49</v>
      </c>
      <c r="O93" s="87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151</v>
      </c>
      <c r="AT93" s="220" t="s">
        <v>146</v>
      </c>
      <c r="AU93" s="220" t="s">
        <v>21</v>
      </c>
      <c r="AY93" s="19" t="s">
        <v>144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19" t="s">
        <v>86</v>
      </c>
      <c r="BK93" s="221">
        <f>ROUND(I93*H93,2)</f>
        <v>0</v>
      </c>
      <c r="BL93" s="19" t="s">
        <v>151</v>
      </c>
      <c r="BM93" s="220" t="s">
        <v>421</v>
      </c>
    </row>
    <row r="94" s="2" customFormat="1">
      <c r="A94" s="41"/>
      <c r="B94" s="42"/>
      <c r="C94" s="43"/>
      <c r="D94" s="222" t="s">
        <v>153</v>
      </c>
      <c r="E94" s="43"/>
      <c r="F94" s="223" t="s">
        <v>389</v>
      </c>
      <c r="G94" s="43"/>
      <c r="H94" s="43"/>
      <c r="I94" s="224"/>
      <c r="J94" s="43"/>
      <c r="K94" s="43"/>
      <c r="L94" s="47"/>
      <c r="M94" s="225"/>
      <c r="N94" s="226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153</v>
      </c>
      <c r="AU94" s="19" t="s">
        <v>21</v>
      </c>
    </row>
    <row r="95" s="13" customFormat="1">
      <c r="A95" s="13"/>
      <c r="B95" s="227"/>
      <c r="C95" s="228"/>
      <c r="D95" s="229" t="s">
        <v>155</v>
      </c>
      <c r="E95" s="230" t="s">
        <v>32</v>
      </c>
      <c r="F95" s="231" t="s">
        <v>419</v>
      </c>
      <c r="G95" s="228"/>
      <c r="H95" s="232">
        <v>63375</v>
      </c>
      <c r="I95" s="233"/>
      <c r="J95" s="228"/>
      <c r="K95" s="228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155</v>
      </c>
      <c r="AU95" s="238" t="s">
        <v>21</v>
      </c>
      <c r="AV95" s="13" t="s">
        <v>21</v>
      </c>
      <c r="AW95" s="13" t="s">
        <v>39</v>
      </c>
      <c r="AX95" s="13" t="s">
        <v>78</v>
      </c>
      <c r="AY95" s="238" t="s">
        <v>144</v>
      </c>
    </row>
    <row r="96" s="14" customFormat="1">
      <c r="A96" s="14"/>
      <c r="B96" s="239"/>
      <c r="C96" s="240"/>
      <c r="D96" s="229" t="s">
        <v>155</v>
      </c>
      <c r="E96" s="241" t="s">
        <v>32</v>
      </c>
      <c r="F96" s="242" t="s">
        <v>157</v>
      </c>
      <c r="G96" s="240"/>
      <c r="H96" s="243">
        <v>63375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9" t="s">
        <v>155</v>
      </c>
      <c r="AU96" s="249" t="s">
        <v>21</v>
      </c>
      <c r="AV96" s="14" t="s">
        <v>151</v>
      </c>
      <c r="AW96" s="14" t="s">
        <v>39</v>
      </c>
      <c r="AX96" s="14" t="s">
        <v>86</v>
      </c>
      <c r="AY96" s="249" t="s">
        <v>144</v>
      </c>
    </row>
    <row r="97" s="2" customFormat="1" ht="21.75" customHeight="1">
      <c r="A97" s="41"/>
      <c r="B97" s="42"/>
      <c r="C97" s="209" t="s">
        <v>151</v>
      </c>
      <c r="D97" s="209" t="s">
        <v>146</v>
      </c>
      <c r="E97" s="210" t="s">
        <v>422</v>
      </c>
      <c r="F97" s="211" t="s">
        <v>423</v>
      </c>
      <c r="G97" s="212" t="s">
        <v>149</v>
      </c>
      <c r="H97" s="213">
        <v>26890</v>
      </c>
      <c r="I97" s="214"/>
      <c r="J97" s="215">
        <f>ROUND(I97*H97,2)</f>
        <v>0</v>
      </c>
      <c r="K97" s="211" t="s">
        <v>150</v>
      </c>
      <c r="L97" s="47"/>
      <c r="M97" s="216" t="s">
        <v>32</v>
      </c>
      <c r="N97" s="217" t="s">
        <v>49</v>
      </c>
      <c r="O97" s="87"/>
      <c r="P97" s="218">
        <f>O97*H97</f>
        <v>0</v>
      </c>
      <c r="Q97" s="218">
        <v>0</v>
      </c>
      <c r="R97" s="218">
        <f>Q97*H97</f>
        <v>0</v>
      </c>
      <c r="S97" s="218">
        <v>0</v>
      </c>
      <c r="T97" s="219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0" t="s">
        <v>151</v>
      </c>
      <c r="AT97" s="220" t="s">
        <v>146</v>
      </c>
      <c r="AU97" s="220" t="s">
        <v>21</v>
      </c>
      <c r="AY97" s="19" t="s">
        <v>144</v>
      </c>
      <c r="BE97" s="221">
        <f>IF(N97="základní",J97,0)</f>
        <v>0</v>
      </c>
      <c r="BF97" s="221">
        <f>IF(N97="snížená",J97,0)</f>
        <v>0</v>
      </c>
      <c r="BG97" s="221">
        <f>IF(N97="zákl. přenesená",J97,0)</f>
        <v>0</v>
      </c>
      <c r="BH97" s="221">
        <f>IF(N97="sníž. přenesená",J97,0)</f>
        <v>0</v>
      </c>
      <c r="BI97" s="221">
        <f>IF(N97="nulová",J97,0)</f>
        <v>0</v>
      </c>
      <c r="BJ97" s="19" t="s">
        <v>86</v>
      </c>
      <c r="BK97" s="221">
        <f>ROUND(I97*H97,2)</f>
        <v>0</v>
      </c>
      <c r="BL97" s="19" t="s">
        <v>151</v>
      </c>
      <c r="BM97" s="220" t="s">
        <v>424</v>
      </c>
    </row>
    <row r="98" s="2" customFormat="1">
      <c r="A98" s="41"/>
      <c r="B98" s="42"/>
      <c r="C98" s="43"/>
      <c r="D98" s="222" t="s">
        <v>153</v>
      </c>
      <c r="E98" s="43"/>
      <c r="F98" s="223" t="s">
        <v>425</v>
      </c>
      <c r="G98" s="43"/>
      <c r="H98" s="43"/>
      <c r="I98" s="224"/>
      <c r="J98" s="43"/>
      <c r="K98" s="43"/>
      <c r="L98" s="47"/>
      <c r="M98" s="225"/>
      <c r="N98" s="226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153</v>
      </c>
      <c r="AU98" s="19" t="s">
        <v>21</v>
      </c>
    </row>
    <row r="99" s="13" customFormat="1">
      <c r="A99" s="13"/>
      <c r="B99" s="227"/>
      <c r="C99" s="228"/>
      <c r="D99" s="229" t="s">
        <v>155</v>
      </c>
      <c r="E99" s="230" t="s">
        <v>32</v>
      </c>
      <c r="F99" s="231" t="s">
        <v>426</v>
      </c>
      <c r="G99" s="228"/>
      <c r="H99" s="232">
        <v>26890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155</v>
      </c>
      <c r="AU99" s="238" t="s">
        <v>21</v>
      </c>
      <c r="AV99" s="13" t="s">
        <v>21</v>
      </c>
      <c r="AW99" s="13" t="s">
        <v>39</v>
      </c>
      <c r="AX99" s="13" t="s">
        <v>78</v>
      </c>
      <c r="AY99" s="238" t="s">
        <v>144</v>
      </c>
    </row>
    <row r="100" s="14" customFormat="1">
      <c r="A100" s="14"/>
      <c r="B100" s="239"/>
      <c r="C100" s="240"/>
      <c r="D100" s="229" t="s">
        <v>155</v>
      </c>
      <c r="E100" s="241" t="s">
        <v>32</v>
      </c>
      <c r="F100" s="242" t="s">
        <v>157</v>
      </c>
      <c r="G100" s="240"/>
      <c r="H100" s="243">
        <v>26890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155</v>
      </c>
      <c r="AU100" s="249" t="s">
        <v>21</v>
      </c>
      <c r="AV100" s="14" t="s">
        <v>151</v>
      </c>
      <c r="AW100" s="14" t="s">
        <v>39</v>
      </c>
      <c r="AX100" s="14" t="s">
        <v>86</v>
      </c>
      <c r="AY100" s="249" t="s">
        <v>144</v>
      </c>
    </row>
    <row r="101" s="2" customFormat="1" ht="24.15" customHeight="1">
      <c r="A101" s="41"/>
      <c r="B101" s="42"/>
      <c r="C101" s="209" t="s">
        <v>174</v>
      </c>
      <c r="D101" s="209" t="s">
        <v>146</v>
      </c>
      <c r="E101" s="210" t="s">
        <v>314</v>
      </c>
      <c r="F101" s="211" t="s">
        <v>315</v>
      </c>
      <c r="G101" s="212" t="s">
        <v>149</v>
      </c>
      <c r="H101" s="213">
        <v>17620</v>
      </c>
      <c r="I101" s="214"/>
      <c r="J101" s="215">
        <f>ROUND(I101*H101,2)</f>
        <v>0</v>
      </c>
      <c r="K101" s="211" t="s">
        <v>150</v>
      </c>
      <c r="L101" s="47"/>
      <c r="M101" s="216" t="s">
        <v>32</v>
      </c>
      <c r="N101" s="217" t="s">
        <v>49</v>
      </c>
      <c r="O101" s="87"/>
      <c r="P101" s="218">
        <f>O101*H101</f>
        <v>0</v>
      </c>
      <c r="Q101" s="218">
        <v>0</v>
      </c>
      <c r="R101" s="218">
        <f>Q101*H101</f>
        <v>0</v>
      </c>
      <c r="S101" s="218">
        <v>0</v>
      </c>
      <c r="T101" s="21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0" t="s">
        <v>151</v>
      </c>
      <c r="AT101" s="220" t="s">
        <v>146</v>
      </c>
      <c r="AU101" s="220" t="s">
        <v>21</v>
      </c>
      <c r="AY101" s="19" t="s">
        <v>144</v>
      </c>
      <c r="BE101" s="221">
        <f>IF(N101="základní",J101,0)</f>
        <v>0</v>
      </c>
      <c r="BF101" s="221">
        <f>IF(N101="snížená",J101,0)</f>
        <v>0</v>
      </c>
      <c r="BG101" s="221">
        <f>IF(N101="zákl. přenesená",J101,0)</f>
        <v>0</v>
      </c>
      <c r="BH101" s="221">
        <f>IF(N101="sníž. přenesená",J101,0)</f>
        <v>0</v>
      </c>
      <c r="BI101" s="221">
        <f>IF(N101="nulová",J101,0)</f>
        <v>0</v>
      </c>
      <c r="BJ101" s="19" t="s">
        <v>86</v>
      </c>
      <c r="BK101" s="221">
        <f>ROUND(I101*H101,2)</f>
        <v>0</v>
      </c>
      <c r="BL101" s="19" t="s">
        <v>151</v>
      </c>
      <c r="BM101" s="220" t="s">
        <v>427</v>
      </c>
    </row>
    <row r="102" s="2" customFormat="1">
      <c r="A102" s="41"/>
      <c r="B102" s="42"/>
      <c r="C102" s="43"/>
      <c r="D102" s="222" t="s">
        <v>153</v>
      </c>
      <c r="E102" s="43"/>
      <c r="F102" s="223" t="s">
        <v>317</v>
      </c>
      <c r="G102" s="43"/>
      <c r="H102" s="43"/>
      <c r="I102" s="224"/>
      <c r="J102" s="43"/>
      <c r="K102" s="43"/>
      <c r="L102" s="47"/>
      <c r="M102" s="225"/>
      <c r="N102" s="226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153</v>
      </c>
      <c r="AU102" s="19" t="s">
        <v>21</v>
      </c>
    </row>
    <row r="103" s="13" customFormat="1">
      <c r="A103" s="13"/>
      <c r="B103" s="227"/>
      <c r="C103" s="228"/>
      <c r="D103" s="229" t="s">
        <v>155</v>
      </c>
      <c r="E103" s="230" t="s">
        <v>32</v>
      </c>
      <c r="F103" s="231" t="s">
        <v>428</v>
      </c>
      <c r="G103" s="228"/>
      <c r="H103" s="232">
        <v>17620</v>
      </c>
      <c r="I103" s="233"/>
      <c r="J103" s="228"/>
      <c r="K103" s="228"/>
      <c r="L103" s="234"/>
      <c r="M103" s="235"/>
      <c r="N103" s="236"/>
      <c r="O103" s="236"/>
      <c r="P103" s="236"/>
      <c r="Q103" s="236"/>
      <c r="R103" s="236"/>
      <c r="S103" s="236"/>
      <c r="T103" s="23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8" t="s">
        <v>155</v>
      </c>
      <c r="AU103" s="238" t="s">
        <v>21</v>
      </c>
      <c r="AV103" s="13" t="s">
        <v>21</v>
      </c>
      <c r="AW103" s="13" t="s">
        <v>39</v>
      </c>
      <c r="AX103" s="13" t="s">
        <v>78</v>
      </c>
      <c r="AY103" s="238" t="s">
        <v>144</v>
      </c>
    </row>
    <row r="104" s="14" customFormat="1">
      <c r="A104" s="14"/>
      <c r="B104" s="239"/>
      <c r="C104" s="240"/>
      <c r="D104" s="229" t="s">
        <v>155</v>
      </c>
      <c r="E104" s="241" t="s">
        <v>32</v>
      </c>
      <c r="F104" s="242" t="s">
        <v>157</v>
      </c>
      <c r="G104" s="240"/>
      <c r="H104" s="243">
        <v>17620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155</v>
      </c>
      <c r="AU104" s="249" t="s">
        <v>21</v>
      </c>
      <c r="AV104" s="14" t="s">
        <v>151</v>
      </c>
      <c r="AW104" s="14" t="s">
        <v>39</v>
      </c>
      <c r="AX104" s="14" t="s">
        <v>86</v>
      </c>
      <c r="AY104" s="249" t="s">
        <v>144</v>
      </c>
    </row>
    <row r="105" s="12" customFormat="1" ht="22.8" customHeight="1">
      <c r="A105" s="12"/>
      <c r="B105" s="193"/>
      <c r="C105" s="194"/>
      <c r="D105" s="195" t="s">
        <v>77</v>
      </c>
      <c r="E105" s="207" t="s">
        <v>239</v>
      </c>
      <c r="F105" s="207" t="s">
        <v>240</v>
      </c>
      <c r="G105" s="194"/>
      <c r="H105" s="194"/>
      <c r="I105" s="197"/>
      <c r="J105" s="208">
        <f>BK105</f>
        <v>0</v>
      </c>
      <c r="K105" s="194"/>
      <c r="L105" s="199"/>
      <c r="M105" s="200"/>
      <c r="N105" s="201"/>
      <c r="O105" s="201"/>
      <c r="P105" s="202">
        <f>SUM(P106:P108)</f>
        <v>0</v>
      </c>
      <c r="Q105" s="201"/>
      <c r="R105" s="202">
        <f>SUM(R106:R108)</f>
        <v>0</v>
      </c>
      <c r="S105" s="201"/>
      <c r="T105" s="203">
        <f>SUM(T106:T108)</f>
        <v>0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R105" s="204" t="s">
        <v>86</v>
      </c>
      <c r="AT105" s="205" t="s">
        <v>77</v>
      </c>
      <c r="AU105" s="205" t="s">
        <v>86</v>
      </c>
      <c r="AY105" s="204" t="s">
        <v>144</v>
      </c>
      <c r="BK105" s="206">
        <f>SUM(BK106:BK108)</f>
        <v>0</v>
      </c>
    </row>
    <row r="106" s="2" customFormat="1" ht="16.5" customHeight="1">
      <c r="A106" s="41"/>
      <c r="B106" s="42"/>
      <c r="C106" s="209" t="s">
        <v>179</v>
      </c>
      <c r="D106" s="209" t="s">
        <v>146</v>
      </c>
      <c r="E106" s="210" t="s">
        <v>429</v>
      </c>
      <c r="F106" s="211" t="s">
        <v>430</v>
      </c>
      <c r="G106" s="212" t="s">
        <v>244</v>
      </c>
      <c r="H106" s="213">
        <v>500</v>
      </c>
      <c r="I106" s="214"/>
      <c r="J106" s="215">
        <f>ROUND(I106*H106,2)</f>
        <v>0</v>
      </c>
      <c r="K106" s="211" t="s">
        <v>32</v>
      </c>
      <c r="L106" s="47"/>
      <c r="M106" s="216" t="s">
        <v>32</v>
      </c>
      <c r="N106" s="217" t="s">
        <v>49</v>
      </c>
      <c r="O106" s="87"/>
      <c r="P106" s="218">
        <f>O106*H106</f>
        <v>0</v>
      </c>
      <c r="Q106" s="218">
        <v>0</v>
      </c>
      <c r="R106" s="218">
        <f>Q106*H106</f>
        <v>0</v>
      </c>
      <c r="S106" s="218">
        <v>0</v>
      </c>
      <c r="T106" s="219">
        <f>S106*H106</f>
        <v>0</v>
      </c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R106" s="220" t="s">
        <v>151</v>
      </c>
      <c r="AT106" s="220" t="s">
        <v>146</v>
      </c>
      <c r="AU106" s="220" t="s">
        <v>21</v>
      </c>
      <c r="AY106" s="19" t="s">
        <v>144</v>
      </c>
      <c r="BE106" s="221">
        <f>IF(N106="základní",J106,0)</f>
        <v>0</v>
      </c>
      <c r="BF106" s="221">
        <f>IF(N106="snížená",J106,0)</f>
        <v>0</v>
      </c>
      <c r="BG106" s="221">
        <f>IF(N106="zákl. přenesená",J106,0)</f>
        <v>0</v>
      </c>
      <c r="BH106" s="221">
        <f>IF(N106="sníž. přenesená",J106,0)</f>
        <v>0</v>
      </c>
      <c r="BI106" s="221">
        <f>IF(N106="nulová",J106,0)</f>
        <v>0</v>
      </c>
      <c r="BJ106" s="19" t="s">
        <v>86</v>
      </c>
      <c r="BK106" s="221">
        <f>ROUND(I106*H106,2)</f>
        <v>0</v>
      </c>
      <c r="BL106" s="19" t="s">
        <v>151</v>
      </c>
      <c r="BM106" s="220" t="s">
        <v>431</v>
      </c>
    </row>
    <row r="107" s="13" customFormat="1">
      <c r="A107" s="13"/>
      <c r="B107" s="227"/>
      <c r="C107" s="228"/>
      <c r="D107" s="229" t="s">
        <v>155</v>
      </c>
      <c r="E107" s="230" t="s">
        <v>32</v>
      </c>
      <c r="F107" s="231" t="s">
        <v>432</v>
      </c>
      <c r="G107" s="228"/>
      <c r="H107" s="232">
        <v>500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155</v>
      </c>
      <c r="AU107" s="238" t="s">
        <v>21</v>
      </c>
      <c r="AV107" s="13" t="s">
        <v>21</v>
      </c>
      <c r="AW107" s="13" t="s">
        <v>39</v>
      </c>
      <c r="AX107" s="13" t="s">
        <v>78</v>
      </c>
      <c r="AY107" s="238" t="s">
        <v>144</v>
      </c>
    </row>
    <row r="108" s="14" customFormat="1">
      <c r="A108" s="14"/>
      <c r="B108" s="239"/>
      <c r="C108" s="240"/>
      <c r="D108" s="229" t="s">
        <v>155</v>
      </c>
      <c r="E108" s="241" t="s">
        <v>32</v>
      </c>
      <c r="F108" s="242" t="s">
        <v>157</v>
      </c>
      <c r="G108" s="240"/>
      <c r="H108" s="243">
        <v>500</v>
      </c>
      <c r="I108" s="244"/>
      <c r="J108" s="240"/>
      <c r="K108" s="240"/>
      <c r="L108" s="245"/>
      <c r="M108" s="260"/>
      <c r="N108" s="261"/>
      <c r="O108" s="261"/>
      <c r="P108" s="261"/>
      <c r="Q108" s="261"/>
      <c r="R108" s="261"/>
      <c r="S108" s="261"/>
      <c r="T108" s="262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155</v>
      </c>
      <c r="AU108" s="249" t="s">
        <v>21</v>
      </c>
      <c r="AV108" s="14" t="s">
        <v>151</v>
      </c>
      <c r="AW108" s="14" t="s">
        <v>39</v>
      </c>
      <c r="AX108" s="14" t="s">
        <v>86</v>
      </c>
      <c r="AY108" s="249" t="s">
        <v>144</v>
      </c>
    </row>
    <row r="109" s="2" customFormat="1" ht="6.96" customHeight="1">
      <c r="A109" s="41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47"/>
      <c r="M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</row>
  </sheetData>
  <sheetProtection sheet="1" autoFilter="0" formatColumns="0" formatRows="0" objects="1" scenarios="1" spinCount="100000" saltValue="CL137r4z0fXxiREVlhsV1o+dnIefJhcBM9Qplsw/BTNrbI8zuidaP3+tO9BOwvEGioHFaSGmRLy45NR7BjTbPA==" hashValue="uZF7S8/LjQyIOdxjOQYSU5mqdJ6BOVjkBiNjxr7nkUPt3cV3JPAte2cWs+6r8DUraE3c9zx7WLgj4QN2Bf23UA==" algorithmName="SHA-512" password="CC35"/>
  <autoFilter ref="C81:K108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2/122251107"/>
    <hyperlink ref="F90" r:id="rId2" display="https://podminky.urs.cz/item/CS_URS_2024_02/162351103"/>
    <hyperlink ref="F94" r:id="rId3" display="https://podminky.urs.cz/item/CS_URS_2024_02/171151103"/>
    <hyperlink ref="F98" r:id="rId4" display="https://podminky.urs.cz/item/CS_URS_2024_02/181951111"/>
    <hyperlink ref="F102" r:id="rId5" display="https://podminky.urs.cz/item/CS_URS_2024_02/182251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433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118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141" t="s">
        <v>26</v>
      </c>
      <c r="E13" s="41"/>
      <c r="F13" s="142" t="s">
        <v>27</v>
      </c>
      <c r="G13" s="41"/>
      <c r="H13" s="41"/>
      <c r="I13" s="141" t="s">
        <v>28</v>
      </c>
      <c r="J13" s="142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120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ROUND((SUM(BE85:BE171)),  2)</f>
        <v>0</v>
      </c>
      <c r="G33" s="41"/>
      <c r="H33" s="41"/>
      <c r="I33" s="153">
        <v>0.20999999999999999</v>
      </c>
      <c r="J33" s="152">
        <f>ROUND(((SUM(BE85:BE171))*I33),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ROUND((SUM(BF85:BF171)),  2)</f>
        <v>0</v>
      </c>
      <c r="G34" s="41"/>
      <c r="H34" s="41"/>
      <c r="I34" s="153">
        <v>0.14999999999999999</v>
      </c>
      <c r="J34" s="152">
        <f>ROUND(((SUM(BF85:BF171))*I34),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ROUND((SUM(BG85:BG171)),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ROUND((SUM(BH85:BH171)),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ROUND((SUM(BI85:BI171)),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22112020_07 - Mníšek pod Brdy - Technická rekultivace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Mníšek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Ing.R.Pýcha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125</v>
      </c>
      <c r="E60" s="173"/>
      <c r="F60" s="173"/>
      <c r="G60" s="173"/>
      <c r="H60" s="173"/>
      <c r="I60" s="173"/>
      <c r="J60" s="174">
        <f>J86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126</v>
      </c>
      <c r="E61" s="179"/>
      <c r="F61" s="179"/>
      <c r="G61" s="179"/>
      <c r="H61" s="179"/>
      <c r="I61" s="179"/>
      <c r="J61" s="180">
        <f>J87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322</v>
      </c>
      <c r="E62" s="179"/>
      <c r="F62" s="179"/>
      <c r="G62" s="179"/>
      <c r="H62" s="179"/>
      <c r="I62" s="179"/>
      <c r="J62" s="180">
        <f>J126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6"/>
      <c r="C63" s="177"/>
      <c r="D63" s="178" t="s">
        <v>127</v>
      </c>
      <c r="E63" s="179"/>
      <c r="F63" s="179"/>
      <c r="G63" s="179"/>
      <c r="H63" s="179"/>
      <c r="I63" s="179"/>
      <c r="J63" s="180">
        <f>J151</f>
        <v>0</v>
      </c>
      <c r="K63" s="177"/>
      <c r="L63" s="18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70"/>
      <c r="C64" s="171"/>
      <c r="D64" s="172" t="s">
        <v>323</v>
      </c>
      <c r="E64" s="173"/>
      <c r="F64" s="173"/>
      <c r="G64" s="173"/>
      <c r="H64" s="173"/>
      <c r="I64" s="173"/>
      <c r="J64" s="174">
        <f>J159</f>
        <v>0</v>
      </c>
      <c r="K64" s="171"/>
      <c r="L64" s="175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76"/>
      <c r="C65" s="177"/>
      <c r="D65" s="178" t="s">
        <v>324</v>
      </c>
      <c r="E65" s="179"/>
      <c r="F65" s="179"/>
      <c r="G65" s="179"/>
      <c r="H65" s="179"/>
      <c r="I65" s="179"/>
      <c r="J65" s="180">
        <f>J160</f>
        <v>0</v>
      </c>
      <c r="K65" s="177"/>
      <c r="L65" s="18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5" t="s">
        <v>129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4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5" t="str">
        <f>E7</f>
        <v xml:space="preserve">22112020_22 - Sanace -10  Mníšek pod Brdy, Halda, Bažantnice a okoli-12</v>
      </c>
      <c r="F75" s="34"/>
      <c r="G75" s="34"/>
      <c r="H75" s="34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116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22112020_07 - Mníšek pod Brdy - Technická rekultivace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4" t="s">
        <v>22</v>
      </c>
      <c r="D79" s="43"/>
      <c r="E79" s="43"/>
      <c r="F79" s="29" t="str">
        <f>F12</f>
        <v>Mníšek pod Brdy</v>
      </c>
      <c r="G79" s="43"/>
      <c r="H79" s="43"/>
      <c r="I79" s="34" t="s">
        <v>24</v>
      </c>
      <c r="J79" s="75" t="str">
        <f>IF(J12="","",J12)</f>
        <v>14. 12. 2024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4" t="s">
        <v>30</v>
      </c>
      <c r="D81" s="43"/>
      <c r="E81" s="43"/>
      <c r="F81" s="29" t="str">
        <f>E15</f>
        <v>Město Mníšek pod Brdy</v>
      </c>
      <c r="G81" s="43"/>
      <c r="H81" s="43"/>
      <c r="I81" s="34" t="s">
        <v>37</v>
      </c>
      <c r="J81" s="39" t="str">
        <f>E21</f>
        <v>Interprojekt odpady s. r. o.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5.15" customHeight="1">
      <c r="A82" s="41"/>
      <c r="B82" s="42"/>
      <c r="C82" s="34" t="s">
        <v>35</v>
      </c>
      <c r="D82" s="43"/>
      <c r="E82" s="43"/>
      <c r="F82" s="29" t="str">
        <f>IF(E18="","",E18)</f>
        <v>Vyplň údaj</v>
      </c>
      <c r="G82" s="43"/>
      <c r="H82" s="43"/>
      <c r="I82" s="34" t="s">
        <v>40</v>
      </c>
      <c r="J82" s="39" t="str">
        <f>E24</f>
        <v>Ing.R.Pýcha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2"/>
      <c r="B84" s="183"/>
      <c r="C84" s="184" t="s">
        <v>130</v>
      </c>
      <c r="D84" s="185" t="s">
        <v>63</v>
      </c>
      <c r="E84" s="185" t="s">
        <v>59</v>
      </c>
      <c r="F84" s="185" t="s">
        <v>60</v>
      </c>
      <c r="G84" s="185" t="s">
        <v>131</v>
      </c>
      <c r="H84" s="185" t="s">
        <v>132</v>
      </c>
      <c r="I84" s="185" t="s">
        <v>133</v>
      </c>
      <c r="J84" s="185" t="s">
        <v>123</v>
      </c>
      <c r="K84" s="186" t="s">
        <v>134</v>
      </c>
      <c r="L84" s="187"/>
      <c r="M84" s="95" t="s">
        <v>32</v>
      </c>
      <c r="N84" s="96" t="s">
        <v>48</v>
      </c>
      <c r="O84" s="96" t="s">
        <v>135</v>
      </c>
      <c r="P84" s="96" t="s">
        <v>136</v>
      </c>
      <c r="Q84" s="96" t="s">
        <v>137</v>
      </c>
      <c r="R84" s="96" t="s">
        <v>138</v>
      </c>
      <c r="S84" s="96" t="s">
        <v>139</v>
      </c>
      <c r="T84" s="97" t="s">
        <v>140</v>
      </c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</row>
    <row r="85" s="2" customFormat="1" ht="22.8" customHeight="1">
      <c r="A85" s="41"/>
      <c r="B85" s="42"/>
      <c r="C85" s="102" t="s">
        <v>141</v>
      </c>
      <c r="D85" s="43"/>
      <c r="E85" s="43"/>
      <c r="F85" s="43"/>
      <c r="G85" s="43"/>
      <c r="H85" s="43"/>
      <c r="I85" s="43"/>
      <c r="J85" s="188">
        <f>BK85</f>
        <v>0</v>
      </c>
      <c r="K85" s="43"/>
      <c r="L85" s="47"/>
      <c r="M85" s="98"/>
      <c r="N85" s="189"/>
      <c r="O85" s="99"/>
      <c r="P85" s="190">
        <f>P86+P159</f>
        <v>0</v>
      </c>
      <c r="Q85" s="99"/>
      <c r="R85" s="190">
        <f>R86+R159</f>
        <v>5.8535000000000004</v>
      </c>
      <c r="S85" s="99"/>
      <c r="T85" s="191">
        <f>T86+T159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19" t="s">
        <v>77</v>
      </c>
      <c r="AU85" s="19" t="s">
        <v>124</v>
      </c>
      <c r="BK85" s="192">
        <f>BK86+BK159</f>
        <v>0</v>
      </c>
    </row>
    <row r="86" s="12" customFormat="1" ht="25.92" customHeight="1">
      <c r="A86" s="12"/>
      <c r="B86" s="193"/>
      <c r="C86" s="194"/>
      <c r="D86" s="195" t="s">
        <v>77</v>
      </c>
      <c r="E86" s="196" t="s">
        <v>142</v>
      </c>
      <c r="F86" s="196" t="s">
        <v>143</v>
      </c>
      <c r="G86" s="194"/>
      <c r="H86" s="194"/>
      <c r="I86" s="197"/>
      <c r="J86" s="198">
        <f>BK86</f>
        <v>0</v>
      </c>
      <c r="K86" s="194"/>
      <c r="L86" s="199"/>
      <c r="M86" s="200"/>
      <c r="N86" s="201"/>
      <c r="O86" s="201"/>
      <c r="P86" s="202">
        <f>P87+P126+P151</f>
        <v>0</v>
      </c>
      <c r="Q86" s="201"/>
      <c r="R86" s="202">
        <f>R87+R126+R151</f>
        <v>5.8535000000000004</v>
      </c>
      <c r="S86" s="201"/>
      <c r="T86" s="203">
        <f>T87+T126+T151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4" t="s">
        <v>86</v>
      </c>
      <c r="AT86" s="205" t="s">
        <v>77</v>
      </c>
      <c r="AU86" s="205" t="s">
        <v>78</v>
      </c>
      <c r="AY86" s="204" t="s">
        <v>144</v>
      </c>
      <c r="BK86" s="206">
        <f>BK87+BK126+BK151</f>
        <v>0</v>
      </c>
    </row>
    <row r="87" s="12" customFormat="1" ht="22.8" customHeight="1">
      <c r="A87" s="12"/>
      <c r="B87" s="193"/>
      <c r="C87" s="194"/>
      <c r="D87" s="195" t="s">
        <v>77</v>
      </c>
      <c r="E87" s="207" t="s">
        <v>86</v>
      </c>
      <c r="F87" s="207" t="s">
        <v>145</v>
      </c>
      <c r="G87" s="194"/>
      <c r="H87" s="194"/>
      <c r="I87" s="197"/>
      <c r="J87" s="208">
        <f>BK87</f>
        <v>0</v>
      </c>
      <c r="K87" s="194"/>
      <c r="L87" s="199"/>
      <c r="M87" s="200"/>
      <c r="N87" s="201"/>
      <c r="O87" s="201"/>
      <c r="P87" s="202">
        <f>SUM(P88:P125)</f>
        <v>0</v>
      </c>
      <c r="Q87" s="201"/>
      <c r="R87" s="202">
        <f>SUM(R88:R125)</f>
        <v>0</v>
      </c>
      <c r="S87" s="201"/>
      <c r="T87" s="203">
        <f>SUM(T88:T125)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4" t="s">
        <v>86</v>
      </c>
      <c r="AT87" s="205" t="s">
        <v>77</v>
      </c>
      <c r="AU87" s="205" t="s">
        <v>86</v>
      </c>
      <c r="AY87" s="204" t="s">
        <v>144</v>
      </c>
      <c r="BK87" s="206">
        <f>SUM(BK88:BK125)</f>
        <v>0</v>
      </c>
    </row>
    <row r="88" s="2" customFormat="1" ht="24.15" customHeight="1">
      <c r="A88" s="41"/>
      <c r="B88" s="42"/>
      <c r="C88" s="209" t="s">
        <v>86</v>
      </c>
      <c r="D88" s="209" t="s">
        <v>146</v>
      </c>
      <c r="E88" s="210" t="s">
        <v>325</v>
      </c>
      <c r="F88" s="211" t="s">
        <v>326</v>
      </c>
      <c r="G88" s="212" t="s">
        <v>188</v>
      </c>
      <c r="H88" s="213">
        <v>1380</v>
      </c>
      <c r="I88" s="214"/>
      <c r="J88" s="215">
        <f>ROUND(I88*H88,2)</f>
        <v>0</v>
      </c>
      <c r="K88" s="211" t="s">
        <v>150</v>
      </c>
      <c r="L88" s="47"/>
      <c r="M88" s="216" t="s">
        <v>32</v>
      </c>
      <c r="N88" s="217" t="s">
        <v>49</v>
      </c>
      <c r="O88" s="87"/>
      <c r="P88" s="218">
        <f>O88*H88</f>
        <v>0</v>
      </c>
      <c r="Q88" s="218">
        <v>0</v>
      </c>
      <c r="R88" s="218">
        <f>Q88*H88</f>
        <v>0</v>
      </c>
      <c r="S88" s="218">
        <v>0</v>
      </c>
      <c r="T88" s="219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20" t="s">
        <v>151</v>
      </c>
      <c r="AT88" s="220" t="s">
        <v>146</v>
      </c>
      <c r="AU88" s="220" t="s">
        <v>21</v>
      </c>
      <c r="AY88" s="19" t="s">
        <v>144</v>
      </c>
      <c r="BE88" s="221">
        <f>IF(N88="základní",J88,0)</f>
        <v>0</v>
      </c>
      <c r="BF88" s="221">
        <f>IF(N88="snížená",J88,0)</f>
        <v>0</v>
      </c>
      <c r="BG88" s="221">
        <f>IF(N88="zákl. přenesená",J88,0)</f>
        <v>0</v>
      </c>
      <c r="BH88" s="221">
        <f>IF(N88="sníž. přenesená",J88,0)</f>
        <v>0</v>
      </c>
      <c r="BI88" s="221">
        <f>IF(N88="nulová",J88,0)</f>
        <v>0</v>
      </c>
      <c r="BJ88" s="19" t="s">
        <v>86</v>
      </c>
      <c r="BK88" s="221">
        <f>ROUND(I88*H88,2)</f>
        <v>0</v>
      </c>
      <c r="BL88" s="19" t="s">
        <v>151</v>
      </c>
      <c r="BM88" s="220" t="s">
        <v>434</v>
      </c>
    </row>
    <row r="89" s="2" customFormat="1">
      <c r="A89" s="41"/>
      <c r="B89" s="42"/>
      <c r="C89" s="43"/>
      <c r="D89" s="222" t="s">
        <v>153</v>
      </c>
      <c r="E89" s="43"/>
      <c r="F89" s="223" t="s">
        <v>328</v>
      </c>
      <c r="G89" s="43"/>
      <c r="H89" s="43"/>
      <c r="I89" s="224"/>
      <c r="J89" s="43"/>
      <c r="K89" s="43"/>
      <c r="L89" s="47"/>
      <c r="M89" s="225"/>
      <c r="N89" s="226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19" t="s">
        <v>153</v>
      </c>
      <c r="AU89" s="19" t="s">
        <v>21</v>
      </c>
    </row>
    <row r="90" s="13" customFormat="1">
      <c r="A90" s="13"/>
      <c r="B90" s="227"/>
      <c r="C90" s="228"/>
      <c r="D90" s="229" t="s">
        <v>155</v>
      </c>
      <c r="E90" s="230" t="s">
        <v>32</v>
      </c>
      <c r="F90" s="231" t="s">
        <v>435</v>
      </c>
      <c r="G90" s="228"/>
      <c r="H90" s="232">
        <v>720</v>
      </c>
      <c r="I90" s="233"/>
      <c r="J90" s="228"/>
      <c r="K90" s="228"/>
      <c r="L90" s="234"/>
      <c r="M90" s="235"/>
      <c r="N90" s="236"/>
      <c r="O90" s="236"/>
      <c r="P90" s="236"/>
      <c r="Q90" s="236"/>
      <c r="R90" s="236"/>
      <c r="S90" s="236"/>
      <c r="T90" s="237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T90" s="238" t="s">
        <v>155</v>
      </c>
      <c r="AU90" s="238" t="s">
        <v>21</v>
      </c>
      <c r="AV90" s="13" t="s">
        <v>21</v>
      </c>
      <c r="AW90" s="13" t="s">
        <v>39</v>
      </c>
      <c r="AX90" s="13" t="s">
        <v>78</v>
      </c>
      <c r="AY90" s="238" t="s">
        <v>144</v>
      </c>
    </row>
    <row r="91" s="13" customFormat="1">
      <c r="A91" s="13"/>
      <c r="B91" s="227"/>
      <c r="C91" s="228"/>
      <c r="D91" s="229" t="s">
        <v>155</v>
      </c>
      <c r="E91" s="230" t="s">
        <v>32</v>
      </c>
      <c r="F91" s="231" t="s">
        <v>436</v>
      </c>
      <c r="G91" s="228"/>
      <c r="H91" s="232">
        <v>660</v>
      </c>
      <c r="I91" s="233"/>
      <c r="J91" s="228"/>
      <c r="K91" s="228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155</v>
      </c>
      <c r="AU91" s="238" t="s">
        <v>21</v>
      </c>
      <c r="AV91" s="13" t="s">
        <v>21</v>
      </c>
      <c r="AW91" s="13" t="s">
        <v>39</v>
      </c>
      <c r="AX91" s="13" t="s">
        <v>78</v>
      </c>
      <c r="AY91" s="238" t="s">
        <v>144</v>
      </c>
    </row>
    <row r="92" s="14" customFormat="1">
      <c r="A92" s="14"/>
      <c r="B92" s="239"/>
      <c r="C92" s="240"/>
      <c r="D92" s="229" t="s">
        <v>155</v>
      </c>
      <c r="E92" s="241" t="s">
        <v>32</v>
      </c>
      <c r="F92" s="242" t="s">
        <v>157</v>
      </c>
      <c r="G92" s="240"/>
      <c r="H92" s="243">
        <v>1380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155</v>
      </c>
      <c r="AU92" s="249" t="s">
        <v>21</v>
      </c>
      <c r="AV92" s="14" t="s">
        <v>151</v>
      </c>
      <c r="AW92" s="14" t="s">
        <v>39</v>
      </c>
      <c r="AX92" s="14" t="s">
        <v>86</v>
      </c>
      <c r="AY92" s="249" t="s">
        <v>144</v>
      </c>
    </row>
    <row r="93" s="2" customFormat="1" ht="37.8" customHeight="1">
      <c r="A93" s="41"/>
      <c r="B93" s="42"/>
      <c r="C93" s="209" t="s">
        <v>21</v>
      </c>
      <c r="D93" s="209" t="s">
        <v>146</v>
      </c>
      <c r="E93" s="210" t="s">
        <v>205</v>
      </c>
      <c r="F93" s="211" t="s">
        <v>206</v>
      </c>
      <c r="G93" s="212" t="s">
        <v>188</v>
      </c>
      <c r="H93" s="213">
        <v>14329</v>
      </c>
      <c r="I93" s="214"/>
      <c r="J93" s="215">
        <f>ROUND(I93*H93,2)</f>
        <v>0</v>
      </c>
      <c r="K93" s="211" t="s">
        <v>150</v>
      </c>
      <c r="L93" s="47"/>
      <c r="M93" s="216" t="s">
        <v>32</v>
      </c>
      <c r="N93" s="217" t="s">
        <v>49</v>
      </c>
      <c r="O93" s="87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151</v>
      </c>
      <c r="AT93" s="220" t="s">
        <v>146</v>
      </c>
      <c r="AU93" s="220" t="s">
        <v>21</v>
      </c>
      <c r="AY93" s="19" t="s">
        <v>144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19" t="s">
        <v>86</v>
      </c>
      <c r="BK93" s="221">
        <f>ROUND(I93*H93,2)</f>
        <v>0</v>
      </c>
      <c r="BL93" s="19" t="s">
        <v>151</v>
      </c>
      <c r="BM93" s="220" t="s">
        <v>437</v>
      </c>
    </row>
    <row r="94" s="2" customFormat="1">
      <c r="A94" s="41"/>
      <c r="B94" s="42"/>
      <c r="C94" s="43"/>
      <c r="D94" s="222" t="s">
        <v>153</v>
      </c>
      <c r="E94" s="43"/>
      <c r="F94" s="223" t="s">
        <v>208</v>
      </c>
      <c r="G94" s="43"/>
      <c r="H94" s="43"/>
      <c r="I94" s="224"/>
      <c r="J94" s="43"/>
      <c r="K94" s="43"/>
      <c r="L94" s="47"/>
      <c r="M94" s="225"/>
      <c r="N94" s="226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153</v>
      </c>
      <c r="AU94" s="19" t="s">
        <v>21</v>
      </c>
    </row>
    <row r="95" s="13" customFormat="1">
      <c r="A95" s="13"/>
      <c r="B95" s="227"/>
      <c r="C95" s="228"/>
      <c r="D95" s="229" t="s">
        <v>155</v>
      </c>
      <c r="E95" s="230" t="s">
        <v>32</v>
      </c>
      <c r="F95" s="231" t="s">
        <v>438</v>
      </c>
      <c r="G95" s="228"/>
      <c r="H95" s="232">
        <v>14329</v>
      </c>
      <c r="I95" s="233"/>
      <c r="J95" s="228"/>
      <c r="K95" s="228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155</v>
      </c>
      <c r="AU95" s="238" t="s">
        <v>21</v>
      </c>
      <c r="AV95" s="13" t="s">
        <v>21</v>
      </c>
      <c r="AW95" s="13" t="s">
        <v>39</v>
      </c>
      <c r="AX95" s="13" t="s">
        <v>78</v>
      </c>
      <c r="AY95" s="238" t="s">
        <v>144</v>
      </c>
    </row>
    <row r="96" s="14" customFormat="1">
      <c r="A96" s="14"/>
      <c r="B96" s="239"/>
      <c r="C96" s="240"/>
      <c r="D96" s="229" t="s">
        <v>155</v>
      </c>
      <c r="E96" s="241" t="s">
        <v>32</v>
      </c>
      <c r="F96" s="242" t="s">
        <v>157</v>
      </c>
      <c r="G96" s="240"/>
      <c r="H96" s="243">
        <v>14329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9" t="s">
        <v>155</v>
      </c>
      <c r="AU96" s="249" t="s">
        <v>21</v>
      </c>
      <c r="AV96" s="14" t="s">
        <v>151</v>
      </c>
      <c r="AW96" s="14" t="s">
        <v>39</v>
      </c>
      <c r="AX96" s="14" t="s">
        <v>86</v>
      </c>
      <c r="AY96" s="249" t="s">
        <v>144</v>
      </c>
    </row>
    <row r="97" s="2" customFormat="1" ht="16.5" customHeight="1">
      <c r="A97" s="41"/>
      <c r="B97" s="42"/>
      <c r="C97" s="209" t="s">
        <v>164</v>
      </c>
      <c r="D97" s="209" t="s">
        <v>146</v>
      </c>
      <c r="E97" s="210" t="s">
        <v>439</v>
      </c>
      <c r="F97" s="211" t="s">
        <v>440</v>
      </c>
      <c r="G97" s="212" t="s">
        <v>188</v>
      </c>
      <c r="H97" s="213">
        <v>30181</v>
      </c>
      <c r="I97" s="214"/>
      <c r="J97" s="215">
        <f>ROUND(I97*H97,2)</f>
        <v>0</v>
      </c>
      <c r="K97" s="211" t="s">
        <v>32</v>
      </c>
      <c r="L97" s="47"/>
      <c r="M97" s="216" t="s">
        <v>32</v>
      </c>
      <c r="N97" s="217" t="s">
        <v>49</v>
      </c>
      <c r="O97" s="87"/>
      <c r="P97" s="218">
        <f>O97*H97</f>
        <v>0</v>
      </c>
      <c r="Q97" s="218">
        <v>0</v>
      </c>
      <c r="R97" s="218">
        <f>Q97*H97</f>
        <v>0</v>
      </c>
      <c r="S97" s="218">
        <v>0</v>
      </c>
      <c r="T97" s="219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0" t="s">
        <v>151</v>
      </c>
      <c r="AT97" s="220" t="s">
        <v>146</v>
      </c>
      <c r="AU97" s="220" t="s">
        <v>21</v>
      </c>
      <c r="AY97" s="19" t="s">
        <v>144</v>
      </c>
      <c r="BE97" s="221">
        <f>IF(N97="základní",J97,0)</f>
        <v>0</v>
      </c>
      <c r="BF97" s="221">
        <f>IF(N97="snížená",J97,0)</f>
        <v>0</v>
      </c>
      <c r="BG97" s="221">
        <f>IF(N97="zákl. přenesená",J97,0)</f>
        <v>0</v>
      </c>
      <c r="BH97" s="221">
        <f>IF(N97="sníž. přenesená",J97,0)</f>
        <v>0</v>
      </c>
      <c r="BI97" s="221">
        <f>IF(N97="nulová",J97,0)</f>
        <v>0</v>
      </c>
      <c r="BJ97" s="19" t="s">
        <v>86</v>
      </c>
      <c r="BK97" s="221">
        <f>ROUND(I97*H97,2)</f>
        <v>0</v>
      </c>
      <c r="BL97" s="19" t="s">
        <v>151</v>
      </c>
      <c r="BM97" s="220" t="s">
        <v>441</v>
      </c>
    </row>
    <row r="98" s="13" customFormat="1">
      <c r="A98" s="13"/>
      <c r="B98" s="227"/>
      <c r="C98" s="228"/>
      <c r="D98" s="229" t="s">
        <v>155</v>
      </c>
      <c r="E98" s="230" t="s">
        <v>32</v>
      </c>
      <c r="F98" s="231" t="s">
        <v>442</v>
      </c>
      <c r="G98" s="228"/>
      <c r="H98" s="232">
        <v>16826</v>
      </c>
      <c r="I98" s="233"/>
      <c r="J98" s="228"/>
      <c r="K98" s="228"/>
      <c r="L98" s="234"/>
      <c r="M98" s="235"/>
      <c r="N98" s="236"/>
      <c r="O98" s="236"/>
      <c r="P98" s="236"/>
      <c r="Q98" s="236"/>
      <c r="R98" s="236"/>
      <c r="S98" s="236"/>
      <c r="T98" s="237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8" t="s">
        <v>155</v>
      </c>
      <c r="AU98" s="238" t="s">
        <v>21</v>
      </c>
      <c r="AV98" s="13" t="s">
        <v>21</v>
      </c>
      <c r="AW98" s="13" t="s">
        <v>39</v>
      </c>
      <c r="AX98" s="13" t="s">
        <v>78</v>
      </c>
      <c r="AY98" s="238" t="s">
        <v>144</v>
      </c>
    </row>
    <row r="99" s="13" customFormat="1">
      <c r="A99" s="13"/>
      <c r="B99" s="227"/>
      <c r="C99" s="228"/>
      <c r="D99" s="229" t="s">
        <v>155</v>
      </c>
      <c r="E99" s="230" t="s">
        <v>32</v>
      </c>
      <c r="F99" s="231" t="s">
        <v>443</v>
      </c>
      <c r="G99" s="228"/>
      <c r="H99" s="232">
        <v>13355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155</v>
      </c>
      <c r="AU99" s="238" t="s">
        <v>21</v>
      </c>
      <c r="AV99" s="13" t="s">
        <v>21</v>
      </c>
      <c r="AW99" s="13" t="s">
        <v>39</v>
      </c>
      <c r="AX99" s="13" t="s">
        <v>78</v>
      </c>
      <c r="AY99" s="238" t="s">
        <v>144</v>
      </c>
    </row>
    <row r="100" s="14" customFormat="1">
      <c r="A100" s="14"/>
      <c r="B100" s="239"/>
      <c r="C100" s="240"/>
      <c r="D100" s="229" t="s">
        <v>155</v>
      </c>
      <c r="E100" s="241" t="s">
        <v>32</v>
      </c>
      <c r="F100" s="242" t="s">
        <v>157</v>
      </c>
      <c r="G100" s="240"/>
      <c r="H100" s="243">
        <v>30181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155</v>
      </c>
      <c r="AU100" s="249" t="s">
        <v>21</v>
      </c>
      <c r="AV100" s="14" t="s">
        <v>151</v>
      </c>
      <c r="AW100" s="14" t="s">
        <v>39</v>
      </c>
      <c r="AX100" s="14" t="s">
        <v>86</v>
      </c>
      <c r="AY100" s="249" t="s">
        <v>144</v>
      </c>
    </row>
    <row r="101" s="2" customFormat="1" ht="24.15" customHeight="1">
      <c r="A101" s="41"/>
      <c r="B101" s="42"/>
      <c r="C101" s="209" t="s">
        <v>151</v>
      </c>
      <c r="D101" s="209" t="s">
        <v>146</v>
      </c>
      <c r="E101" s="210" t="s">
        <v>292</v>
      </c>
      <c r="F101" s="211" t="s">
        <v>293</v>
      </c>
      <c r="G101" s="212" t="s">
        <v>188</v>
      </c>
      <c r="H101" s="213">
        <v>14329</v>
      </c>
      <c r="I101" s="214"/>
      <c r="J101" s="215">
        <f>ROUND(I101*H101,2)</f>
        <v>0</v>
      </c>
      <c r="K101" s="211" t="s">
        <v>150</v>
      </c>
      <c r="L101" s="47"/>
      <c r="M101" s="216" t="s">
        <v>32</v>
      </c>
      <c r="N101" s="217" t="s">
        <v>49</v>
      </c>
      <c r="O101" s="87"/>
      <c r="P101" s="218">
        <f>O101*H101</f>
        <v>0</v>
      </c>
      <c r="Q101" s="218">
        <v>0</v>
      </c>
      <c r="R101" s="218">
        <f>Q101*H101</f>
        <v>0</v>
      </c>
      <c r="S101" s="218">
        <v>0</v>
      </c>
      <c r="T101" s="21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0" t="s">
        <v>151</v>
      </c>
      <c r="AT101" s="220" t="s">
        <v>146</v>
      </c>
      <c r="AU101" s="220" t="s">
        <v>21</v>
      </c>
      <c r="AY101" s="19" t="s">
        <v>144</v>
      </c>
      <c r="BE101" s="221">
        <f>IF(N101="základní",J101,0)</f>
        <v>0</v>
      </c>
      <c r="BF101" s="221">
        <f>IF(N101="snížená",J101,0)</f>
        <v>0</v>
      </c>
      <c r="BG101" s="221">
        <f>IF(N101="zákl. přenesená",J101,0)</f>
        <v>0</v>
      </c>
      <c r="BH101" s="221">
        <f>IF(N101="sníž. přenesená",J101,0)</f>
        <v>0</v>
      </c>
      <c r="BI101" s="221">
        <f>IF(N101="nulová",J101,0)</f>
        <v>0</v>
      </c>
      <c r="BJ101" s="19" t="s">
        <v>86</v>
      </c>
      <c r="BK101" s="221">
        <f>ROUND(I101*H101,2)</f>
        <v>0</v>
      </c>
      <c r="BL101" s="19" t="s">
        <v>151</v>
      </c>
      <c r="BM101" s="220" t="s">
        <v>444</v>
      </c>
    </row>
    <row r="102" s="2" customFormat="1">
      <c r="A102" s="41"/>
      <c r="B102" s="42"/>
      <c r="C102" s="43"/>
      <c r="D102" s="222" t="s">
        <v>153</v>
      </c>
      <c r="E102" s="43"/>
      <c r="F102" s="223" t="s">
        <v>295</v>
      </c>
      <c r="G102" s="43"/>
      <c r="H102" s="43"/>
      <c r="I102" s="224"/>
      <c r="J102" s="43"/>
      <c r="K102" s="43"/>
      <c r="L102" s="47"/>
      <c r="M102" s="225"/>
      <c r="N102" s="226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19" t="s">
        <v>153</v>
      </c>
      <c r="AU102" s="19" t="s">
        <v>21</v>
      </c>
    </row>
    <row r="103" s="13" customFormat="1">
      <c r="A103" s="13"/>
      <c r="B103" s="227"/>
      <c r="C103" s="228"/>
      <c r="D103" s="229" t="s">
        <v>155</v>
      </c>
      <c r="E103" s="230" t="s">
        <v>32</v>
      </c>
      <c r="F103" s="231" t="s">
        <v>438</v>
      </c>
      <c r="G103" s="228"/>
      <c r="H103" s="232">
        <v>14329</v>
      </c>
      <c r="I103" s="233"/>
      <c r="J103" s="228"/>
      <c r="K103" s="228"/>
      <c r="L103" s="234"/>
      <c r="M103" s="235"/>
      <c r="N103" s="236"/>
      <c r="O103" s="236"/>
      <c r="P103" s="236"/>
      <c r="Q103" s="236"/>
      <c r="R103" s="236"/>
      <c r="S103" s="236"/>
      <c r="T103" s="237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8" t="s">
        <v>155</v>
      </c>
      <c r="AU103" s="238" t="s">
        <v>21</v>
      </c>
      <c r="AV103" s="13" t="s">
        <v>21</v>
      </c>
      <c r="AW103" s="13" t="s">
        <v>39</v>
      </c>
      <c r="AX103" s="13" t="s">
        <v>78</v>
      </c>
      <c r="AY103" s="238" t="s">
        <v>144</v>
      </c>
    </row>
    <row r="104" s="14" customFormat="1">
      <c r="A104" s="14"/>
      <c r="B104" s="239"/>
      <c r="C104" s="240"/>
      <c r="D104" s="229" t="s">
        <v>155</v>
      </c>
      <c r="E104" s="241" t="s">
        <v>32</v>
      </c>
      <c r="F104" s="242" t="s">
        <v>157</v>
      </c>
      <c r="G104" s="240"/>
      <c r="H104" s="243">
        <v>14329</v>
      </c>
      <c r="I104" s="244"/>
      <c r="J104" s="240"/>
      <c r="K104" s="240"/>
      <c r="L104" s="245"/>
      <c r="M104" s="246"/>
      <c r="N104" s="247"/>
      <c r="O104" s="247"/>
      <c r="P104" s="247"/>
      <c r="Q104" s="247"/>
      <c r="R104" s="247"/>
      <c r="S104" s="247"/>
      <c r="T104" s="248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49" t="s">
        <v>155</v>
      </c>
      <c r="AU104" s="249" t="s">
        <v>21</v>
      </c>
      <c r="AV104" s="14" t="s">
        <v>151</v>
      </c>
      <c r="AW104" s="14" t="s">
        <v>39</v>
      </c>
      <c r="AX104" s="14" t="s">
        <v>86</v>
      </c>
      <c r="AY104" s="249" t="s">
        <v>144</v>
      </c>
    </row>
    <row r="105" s="2" customFormat="1" ht="33" customHeight="1">
      <c r="A105" s="41"/>
      <c r="B105" s="42"/>
      <c r="C105" s="209" t="s">
        <v>174</v>
      </c>
      <c r="D105" s="209" t="s">
        <v>146</v>
      </c>
      <c r="E105" s="210" t="s">
        <v>306</v>
      </c>
      <c r="F105" s="211" t="s">
        <v>307</v>
      </c>
      <c r="G105" s="212" t="s">
        <v>188</v>
      </c>
      <c r="H105" s="213">
        <v>31155</v>
      </c>
      <c r="I105" s="214"/>
      <c r="J105" s="215">
        <f>ROUND(I105*H105,2)</f>
        <v>0</v>
      </c>
      <c r="K105" s="211" t="s">
        <v>150</v>
      </c>
      <c r="L105" s="47"/>
      <c r="M105" s="216" t="s">
        <v>32</v>
      </c>
      <c r="N105" s="217" t="s">
        <v>49</v>
      </c>
      <c r="O105" s="87"/>
      <c r="P105" s="218">
        <f>O105*H105</f>
        <v>0</v>
      </c>
      <c r="Q105" s="218">
        <v>0</v>
      </c>
      <c r="R105" s="218">
        <f>Q105*H105</f>
        <v>0</v>
      </c>
      <c r="S105" s="218">
        <v>0</v>
      </c>
      <c r="T105" s="219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20" t="s">
        <v>151</v>
      </c>
      <c r="AT105" s="220" t="s">
        <v>146</v>
      </c>
      <c r="AU105" s="220" t="s">
        <v>21</v>
      </c>
      <c r="AY105" s="19" t="s">
        <v>144</v>
      </c>
      <c r="BE105" s="221">
        <f>IF(N105="základní",J105,0)</f>
        <v>0</v>
      </c>
      <c r="BF105" s="221">
        <f>IF(N105="snížená",J105,0)</f>
        <v>0</v>
      </c>
      <c r="BG105" s="221">
        <f>IF(N105="zákl. přenesená",J105,0)</f>
        <v>0</v>
      </c>
      <c r="BH105" s="221">
        <f>IF(N105="sníž. přenesená",J105,0)</f>
        <v>0</v>
      </c>
      <c r="BI105" s="221">
        <f>IF(N105="nulová",J105,0)</f>
        <v>0</v>
      </c>
      <c r="BJ105" s="19" t="s">
        <v>86</v>
      </c>
      <c r="BK105" s="221">
        <f>ROUND(I105*H105,2)</f>
        <v>0</v>
      </c>
      <c r="BL105" s="19" t="s">
        <v>151</v>
      </c>
      <c r="BM105" s="220" t="s">
        <v>445</v>
      </c>
    </row>
    <row r="106" s="2" customFormat="1">
      <c r="A106" s="41"/>
      <c r="B106" s="42"/>
      <c r="C106" s="43"/>
      <c r="D106" s="222" t="s">
        <v>153</v>
      </c>
      <c r="E106" s="43"/>
      <c r="F106" s="223" t="s">
        <v>309</v>
      </c>
      <c r="G106" s="43"/>
      <c r="H106" s="43"/>
      <c r="I106" s="224"/>
      <c r="J106" s="43"/>
      <c r="K106" s="43"/>
      <c r="L106" s="47"/>
      <c r="M106" s="225"/>
      <c r="N106" s="226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19" t="s">
        <v>153</v>
      </c>
      <c r="AU106" s="19" t="s">
        <v>21</v>
      </c>
    </row>
    <row r="107" s="13" customFormat="1">
      <c r="A107" s="13"/>
      <c r="B107" s="227"/>
      <c r="C107" s="228"/>
      <c r="D107" s="229" t="s">
        <v>155</v>
      </c>
      <c r="E107" s="230" t="s">
        <v>32</v>
      </c>
      <c r="F107" s="231" t="s">
        <v>446</v>
      </c>
      <c r="G107" s="228"/>
      <c r="H107" s="232">
        <v>31155</v>
      </c>
      <c r="I107" s="233"/>
      <c r="J107" s="228"/>
      <c r="K107" s="228"/>
      <c r="L107" s="234"/>
      <c r="M107" s="235"/>
      <c r="N107" s="236"/>
      <c r="O107" s="236"/>
      <c r="P107" s="236"/>
      <c r="Q107" s="236"/>
      <c r="R107" s="236"/>
      <c r="S107" s="236"/>
      <c r="T107" s="23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8" t="s">
        <v>155</v>
      </c>
      <c r="AU107" s="238" t="s">
        <v>21</v>
      </c>
      <c r="AV107" s="13" t="s">
        <v>21</v>
      </c>
      <c r="AW107" s="13" t="s">
        <v>39</v>
      </c>
      <c r="AX107" s="13" t="s">
        <v>78</v>
      </c>
      <c r="AY107" s="238" t="s">
        <v>144</v>
      </c>
    </row>
    <row r="108" s="14" customFormat="1">
      <c r="A108" s="14"/>
      <c r="B108" s="239"/>
      <c r="C108" s="240"/>
      <c r="D108" s="229" t="s">
        <v>155</v>
      </c>
      <c r="E108" s="241" t="s">
        <v>32</v>
      </c>
      <c r="F108" s="242" t="s">
        <v>157</v>
      </c>
      <c r="G108" s="240"/>
      <c r="H108" s="243">
        <v>31155</v>
      </c>
      <c r="I108" s="244"/>
      <c r="J108" s="240"/>
      <c r="K108" s="240"/>
      <c r="L108" s="245"/>
      <c r="M108" s="246"/>
      <c r="N108" s="247"/>
      <c r="O108" s="247"/>
      <c r="P108" s="247"/>
      <c r="Q108" s="247"/>
      <c r="R108" s="247"/>
      <c r="S108" s="247"/>
      <c r="T108" s="248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9" t="s">
        <v>155</v>
      </c>
      <c r="AU108" s="249" t="s">
        <v>21</v>
      </c>
      <c r="AV108" s="14" t="s">
        <v>151</v>
      </c>
      <c r="AW108" s="14" t="s">
        <v>39</v>
      </c>
      <c r="AX108" s="14" t="s">
        <v>86</v>
      </c>
      <c r="AY108" s="249" t="s">
        <v>144</v>
      </c>
    </row>
    <row r="109" s="2" customFormat="1" ht="24.15" customHeight="1">
      <c r="A109" s="41"/>
      <c r="B109" s="42"/>
      <c r="C109" s="209" t="s">
        <v>179</v>
      </c>
      <c r="D109" s="209" t="s">
        <v>146</v>
      </c>
      <c r="E109" s="210" t="s">
        <v>310</v>
      </c>
      <c r="F109" s="211" t="s">
        <v>311</v>
      </c>
      <c r="G109" s="212" t="s">
        <v>188</v>
      </c>
      <c r="H109" s="213">
        <v>1380</v>
      </c>
      <c r="I109" s="214"/>
      <c r="J109" s="215">
        <f>ROUND(I109*H109,2)</f>
        <v>0</v>
      </c>
      <c r="K109" s="211" t="s">
        <v>150</v>
      </c>
      <c r="L109" s="47"/>
      <c r="M109" s="216" t="s">
        <v>32</v>
      </c>
      <c r="N109" s="217" t="s">
        <v>49</v>
      </c>
      <c r="O109" s="87"/>
      <c r="P109" s="218">
        <f>O109*H109</f>
        <v>0</v>
      </c>
      <c r="Q109" s="218">
        <v>0</v>
      </c>
      <c r="R109" s="218">
        <f>Q109*H109</f>
        <v>0</v>
      </c>
      <c r="S109" s="218">
        <v>0</v>
      </c>
      <c r="T109" s="219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20" t="s">
        <v>151</v>
      </c>
      <c r="AT109" s="220" t="s">
        <v>146</v>
      </c>
      <c r="AU109" s="220" t="s">
        <v>21</v>
      </c>
      <c r="AY109" s="19" t="s">
        <v>144</v>
      </c>
      <c r="BE109" s="221">
        <f>IF(N109="základní",J109,0)</f>
        <v>0</v>
      </c>
      <c r="BF109" s="221">
        <f>IF(N109="snížená",J109,0)</f>
        <v>0</v>
      </c>
      <c r="BG109" s="221">
        <f>IF(N109="zákl. přenesená",J109,0)</f>
        <v>0</v>
      </c>
      <c r="BH109" s="221">
        <f>IF(N109="sníž. přenesená",J109,0)</f>
        <v>0</v>
      </c>
      <c r="BI109" s="221">
        <f>IF(N109="nulová",J109,0)</f>
        <v>0</v>
      </c>
      <c r="BJ109" s="19" t="s">
        <v>86</v>
      </c>
      <c r="BK109" s="221">
        <f>ROUND(I109*H109,2)</f>
        <v>0</v>
      </c>
      <c r="BL109" s="19" t="s">
        <v>151</v>
      </c>
      <c r="BM109" s="220" t="s">
        <v>447</v>
      </c>
    </row>
    <row r="110" s="2" customFormat="1">
      <c r="A110" s="41"/>
      <c r="B110" s="42"/>
      <c r="C110" s="43"/>
      <c r="D110" s="222" t="s">
        <v>153</v>
      </c>
      <c r="E110" s="43"/>
      <c r="F110" s="223" t="s">
        <v>313</v>
      </c>
      <c r="G110" s="43"/>
      <c r="H110" s="43"/>
      <c r="I110" s="224"/>
      <c r="J110" s="43"/>
      <c r="K110" s="43"/>
      <c r="L110" s="47"/>
      <c r="M110" s="225"/>
      <c r="N110" s="226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19" t="s">
        <v>153</v>
      </c>
      <c r="AU110" s="19" t="s">
        <v>21</v>
      </c>
    </row>
    <row r="111" s="13" customFormat="1">
      <c r="A111" s="13"/>
      <c r="B111" s="227"/>
      <c r="C111" s="228"/>
      <c r="D111" s="229" t="s">
        <v>155</v>
      </c>
      <c r="E111" s="230" t="s">
        <v>32</v>
      </c>
      <c r="F111" s="231" t="s">
        <v>435</v>
      </c>
      <c r="G111" s="228"/>
      <c r="H111" s="232">
        <v>720</v>
      </c>
      <c r="I111" s="233"/>
      <c r="J111" s="228"/>
      <c r="K111" s="228"/>
      <c r="L111" s="234"/>
      <c r="M111" s="235"/>
      <c r="N111" s="236"/>
      <c r="O111" s="236"/>
      <c r="P111" s="236"/>
      <c r="Q111" s="236"/>
      <c r="R111" s="236"/>
      <c r="S111" s="236"/>
      <c r="T111" s="237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8" t="s">
        <v>155</v>
      </c>
      <c r="AU111" s="238" t="s">
        <v>21</v>
      </c>
      <c r="AV111" s="13" t="s">
        <v>21</v>
      </c>
      <c r="AW111" s="13" t="s">
        <v>39</v>
      </c>
      <c r="AX111" s="13" t="s">
        <v>78</v>
      </c>
      <c r="AY111" s="238" t="s">
        <v>144</v>
      </c>
    </row>
    <row r="112" s="13" customFormat="1">
      <c r="A112" s="13"/>
      <c r="B112" s="227"/>
      <c r="C112" s="228"/>
      <c r="D112" s="229" t="s">
        <v>155</v>
      </c>
      <c r="E112" s="230" t="s">
        <v>32</v>
      </c>
      <c r="F112" s="231" t="s">
        <v>436</v>
      </c>
      <c r="G112" s="228"/>
      <c r="H112" s="232">
        <v>660</v>
      </c>
      <c r="I112" s="233"/>
      <c r="J112" s="228"/>
      <c r="K112" s="228"/>
      <c r="L112" s="234"/>
      <c r="M112" s="235"/>
      <c r="N112" s="236"/>
      <c r="O112" s="236"/>
      <c r="P112" s="236"/>
      <c r="Q112" s="236"/>
      <c r="R112" s="236"/>
      <c r="S112" s="236"/>
      <c r="T112" s="237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8" t="s">
        <v>155</v>
      </c>
      <c r="AU112" s="238" t="s">
        <v>21</v>
      </c>
      <c r="AV112" s="13" t="s">
        <v>21</v>
      </c>
      <c r="AW112" s="13" t="s">
        <v>39</v>
      </c>
      <c r="AX112" s="13" t="s">
        <v>78</v>
      </c>
      <c r="AY112" s="238" t="s">
        <v>144</v>
      </c>
    </row>
    <row r="113" s="14" customFormat="1">
      <c r="A113" s="14"/>
      <c r="B113" s="239"/>
      <c r="C113" s="240"/>
      <c r="D113" s="229" t="s">
        <v>155</v>
      </c>
      <c r="E113" s="241" t="s">
        <v>32</v>
      </c>
      <c r="F113" s="242" t="s">
        <v>157</v>
      </c>
      <c r="G113" s="240"/>
      <c r="H113" s="243">
        <v>1380</v>
      </c>
      <c r="I113" s="244"/>
      <c r="J113" s="240"/>
      <c r="K113" s="240"/>
      <c r="L113" s="245"/>
      <c r="M113" s="246"/>
      <c r="N113" s="247"/>
      <c r="O113" s="247"/>
      <c r="P113" s="247"/>
      <c r="Q113" s="247"/>
      <c r="R113" s="247"/>
      <c r="S113" s="247"/>
      <c r="T113" s="248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9" t="s">
        <v>155</v>
      </c>
      <c r="AU113" s="249" t="s">
        <v>21</v>
      </c>
      <c r="AV113" s="14" t="s">
        <v>151</v>
      </c>
      <c r="AW113" s="14" t="s">
        <v>39</v>
      </c>
      <c r="AX113" s="14" t="s">
        <v>86</v>
      </c>
      <c r="AY113" s="249" t="s">
        <v>144</v>
      </c>
    </row>
    <row r="114" s="2" customFormat="1" ht="24.15" customHeight="1">
      <c r="A114" s="41"/>
      <c r="B114" s="42"/>
      <c r="C114" s="209" t="s">
        <v>185</v>
      </c>
      <c r="D114" s="209" t="s">
        <v>146</v>
      </c>
      <c r="E114" s="210" t="s">
        <v>448</v>
      </c>
      <c r="F114" s="211" t="s">
        <v>449</v>
      </c>
      <c r="G114" s="212" t="s">
        <v>149</v>
      </c>
      <c r="H114" s="213">
        <v>44516.667000000001</v>
      </c>
      <c r="I114" s="214"/>
      <c r="J114" s="215">
        <f>ROUND(I114*H114,2)</f>
        <v>0</v>
      </c>
      <c r="K114" s="211" t="s">
        <v>150</v>
      </c>
      <c r="L114" s="47"/>
      <c r="M114" s="216" t="s">
        <v>32</v>
      </c>
      <c r="N114" s="217" t="s">
        <v>49</v>
      </c>
      <c r="O114" s="87"/>
      <c r="P114" s="218">
        <f>O114*H114</f>
        <v>0</v>
      </c>
      <c r="Q114" s="218">
        <v>0</v>
      </c>
      <c r="R114" s="218">
        <f>Q114*H114</f>
        <v>0</v>
      </c>
      <c r="S114" s="218">
        <v>0</v>
      </c>
      <c r="T114" s="219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20" t="s">
        <v>151</v>
      </c>
      <c r="AT114" s="220" t="s">
        <v>146</v>
      </c>
      <c r="AU114" s="220" t="s">
        <v>21</v>
      </c>
      <c r="AY114" s="19" t="s">
        <v>144</v>
      </c>
      <c r="BE114" s="221">
        <f>IF(N114="základní",J114,0)</f>
        <v>0</v>
      </c>
      <c r="BF114" s="221">
        <f>IF(N114="snížená",J114,0)</f>
        <v>0</v>
      </c>
      <c r="BG114" s="221">
        <f>IF(N114="zákl. přenesená",J114,0)</f>
        <v>0</v>
      </c>
      <c r="BH114" s="221">
        <f>IF(N114="sníž. přenesená",J114,0)</f>
        <v>0</v>
      </c>
      <c r="BI114" s="221">
        <f>IF(N114="nulová",J114,0)</f>
        <v>0</v>
      </c>
      <c r="BJ114" s="19" t="s">
        <v>86</v>
      </c>
      <c r="BK114" s="221">
        <f>ROUND(I114*H114,2)</f>
        <v>0</v>
      </c>
      <c r="BL114" s="19" t="s">
        <v>151</v>
      </c>
      <c r="BM114" s="220" t="s">
        <v>450</v>
      </c>
    </row>
    <row r="115" s="2" customFormat="1">
      <c r="A115" s="41"/>
      <c r="B115" s="42"/>
      <c r="C115" s="43"/>
      <c r="D115" s="222" t="s">
        <v>153</v>
      </c>
      <c r="E115" s="43"/>
      <c r="F115" s="223" t="s">
        <v>451</v>
      </c>
      <c r="G115" s="43"/>
      <c r="H115" s="43"/>
      <c r="I115" s="224"/>
      <c r="J115" s="43"/>
      <c r="K115" s="43"/>
      <c r="L115" s="47"/>
      <c r="M115" s="225"/>
      <c r="N115" s="226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19" t="s">
        <v>153</v>
      </c>
      <c r="AU115" s="19" t="s">
        <v>21</v>
      </c>
    </row>
    <row r="116" s="13" customFormat="1">
      <c r="A116" s="13"/>
      <c r="B116" s="227"/>
      <c r="C116" s="228"/>
      <c r="D116" s="229" t="s">
        <v>155</v>
      </c>
      <c r="E116" s="230" t="s">
        <v>32</v>
      </c>
      <c r="F116" s="231" t="s">
        <v>452</v>
      </c>
      <c r="G116" s="228"/>
      <c r="H116" s="232">
        <v>44516.667000000001</v>
      </c>
      <c r="I116" s="233"/>
      <c r="J116" s="228"/>
      <c r="K116" s="228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155</v>
      </c>
      <c r="AU116" s="238" t="s">
        <v>21</v>
      </c>
      <c r="AV116" s="13" t="s">
        <v>21</v>
      </c>
      <c r="AW116" s="13" t="s">
        <v>39</v>
      </c>
      <c r="AX116" s="13" t="s">
        <v>78</v>
      </c>
      <c r="AY116" s="238" t="s">
        <v>144</v>
      </c>
    </row>
    <row r="117" s="14" customFormat="1">
      <c r="A117" s="14"/>
      <c r="B117" s="239"/>
      <c r="C117" s="240"/>
      <c r="D117" s="229" t="s">
        <v>155</v>
      </c>
      <c r="E117" s="241" t="s">
        <v>32</v>
      </c>
      <c r="F117" s="242" t="s">
        <v>157</v>
      </c>
      <c r="G117" s="240"/>
      <c r="H117" s="243">
        <v>44516.667000000001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155</v>
      </c>
      <c r="AU117" s="249" t="s">
        <v>21</v>
      </c>
      <c r="AV117" s="14" t="s">
        <v>151</v>
      </c>
      <c r="AW117" s="14" t="s">
        <v>39</v>
      </c>
      <c r="AX117" s="14" t="s">
        <v>86</v>
      </c>
      <c r="AY117" s="249" t="s">
        <v>144</v>
      </c>
    </row>
    <row r="118" s="2" customFormat="1" ht="21.75" customHeight="1">
      <c r="A118" s="41"/>
      <c r="B118" s="42"/>
      <c r="C118" s="209" t="s">
        <v>192</v>
      </c>
      <c r="D118" s="209" t="s">
        <v>146</v>
      </c>
      <c r="E118" s="210" t="s">
        <v>422</v>
      </c>
      <c r="F118" s="211" t="s">
        <v>423</v>
      </c>
      <c r="G118" s="212" t="s">
        <v>149</v>
      </c>
      <c r="H118" s="213">
        <v>26890</v>
      </c>
      <c r="I118" s="214"/>
      <c r="J118" s="215">
        <f>ROUND(I118*H118,2)</f>
        <v>0</v>
      </c>
      <c r="K118" s="211" t="s">
        <v>150</v>
      </c>
      <c r="L118" s="47"/>
      <c r="M118" s="216" t="s">
        <v>32</v>
      </c>
      <c r="N118" s="217" t="s">
        <v>49</v>
      </c>
      <c r="O118" s="87"/>
      <c r="P118" s="218">
        <f>O118*H118</f>
        <v>0</v>
      </c>
      <c r="Q118" s="218">
        <v>0</v>
      </c>
      <c r="R118" s="218">
        <f>Q118*H118</f>
        <v>0</v>
      </c>
      <c r="S118" s="218">
        <v>0</v>
      </c>
      <c r="T118" s="219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0" t="s">
        <v>151</v>
      </c>
      <c r="AT118" s="220" t="s">
        <v>146</v>
      </c>
      <c r="AU118" s="220" t="s">
        <v>21</v>
      </c>
      <c r="AY118" s="19" t="s">
        <v>144</v>
      </c>
      <c r="BE118" s="221">
        <f>IF(N118="základní",J118,0)</f>
        <v>0</v>
      </c>
      <c r="BF118" s="221">
        <f>IF(N118="snížená",J118,0)</f>
        <v>0</v>
      </c>
      <c r="BG118" s="221">
        <f>IF(N118="zákl. přenesená",J118,0)</f>
        <v>0</v>
      </c>
      <c r="BH118" s="221">
        <f>IF(N118="sníž. přenesená",J118,0)</f>
        <v>0</v>
      </c>
      <c r="BI118" s="221">
        <f>IF(N118="nulová",J118,0)</f>
        <v>0</v>
      </c>
      <c r="BJ118" s="19" t="s">
        <v>86</v>
      </c>
      <c r="BK118" s="221">
        <f>ROUND(I118*H118,2)</f>
        <v>0</v>
      </c>
      <c r="BL118" s="19" t="s">
        <v>151</v>
      </c>
      <c r="BM118" s="220" t="s">
        <v>453</v>
      </c>
    </row>
    <row r="119" s="2" customFormat="1">
      <c r="A119" s="41"/>
      <c r="B119" s="42"/>
      <c r="C119" s="43"/>
      <c r="D119" s="222" t="s">
        <v>153</v>
      </c>
      <c r="E119" s="43"/>
      <c r="F119" s="223" t="s">
        <v>425</v>
      </c>
      <c r="G119" s="43"/>
      <c r="H119" s="43"/>
      <c r="I119" s="224"/>
      <c r="J119" s="43"/>
      <c r="K119" s="43"/>
      <c r="L119" s="47"/>
      <c r="M119" s="225"/>
      <c r="N119" s="226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153</v>
      </c>
      <c r="AU119" s="19" t="s">
        <v>21</v>
      </c>
    </row>
    <row r="120" s="13" customFormat="1">
      <c r="A120" s="13"/>
      <c r="B120" s="227"/>
      <c r="C120" s="228"/>
      <c r="D120" s="229" t="s">
        <v>155</v>
      </c>
      <c r="E120" s="230" t="s">
        <v>32</v>
      </c>
      <c r="F120" s="231" t="s">
        <v>454</v>
      </c>
      <c r="G120" s="228"/>
      <c r="H120" s="232">
        <v>26890</v>
      </c>
      <c r="I120" s="233"/>
      <c r="J120" s="228"/>
      <c r="K120" s="228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155</v>
      </c>
      <c r="AU120" s="238" t="s">
        <v>21</v>
      </c>
      <c r="AV120" s="13" t="s">
        <v>21</v>
      </c>
      <c r="AW120" s="13" t="s">
        <v>39</v>
      </c>
      <c r="AX120" s="13" t="s">
        <v>78</v>
      </c>
      <c r="AY120" s="238" t="s">
        <v>144</v>
      </c>
    </row>
    <row r="121" s="14" customFormat="1">
      <c r="A121" s="14"/>
      <c r="B121" s="239"/>
      <c r="C121" s="240"/>
      <c r="D121" s="229" t="s">
        <v>155</v>
      </c>
      <c r="E121" s="241" t="s">
        <v>32</v>
      </c>
      <c r="F121" s="242" t="s">
        <v>157</v>
      </c>
      <c r="G121" s="240"/>
      <c r="H121" s="243">
        <v>26890</v>
      </c>
      <c r="I121" s="244"/>
      <c r="J121" s="240"/>
      <c r="K121" s="240"/>
      <c r="L121" s="245"/>
      <c r="M121" s="246"/>
      <c r="N121" s="247"/>
      <c r="O121" s="247"/>
      <c r="P121" s="247"/>
      <c r="Q121" s="247"/>
      <c r="R121" s="247"/>
      <c r="S121" s="247"/>
      <c r="T121" s="24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9" t="s">
        <v>155</v>
      </c>
      <c r="AU121" s="249" t="s">
        <v>21</v>
      </c>
      <c r="AV121" s="14" t="s">
        <v>151</v>
      </c>
      <c r="AW121" s="14" t="s">
        <v>39</v>
      </c>
      <c r="AX121" s="14" t="s">
        <v>86</v>
      </c>
      <c r="AY121" s="249" t="s">
        <v>144</v>
      </c>
    </row>
    <row r="122" s="2" customFormat="1" ht="24.15" customHeight="1">
      <c r="A122" s="41"/>
      <c r="B122" s="42"/>
      <c r="C122" s="209" t="s">
        <v>198</v>
      </c>
      <c r="D122" s="209" t="s">
        <v>146</v>
      </c>
      <c r="E122" s="210" t="s">
        <v>314</v>
      </c>
      <c r="F122" s="211" t="s">
        <v>315</v>
      </c>
      <c r="G122" s="212" t="s">
        <v>149</v>
      </c>
      <c r="H122" s="213">
        <v>17620</v>
      </c>
      <c r="I122" s="214"/>
      <c r="J122" s="215">
        <f>ROUND(I122*H122,2)</f>
        <v>0</v>
      </c>
      <c r="K122" s="211" t="s">
        <v>150</v>
      </c>
      <c r="L122" s="47"/>
      <c r="M122" s="216" t="s">
        <v>32</v>
      </c>
      <c r="N122" s="217" t="s">
        <v>49</v>
      </c>
      <c r="O122" s="87"/>
      <c r="P122" s="218">
        <f>O122*H122</f>
        <v>0</v>
      </c>
      <c r="Q122" s="218">
        <v>0</v>
      </c>
      <c r="R122" s="218">
        <f>Q122*H122</f>
        <v>0</v>
      </c>
      <c r="S122" s="218">
        <v>0</v>
      </c>
      <c r="T122" s="21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0" t="s">
        <v>151</v>
      </c>
      <c r="AT122" s="220" t="s">
        <v>146</v>
      </c>
      <c r="AU122" s="220" t="s">
        <v>21</v>
      </c>
      <c r="AY122" s="19" t="s">
        <v>144</v>
      </c>
      <c r="BE122" s="221">
        <f>IF(N122="základní",J122,0)</f>
        <v>0</v>
      </c>
      <c r="BF122" s="221">
        <f>IF(N122="snížená",J122,0)</f>
        <v>0</v>
      </c>
      <c r="BG122" s="221">
        <f>IF(N122="zákl. přenesená",J122,0)</f>
        <v>0</v>
      </c>
      <c r="BH122" s="221">
        <f>IF(N122="sníž. přenesená",J122,0)</f>
        <v>0</v>
      </c>
      <c r="BI122" s="221">
        <f>IF(N122="nulová",J122,0)</f>
        <v>0</v>
      </c>
      <c r="BJ122" s="19" t="s">
        <v>86</v>
      </c>
      <c r="BK122" s="221">
        <f>ROUND(I122*H122,2)</f>
        <v>0</v>
      </c>
      <c r="BL122" s="19" t="s">
        <v>151</v>
      </c>
      <c r="BM122" s="220" t="s">
        <v>455</v>
      </c>
    </row>
    <row r="123" s="2" customFormat="1">
      <c r="A123" s="41"/>
      <c r="B123" s="42"/>
      <c r="C123" s="43"/>
      <c r="D123" s="222" t="s">
        <v>153</v>
      </c>
      <c r="E123" s="43"/>
      <c r="F123" s="223" t="s">
        <v>317</v>
      </c>
      <c r="G123" s="43"/>
      <c r="H123" s="43"/>
      <c r="I123" s="224"/>
      <c r="J123" s="43"/>
      <c r="K123" s="43"/>
      <c r="L123" s="47"/>
      <c r="M123" s="225"/>
      <c r="N123" s="226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153</v>
      </c>
      <c r="AU123" s="19" t="s">
        <v>21</v>
      </c>
    </row>
    <row r="124" s="13" customFormat="1">
      <c r="A124" s="13"/>
      <c r="B124" s="227"/>
      <c r="C124" s="228"/>
      <c r="D124" s="229" t="s">
        <v>155</v>
      </c>
      <c r="E124" s="230" t="s">
        <v>32</v>
      </c>
      <c r="F124" s="231" t="s">
        <v>428</v>
      </c>
      <c r="G124" s="228"/>
      <c r="H124" s="232">
        <v>17620</v>
      </c>
      <c r="I124" s="233"/>
      <c r="J124" s="228"/>
      <c r="K124" s="228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155</v>
      </c>
      <c r="AU124" s="238" t="s">
        <v>21</v>
      </c>
      <c r="AV124" s="13" t="s">
        <v>21</v>
      </c>
      <c r="AW124" s="13" t="s">
        <v>39</v>
      </c>
      <c r="AX124" s="13" t="s">
        <v>78</v>
      </c>
      <c r="AY124" s="238" t="s">
        <v>144</v>
      </c>
    </row>
    <row r="125" s="14" customFormat="1">
      <c r="A125" s="14"/>
      <c r="B125" s="239"/>
      <c r="C125" s="240"/>
      <c r="D125" s="229" t="s">
        <v>155</v>
      </c>
      <c r="E125" s="241" t="s">
        <v>32</v>
      </c>
      <c r="F125" s="242" t="s">
        <v>157</v>
      </c>
      <c r="G125" s="240"/>
      <c r="H125" s="243">
        <v>17620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9" t="s">
        <v>155</v>
      </c>
      <c r="AU125" s="249" t="s">
        <v>21</v>
      </c>
      <c r="AV125" s="14" t="s">
        <v>151</v>
      </c>
      <c r="AW125" s="14" t="s">
        <v>39</v>
      </c>
      <c r="AX125" s="14" t="s">
        <v>86</v>
      </c>
      <c r="AY125" s="249" t="s">
        <v>144</v>
      </c>
    </row>
    <row r="126" s="12" customFormat="1" ht="22.8" customHeight="1">
      <c r="A126" s="12"/>
      <c r="B126" s="193"/>
      <c r="C126" s="194"/>
      <c r="D126" s="195" t="s">
        <v>77</v>
      </c>
      <c r="E126" s="207" t="s">
        <v>21</v>
      </c>
      <c r="F126" s="207" t="s">
        <v>331</v>
      </c>
      <c r="G126" s="194"/>
      <c r="H126" s="194"/>
      <c r="I126" s="197"/>
      <c r="J126" s="208">
        <f>BK126</f>
        <v>0</v>
      </c>
      <c r="K126" s="194"/>
      <c r="L126" s="199"/>
      <c r="M126" s="200"/>
      <c r="N126" s="201"/>
      <c r="O126" s="201"/>
      <c r="P126" s="202">
        <f>SUM(P127:P150)</f>
        <v>0</v>
      </c>
      <c r="Q126" s="201"/>
      <c r="R126" s="202">
        <f>SUM(R127:R150)</f>
        <v>4.4515000000000002</v>
      </c>
      <c r="S126" s="201"/>
      <c r="T126" s="203">
        <f>SUM(T127:T150)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04" t="s">
        <v>86</v>
      </c>
      <c r="AT126" s="205" t="s">
        <v>77</v>
      </c>
      <c r="AU126" s="205" t="s">
        <v>86</v>
      </c>
      <c r="AY126" s="204" t="s">
        <v>144</v>
      </c>
      <c r="BK126" s="206">
        <f>SUM(BK127:BK150)</f>
        <v>0</v>
      </c>
    </row>
    <row r="127" s="2" customFormat="1" ht="24.15" customHeight="1">
      <c r="A127" s="41"/>
      <c r="B127" s="42"/>
      <c r="C127" s="209" t="s">
        <v>204</v>
      </c>
      <c r="D127" s="209" t="s">
        <v>146</v>
      </c>
      <c r="E127" s="210" t="s">
        <v>332</v>
      </c>
      <c r="F127" s="211" t="s">
        <v>333</v>
      </c>
      <c r="G127" s="212" t="s">
        <v>149</v>
      </c>
      <c r="H127" s="213">
        <v>44515</v>
      </c>
      <c r="I127" s="214"/>
      <c r="J127" s="215">
        <f>ROUND(I127*H127,2)</f>
        <v>0</v>
      </c>
      <c r="K127" s="211" t="s">
        <v>32</v>
      </c>
      <c r="L127" s="47"/>
      <c r="M127" s="216" t="s">
        <v>32</v>
      </c>
      <c r="N127" s="217" t="s">
        <v>49</v>
      </c>
      <c r="O127" s="87"/>
      <c r="P127" s="218">
        <f>O127*H127</f>
        <v>0</v>
      </c>
      <c r="Q127" s="218">
        <v>0.00010000000000000001</v>
      </c>
      <c r="R127" s="218">
        <f>Q127*H127</f>
        <v>4.4515000000000002</v>
      </c>
      <c r="S127" s="218">
        <v>0</v>
      </c>
      <c r="T127" s="219">
        <f>S127*H127</f>
        <v>0</v>
      </c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R127" s="220" t="s">
        <v>151</v>
      </c>
      <c r="AT127" s="220" t="s">
        <v>146</v>
      </c>
      <c r="AU127" s="220" t="s">
        <v>21</v>
      </c>
      <c r="AY127" s="19" t="s">
        <v>144</v>
      </c>
      <c r="BE127" s="221">
        <f>IF(N127="základní",J127,0)</f>
        <v>0</v>
      </c>
      <c r="BF127" s="221">
        <f>IF(N127="snížená",J127,0)</f>
        <v>0</v>
      </c>
      <c r="BG127" s="221">
        <f>IF(N127="zákl. přenesená",J127,0)</f>
        <v>0</v>
      </c>
      <c r="BH127" s="221">
        <f>IF(N127="sníž. přenesená",J127,0)</f>
        <v>0</v>
      </c>
      <c r="BI127" s="221">
        <f>IF(N127="nulová",J127,0)</f>
        <v>0</v>
      </c>
      <c r="BJ127" s="19" t="s">
        <v>86</v>
      </c>
      <c r="BK127" s="221">
        <f>ROUND(I127*H127,2)</f>
        <v>0</v>
      </c>
      <c r="BL127" s="19" t="s">
        <v>151</v>
      </c>
      <c r="BM127" s="220" t="s">
        <v>456</v>
      </c>
    </row>
    <row r="128" s="13" customFormat="1">
      <c r="A128" s="13"/>
      <c r="B128" s="227"/>
      <c r="C128" s="228"/>
      <c r="D128" s="229" t="s">
        <v>155</v>
      </c>
      <c r="E128" s="230" t="s">
        <v>32</v>
      </c>
      <c r="F128" s="231" t="s">
        <v>457</v>
      </c>
      <c r="G128" s="228"/>
      <c r="H128" s="232">
        <v>44515</v>
      </c>
      <c r="I128" s="233"/>
      <c r="J128" s="228"/>
      <c r="K128" s="228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155</v>
      </c>
      <c r="AU128" s="238" t="s">
        <v>21</v>
      </c>
      <c r="AV128" s="13" t="s">
        <v>21</v>
      </c>
      <c r="AW128" s="13" t="s">
        <v>39</v>
      </c>
      <c r="AX128" s="13" t="s">
        <v>78</v>
      </c>
      <c r="AY128" s="238" t="s">
        <v>144</v>
      </c>
    </row>
    <row r="129" s="14" customFormat="1">
      <c r="A129" s="14"/>
      <c r="B129" s="239"/>
      <c r="C129" s="240"/>
      <c r="D129" s="229" t="s">
        <v>155</v>
      </c>
      <c r="E129" s="241" t="s">
        <v>32</v>
      </c>
      <c r="F129" s="242" t="s">
        <v>157</v>
      </c>
      <c r="G129" s="240"/>
      <c r="H129" s="243">
        <v>44515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9" t="s">
        <v>155</v>
      </c>
      <c r="AU129" s="249" t="s">
        <v>21</v>
      </c>
      <c r="AV129" s="14" t="s">
        <v>151</v>
      </c>
      <c r="AW129" s="14" t="s">
        <v>39</v>
      </c>
      <c r="AX129" s="14" t="s">
        <v>86</v>
      </c>
      <c r="AY129" s="249" t="s">
        <v>144</v>
      </c>
    </row>
    <row r="130" s="2" customFormat="1" ht="16.5" customHeight="1">
      <c r="A130" s="41"/>
      <c r="B130" s="42"/>
      <c r="C130" s="263" t="s">
        <v>209</v>
      </c>
      <c r="D130" s="263" t="s">
        <v>337</v>
      </c>
      <c r="E130" s="264" t="s">
        <v>458</v>
      </c>
      <c r="F130" s="265" t="s">
        <v>459</v>
      </c>
      <c r="G130" s="266" t="s">
        <v>149</v>
      </c>
      <c r="H130" s="267">
        <v>51192.25</v>
      </c>
      <c r="I130" s="268"/>
      <c r="J130" s="269">
        <f>ROUND(I130*H130,2)</f>
        <v>0</v>
      </c>
      <c r="K130" s="265" t="s">
        <v>32</v>
      </c>
      <c r="L130" s="270"/>
      <c r="M130" s="271" t="s">
        <v>32</v>
      </c>
      <c r="N130" s="272" t="s">
        <v>49</v>
      </c>
      <c r="O130" s="87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0" t="s">
        <v>192</v>
      </c>
      <c r="AT130" s="220" t="s">
        <v>337</v>
      </c>
      <c r="AU130" s="220" t="s">
        <v>21</v>
      </c>
      <c r="AY130" s="19" t="s">
        <v>144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9" t="s">
        <v>86</v>
      </c>
      <c r="BK130" s="221">
        <f>ROUND(I130*H130,2)</f>
        <v>0</v>
      </c>
      <c r="BL130" s="19" t="s">
        <v>151</v>
      </c>
      <c r="BM130" s="220" t="s">
        <v>460</v>
      </c>
    </row>
    <row r="131" s="13" customFormat="1">
      <c r="A131" s="13"/>
      <c r="B131" s="227"/>
      <c r="C131" s="228"/>
      <c r="D131" s="229" t="s">
        <v>155</v>
      </c>
      <c r="E131" s="230" t="s">
        <v>32</v>
      </c>
      <c r="F131" s="231" t="s">
        <v>461</v>
      </c>
      <c r="G131" s="228"/>
      <c r="H131" s="232">
        <v>51192.25</v>
      </c>
      <c r="I131" s="233"/>
      <c r="J131" s="228"/>
      <c r="K131" s="228"/>
      <c r="L131" s="234"/>
      <c r="M131" s="235"/>
      <c r="N131" s="236"/>
      <c r="O131" s="236"/>
      <c r="P131" s="236"/>
      <c r="Q131" s="236"/>
      <c r="R131" s="236"/>
      <c r="S131" s="236"/>
      <c r="T131" s="237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8" t="s">
        <v>155</v>
      </c>
      <c r="AU131" s="238" t="s">
        <v>21</v>
      </c>
      <c r="AV131" s="13" t="s">
        <v>21</v>
      </c>
      <c r="AW131" s="13" t="s">
        <v>39</v>
      </c>
      <c r="AX131" s="13" t="s">
        <v>78</v>
      </c>
      <c r="AY131" s="238" t="s">
        <v>144</v>
      </c>
    </row>
    <row r="132" s="14" customFormat="1">
      <c r="A132" s="14"/>
      <c r="B132" s="239"/>
      <c r="C132" s="240"/>
      <c r="D132" s="229" t="s">
        <v>155</v>
      </c>
      <c r="E132" s="241" t="s">
        <v>32</v>
      </c>
      <c r="F132" s="242" t="s">
        <v>157</v>
      </c>
      <c r="G132" s="240"/>
      <c r="H132" s="243">
        <v>51192.25</v>
      </c>
      <c r="I132" s="244"/>
      <c r="J132" s="240"/>
      <c r="K132" s="240"/>
      <c r="L132" s="245"/>
      <c r="M132" s="246"/>
      <c r="N132" s="247"/>
      <c r="O132" s="247"/>
      <c r="P132" s="247"/>
      <c r="Q132" s="247"/>
      <c r="R132" s="247"/>
      <c r="S132" s="247"/>
      <c r="T132" s="24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9" t="s">
        <v>155</v>
      </c>
      <c r="AU132" s="249" t="s">
        <v>21</v>
      </c>
      <c r="AV132" s="14" t="s">
        <v>151</v>
      </c>
      <c r="AW132" s="14" t="s">
        <v>39</v>
      </c>
      <c r="AX132" s="14" t="s">
        <v>86</v>
      </c>
      <c r="AY132" s="249" t="s">
        <v>144</v>
      </c>
    </row>
    <row r="133" s="2" customFormat="1" ht="16.5" customHeight="1">
      <c r="A133" s="41"/>
      <c r="B133" s="42"/>
      <c r="C133" s="209" t="s">
        <v>214</v>
      </c>
      <c r="D133" s="209" t="s">
        <v>146</v>
      </c>
      <c r="E133" s="210" t="s">
        <v>462</v>
      </c>
      <c r="F133" s="211" t="s">
        <v>463</v>
      </c>
      <c r="G133" s="212" t="s">
        <v>149</v>
      </c>
      <c r="H133" s="213">
        <v>44515</v>
      </c>
      <c r="I133" s="214"/>
      <c r="J133" s="215">
        <f>ROUND(I133*H133,2)</f>
        <v>0</v>
      </c>
      <c r="K133" s="211" t="s">
        <v>32</v>
      </c>
      <c r="L133" s="47"/>
      <c r="M133" s="216" t="s">
        <v>32</v>
      </c>
      <c r="N133" s="217" t="s">
        <v>49</v>
      </c>
      <c r="O133" s="87"/>
      <c r="P133" s="218">
        <f>O133*H133</f>
        <v>0</v>
      </c>
      <c r="Q133" s="218">
        <v>0</v>
      </c>
      <c r="R133" s="218">
        <f>Q133*H133</f>
        <v>0</v>
      </c>
      <c r="S133" s="218">
        <v>0</v>
      </c>
      <c r="T133" s="219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20" t="s">
        <v>151</v>
      </c>
      <c r="AT133" s="220" t="s">
        <v>146</v>
      </c>
      <c r="AU133" s="220" t="s">
        <v>21</v>
      </c>
      <c r="AY133" s="19" t="s">
        <v>144</v>
      </c>
      <c r="BE133" s="221">
        <f>IF(N133="základní",J133,0)</f>
        <v>0</v>
      </c>
      <c r="BF133" s="221">
        <f>IF(N133="snížená",J133,0)</f>
        <v>0</v>
      </c>
      <c r="BG133" s="221">
        <f>IF(N133="zákl. přenesená",J133,0)</f>
        <v>0</v>
      </c>
      <c r="BH133" s="221">
        <f>IF(N133="sníž. přenesená",J133,0)</f>
        <v>0</v>
      </c>
      <c r="BI133" s="221">
        <f>IF(N133="nulová",J133,0)</f>
        <v>0</v>
      </c>
      <c r="BJ133" s="19" t="s">
        <v>86</v>
      </c>
      <c r="BK133" s="221">
        <f>ROUND(I133*H133,2)</f>
        <v>0</v>
      </c>
      <c r="BL133" s="19" t="s">
        <v>151</v>
      </c>
      <c r="BM133" s="220" t="s">
        <v>464</v>
      </c>
    </row>
    <row r="134" s="13" customFormat="1">
      <c r="A134" s="13"/>
      <c r="B134" s="227"/>
      <c r="C134" s="228"/>
      <c r="D134" s="229" t="s">
        <v>155</v>
      </c>
      <c r="E134" s="230" t="s">
        <v>32</v>
      </c>
      <c r="F134" s="231" t="s">
        <v>465</v>
      </c>
      <c r="G134" s="228"/>
      <c r="H134" s="232">
        <v>44515</v>
      </c>
      <c r="I134" s="233"/>
      <c r="J134" s="228"/>
      <c r="K134" s="228"/>
      <c r="L134" s="234"/>
      <c r="M134" s="235"/>
      <c r="N134" s="236"/>
      <c r="O134" s="236"/>
      <c r="P134" s="236"/>
      <c r="Q134" s="236"/>
      <c r="R134" s="236"/>
      <c r="S134" s="236"/>
      <c r="T134" s="237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8" t="s">
        <v>155</v>
      </c>
      <c r="AU134" s="238" t="s">
        <v>21</v>
      </c>
      <c r="AV134" s="13" t="s">
        <v>21</v>
      </c>
      <c r="AW134" s="13" t="s">
        <v>39</v>
      </c>
      <c r="AX134" s="13" t="s">
        <v>78</v>
      </c>
      <c r="AY134" s="238" t="s">
        <v>144</v>
      </c>
    </row>
    <row r="135" s="14" customFormat="1">
      <c r="A135" s="14"/>
      <c r="B135" s="239"/>
      <c r="C135" s="240"/>
      <c r="D135" s="229" t="s">
        <v>155</v>
      </c>
      <c r="E135" s="241" t="s">
        <v>32</v>
      </c>
      <c r="F135" s="242" t="s">
        <v>157</v>
      </c>
      <c r="G135" s="240"/>
      <c r="H135" s="243">
        <v>44515</v>
      </c>
      <c r="I135" s="244"/>
      <c r="J135" s="240"/>
      <c r="K135" s="240"/>
      <c r="L135" s="245"/>
      <c r="M135" s="246"/>
      <c r="N135" s="247"/>
      <c r="O135" s="247"/>
      <c r="P135" s="247"/>
      <c r="Q135" s="247"/>
      <c r="R135" s="247"/>
      <c r="S135" s="247"/>
      <c r="T135" s="248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9" t="s">
        <v>155</v>
      </c>
      <c r="AU135" s="249" t="s">
        <v>21</v>
      </c>
      <c r="AV135" s="14" t="s">
        <v>151</v>
      </c>
      <c r="AW135" s="14" t="s">
        <v>39</v>
      </c>
      <c r="AX135" s="14" t="s">
        <v>86</v>
      </c>
      <c r="AY135" s="249" t="s">
        <v>144</v>
      </c>
    </row>
    <row r="136" s="2" customFormat="1" ht="16.5" customHeight="1">
      <c r="A136" s="41"/>
      <c r="B136" s="42"/>
      <c r="C136" s="263" t="s">
        <v>222</v>
      </c>
      <c r="D136" s="263" t="s">
        <v>337</v>
      </c>
      <c r="E136" s="264" t="s">
        <v>466</v>
      </c>
      <c r="F136" s="265" t="s">
        <v>467</v>
      </c>
      <c r="G136" s="266" t="s">
        <v>149</v>
      </c>
      <c r="H136" s="267">
        <v>51192.25</v>
      </c>
      <c r="I136" s="268"/>
      <c r="J136" s="269">
        <f>ROUND(I136*H136,2)</f>
        <v>0</v>
      </c>
      <c r="K136" s="265" t="s">
        <v>32</v>
      </c>
      <c r="L136" s="270"/>
      <c r="M136" s="271" t="s">
        <v>32</v>
      </c>
      <c r="N136" s="272" t="s">
        <v>49</v>
      </c>
      <c r="O136" s="87"/>
      <c r="P136" s="218">
        <f>O136*H136</f>
        <v>0</v>
      </c>
      <c r="Q136" s="218">
        <v>0</v>
      </c>
      <c r="R136" s="218">
        <f>Q136*H136</f>
        <v>0</v>
      </c>
      <c r="S136" s="218">
        <v>0</v>
      </c>
      <c r="T136" s="219">
        <f>S136*H136</f>
        <v>0</v>
      </c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R136" s="220" t="s">
        <v>192</v>
      </c>
      <c r="AT136" s="220" t="s">
        <v>337</v>
      </c>
      <c r="AU136" s="220" t="s">
        <v>21</v>
      </c>
      <c r="AY136" s="19" t="s">
        <v>144</v>
      </c>
      <c r="BE136" s="221">
        <f>IF(N136="základní",J136,0)</f>
        <v>0</v>
      </c>
      <c r="BF136" s="221">
        <f>IF(N136="snížená",J136,0)</f>
        <v>0</v>
      </c>
      <c r="BG136" s="221">
        <f>IF(N136="zákl. přenesená",J136,0)</f>
        <v>0</v>
      </c>
      <c r="BH136" s="221">
        <f>IF(N136="sníž. přenesená",J136,0)</f>
        <v>0</v>
      </c>
      <c r="BI136" s="221">
        <f>IF(N136="nulová",J136,0)</f>
        <v>0</v>
      </c>
      <c r="BJ136" s="19" t="s">
        <v>86</v>
      </c>
      <c r="BK136" s="221">
        <f>ROUND(I136*H136,2)</f>
        <v>0</v>
      </c>
      <c r="BL136" s="19" t="s">
        <v>151</v>
      </c>
      <c r="BM136" s="220" t="s">
        <v>468</v>
      </c>
    </row>
    <row r="137" s="13" customFormat="1">
      <c r="A137" s="13"/>
      <c r="B137" s="227"/>
      <c r="C137" s="228"/>
      <c r="D137" s="229" t="s">
        <v>155</v>
      </c>
      <c r="E137" s="230" t="s">
        <v>32</v>
      </c>
      <c r="F137" s="231" t="s">
        <v>461</v>
      </c>
      <c r="G137" s="228"/>
      <c r="H137" s="232">
        <v>51192.25</v>
      </c>
      <c r="I137" s="233"/>
      <c r="J137" s="228"/>
      <c r="K137" s="228"/>
      <c r="L137" s="234"/>
      <c r="M137" s="235"/>
      <c r="N137" s="236"/>
      <c r="O137" s="236"/>
      <c r="P137" s="236"/>
      <c r="Q137" s="236"/>
      <c r="R137" s="236"/>
      <c r="S137" s="236"/>
      <c r="T137" s="237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8" t="s">
        <v>155</v>
      </c>
      <c r="AU137" s="238" t="s">
        <v>21</v>
      </c>
      <c r="AV137" s="13" t="s">
        <v>21</v>
      </c>
      <c r="AW137" s="13" t="s">
        <v>39</v>
      </c>
      <c r="AX137" s="13" t="s">
        <v>78</v>
      </c>
      <c r="AY137" s="238" t="s">
        <v>144</v>
      </c>
    </row>
    <row r="138" s="14" customFormat="1">
      <c r="A138" s="14"/>
      <c r="B138" s="239"/>
      <c r="C138" s="240"/>
      <c r="D138" s="229" t="s">
        <v>155</v>
      </c>
      <c r="E138" s="241" t="s">
        <v>32</v>
      </c>
      <c r="F138" s="242" t="s">
        <v>157</v>
      </c>
      <c r="G138" s="240"/>
      <c r="H138" s="243">
        <v>51192.25</v>
      </c>
      <c r="I138" s="244"/>
      <c r="J138" s="240"/>
      <c r="K138" s="240"/>
      <c r="L138" s="245"/>
      <c r="M138" s="246"/>
      <c r="N138" s="247"/>
      <c r="O138" s="247"/>
      <c r="P138" s="247"/>
      <c r="Q138" s="247"/>
      <c r="R138" s="247"/>
      <c r="S138" s="247"/>
      <c r="T138" s="248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9" t="s">
        <v>155</v>
      </c>
      <c r="AU138" s="249" t="s">
        <v>21</v>
      </c>
      <c r="AV138" s="14" t="s">
        <v>151</v>
      </c>
      <c r="AW138" s="14" t="s">
        <v>39</v>
      </c>
      <c r="AX138" s="14" t="s">
        <v>86</v>
      </c>
      <c r="AY138" s="249" t="s">
        <v>144</v>
      </c>
    </row>
    <row r="139" s="2" customFormat="1" ht="16.5" customHeight="1">
      <c r="A139" s="41"/>
      <c r="B139" s="42"/>
      <c r="C139" s="209" t="s">
        <v>229</v>
      </c>
      <c r="D139" s="209" t="s">
        <v>146</v>
      </c>
      <c r="E139" s="210" t="s">
        <v>469</v>
      </c>
      <c r="F139" s="211" t="s">
        <v>470</v>
      </c>
      <c r="G139" s="212" t="s">
        <v>149</v>
      </c>
      <c r="H139" s="213">
        <v>17620</v>
      </c>
      <c r="I139" s="214"/>
      <c r="J139" s="215">
        <f>ROUND(I139*H139,2)</f>
        <v>0</v>
      </c>
      <c r="K139" s="211" t="s">
        <v>32</v>
      </c>
      <c r="L139" s="47"/>
      <c r="M139" s="216" t="s">
        <v>32</v>
      </c>
      <c r="N139" s="217" t="s">
        <v>49</v>
      </c>
      <c r="O139" s="87"/>
      <c r="P139" s="218">
        <f>O139*H139</f>
        <v>0</v>
      </c>
      <c r="Q139" s="218">
        <v>0</v>
      </c>
      <c r="R139" s="218">
        <f>Q139*H139</f>
        <v>0</v>
      </c>
      <c r="S139" s="218">
        <v>0</v>
      </c>
      <c r="T139" s="219">
        <f>S139*H139</f>
        <v>0</v>
      </c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R139" s="220" t="s">
        <v>151</v>
      </c>
      <c r="AT139" s="220" t="s">
        <v>146</v>
      </c>
      <c r="AU139" s="220" t="s">
        <v>21</v>
      </c>
      <c r="AY139" s="19" t="s">
        <v>144</v>
      </c>
      <c r="BE139" s="221">
        <f>IF(N139="základní",J139,0)</f>
        <v>0</v>
      </c>
      <c r="BF139" s="221">
        <f>IF(N139="snížená",J139,0)</f>
        <v>0</v>
      </c>
      <c r="BG139" s="221">
        <f>IF(N139="zákl. přenesená",J139,0)</f>
        <v>0</v>
      </c>
      <c r="BH139" s="221">
        <f>IF(N139="sníž. přenesená",J139,0)</f>
        <v>0</v>
      </c>
      <c r="BI139" s="221">
        <f>IF(N139="nulová",J139,0)</f>
        <v>0</v>
      </c>
      <c r="BJ139" s="19" t="s">
        <v>86</v>
      </c>
      <c r="BK139" s="221">
        <f>ROUND(I139*H139,2)</f>
        <v>0</v>
      </c>
      <c r="BL139" s="19" t="s">
        <v>151</v>
      </c>
      <c r="BM139" s="220" t="s">
        <v>471</v>
      </c>
    </row>
    <row r="140" s="13" customFormat="1">
      <c r="A140" s="13"/>
      <c r="B140" s="227"/>
      <c r="C140" s="228"/>
      <c r="D140" s="229" t="s">
        <v>155</v>
      </c>
      <c r="E140" s="230" t="s">
        <v>32</v>
      </c>
      <c r="F140" s="231" t="s">
        <v>428</v>
      </c>
      <c r="G140" s="228"/>
      <c r="H140" s="232">
        <v>17620</v>
      </c>
      <c r="I140" s="233"/>
      <c r="J140" s="228"/>
      <c r="K140" s="228"/>
      <c r="L140" s="234"/>
      <c r="M140" s="235"/>
      <c r="N140" s="236"/>
      <c r="O140" s="236"/>
      <c r="P140" s="236"/>
      <c r="Q140" s="236"/>
      <c r="R140" s="236"/>
      <c r="S140" s="236"/>
      <c r="T140" s="237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8" t="s">
        <v>155</v>
      </c>
      <c r="AU140" s="238" t="s">
        <v>21</v>
      </c>
      <c r="AV140" s="13" t="s">
        <v>21</v>
      </c>
      <c r="AW140" s="13" t="s">
        <v>39</v>
      </c>
      <c r="AX140" s="13" t="s">
        <v>78</v>
      </c>
      <c r="AY140" s="238" t="s">
        <v>144</v>
      </c>
    </row>
    <row r="141" s="14" customFormat="1">
      <c r="A141" s="14"/>
      <c r="B141" s="239"/>
      <c r="C141" s="240"/>
      <c r="D141" s="229" t="s">
        <v>155</v>
      </c>
      <c r="E141" s="241" t="s">
        <v>32</v>
      </c>
      <c r="F141" s="242" t="s">
        <v>157</v>
      </c>
      <c r="G141" s="240"/>
      <c r="H141" s="243">
        <v>17620</v>
      </c>
      <c r="I141" s="244"/>
      <c r="J141" s="240"/>
      <c r="K141" s="240"/>
      <c r="L141" s="245"/>
      <c r="M141" s="246"/>
      <c r="N141" s="247"/>
      <c r="O141" s="247"/>
      <c r="P141" s="247"/>
      <c r="Q141" s="247"/>
      <c r="R141" s="247"/>
      <c r="S141" s="247"/>
      <c r="T141" s="24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9" t="s">
        <v>155</v>
      </c>
      <c r="AU141" s="249" t="s">
        <v>21</v>
      </c>
      <c r="AV141" s="14" t="s">
        <v>151</v>
      </c>
      <c r="AW141" s="14" t="s">
        <v>39</v>
      </c>
      <c r="AX141" s="14" t="s">
        <v>86</v>
      </c>
      <c r="AY141" s="249" t="s">
        <v>144</v>
      </c>
    </row>
    <row r="142" s="2" customFormat="1" ht="16.5" customHeight="1">
      <c r="A142" s="41"/>
      <c r="B142" s="42"/>
      <c r="C142" s="263" t="s">
        <v>8</v>
      </c>
      <c r="D142" s="263" t="s">
        <v>337</v>
      </c>
      <c r="E142" s="264" t="s">
        <v>472</v>
      </c>
      <c r="F142" s="265" t="s">
        <v>473</v>
      </c>
      <c r="G142" s="266" t="s">
        <v>149</v>
      </c>
      <c r="H142" s="267">
        <v>20263</v>
      </c>
      <c r="I142" s="268"/>
      <c r="J142" s="269">
        <f>ROUND(I142*H142,2)</f>
        <v>0</v>
      </c>
      <c r="K142" s="265" t="s">
        <v>32</v>
      </c>
      <c r="L142" s="270"/>
      <c r="M142" s="271" t="s">
        <v>32</v>
      </c>
      <c r="N142" s="272" t="s">
        <v>49</v>
      </c>
      <c r="O142" s="87"/>
      <c r="P142" s="218">
        <f>O142*H142</f>
        <v>0</v>
      </c>
      <c r="Q142" s="218">
        <v>0</v>
      </c>
      <c r="R142" s="218">
        <f>Q142*H142</f>
        <v>0</v>
      </c>
      <c r="S142" s="218">
        <v>0</v>
      </c>
      <c r="T142" s="219">
        <f>S142*H142</f>
        <v>0</v>
      </c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R142" s="220" t="s">
        <v>192</v>
      </c>
      <c r="AT142" s="220" t="s">
        <v>337</v>
      </c>
      <c r="AU142" s="220" t="s">
        <v>21</v>
      </c>
      <c r="AY142" s="19" t="s">
        <v>144</v>
      </c>
      <c r="BE142" s="221">
        <f>IF(N142="základní",J142,0)</f>
        <v>0</v>
      </c>
      <c r="BF142" s="221">
        <f>IF(N142="snížená",J142,0)</f>
        <v>0</v>
      </c>
      <c r="BG142" s="221">
        <f>IF(N142="zákl. přenesená",J142,0)</f>
        <v>0</v>
      </c>
      <c r="BH142" s="221">
        <f>IF(N142="sníž. přenesená",J142,0)</f>
        <v>0</v>
      </c>
      <c r="BI142" s="221">
        <f>IF(N142="nulová",J142,0)</f>
        <v>0</v>
      </c>
      <c r="BJ142" s="19" t="s">
        <v>86</v>
      </c>
      <c r="BK142" s="221">
        <f>ROUND(I142*H142,2)</f>
        <v>0</v>
      </c>
      <c r="BL142" s="19" t="s">
        <v>151</v>
      </c>
      <c r="BM142" s="220" t="s">
        <v>474</v>
      </c>
    </row>
    <row r="143" s="13" customFormat="1">
      <c r="A143" s="13"/>
      <c r="B143" s="227"/>
      <c r="C143" s="228"/>
      <c r="D143" s="229" t="s">
        <v>155</v>
      </c>
      <c r="E143" s="230" t="s">
        <v>32</v>
      </c>
      <c r="F143" s="231" t="s">
        <v>475</v>
      </c>
      <c r="G143" s="228"/>
      <c r="H143" s="232">
        <v>20263</v>
      </c>
      <c r="I143" s="233"/>
      <c r="J143" s="228"/>
      <c r="K143" s="228"/>
      <c r="L143" s="234"/>
      <c r="M143" s="235"/>
      <c r="N143" s="236"/>
      <c r="O143" s="236"/>
      <c r="P143" s="236"/>
      <c r="Q143" s="236"/>
      <c r="R143" s="236"/>
      <c r="S143" s="236"/>
      <c r="T143" s="237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8" t="s">
        <v>155</v>
      </c>
      <c r="AU143" s="238" t="s">
        <v>21</v>
      </c>
      <c r="AV143" s="13" t="s">
        <v>21</v>
      </c>
      <c r="AW143" s="13" t="s">
        <v>39</v>
      </c>
      <c r="AX143" s="13" t="s">
        <v>78</v>
      </c>
      <c r="AY143" s="238" t="s">
        <v>144</v>
      </c>
    </row>
    <row r="144" s="14" customFormat="1">
      <c r="A144" s="14"/>
      <c r="B144" s="239"/>
      <c r="C144" s="240"/>
      <c r="D144" s="229" t="s">
        <v>155</v>
      </c>
      <c r="E144" s="241" t="s">
        <v>32</v>
      </c>
      <c r="F144" s="242" t="s">
        <v>157</v>
      </c>
      <c r="G144" s="240"/>
      <c r="H144" s="243">
        <v>20263</v>
      </c>
      <c r="I144" s="244"/>
      <c r="J144" s="240"/>
      <c r="K144" s="240"/>
      <c r="L144" s="245"/>
      <c r="M144" s="246"/>
      <c r="N144" s="247"/>
      <c r="O144" s="247"/>
      <c r="P144" s="247"/>
      <c r="Q144" s="247"/>
      <c r="R144" s="247"/>
      <c r="S144" s="247"/>
      <c r="T144" s="248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9" t="s">
        <v>155</v>
      </c>
      <c r="AU144" s="249" t="s">
        <v>21</v>
      </c>
      <c r="AV144" s="14" t="s">
        <v>151</v>
      </c>
      <c r="AW144" s="14" t="s">
        <v>39</v>
      </c>
      <c r="AX144" s="14" t="s">
        <v>86</v>
      </c>
      <c r="AY144" s="249" t="s">
        <v>144</v>
      </c>
    </row>
    <row r="145" s="2" customFormat="1" ht="16.5" customHeight="1">
      <c r="A145" s="41"/>
      <c r="B145" s="42"/>
      <c r="C145" s="209" t="s">
        <v>241</v>
      </c>
      <c r="D145" s="209" t="s">
        <v>146</v>
      </c>
      <c r="E145" s="210" t="s">
        <v>476</v>
      </c>
      <c r="F145" s="211" t="s">
        <v>477</v>
      </c>
      <c r="G145" s="212" t="s">
        <v>149</v>
      </c>
      <c r="H145" s="213">
        <v>17620</v>
      </c>
      <c r="I145" s="214"/>
      <c r="J145" s="215">
        <f>ROUND(I145*H145,2)</f>
        <v>0</v>
      </c>
      <c r="K145" s="211" t="s">
        <v>32</v>
      </c>
      <c r="L145" s="47"/>
      <c r="M145" s="216" t="s">
        <v>32</v>
      </c>
      <c r="N145" s="217" t="s">
        <v>49</v>
      </c>
      <c r="O145" s="87"/>
      <c r="P145" s="218">
        <f>O145*H145</f>
        <v>0</v>
      </c>
      <c r="Q145" s="218">
        <v>0</v>
      </c>
      <c r="R145" s="218">
        <f>Q145*H145</f>
        <v>0</v>
      </c>
      <c r="S145" s="218">
        <v>0</v>
      </c>
      <c r="T145" s="219">
        <f>S145*H145</f>
        <v>0</v>
      </c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R145" s="220" t="s">
        <v>151</v>
      </c>
      <c r="AT145" s="220" t="s">
        <v>146</v>
      </c>
      <c r="AU145" s="220" t="s">
        <v>21</v>
      </c>
      <c r="AY145" s="19" t="s">
        <v>144</v>
      </c>
      <c r="BE145" s="221">
        <f>IF(N145="základní",J145,0)</f>
        <v>0</v>
      </c>
      <c r="BF145" s="221">
        <f>IF(N145="snížená",J145,0)</f>
        <v>0</v>
      </c>
      <c r="BG145" s="221">
        <f>IF(N145="zákl. přenesená",J145,0)</f>
        <v>0</v>
      </c>
      <c r="BH145" s="221">
        <f>IF(N145="sníž. přenesená",J145,0)</f>
        <v>0</v>
      </c>
      <c r="BI145" s="221">
        <f>IF(N145="nulová",J145,0)</f>
        <v>0</v>
      </c>
      <c r="BJ145" s="19" t="s">
        <v>86</v>
      </c>
      <c r="BK145" s="221">
        <f>ROUND(I145*H145,2)</f>
        <v>0</v>
      </c>
      <c r="BL145" s="19" t="s">
        <v>151</v>
      </c>
      <c r="BM145" s="220" t="s">
        <v>478</v>
      </c>
    </row>
    <row r="146" s="13" customFormat="1">
      <c r="A146" s="13"/>
      <c r="B146" s="227"/>
      <c r="C146" s="228"/>
      <c r="D146" s="229" t="s">
        <v>155</v>
      </c>
      <c r="E146" s="230" t="s">
        <v>32</v>
      </c>
      <c r="F146" s="231" t="s">
        <v>428</v>
      </c>
      <c r="G146" s="228"/>
      <c r="H146" s="232">
        <v>17620</v>
      </c>
      <c r="I146" s="233"/>
      <c r="J146" s="228"/>
      <c r="K146" s="228"/>
      <c r="L146" s="234"/>
      <c r="M146" s="235"/>
      <c r="N146" s="236"/>
      <c r="O146" s="236"/>
      <c r="P146" s="236"/>
      <c r="Q146" s="236"/>
      <c r="R146" s="236"/>
      <c r="S146" s="236"/>
      <c r="T146" s="237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8" t="s">
        <v>155</v>
      </c>
      <c r="AU146" s="238" t="s">
        <v>21</v>
      </c>
      <c r="AV146" s="13" t="s">
        <v>21</v>
      </c>
      <c r="AW146" s="13" t="s">
        <v>39</v>
      </c>
      <c r="AX146" s="13" t="s">
        <v>78</v>
      </c>
      <c r="AY146" s="238" t="s">
        <v>144</v>
      </c>
    </row>
    <row r="147" s="14" customFormat="1">
      <c r="A147" s="14"/>
      <c r="B147" s="239"/>
      <c r="C147" s="240"/>
      <c r="D147" s="229" t="s">
        <v>155</v>
      </c>
      <c r="E147" s="241" t="s">
        <v>32</v>
      </c>
      <c r="F147" s="242" t="s">
        <v>157</v>
      </c>
      <c r="G147" s="240"/>
      <c r="H147" s="243">
        <v>17620</v>
      </c>
      <c r="I147" s="244"/>
      <c r="J147" s="240"/>
      <c r="K147" s="240"/>
      <c r="L147" s="245"/>
      <c r="M147" s="246"/>
      <c r="N147" s="247"/>
      <c r="O147" s="247"/>
      <c r="P147" s="247"/>
      <c r="Q147" s="247"/>
      <c r="R147" s="247"/>
      <c r="S147" s="247"/>
      <c r="T147" s="248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9" t="s">
        <v>155</v>
      </c>
      <c r="AU147" s="249" t="s">
        <v>21</v>
      </c>
      <c r="AV147" s="14" t="s">
        <v>151</v>
      </c>
      <c r="AW147" s="14" t="s">
        <v>39</v>
      </c>
      <c r="AX147" s="14" t="s">
        <v>86</v>
      </c>
      <c r="AY147" s="249" t="s">
        <v>144</v>
      </c>
    </row>
    <row r="148" s="2" customFormat="1" ht="16.5" customHeight="1">
      <c r="A148" s="41"/>
      <c r="B148" s="42"/>
      <c r="C148" s="263" t="s">
        <v>249</v>
      </c>
      <c r="D148" s="263" t="s">
        <v>337</v>
      </c>
      <c r="E148" s="264" t="s">
        <v>479</v>
      </c>
      <c r="F148" s="265" t="s">
        <v>480</v>
      </c>
      <c r="G148" s="266" t="s">
        <v>149</v>
      </c>
      <c r="H148" s="267">
        <v>20263</v>
      </c>
      <c r="I148" s="268"/>
      <c r="J148" s="269">
        <f>ROUND(I148*H148,2)</f>
        <v>0</v>
      </c>
      <c r="K148" s="265" t="s">
        <v>32</v>
      </c>
      <c r="L148" s="270"/>
      <c r="M148" s="271" t="s">
        <v>32</v>
      </c>
      <c r="N148" s="272" t="s">
        <v>49</v>
      </c>
      <c r="O148" s="87"/>
      <c r="P148" s="218">
        <f>O148*H148</f>
        <v>0</v>
      </c>
      <c r="Q148" s="218">
        <v>0</v>
      </c>
      <c r="R148" s="218">
        <f>Q148*H148</f>
        <v>0</v>
      </c>
      <c r="S148" s="218">
        <v>0</v>
      </c>
      <c r="T148" s="219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20" t="s">
        <v>192</v>
      </c>
      <c r="AT148" s="220" t="s">
        <v>337</v>
      </c>
      <c r="AU148" s="220" t="s">
        <v>21</v>
      </c>
      <c r="AY148" s="19" t="s">
        <v>144</v>
      </c>
      <c r="BE148" s="221">
        <f>IF(N148="základní",J148,0)</f>
        <v>0</v>
      </c>
      <c r="BF148" s="221">
        <f>IF(N148="snížená",J148,0)</f>
        <v>0</v>
      </c>
      <c r="BG148" s="221">
        <f>IF(N148="zákl. přenesená",J148,0)</f>
        <v>0</v>
      </c>
      <c r="BH148" s="221">
        <f>IF(N148="sníž. přenesená",J148,0)</f>
        <v>0</v>
      </c>
      <c r="BI148" s="221">
        <f>IF(N148="nulová",J148,0)</f>
        <v>0</v>
      </c>
      <c r="BJ148" s="19" t="s">
        <v>86</v>
      </c>
      <c r="BK148" s="221">
        <f>ROUND(I148*H148,2)</f>
        <v>0</v>
      </c>
      <c r="BL148" s="19" t="s">
        <v>151</v>
      </c>
      <c r="BM148" s="220" t="s">
        <v>481</v>
      </c>
    </row>
    <row r="149" s="13" customFormat="1">
      <c r="A149" s="13"/>
      <c r="B149" s="227"/>
      <c r="C149" s="228"/>
      <c r="D149" s="229" t="s">
        <v>155</v>
      </c>
      <c r="E149" s="230" t="s">
        <v>32</v>
      </c>
      <c r="F149" s="231" t="s">
        <v>475</v>
      </c>
      <c r="G149" s="228"/>
      <c r="H149" s="232">
        <v>20263</v>
      </c>
      <c r="I149" s="233"/>
      <c r="J149" s="228"/>
      <c r="K149" s="228"/>
      <c r="L149" s="234"/>
      <c r="M149" s="235"/>
      <c r="N149" s="236"/>
      <c r="O149" s="236"/>
      <c r="P149" s="236"/>
      <c r="Q149" s="236"/>
      <c r="R149" s="236"/>
      <c r="S149" s="236"/>
      <c r="T149" s="237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8" t="s">
        <v>155</v>
      </c>
      <c r="AU149" s="238" t="s">
        <v>21</v>
      </c>
      <c r="AV149" s="13" t="s">
        <v>21</v>
      </c>
      <c r="AW149" s="13" t="s">
        <v>39</v>
      </c>
      <c r="AX149" s="13" t="s">
        <v>78</v>
      </c>
      <c r="AY149" s="238" t="s">
        <v>144</v>
      </c>
    </row>
    <row r="150" s="14" customFormat="1">
      <c r="A150" s="14"/>
      <c r="B150" s="239"/>
      <c r="C150" s="240"/>
      <c r="D150" s="229" t="s">
        <v>155</v>
      </c>
      <c r="E150" s="241" t="s">
        <v>32</v>
      </c>
      <c r="F150" s="242" t="s">
        <v>157</v>
      </c>
      <c r="G150" s="240"/>
      <c r="H150" s="243">
        <v>20263</v>
      </c>
      <c r="I150" s="244"/>
      <c r="J150" s="240"/>
      <c r="K150" s="240"/>
      <c r="L150" s="245"/>
      <c r="M150" s="246"/>
      <c r="N150" s="247"/>
      <c r="O150" s="247"/>
      <c r="P150" s="247"/>
      <c r="Q150" s="247"/>
      <c r="R150" s="247"/>
      <c r="S150" s="247"/>
      <c r="T150" s="24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49" t="s">
        <v>155</v>
      </c>
      <c r="AU150" s="249" t="s">
        <v>21</v>
      </c>
      <c r="AV150" s="14" t="s">
        <v>151</v>
      </c>
      <c r="AW150" s="14" t="s">
        <v>39</v>
      </c>
      <c r="AX150" s="14" t="s">
        <v>86</v>
      </c>
      <c r="AY150" s="249" t="s">
        <v>144</v>
      </c>
    </row>
    <row r="151" s="12" customFormat="1" ht="22.8" customHeight="1">
      <c r="A151" s="12"/>
      <c r="B151" s="193"/>
      <c r="C151" s="194"/>
      <c r="D151" s="195" t="s">
        <v>77</v>
      </c>
      <c r="E151" s="207" t="s">
        <v>198</v>
      </c>
      <c r="F151" s="207" t="s">
        <v>221</v>
      </c>
      <c r="G151" s="194"/>
      <c r="H151" s="194"/>
      <c r="I151" s="197"/>
      <c r="J151" s="208">
        <f>BK151</f>
        <v>0</v>
      </c>
      <c r="K151" s="194"/>
      <c r="L151" s="199"/>
      <c r="M151" s="200"/>
      <c r="N151" s="201"/>
      <c r="O151" s="201"/>
      <c r="P151" s="202">
        <f>SUM(P152:P158)</f>
        <v>0</v>
      </c>
      <c r="Q151" s="201"/>
      <c r="R151" s="202">
        <f>SUM(R152:R158)</f>
        <v>1.4019999999999999</v>
      </c>
      <c r="S151" s="201"/>
      <c r="T151" s="203">
        <f>SUM(T152:T158)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04" t="s">
        <v>86</v>
      </c>
      <c r="AT151" s="205" t="s">
        <v>77</v>
      </c>
      <c r="AU151" s="205" t="s">
        <v>86</v>
      </c>
      <c r="AY151" s="204" t="s">
        <v>144</v>
      </c>
      <c r="BK151" s="206">
        <f>SUM(BK152:BK158)</f>
        <v>0</v>
      </c>
    </row>
    <row r="152" s="2" customFormat="1" ht="16.5" customHeight="1">
      <c r="A152" s="41"/>
      <c r="B152" s="42"/>
      <c r="C152" s="209" t="s">
        <v>253</v>
      </c>
      <c r="D152" s="209" t="s">
        <v>146</v>
      </c>
      <c r="E152" s="210" t="s">
        <v>343</v>
      </c>
      <c r="F152" s="211" t="s">
        <v>344</v>
      </c>
      <c r="G152" s="212" t="s">
        <v>345</v>
      </c>
      <c r="H152" s="213">
        <v>1402.0799999999999</v>
      </c>
      <c r="I152" s="214"/>
      <c r="J152" s="215">
        <f>ROUND(I152*H152,2)</f>
        <v>0</v>
      </c>
      <c r="K152" s="211" t="s">
        <v>150</v>
      </c>
      <c r="L152" s="47"/>
      <c r="M152" s="216" t="s">
        <v>32</v>
      </c>
      <c r="N152" s="217" t="s">
        <v>49</v>
      </c>
      <c r="O152" s="87"/>
      <c r="P152" s="218">
        <f>O152*H152</f>
        <v>0</v>
      </c>
      <c r="Q152" s="218">
        <v>0</v>
      </c>
      <c r="R152" s="218">
        <f>Q152*H152</f>
        <v>0</v>
      </c>
      <c r="S152" s="218">
        <v>0</v>
      </c>
      <c r="T152" s="219">
        <f>S152*H152</f>
        <v>0</v>
      </c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R152" s="220" t="s">
        <v>151</v>
      </c>
      <c r="AT152" s="220" t="s">
        <v>146</v>
      </c>
      <c r="AU152" s="220" t="s">
        <v>21</v>
      </c>
      <c r="AY152" s="19" t="s">
        <v>144</v>
      </c>
      <c r="BE152" s="221">
        <f>IF(N152="základní",J152,0)</f>
        <v>0</v>
      </c>
      <c r="BF152" s="221">
        <f>IF(N152="snížená",J152,0)</f>
        <v>0</v>
      </c>
      <c r="BG152" s="221">
        <f>IF(N152="zákl. přenesená",J152,0)</f>
        <v>0</v>
      </c>
      <c r="BH152" s="221">
        <f>IF(N152="sníž. přenesená",J152,0)</f>
        <v>0</v>
      </c>
      <c r="BI152" s="221">
        <f>IF(N152="nulová",J152,0)</f>
        <v>0</v>
      </c>
      <c r="BJ152" s="19" t="s">
        <v>86</v>
      </c>
      <c r="BK152" s="221">
        <f>ROUND(I152*H152,2)</f>
        <v>0</v>
      </c>
      <c r="BL152" s="19" t="s">
        <v>151</v>
      </c>
      <c r="BM152" s="220" t="s">
        <v>482</v>
      </c>
    </row>
    <row r="153" s="2" customFormat="1">
      <c r="A153" s="41"/>
      <c r="B153" s="42"/>
      <c r="C153" s="43"/>
      <c r="D153" s="222" t="s">
        <v>153</v>
      </c>
      <c r="E153" s="43"/>
      <c r="F153" s="223" t="s">
        <v>347</v>
      </c>
      <c r="G153" s="43"/>
      <c r="H153" s="43"/>
      <c r="I153" s="224"/>
      <c r="J153" s="43"/>
      <c r="K153" s="43"/>
      <c r="L153" s="47"/>
      <c r="M153" s="225"/>
      <c r="N153" s="226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19" t="s">
        <v>153</v>
      </c>
      <c r="AU153" s="19" t="s">
        <v>21</v>
      </c>
    </row>
    <row r="154" s="13" customFormat="1">
      <c r="A154" s="13"/>
      <c r="B154" s="227"/>
      <c r="C154" s="228"/>
      <c r="D154" s="229" t="s">
        <v>155</v>
      </c>
      <c r="E154" s="230" t="s">
        <v>32</v>
      </c>
      <c r="F154" s="231" t="s">
        <v>483</v>
      </c>
      <c r="G154" s="228"/>
      <c r="H154" s="232">
        <v>1402.0799999999999</v>
      </c>
      <c r="I154" s="233"/>
      <c r="J154" s="228"/>
      <c r="K154" s="228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155</v>
      </c>
      <c r="AU154" s="238" t="s">
        <v>21</v>
      </c>
      <c r="AV154" s="13" t="s">
        <v>21</v>
      </c>
      <c r="AW154" s="13" t="s">
        <v>39</v>
      </c>
      <c r="AX154" s="13" t="s">
        <v>78</v>
      </c>
      <c r="AY154" s="238" t="s">
        <v>144</v>
      </c>
    </row>
    <row r="155" s="14" customFormat="1">
      <c r="A155" s="14"/>
      <c r="B155" s="239"/>
      <c r="C155" s="240"/>
      <c r="D155" s="229" t="s">
        <v>155</v>
      </c>
      <c r="E155" s="241" t="s">
        <v>32</v>
      </c>
      <c r="F155" s="242" t="s">
        <v>157</v>
      </c>
      <c r="G155" s="240"/>
      <c r="H155" s="243">
        <v>1402.0799999999999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9" t="s">
        <v>155</v>
      </c>
      <c r="AU155" s="249" t="s">
        <v>21</v>
      </c>
      <c r="AV155" s="14" t="s">
        <v>151</v>
      </c>
      <c r="AW155" s="14" t="s">
        <v>39</v>
      </c>
      <c r="AX155" s="14" t="s">
        <v>86</v>
      </c>
      <c r="AY155" s="249" t="s">
        <v>144</v>
      </c>
    </row>
    <row r="156" s="2" customFormat="1" ht="16.5" customHeight="1">
      <c r="A156" s="41"/>
      <c r="B156" s="42"/>
      <c r="C156" s="263" t="s">
        <v>259</v>
      </c>
      <c r="D156" s="263" t="s">
        <v>337</v>
      </c>
      <c r="E156" s="264" t="s">
        <v>349</v>
      </c>
      <c r="F156" s="265" t="s">
        <v>350</v>
      </c>
      <c r="G156" s="266" t="s">
        <v>244</v>
      </c>
      <c r="H156" s="267">
        <v>1.4019999999999999</v>
      </c>
      <c r="I156" s="268"/>
      <c r="J156" s="269">
        <f>ROUND(I156*H156,2)</f>
        <v>0</v>
      </c>
      <c r="K156" s="265" t="s">
        <v>150</v>
      </c>
      <c r="L156" s="270"/>
      <c r="M156" s="271" t="s">
        <v>32</v>
      </c>
      <c r="N156" s="272" t="s">
        <v>49</v>
      </c>
      <c r="O156" s="87"/>
      <c r="P156" s="218">
        <f>O156*H156</f>
        <v>0</v>
      </c>
      <c r="Q156" s="218">
        <v>1</v>
      </c>
      <c r="R156" s="218">
        <f>Q156*H156</f>
        <v>1.4019999999999999</v>
      </c>
      <c r="S156" s="218">
        <v>0</v>
      </c>
      <c r="T156" s="21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0" t="s">
        <v>192</v>
      </c>
      <c r="AT156" s="220" t="s">
        <v>337</v>
      </c>
      <c r="AU156" s="220" t="s">
        <v>21</v>
      </c>
      <c r="AY156" s="19" t="s">
        <v>144</v>
      </c>
      <c r="BE156" s="221">
        <f>IF(N156="základní",J156,0)</f>
        <v>0</v>
      </c>
      <c r="BF156" s="221">
        <f>IF(N156="snížená",J156,0)</f>
        <v>0</v>
      </c>
      <c r="BG156" s="221">
        <f>IF(N156="zákl. přenesená",J156,0)</f>
        <v>0</v>
      </c>
      <c r="BH156" s="221">
        <f>IF(N156="sníž. přenesená",J156,0)</f>
        <v>0</v>
      </c>
      <c r="BI156" s="221">
        <f>IF(N156="nulová",J156,0)</f>
        <v>0</v>
      </c>
      <c r="BJ156" s="19" t="s">
        <v>86</v>
      </c>
      <c r="BK156" s="221">
        <f>ROUND(I156*H156,2)</f>
        <v>0</v>
      </c>
      <c r="BL156" s="19" t="s">
        <v>151</v>
      </c>
      <c r="BM156" s="220" t="s">
        <v>484</v>
      </c>
    </row>
    <row r="157" s="13" customFormat="1">
      <c r="A157" s="13"/>
      <c r="B157" s="227"/>
      <c r="C157" s="228"/>
      <c r="D157" s="229" t="s">
        <v>155</v>
      </c>
      <c r="E157" s="230" t="s">
        <v>32</v>
      </c>
      <c r="F157" s="231" t="s">
        <v>485</v>
      </c>
      <c r="G157" s="228"/>
      <c r="H157" s="232">
        <v>1.4019999999999999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155</v>
      </c>
      <c r="AU157" s="238" t="s">
        <v>21</v>
      </c>
      <c r="AV157" s="13" t="s">
        <v>21</v>
      </c>
      <c r="AW157" s="13" t="s">
        <v>39</v>
      </c>
      <c r="AX157" s="13" t="s">
        <v>78</v>
      </c>
      <c r="AY157" s="238" t="s">
        <v>144</v>
      </c>
    </row>
    <row r="158" s="14" customFormat="1">
      <c r="A158" s="14"/>
      <c r="B158" s="239"/>
      <c r="C158" s="240"/>
      <c r="D158" s="229" t="s">
        <v>155</v>
      </c>
      <c r="E158" s="241" t="s">
        <v>32</v>
      </c>
      <c r="F158" s="242" t="s">
        <v>157</v>
      </c>
      <c r="G158" s="240"/>
      <c r="H158" s="243">
        <v>1.4019999999999999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155</v>
      </c>
      <c r="AU158" s="249" t="s">
        <v>21</v>
      </c>
      <c r="AV158" s="14" t="s">
        <v>151</v>
      </c>
      <c r="AW158" s="14" t="s">
        <v>39</v>
      </c>
      <c r="AX158" s="14" t="s">
        <v>86</v>
      </c>
      <c r="AY158" s="249" t="s">
        <v>144</v>
      </c>
    </row>
    <row r="159" s="12" customFormat="1" ht="25.92" customHeight="1">
      <c r="A159" s="12"/>
      <c r="B159" s="193"/>
      <c r="C159" s="194"/>
      <c r="D159" s="195" t="s">
        <v>77</v>
      </c>
      <c r="E159" s="196" t="s">
        <v>353</v>
      </c>
      <c r="F159" s="196" t="s">
        <v>354</v>
      </c>
      <c r="G159" s="194"/>
      <c r="H159" s="194"/>
      <c r="I159" s="197"/>
      <c r="J159" s="198">
        <f>BK159</f>
        <v>0</v>
      </c>
      <c r="K159" s="194"/>
      <c r="L159" s="199"/>
      <c r="M159" s="200"/>
      <c r="N159" s="201"/>
      <c r="O159" s="201"/>
      <c r="P159" s="202">
        <f>P160</f>
        <v>0</v>
      </c>
      <c r="Q159" s="201"/>
      <c r="R159" s="202">
        <f>R160</f>
        <v>0</v>
      </c>
      <c r="S159" s="201"/>
      <c r="T159" s="203">
        <f>T160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4" t="s">
        <v>21</v>
      </c>
      <c r="AT159" s="205" t="s">
        <v>77</v>
      </c>
      <c r="AU159" s="205" t="s">
        <v>78</v>
      </c>
      <c r="AY159" s="204" t="s">
        <v>144</v>
      </c>
      <c r="BK159" s="206">
        <f>BK160</f>
        <v>0</v>
      </c>
    </row>
    <row r="160" s="12" customFormat="1" ht="22.8" customHeight="1">
      <c r="A160" s="12"/>
      <c r="B160" s="193"/>
      <c r="C160" s="194"/>
      <c r="D160" s="195" t="s">
        <v>77</v>
      </c>
      <c r="E160" s="207" t="s">
        <v>355</v>
      </c>
      <c r="F160" s="207" t="s">
        <v>356</v>
      </c>
      <c r="G160" s="194"/>
      <c r="H160" s="194"/>
      <c r="I160" s="197"/>
      <c r="J160" s="208">
        <f>BK160</f>
        <v>0</v>
      </c>
      <c r="K160" s="194"/>
      <c r="L160" s="199"/>
      <c r="M160" s="200"/>
      <c r="N160" s="201"/>
      <c r="O160" s="201"/>
      <c r="P160" s="202">
        <f>SUM(P161:P171)</f>
        <v>0</v>
      </c>
      <c r="Q160" s="201"/>
      <c r="R160" s="202">
        <f>SUM(R161:R171)</f>
        <v>0</v>
      </c>
      <c r="S160" s="201"/>
      <c r="T160" s="203">
        <f>SUM(T161:T171)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204" t="s">
        <v>21</v>
      </c>
      <c r="AT160" s="205" t="s">
        <v>77</v>
      </c>
      <c r="AU160" s="205" t="s">
        <v>86</v>
      </c>
      <c r="AY160" s="204" t="s">
        <v>144</v>
      </c>
      <c r="BK160" s="206">
        <f>SUM(BK161:BK171)</f>
        <v>0</v>
      </c>
    </row>
    <row r="161" s="2" customFormat="1" ht="24.15" customHeight="1">
      <c r="A161" s="41"/>
      <c r="B161" s="42"/>
      <c r="C161" s="209" t="s">
        <v>266</v>
      </c>
      <c r="D161" s="209" t="s">
        <v>146</v>
      </c>
      <c r="E161" s="210" t="s">
        <v>367</v>
      </c>
      <c r="F161" s="211" t="s">
        <v>368</v>
      </c>
      <c r="G161" s="212" t="s">
        <v>149</v>
      </c>
      <c r="H161" s="213">
        <v>44510</v>
      </c>
      <c r="I161" s="214"/>
      <c r="J161" s="215">
        <f>ROUND(I161*H161,2)</f>
        <v>0</v>
      </c>
      <c r="K161" s="211" t="s">
        <v>150</v>
      </c>
      <c r="L161" s="47"/>
      <c r="M161" s="216" t="s">
        <v>32</v>
      </c>
      <c r="N161" s="217" t="s">
        <v>49</v>
      </c>
      <c r="O161" s="87"/>
      <c r="P161" s="218">
        <f>O161*H161</f>
        <v>0</v>
      </c>
      <c r="Q161" s="218">
        <v>0</v>
      </c>
      <c r="R161" s="218">
        <f>Q161*H161</f>
        <v>0</v>
      </c>
      <c r="S161" s="218">
        <v>0</v>
      </c>
      <c r="T161" s="219">
        <f>S161*H161</f>
        <v>0</v>
      </c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R161" s="220" t="s">
        <v>241</v>
      </c>
      <c r="AT161" s="220" t="s">
        <v>146</v>
      </c>
      <c r="AU161" s="220" t="s">
        <v>21</v>
      </c>
      <c r="AY161" s="19" t="s">
        <v>144</v>
      </c>
      <c r="BE161" s="221">
        <f>IF(N161="základní",J161,0)</f>
        <v>0</v>
      </c>
      <c r="BF161" s="221">
        <f>IF(N161="snížená",J161,0)</f>
        <v>0</v>
      </c>
      <c r="BG161" s="221">
        <f>IF(N161="zákl. přenesená",J161,0)</f>
        <v>0</v>
      </c>
      <c r="BH161" s="221">
        <f>IF(N161="sníž. přenesená",J161,0)</f>
        <v>0</v>
      </c>
      <c r="BI161" s="221">
        <f>IF(N161="nulová",J161,0)</f>
        <v>0</v>
      </c>
      <c r="BJ161" s="19" t="s">
        <v>86</v>
      </c>
      <c r="BK161" s="221">
        <f>ROUND(I161*H161,2)</f>
        <v>0</v>
      </c>
      <c r="BL161" s="19" t="s">
        <v>241</v>
      </c>
      <c r="BM161" s="220" t="s">
        <v>486</v>
      </c>
    </row>
    <row r="162" s="2" customFormat="1">
      <c r="A162" s="41"/>
      <c r="B162" s="42"/>
      <c r="C162" s="43"/>
      <c r="D162" s="222" t="s">
        <v>153</v>
      </c>
      <c r="E162" s="43"/>
      <c r="F162" s="223" t="s">
        <v>370</v>
      </c>
      <c r="G162" s="43"/>
      <c r="H162" s="43"/>
      <c r="I162" s="224"/>
      <c r="J162" s="43"/>
      <c r="K162" s="43"/>
      <c r="L162" s="47"/>
      <c r="M162" s="225"/>
      <c r="N162" s="226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19" t="s">
        <v>153</v>
      </c>
      <c r="AU162" s="19" t="s">
        <v>21</v>
      </c>
    </row>
    <row r="163" s="13" customFormat="1">
      <c r="A163" s="13"/>
      <c r="B163" s="227"/>
      <c r="C163" s="228"/>
      <c r="D163" s="229" t="s">
        <v>155</v>
      </c>
      <c r="E163" s="230" t="s">
        <v>32</v>
      </c>
      <c r="F163" s="231" t="s">
        <v>487</v>
      </c>
      <c r="G163" s="228"/>
      <c r="H163" s="232">
        <v>26890</v>
      </c>
      <c r="I163" s="233"/>
      <c r="J163" s="228"/>
      <c r="K163" s="228"/>
      <c r="L163" s="234"/>
      <c r="M163" s="235"/>
      <c r="N163" s="236"/>
      <c r="O163" s="236"/>
      <c r="P163" s="236"/>
      <c r="Q163" s="236"/>
      <c r="R163" s="236"/>
      <c r="S163" s="236"/>
      <c r="T163" s="237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8" t="s">
        <v>155</v>
      </c>
      <c r="AU163" s="238" t="s">
        <v>21</v>
      </c>
      <c r="AV163" s="13" t="s">
        <v>21</v>
      </c>
      <c r="AW163" s="13" t="s">
        <v>39</v>
      </c>
      <c r="AX163" s="13" t="s">
        <v>78</v>
      </c>
      <c r="AY163" s="238" t="s">
        <v>144</v>
      </c>
    </row>
    <row r="164" s="13" customFormat="1">
      <c r="A164" s="13"/>
      <c r="B164" s="227"/>
      <c r="C164" s="228"/>
      <c r="D164" s="229" t="s">
        <v>155</v>
      </c>
      <c r="E164" s="230" t="s">
        <v>32</v>
      </c>
      <c r="F164" s="231" t="s">
        <v>488</v>
      </c>
      <c r="G164" s="228"/>
      <c r="H164" s="232">
        <v>17620</v>
      </c>
      <c r="I164" s="233"/>
      <c r="J164" s="228"/>
      <c r="K164" s="228"/>
      <c r="L164" s="234"/>
      <c r="M164" s="235"/>
      <c r="N164" s="236"/>
      <c r="O164" s="236"/>
      <c r="P164" s="236"/>
      <c r="Q164" s="236"/>
      <c r="R164" s="236"/>
      <c r="S164" s="236"/>
      <c r="T164" s="23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8" t="s">
        <v>155</v>
      </c>
      <c r="AU164" s="238" t="s">
        <v>21</v>
      </c>
      <c r="AV164" s="13" t="s">
        <v>21</v>
      </c>
      <c r="AW164" s="13" t="s">
        <v>39</v>
      </c>
      <c r="AX164" s="13" t="s">
        <v>78</v>
      </c>
      <c r="AY164" s="238" t="s">
        <v>144</v>
      </c>
    </row>
    <row r="165" s="14" customFormat="1">
      <c r="A165" s="14"/>
      <c r="B165" s="239"/>
      <c r="C165" s="240"/>
      <c r="D165" s="229" t="s">
        <v>155</v>
      </c>
      <c r="E165" s="241" t="s">
        <v>32</v>
      </c>
      <c r="F165" s="242" t="s">
        <v>157</v>
      </c>
      <c r="G165" s="240"/>
      <c r="H165" s="243">
        <v>44510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9" t="s">
        <v>155</v>
      </c>
      <c r="AU165" s="249" t="s">
        <v>21</v>
      </c>
      <c r="AV165" s="14" t="s">
        <v>151</v>
      </c>
      <c r="AW165" s="14" t="s">
        <v>39</v>
      </c>
      <c r="AX165" s="14" t="s">
        <v>86</v>
      </c>
      <c r="AY165" s="249" t="s">
        <v>144</v>
      </c>
    </row>
    <row r="166" s="2" customFormat="1" ht="16.5" customHeight="1">
      <c r="A166" s="41"/>
      <c r="B166" s="42"/>
      <c r="C166" s="263" t="s">
        <v>7</v>
      </c>
      <c r="D166" s="263" t="s">
        <v>337</v>
      </c>
      <c r="E166" s="264" t="s">
        <v>489</v>
      </c>
      <c r="F166" s="265" t="s">
        <v>490</v>
      </c>
      <c r="G166" s="266" t="s">
        <v>149</v>
      </c>
      <c r="H166" s="267">
        <v>30923.5</v>
      </c>
      <c r="I166" s="268"/>
      <c r="J166" s="269">
        <f>ROUND(I166*H166,2)</f>
        <v>0</v>
      </c>
      <c r="K166" s="265" t="s">
        <v>32</v>
      </c>
      <c r="L166" s="270"/>
      <c r="M166" s="271" t="s">
        <v>32</v>
      </c>
      <c r="N166" s="272" t="s">
        <v>49</v>
      </c>
      <c r="O166" s="87"/>
      <c r="P166" s="218">
        <f>O166*H166</f>
        <v>0</v>
      </c>
      <c r="Q166" s="218">
        <v>0</v>
      </c>
      <c r="R166" s="218">
        <f>Q166*H166</f>
        <v>0</v>
      </c>
      <c r="S166" s="218">
        <v>0</v>
      </c>
      <c r="T166" s="219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0" t="s">
        <v>192</v>
      </c>
      <c r="AT166" s="220" t="s">
        <v>337</v>
      </c>
      <c r="AU166" s="220" t="s">
        <v>21</v>
      </c>
      <c r="AY166" s="19" t="s">
        <v>144</v>
      </c>
      <c r="BE166" s="221">
        <f>IF(N166="základní",J166,0)</f>
        <v>0</v>
      </c>
      <c r="BF166" s="221">
        <f>IF(N166="snížená",J166,0)</f>
        <v>0</v>
      </c>
      <c r="BG166" s="221">
        <f>IF(N166="zákl. přenesená",J166,0)</f>
        <v>0</v>
      </c>
      <c r="BH166" s="221">
        <f>IF(N166="sníž. přenesená",J166,0)</f>
        <v>0</v>
      </c>
      <c r="BI166" s="221">
        <f>IF(N166="nulová",J166,0)</f>
        <v>0</v>
      </c>
      <c r="BJ166" s="19" t="s">
        <v>86</v>
      </c>
      <c r="BK166" s="221">
        <f>ROUND(I166*H166,2)</f>
        <v>0</v>
      </c>
      <c r="BL166" s="19" t="s">
        <v>151</v>
      </c>
      <c r="BM166" s="220" t="s">
        <v>491</v>
      </c>
    </row>
    <row r="167" s="13" customFormat="1">
      <c r="A167" s="13"/>
      <c r="B167" s="227"/>
      <c r="C167" s="228"/>
      <c r="D167" s="229" t="s">
        <v>155</v>
      </c>
      <c r="E167" s="230" t="s">
        <v>32</v>
      </c>
      <c r="F167" s="231" t="s">
        <v>492</v>
      </c>
      <c r="G167" s="228"/>
      <c r="H167" s="232">
        <v>30923.5</v>
      </c>
      <c r="I167" s="233"/>
      <c r="J167" s="228"/>
      <c r="K167" s="228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155</v>
      </c>
      <c r="AU167" s="238" t="s">
        <v>21</v>
      </c>
      <c r="AV167" s="13" t="s">
        <v>21</v>
      </c>
      <c r="AW167" s="13" t="s">
        <v>39</v>
      </c>
      <c r="AX167" s="13" t="s">
        <v>78</v>
      </c>
      <c r="AY167" s="238" t="s">
        <v>144</v>
      </c>
    </row>
    <row r="168" s="14" customFormat="1">
      <c r="A168" s="14"/>
      <c r="B168" s="239"/>
      <c r="C168" s="240"/>
      <c r="D168" s="229" t="s">
        <v>155</v>
      </c>
      <c r="E168" s="241" t="s">
        <v>32</v>
      </c>
      <c r="F168" s="242" t="s">
        <v>157</v>
      </c>
      <c r="G168" s="240"/>
      <c r="H168" s="243">
        <v>30923.5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9" t="s">
        <v>155</v>
      </c>
      <c r="AU168" s="249" t="s">
        <v>21</v>
      </c>
      <c r="AV168" s="14" t="s">
        <v>151</v>
      </c>
      <c r="AW168" s="14" t="s">
        <v>39</v>
      </c>
      <c r="AX168" s="14" t="s">
        <v>86</v>
      </c>
      <c r="AY168" s="249" t="s">
        <v>144</v>
      </c>
    </row>
    <row r="169" s="2" customFormat="1" ht="16.5" customHeight="1">
      <c r="A169" s="41"/>
      <c r="B169" s="42"/>
      <c r="C169" s="263" t="s">
        <v>275</v>
      </c>
      <c r="D169" s="263" t="s">
        <v>337</v>
      </c>
      <c r="E169" s="264" t="s">
        <v>493</v>
      </c>
      <c r="F169" s="265" t="s">
        <v>494</v>
      </c>
      <c r="G169" s="266" t="s">
        <v>149</v>
      </c>
      <c r="H169" s="267">
        <v>20263</v>
      </c>
      <c r="I169" s="268"/>
      <c r="J169" s="269">
        <f>ROUND(I169*H169,2)</f>
        <v>0</v>
      </c>
      <c r="K169" s="265" t="s">
        <v>32</v>
      </c>
      <c r="L169" s="270"/>
      <c r="M169" s="271" t="s">
        <v>32</v>
      </c>
      <c r="N169" s="272" t="s">
        <v>49</v>
      </c>
      <c r="O169" s="87"/>
      <c r="P169" s="218">
        <f>O169*H169</f>
        <v>0</v>
      </c>
      <c r="Q169" s="218">
        <v>0</v>
      </c>
      <c r="R169" s="218">
        <f>Q169*H169</f>
        <v>0</v>
      </c>
      <c r="S169" s="218">
        <v>0</v>
      </c>
      <c r="T169" s="21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0" t="s">
        <v>192</v>
      </c>
      <c r="AT169" s="220" t="s">
        <v>337</v>
      </c>
      <c r="AU169" s="220" t="s">
        <v>21</v>
      </c>
      <c r="AY169" s="19" t="s">
        <v>144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19" t="s">
        <v>86</v>
      </c>
      <c r="BK169" s="221">
        <f>ROUND(I169*H169,2)</f>
        <v>0</v>
      </c>
      <c r="BL169" s="19" t="s">
        <v>151</v>
      </c>
      <c r="BM169" s="220" t="s">
        <v>495</v>
      </c>
    </row>
    <row r="170" s="13" customFormat="1">
      <c r="A170" s="13"/>
      <c r="B170" s="227"/>
      <c r="C170" s="228"/>
      <c r="D170" s="229" t="s">
        <v>155</v>
      </c>
      <c r="E170" s="230" t="s">
        <v>32</v>
      </c>
      <c r="F170" s="231" t="s">
        <v>475</v>
      </c>
      <c r="G170" s="228"/>
      <c r="H170" s="232">
        <v>20263</v>
      </c>
      <c r="I170" s="233"/>
      <c r="J170" s="228"/>
      <c r="K170" s="228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155</v>
      </c>
      <c r="AU170" s="238" t="s">
        <v>21</v>
      </c>
      <c r="AV170" s="13" t="s">
        <v>21</v>
      </c>
      <c r="AW170" s="13" t="s">
        <v>39</v>
      </c>
      <c r="AX170" s="13" t="s">
        <v>78</v>
      </c>
      <c r="AY170" s="238" t="s">
        <v>144</v>
      </c>
    </row>
    <row r="171" s="14" customFormat="1">
      <c r="A171" s="14"/>
      <c r="B171" s="239"/>
      <c r="C171" s="240"/>
      <c r="D171" s="229" t="s">
        <v>155</v>
      </c>
      <c r="E171" s="241" t="s">
        <v>32</v>
      </c>
      <c r="F171" s="242" t="s">
        <v>157</v>
      </c>
      <c r="G171" s="240"/>
      <c r="H171" s="243">
        <v>20263</v>
      </c>
      <c r="I171" s="244"/>
      <c r="J171" s="240"/>
      <c r="K171" s="240"/>
      <c r="L171" s="245"/>
      <c r="M171" s="260"/>
      <c r="N171" s="261"/>
      <c r="O171" s="261"/>
      <c r="P171" s="261"/>
      <c r="Q171" s="261"/>
      <c r="R171" s="261"/>
      <c r="S171" s="261"/>
      <c r="T171" s="262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9" t="s">
        <v>155</v>
      </c>
      <c r="AU171" s="249" t="s">
        <v>21</v>
      </c>
      <c r="AV171" s="14" t="s">
        <v>151</v>
      </c>
      <c r="AW171" s="14" t="s">
        <v>39</v>
      </c>
      <c r="AX171" s="14" t="s">
        <v>86</v>
      </c>
      <c r="AY171" s="249" t="s">
        <v>144</v>
      </c>
    </row>
    <row r="172" s="2" customFormat="1" ht="6.96" customHeight="1">
      <c r="A172" s="41"/>
      <c r="B172" s="62"/>
      <c r="C172" s="63"/>
      <c r="D172" s="63"/>
      <c r="E172" s="63"/>
      <c r="F172" s="63"/>
      <c r="G172" s="63"/>
      <c r="H172" s="63"/>
      <c r="I172" s="63"/>
      <c r="J172" s="63"/>
      <c r="K172" s="63"/>
      <c r="L172" s="47"/>
      <c r="M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</row>
  </sheetData>
  <sheetProtection sheet="1" autoFilter="0" formatColumns="0" formatRows="0" objects="1" scenarios="1" spinCount="100000" saltValue="swl6eeqxfsCt88bGxjS12HCNcJSlZDWwjIqF5yzPYbVowlGyr7+daOXDP8fMZqLmIphC4DG1I7wPLG5lQOsYng==" hashValue="jLNmKiqCQoqxBbHS2pj8UxSmMshRbJtbu3/E1a4IjVI/jdpqmHUKDIrpZmPIVAnnkPBRloQE3he/9xUd0uR0jQ==" algorithmName="SHA-512" password="CC35"/>
  <autoFilter ref="C84:K171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hyperlinks>
    <hyperlink ref="F89" r:id="rId1" display="https://podminky.urs.cz/item/CS_URS_2024_02/132251104"/>
    <hyperlink ref="F94" r:id="rId2" display="https://podminky.urs.cz/item/CS_URS_2024_02/162351103"/>
    <hyperlink ref="F102" r:id="rId3" display="https://podminky.urs.cz/item/CS_URS_2024_02/167151111"/>
    <hyperlink ref="F106" r:id="rId4" display="https://podminky.urs.cz/item/CS_URS_2024_02/173153101"/>
    <hyperlink ref="F110" r:id="rId5" display="https://podminky.urs.cz/item/CS_URS_2024_02/174151101"/>
    <hyperlink ref="F115" r:id="rId6" display="https://podminky.urs.cz/item/CS_URS_2024_02/181351115"/>
    <hyperlink ref="F119" r:id="rId7" display="https://podminky.urs.cz/item/CS_URS_2024_02/181951111"/>
    <hyperlink ref="F123" r:id="rId8" display="https://podminky.urs.cz/item/CS_URS_2024_02/182251101"/>
    <hyperlink ref="F153" r:id="rId9" display="https://podminky.urs.cz/item/CS_URS_2024_02/936941112"/>
    <hyperlink ref="F162" r:id="rId10" display="https://podminky.urs.cz/item/CS_URS_2024_02/7114713R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108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21</v>
      </c>
    </row>
    <row r="4" s="1" customFormat="1" ht="24.96" customHeight="1">
      <c r="B4" s="22"/>
      <c r="D4" s="133" t="s">
        <v>115</v>
      </c>
      <c r="L4" s="22"/>
      <c r="M4" s="134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 xml:space="preserve">22112020_22 - Sanace -10  Mníšek pod Brdy, Halda, Bažantnice a okoli-12</v>
      </c>
      <c r="F7" s="135"/>
      <c r="G7" s="135"/>
      <c r="H7" s="135"/>
      <c r="L7" s="22"/>
    </row>
    <row r="8" s="2" customFormat="1" ht="12" customHeight="1">
      <c r="A8" s="41"/>
      <c r="B8" s="47"/>
      <c r="C8" s="41"/>
      <c r="D8" s="135" t="s">
        <v>116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496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21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22</v>
      </c>
      <c r="E12" s="41"/>
      <c r="F12" s="139" t="s">
        <v>118</v>
      </c>
      <c r="G12" s="41"/>
      <c r="H12" s="41"/>
      <c r="I12" s="135" t="s">
        <v>24</v>
      </c>
      <c r="J12" s="140" t="str">
        <f>'Rekapitulace stavby'!AN8</f>
        <v>14. 12. 2024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21.84" customHeight="1">
      <c r="A13" s="41"/>
      <c r="B13" s="47"/>
      <c r="C13" s="41"/>
      <c r="D13" s="141" t="s">
        <v>26</v>
      </c>
      <c r="E13" s="41"/>
      <c r="F13" s="142" t="s">
        <v>27</v>
      </c>
      <c r="G13" s="41"/>
      <c r="H13" s="41"/>
      <c r="I13" s="141" t="s">
        <v>28</v>
      </c>
      <c r="J13" s="142" t="s">
        <v>29</v>
      </c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30</v>
      </c>
      <c r="E14" s="41"/>
      <c r="F14" s="41"/>
      <c r="G14" s="41"/>
      <c r="H14" s="41"/>
      <c r="I14" s="135" t="s">
        <v>31</v>
      </c>
      <c r="J14" s="139" t="s">
        <v>32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33</v>
      </c>
      <c r="F15" s="41"/>
      <c r="G15" s="41"/>
      <c r="H15" s="41"/>
      <c r="I15" s="135" t="s">
        <v>34</v>
      </c>
      <c r="J15" s="139" t="s">
        <v>32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35</v>
      </c>
      <c r="E17" s="41"/>
      <c r="F17" s="41"/>
      <c r="G17" s="41"/>
      <c r="H17" s="41"/>
      <c r="I17" s="135" t="s">
        <v>31</v>
      </c>
      <c r="J17" s="35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5" t="str">
        <f>'Rekapitulace stavby'!E14</f>
        <v>Vyplň údaj</v>
      </c>
      <c r="F18" s="139"/>
      <c r="G18" s="139"/>
      <c r="H18" s="139"/>
      <c r="I18" s="135" t="s">
        <v>34</v>
      </c>
      <c r="J18" s="35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37</v>
      </c>
      <c r="E20" s="41"/>
      <c r="F20" s="41"/>
      <c r="G20" s="41"/>
      <c r="H20" s="41"/>
      <c r="I20" s="135" t="s">
        <v>31</v>
      </c>
      <c r="J20" s="139" t="s">
        <v>32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119</v>
      </c>
      <c r="F21" s="41"/>
      <c r="G21" s="41"/>
      <c r="H21" s="41"/>
      <c r="I21" s="135" t="s">
        <v>34</v>
      </c>
      <c r="J21" s="139" t="s">
        <v>32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40</v>
      </c>
      <c r="E23" s="41"/>
      <c r="F23" s="41"/>
      <c r="G23" s="41"/>
      <c r="H23" s="41"/>
      <c r="I23" s="135" t="s">
        <v>31</v>
      </c>
      <c r="J23" s="139" t="s">
        <v>32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497</v>
      </c>
      <c r="F24" s="41"/>
      <c r="G24" s="41"/>
      <c r="H24" s="41"/>
      <c r="I24" s="135" t="s">
        <v>34</v>
      </c>
      <c r="J24" s="139" t="s">
        <v>32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42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3"/>
      <c r="B27" s="144"/>
      <c r="C27" s="143"/>
      <c r="D27" s="143"/>
      <c r="E27" s="145" t="s">
        <v>32</v>
      </c>
      <c r="F27" s="145"/>
      <c r="G27" s="145"/>
      <c r="H27" s="145"/>
      <c r="I27" s="143"/>
      <c r="J27" s="143"/>
      <c r="K27" s="143"/>
      <c r="L27" s="146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7"/>
      <c r="E29" s="147"/>
      <c r="F29" s="147"/>
      <c r="G29" s="147"/>
      <c r="H29" s="147"/>
      <c r="I29" s="147"/>
      <c r="J29" s="147"/>
      <c r="K29" s="147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8" t="s">
        <v>44</v>
      </c>
      <c r="E30" s="41"/>
      <c r="F30" s="41"/>
      <c r="G30" s="41"/>
      <c r="H30" s="41"/>
      <c r="I30" s="41"/>
      <c r="J30" s="149">
        <f>ROUND(J82,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7"/>
      <c r="E31" s="147"/>
      <c r="F31" s="147"/>
      <c r="G31" s="147"/>
      <c r="H31" s="147"/>
      <c r="I31" s="147"/>
      <c r="J31" s="147"/>
      <c r="K31" s="147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50" t="s">
        <v>46</v>
      </c>
      <c r="G32" s="41"/>
      <c r="H32" s="41"/>
      <c r="I32" s="150" t="s">
        <v>45</v>
      </c>
      <c r="J32" s="150" t="s">
        <v>47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51" t="s">
        <v>48</v>
      </c>
      <c r="E33" s="135" t="s">
        <v>49</v>
      </c>
      <c r="F33" s="152">
        <f>ROUND((SUM(BE82:BE174)),  2)</f>
        <v>0</v>
      </c>
      <c r="G33" s="41"/>
      <c r="H33" s="41"/>
      <c r="I33" s="153">
        <v>0.20999999999999999</v>
      </c>
      <c r="J33" s="152">
        <f>ROUND(((SUM(BE82:BE174))*I33),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50</v>
      </c>
      <c r="F34" s="152">
        <f>ROUND((SUM(BF82:BF174)),  2)</f>
        <v>0</v>
      </c>
      <c r="G34" s="41"/>
      <c r="H34" s="41"/>
      <c r="I34" s="153">
        <v>0.14999999999999999</v>
      </c>
      <c r="J34" s="152">
        <f>ROUND(((SUM(BF82:BF174))*I34),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51</v>
      </c>
      <c r="F35" s="152">
        <f>ROUND((SUM(BG82:BG174)),  2)</f>
        <v>0</v>
      </c>
      <c r="G35" s="41"/>
      <c r="H35" s="41"/>
      <c r="I35" s="153">
        <v>0.20999999999999999</v>
      </c>
      <c r="J35" s="152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52</v>
      </c>
      <c r="F36" s="152">
        <f>ROUND((SUM(BH82:BH174)),  2)</f>
        <v>0</v>
      </c>
      <c r="G36" s="41"/>
      <c r="H36" s="41"/>
      <c r="I36" s="153">
        <v>0.14999999999999999</v>
      </c>
      <c r="J36" s="152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53</v>
      </c>
      <c r="F37" s="152">
        <f>ROUND((SUM(BI82:BI174)),  2)</f>
        <v>0</v>
      </c>
      <c r="G37" s="41"/>
      <c r="H37" s="41"/>
      <c r="I37" s="153">
        <v>0</v>
      </c>
      <c r="J37" s="152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4"/>
      <c r="D39" s="155" t="s">
        <v>54</v>
      </c>
      <c r="E39" s="156"/>
      <c r="F39" s="156"/>
      <c r="G39" s="157" t="s">
        <v>55</v>
      </c>
      <c r="H39" s="158" t="s">
        <v>56</v>
      </c>
      <c r="I39" s="156"/>
      <c r="J39" s="159">
        <f>SUM(J30:J37)</f>
        <v>0</v>
      </c>
      <c r="K39" s="160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61"/>
      <c r="C40" s="162"/>
      <c r="D40" s="162"/>
      <c r="E40" s="162"/>
      <c r="F40" s="162"/>
      <c r="G40" s="162"/>
      <c r="H40" s="162"/>
      <c r="I40" s="162"/>
      <c r="J40" s="162"/>
      <c r="K40" s="162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3"/>
      <c r="C44" s="164"/>
      <c r="D44" s="164"/>
      <c r="E44" s="164"/>
      <c r="F44" s="164"/>
      <c r="G44" s="164"/>
      <c r="H44" s="164"/>
      <c r="I44" s="164"/>
      <c r="J44" s="164"/>
      <c r="K44" s="164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5" t="s">
        <v>121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4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5" t="str">
        <f>E7</f>
        <v xml:space="preserve">22112020_22 - Sanace -10  Mníšek pod Brdy, Halda, Bažantnice a okoli-12</v>
      </c>
      <c r="F48" s="34"/>
      <c r="G48" s="34"/>
      <c r="H48" s="34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4" t="s">
        <v>116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 xml:space="preserve">22112020_08 - Mníšek pod Brdy  - Biologická rekultivace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4" t="s">
        <v>22</v>
      </c>
      <c r="D52" s="43"/>
      <c r="E52" s="43"/>
      <c r="F52" s="29" t="str">
        <f>F12</f>
        <v>Mníšek pod Brdy</v>
      </c>
      <c r="G52" s="43"/>
      <c r="H52" s="43"/>
      <c r="I52" s="34" t="s">
        <v>24</v>
      </c>
      <c r="J52" s="75" t="str">
        <f>IF(J12="","",J12)</f>
        <v>14. 12. 2024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4" t="s">
        <v>30</v>
      </c>
      <c r="D54" s="43"/>
      <c r="E54" s="43"/>
      <c r="F54" s="29" t="str">
        <f>E15</f>
        <v>Město Mníšek pod Brdy</v>
      </c>
      <c r="G54" s="43"/>
      <c r="H54" s="43"/>
      <c r="I54" s="34" t="s">
        <v>37</v>
      </c>
      <c r="J54" s="39" t="str">
        <f>E21</f>
        <v>Interprojekt odpady s. r. o.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4" t="s">
        <v>35</v>
      </c>
      <c r="D55" s="43"/>
      <c r="E55" s="43"/>
      <c r="F55" s="29" t="str">
        <f>IF(E18="","",E18)</f>
        <v>Vyplň údaj</v>
      </c>
      <c r="G55" s="43"/>
      <c r="H55" s="43"/>
      <c r="I55" s="34" t="s">
        <v>40</v>
      </c>
      <c r="J55" s="39" t="str">
        <f>E24</f>
        <v>Ing. R. Pýcha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6" t="s">
        <v>122</v>
      </c>
      <c r="D57" s="167"/>
      <c r="E57" s="167"/>
      <c r="F57" s="167"/>
      <c r="G57" s="167"/>
      <c r="H57" s="167"/>
      <c r="I57" s="167"/>
      <c r="J57" s="168" t="s">
        <v>123</v>
      </c>
      <c r="K57" s="167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9" t="s">
        <v>76</v>
      </c>
      <c r="D59" s="43"/>
      <c r="E59" s="43"/>
      <c r="F59" s="43"/>
      <c r="G59" s="43"/>
      <c r="H59" s="43"/>
      <c r="I59" s="43"/>
      <c r="J59" s="105">
        <f>J82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19" t="s">
        <v>124</v>
      </c>
    </row>
    <row r="60" s="9" customFormat="1" ht="24.96" customHeight="1">
      <c r="A60" s="9"/>
      <c r="B60" s="170"/>
      <c r="C60" s="171"/>
      <c r="D60" s="172" t="s">
        <v>125</v>
      </c>
      <c r="E60" s="173"/>
      <c r="F60" s="173"/>
      <c r="G60" s="173"/>
      <c r="H60" s="173"/>
      <c r="I60" s="173"/>
      <c r="J60" s="174">
        <f>J83</f>
        <v>0</v>
      </c>
      <c r="K60" s="171"/>
      <c r="L60" s="17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6"/>
      <c r="C61" s="177"/>
      <c r="D61" s="178" t="s">
        <v>126</v>
      </c>
      <c r="E61" s="179"/>
      <c r="F61" s="179"/>
      <c r="G61" s="179"/>
      <c r="H61" s="179"/>
      <c r="I61" s="179"/>
      <c r="J61" s="180">
        <f>J84</f>
        <v>0</v>
      </c>
      <c r="K61" s="177"/>
      <c r="L61" s="18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6"/>
      <c r="C62" s="177"/>
      <c r="D62" s="178" t="s">
        <v>498</v>
      </c>
      <c r="E62" s="179"/>
      <c r="F62" s="179"/>
      <c r="G62" s="179"/>
      <c r="H62" s="179"/>
      <c r="I62" s="179"/>
      <c r="J62" s="180">
        <f>J172</f>
        <v>0</v>
      </c>
      <c r="K62" s="177"/>
      <c r="L62" s="18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1"/>
      <c r="B63" s="42"/>
      <c r="C63" s="43"/>
      <c r="D63" s="43"/>
      <c r="E63" s="43"/>
      <c r="F63" s="43"/>
      <c r="G63" s="43"/>
      <c r="H63" s="43"/>
      <c r="I63" s="43"/>
      <c r="J63" s="43"/>
      <c r="K63" s="43"/>
      <c r="L63" s="137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</row>
    <row r="64" s="2" customFormat="1" ht="6.96" customHeight="1">
      <c r="A64" s="41"/>
      <c r="B64" s="62"/>
      <c r="C64" s="63"/>
      <c r="D64" s="63"/>
      <c r="E64" s="63"/>
      <c r="F64" s="63"/>
      <c r="G64" s="63"/>
      <c r="H64" s="63"/>
      <c r="I64" s="63"/>
      <c r="J64" s="63"/>
      <c r="K64" s="63"/>
      <c r="L64" s="137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</row>
    <row r="68" s="2" customFormat="1" ht="6.96" customHeight="1">
      <c r="A68" s="41"/>
      <c r="B68" s="64"/>
      <c r="C68" s="65"/>
      <c r="D68" s="65"/>
      <c r="E68" s="65"/>
      <c r="F68" s="65"/>
      <c r="G68" s="65"/>
      <c r="H68" s="65"/>
      <c r="I68" s="65"/>
      <c r="J68" s="65"/>
      <c r="K68" s="65"/>
      <c r="L68" s="137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</row>
    <row r="69" s="2" customFormat="1" ht="24.96" customHeight="1">
      <c r="A69" s="41"/>
      <c r="B69" s="42"/>
      <c r="C69" s="25" t="s">
        <v>129</v>
      </c>
      <c r="D69" s="43"/>
      <c r="E69" s="43"/>
      <c r="F69" s="43"/>
      <c r="G69" s="43"/>
      <c r="H69" s="43"/>
      <c r="I69" s="43"/>
      <c r="J69" s="43"/>
      <c r="K69" s="43"/>
      <c r="L69" s="137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</row>
    <row r="70" s="2" customFormat="1" ht="6.96" customHeight="1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137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</row>
    <row r="71" s="2" customFormat="1" ht="12" customHeight="1">
      <c r="A71" s="41"/>
      <c r="B71" s="42"/>
      <c r="C71" s="34" t="s">
        <v>16</v>
      </c>
      <c r="D71" s="43"/>
      <c r="E71" s="43"/>
      <c r="F71" s="43"/>
      <c r="G71" s="43"/>
      <c r="H71" s="43"/>
      <c r="I71" s="43"/>
      <c r="J71" s="43"/>
      <c r="K71" s="43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16.5" customHeight="1">
      <c r="A72" s="41"/>
      <c r="B72" s="42"/>
      <c r="C72" s="43"/>
      <c r="D72" s="43"/>
      <c r="E72" s="165" t="str">
        <f>E7</f>
        <v xml:space="preserve">22112020_22 - Sanace -10  Mníšek pod Brdy, Halda, Bažantnice a okoli-12</v>
      </c>
      <c r="F72" s="34"/>
      <c r="G72" s="34"/>
      <c r="H72" s="34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12" customHeight="1">
      <c r="A73" s="41"/>
      <c r="B73" s="42"/>
      <c r="C73" s="34" t="s">
        <v>116</v>
      </c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6.5" customHeight="1">
      <c r="A74" s="41"/>
      <c r="B74" s="42"/>
      <c r="C74" s="43"/>
      <c r="D74" s="43"/>
      <c r="E74" s="72" t="str">
        <f>E9</f>
        <v xml:space="preserve">22112020_08 - Mníšek pod Brdy  - Biologická rekultivace</v>
      </c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4" t="s">
        <v>22</v>
      </c>
      <c r="D76" s="43"/>
      <c r="E76" s="43"/>
      <c r="F76" s="29" t="str">
        <f>F12</f>
        <v>Mníšek pod Brdy</v>
      </c>
      <c r="G76" s="43"/>
      <c r="H76" s="43"/>
      <c r="I76" s="34" t="s">
        <v>24</v>
      </c>
      <c r="J76" s="75" t="str">
        <f>IF(J12="","",J12)</f>
        <v>14. 12. 2024</v>
      </c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6.96" customHeight="1">
      <c r="A77" s="41"/>
      <c r="B77" s="42"/>
      <c r="C77" s="43"/>
      <c r="D77" s="43"/>
      <c r="E77" s="43"/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25.65" customHeight="1">
      <c r="A78" s="41"/>
      <c r="B78" s="42"/>
      <c r="C78" s="34" t="s">
        <v>30</v>
      </c>
      <c r="D78" s="43"/>
      <c r="E78" s="43"/>
      <c r="F78" s="29" t="str">
        <f>E15</f>
        <v>Město Mníšek pod Brdy</v>
      </c>
      <c r="G78" s="43"/>
      <c r="H78" s="43"/>
      <c r="I78" s="34" t="s">
        <v>37</v>
      </c>
      <c r="J78" s="39" t="str">
        <f>E21</f>
        <v>Interprojekt odpady s. r. o.</v>
      </c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5.15" customHeight="1">
      <c r="A79" s="41"/>
      <c r="B79" s="42"/>
      <c r="C79" s="34" t="s">
        <v>35</v>
      </c>
      <c r="D79" s="43"/>
      <c r="E79" s="43"/>
      <c r="F79" s="29" t="str">
        <f>IF(E18="","",E18)</f>
        <v>Vyplň údaj</v>
      </c>
      <c r="G79" s="43"/>
      <c r="H79" s="43"/>
      <c r="I79" s="34" t="s">
        <v>40</v>
      </c>
      <c r="J79" s="39" t="str">
        <f>E24</f>
        <v>Ing. R. Pýcha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10.32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11" customFormat="1" ht="29.28" customHeight="1">
      <c r="A81" s="182"/>
      <c r="B81" s="183"/>
      <c r="C81" s="184" t="s">
        <v>130</v>
      </c>
      <c r="D81" s="185" t="s">
        <v>63</v>
      </c>
      <c r="E81" s="185" t="s">
        <v>59</v>
      </c>
      <c r="F81" s="185" t="s">
        <v>60</v>
      </c>
      <c r="G81" s="185" t="s">
        <v>131</v>
      </c>
      <c r="H81" s="185" t="s">
        <v>132</v>
      </c>
      <c r="I81" s="185" t="s">
        <v>133</v>
      </c>
      <c r="J81" s="185" t="s">
        <v>123</v>
      </c>
      <c r="K81" s="186" t="s">
        <v>134</v>
      </c>
      <c r="L81" s="187"/>
      <c r="M81" s="95" t="s">
        <v>32</v>
      </c>
      <c r="N81" s="96" t="s">
        <v>48</v>
      </c>
      <c r="O81" s="96" t="s">
        <v>135</v>
      </c>
      <c r="P81" s="96" t="s">
        <v>136</v>
      </c>
      <c r="Q81" s="96" t="s">
        <v>137</v>
      </c>
      <c r="R81" s="96" t="s">
        <v>138</v>
      </c>
      <c r="S81" s="96" t="s">
        <v>139</v>
      </c>
      <c r="T81" s="97" t="s">
        <v>140</v>
      </c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</row>
    <row r="82" s="2" customFormat="1" ht="22.8" customHeight="1">
      <c r="A82" s="41"/>
      <c r="B82" s="42"/>
      <c r="C82" s="102" t="s">
        <v>141</v>
      </c>
      <c r="D82" s="43"/>
      <c r="E82" s="43"/>
      <c r="F82" s="43"/>
      <c r="G82" s="43"/>
      <c r="H82" s="43"/>
      <c r="I82" s="43"/>
      <c r="J82" s="188">
        <f>BK82</f>
        <v>0</v>
      </c>
      <c r="K82" s="43"/>
      <c r="L82" s="47"/>
      <c r="M82" s="98"/>
      <c r="N82" s="189"/>
      <c r="O82" s="99"/>
      <c r="P82" s="190">
        <f>P83</f>
        <v>0</v>
      </c>
      <c r="Q82" s="99"/>
      <c r="R82" s="190">
        <f>R83</f>
        <v>19.795849999999998</v>
      </c>
      <c r="S82" s="99"/>
      <c r="T82" s="191">
        <f>T83</f>
        <v>0</v>
      </c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T82" s="19" t="s">
        <v>77</v>
      </c>
      <c r="AU82" s="19" t="s">
        <v>124</v>
      </c>
      <c r="BK82" s="192">
        <f>BK83</f>
        <v>0</v>
      </c>
    </row>
    <row r="83" s="12" customFormat="1" ht="25.92" customHeight="1">
      <c r="A83" s="12"/>
      <c r="B83" s="193"/>
      <c r="C83" s="194"/>
      <c r="D83" s="195" t="s">
        <v>77</v>
      </c>
      <c r="E83" s="196" t="s">
        <v>142</v>
      </c>
      <c r="F83" s="196" t="s">
        <v>143</v>
      </c>
      <c r="G83" s="194"/>
      <c r="H83" s="194"/>
      <c r="I83" s="197"/>
      <c r="J83" s="198">
        <f>BK83</f>
        <v>0</v>
      </c>
      <c r="K83" s="194"/>
      <c r="L83" s="199"/>
      <c r="M83" s="200"/>
      <c r="N83" s="201"/>
      <c r="O83" s="201"/>
      <c r="P83" s="202">
        <f>P84+P172</f>
        <v>0</v>
      </c>
      <c r="Q83" s="201"/>
      <c r="R83" s="202">
        <f>R84+R172</f>
        <v>19.795849999999998</v>
      </c>
      <c r="S83" s="201"/>
      <c r="T83" s="203">
        <f>T84+T172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4" t="s">
        <v>86</v>
      </c>
      <c r="AT83" s="205" t="s">
        <v>77</v>
      </c>
      <c r="AU83" s="205" t="s">
        <v>78</v>
      </c>
      <c r="AY83" s="204" t="s">
        <v>144</v>
      </c>
      <c r="BK83" s="206">
        <f>BK84+BK172</f>
        <v>0</v>
      </c>
    </row>
    <row r="84" s="12" customFormat="1" ht="22.8" customHeight="1">
      <c r="A84" s="12"/>
      <c r="B84" s="193"/>
      <c r="C84" s="194"/>
      <c r="D84" s="195" t="s">
        <v>77</v>
      </c>
      <c r="E84" s="207" t="s">
        <v>86</v>
      </c>
      <c r="F84" s="207" t="s">
        <v>145</v>
      </c>
      <c r="G84" s="194"/>
      <c r="H84" s="194"/>
      <c r="I84" s="197"/>
      <c r="J84" s="208">
        <f>BK84</f>
        <v>0</v>
      </c>
      <c r="K84" s="194"/>
      <c r="L84" s="199"/>
      <c r="M84" s="200"/>
      <c r="N84" s="201"/>
      <c r="O84" s="201"/>
      <c r="P84" s="202">
        <f>SUM(P85:P171)</f>
        <v>0</v>
      </c>
      <c r="Q84" s="201"/>
      <c r="R84" s="202">
        <f>SUM(R85:R171)</f>
        <v>19.795849999999998</v>
      </c>
      <c r="S84" s="201"/>
      <c r="T84" s="203">
        <f>SUM(T85:T171)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4" t="s">
        <v>86</v>
      </c>
      <c r="AT84" s="205" t="s">
        <v>77</v>
      </c>
      <c r="AU84" s="205" t="s">
        <v>86</v>
      </c>
      <c r="AY84" s="204" t="s">
        <v>144</v>
      </c>
      <c r="BK84" s="206">
        <f>SUM(BK85:BK171)</f>
        <v>0</v>
      </c>
    </row>
    <row r="85" s="2" customFormat="1" ht="16.5" customHeight="1">
      <c r="A85" s="41"/>
      <c r="B85" s="42"/>
      <c r="C85" s="209" t="s">
        <v>86</v>
      </c>
      <c r="D85" s="209" t="s">
        <v>146</v>
      </c>
      <c r="E85" s="210" t="s">
        <v>499</v>
      </c>
      <c r="F85" s="211" t="s">
        <v>500</v>
      </c>
      <c r="G85" s="212" t="s">
        <v>149</v>
      </c>
      <c r="H85" s="213">
        <v>26890</v>
      </c>
      <c r="I85" s="214"/>
      <c r="J85" s="215">
        <f>ROUND(I85*H85,2)</f>
        <v>0</v>
      </c>
      <c r="K85" s="211" t="s">
        <v>150</v>
      </c>
      <c r="L85" s="47"/>
      <c r="M85" s="216" t="s">
        <v>32</v>
      </c>
      <c r="N85" s="217" t="s">
        <v>49</v>
      </c>
      <c r="O85" s="87"/>
      <c r="P85" s="218">
        <f>O85*H85</f>
        <v>0</v>
      </c>
      <c r="Q85" s="218">
        <v>0</v>
      </c>
      <c r="R85" s="218">
        <f>Q85*H85</f>
        <v>0</v>
      </c>
      <c r="S85" s="218">
        <v>0</v>
      </c>
      <c r="T85" s="219">
        <f>S85*H85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R85" s="220" t="s">
        <v>151</v>
      </c>
      <c r="AT85" s="220" t="s">
        <v>146</v>
      </c>
      <c r="AU85" s="220" t="s">
        <v>21</v>
      </c>
      <c r="AY85" s="19" t="s">
        <v>144</v>
      </c>
      <c r="BE85" s="221">
        <f>IF(N85="základní",J85,0)</f>
        <v>0</v>
      </c>
      <c r="BF85" s="221">
        <f>IF(N85="snížená",J85,0)</f>
        <v>0</v>
      </c>
      <c r="BG85" s="221">
        <f>IF(N85="zákl. přenesená",J85,0)</f>
        <v>0</v>
      </c>
      <c r="BH85" s="221">
        <f>IF(N85="sníž. přenesená",J85,0)</f>
        <v>0</v>
      </c>
      <c r="BI85" s="221">
        <f>IF(N85="nulová",J85,0)</f>
        <v>0</v>
      </c>
      <c r="BJ85" s="19" t="s">
        <v>86</v>
      </c>
      <c r="BK85" s="221">
        <f>ROUND(I85*H85,2)</f>
        <v>0</v>
      </c>
      <c r="BL85" s="19" t="s">
        <v>151</v>
      </c>
      <c r="BM85" s="220" t="s">
        <v>501</v>
      </c>
    </row>
    <row r="86" s="2" customFormat="1">
      <c r="A86" s="41"/>
      <c r="B86" s="42"/>
      <c r="C86" s="43"/>
      <c r="D86" s="222" t="s">
        <v>153</v>
      </c>
      <c r="E86" s="43"/>
      <c r="F86" s="223" t="s">
        <v>502</v>
      </c>
      <c r="G86" s="43"/>
      <c r="H86" s="43"/>
      <c r="I86" s="224"/>
      <c r="J86" s="43"/>
      <c r="K86" s="43"/>
      <c r="L86" s="47"/>
      <c r="M86" s="225"/>
      <c r="N86" s="226"/>
      <c r="O86" s="87"/>
      <c r="P86" s="87"/>
      <c r="Q86" s="87"/>
      <c r="R86" s="87"/>
      <c r="S86" s="87"/>
      <c r="T86" s="88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T86" s="19" t="s">
        <v>153</v>
      </c>
      <c r="AU86" s="19" t="s">
        <v>21</v>
      </c>
    </row>
    <row r="87" s="13" customFormat="1">
      <c r="A87" s="13"/>
      <c r="B87" s="227"/>
      <c r="C87" s="228"/>
      <c r="D87" s="229" t="s">
        <v>155</v>
      </c>
      <c r="E87" s="230" t="s">
        <v>32</v>
      </c>
      <c r="F87" s="231" t="s">
        <v>503</v>
      </c>
      <c r="G87" s="228"/>
      <c r="H87" s="232">
        <v>26890</v>
      </c>
      <c r="I87" s="233"/>
      <c r="J87" s="228"/>
      <c r="K87" s="228"/>
      <c r="L87" s="234"/>
      <c r="M87" s="235"/>
      <c r="N87" s="236"/>
      <c r="O87" s="236"/>
      <c r="P87" s="236"/>
      <c r="Q87" s="236"/>
      <c r="R87" s="236"/>
      <c r="S87" s="236"/>
      <c r="T87" s="237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T87" s="238" t="s">
        <v>155</v>
      </c>
      <c r="AU87" s="238" t="s">
        <v>21</v>
      </c>
      <c r="AV87" s="13" t="s">
        <v>21</v>
      </c>
      <c r="AW87" s="13" t="s">
        <v>39</v>
      </c>
      <c r="AX87" s="13" t="s">
        <v>78</v>
      </c>
      <c r="AY87" s="238" t="s">
        <v>144</v>
      </c>
    </row>
    <row r="88" s="14" customFormat="1">
      <c r="A88" s="14"/>
      <c r="B88" s="239"/>
      <c r="C88" s="240"/>
      <c r="D88" s="229" t="s">
        <v>155</v>
      </c>
      <c r="E88" s="241" t="s">
        <v>32</v>
      </c>
      <c r="F88" s="242" t="s">
        <v>157</v>
      </c>
      <c r="G88" s="240"/>
      <c r="H88" s="243">
        <v>26890</v>
      </c>
      <c r="I88" s="244"/>
      <c r="J88" s="240"/>
      <c r="K88" s="240"/>
      <c r="L88" s="245"/>
      <c r="M88" s="246"/>
      <c r="N88" s="247"/>
      <c r="O88" s="247"/>
      <c r="P88" s="247"/>
      <c r="Q88" s="247"/>
      <c r="R88" s="247"/>
      <c r="S88" s="247"/>
      <c r="T88" s="248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T88" s="249" t="s">
        <v>155</v>
      </c>
      <c r="AU88" s="249" t="s">
        <v>21</v>
      </c>
      <c r="AV88" s="14" t="s">
        <v>151</v>
      </c>
      <c r="AW88" s="14" t="s">
        <v>39</v>
      </c>
      <c r="AX88" s="14" t="s">
        <v>86</v>
      </c>
      <c r="AY88" s="249" t="s">
        <v>144</v>
      </c>
    </row>
    <row r="89" s="2" customFormat="1" ht="16.5" customHeight="1">
      <c r="A89" s="41"/>
      <c r="B89" s="42"/>
      <c r="C89" s="209" t="s">
        <v>21</v>
      </c>
      <c r="D89" s="209" t="s">
        <v>146</v>
      </c>
      <c r="E89" s="210" t="s">
        <v>504</v>
      </c>
      <c r="F89" s="211" t="s">
        <v>505</v>
      </c>
      <c r="G89" s="212" t="s">
        <v>149</v>
      </c>
      <c r="H89" s="213">
        <v>17620</v>
      </c>
      <c r="I89" s="214"/>
      <c r="J89" s="215">
        <f>ROUND(I89*H89,2)</f>
        <v>0</v>
      </c>
      <c r="K89" s="211" t="s">
        <v>150</v>
      </c>
      <c r="L89" s="47"/>
      <c r="M89" s="216" t="s">
        <v>32</v>
      </c>
      <c r="N89" s="217" t="s">
        <v>49</v>
      </c>
      <c r="O89" s="87"/>
      <c r="P89" s="218">
        <f>O89*H89</f>
        <v>0</v>
      </c>
      <c r="Q89" s="218">
        <v>0</v>
      </c>
      <c r="R89" s="218">
        <f>Q89*H89</f>
        <v>0</v>
      </c>
      <c r="S89" s="218">
        <v>0</v>
      </c>
      <c r="T89" s="219">
        <f>S89*H89</f>
        <v>0</v>
      </c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R89" s="220" t="s">
        <v>151</v>
      </c>
      <c r="AT89" s="220" t="s">
        <v>146</v>
      </c>
      <c r="AU89" s="220" t="s">
        <v>21</v>
      </c>
      <c r="AY89" s="19" t="s">
        <v>144</v>
      </c>
      <c r="BE89" s="221">
        <f>IF(N89="základní",J89,0)</f>
        <v>0</v>
      </c>
      <c r="BF89" s="221">
        <f>IF(N89="snížená",J89,0)</f>
        <v>0</v>
      </c>
      <c r="BG89" s="221">
        <f>IF(N89="zákl. přenesená",J89,0)</f>
        <v>0</v>
      </c>
      <c r="BH89" s="221">
        <f>IF(N89="sníž. přenesená",J89,0)</f>
        <v>0</v>
      </c>
      <c r="BI89" s="221">
        <f>IF(N89="nulová",J89,0)</f>
        <v>0</v>
      </c>
      <c r="BJ89" s="19" t="s">
        <v>86</v>
      </c>
      <c r="BK89" s="221">
        <f>ROUND(I89*H89,2)</f>
        <v>0</v>
      </c>
      <c r="BL89" s="19" t="s">
        <v>151</v>
      </c>
      <c r="BM89" s="220" t="s">
        <v>506</v>
      </c>
    </row>
    <row r="90" s="2" customFormat="1">
      <c r="A90" s="41"/>
      <c r="B90" s="42"/>
      <c r="C90" s="43"/>
      <c r="D90" s="222" t="s">
        <v>153</v>
      </c>
      <c r="E90" s="43"/>
      <c r="F90" s="223" t="s">
        <v>507</v>
      </c>
      <c r="G90" s="43"/>
      <c r="H90" s="43"/>
      <c r="I90" s="224"/>
      <c r="J90" s="43"/>
      <c r="K90" s="43"/>
      <c r="L90" s="47"/>
      <c r="M90" s="225"/>
      <c r="N90" s="226"/>
      <c r="O90" s="87"/>
      <c r="P90" s="87"/>
      <c r="Q90" s="87"/>
      <c r="R90" s="87"/>
      <c r="S90" s="87"/>
      <c r="T90" s="88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T90" s="19" t="s">
        <v>153</v>
      </c>
      <c r="AU90" s="19" t="s">
        <v>21</v>
      </c>
    </row>
    <row r="91" s="13" customFormat="1">
      <c r="A91" s="13"/>
      <c r="B91" s="227"/>
      <c r="C91" s="228"/>
      <c r="D91" s="229" t="s">
        <v>155</v>
      </c>
      <c r="E91" s="230" t="s">
        <v>32</v>
      </c>
      <c r="F91" s="231" t="s">
        <v>508</v>
      </c>
      <c r="G91" s="228"/>
      <c r="H91" s="232">
        <v>17620</v>
      </c>
      <c r="I91" s="233"/>
      <c r="J91" s="228"/>
      <c r="K91" s="228"/>
      <c r="L91" s="234"/>
      <c r="M91" s="235"/>
      <c r="N91" s="236"/>
      <c r="O91" s="236"/>
      <c r="P91" s="236"/>
      <c r="Q91" s="236"/>
      <c r="R91" s="236"/>
      <c r="S91" s="236"/>
      <c r="T91" s="237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8" t="s">
        <v>155</v>
      </c>
      <c r="AU91" s="238" t="s">
        <v>21</v>
      </c>
      <c r="AV91" s="13" t="s">
        <v>21</v>
      </c>
      <c r="AW91" s="13" t="s">
        <v>39</v>
      </c>
      <c r="AX91" s="13" t="s">
        <v>78</v>
      </c>
      <c r="AY91" s="238" t="s">
        <v>144</v>
      </c>
    </row>
    <row r="92" s="14" customFormat="1">
      <c r="A92" s="14"/>
      <c r="B92" s="239"/>
      <c r="C92" s="240"/>
      <c r="D92" s="229" t="s">
        <v>155</v>
      </c>
      <c r="E92" s="241" t="s">
        <v>32</v>
      </c>
      <c r="F92" s="242" t="s">
        <v>157</v>
      </c>
      <c r="G92" s="240"/>
      <c r="H92" s="243">
        <v>17620</v>
      </c>
      <c r="I92" s="244"/>
      <c r="J92" s="240"/>
      <c r="K92" s="240"/>
      <c r="L92" s="245"/>
      <c r="M92" s="246"/>
      <c r="N92" s="247"/>
      <c r="O92" s="247"/>
      <c r="P92" s="247"/>
      <c r="Q92" s="247"/>
      <c r="R92" s="247"/>
      <c r="S92" s="247"/>
      <c r="T92" s="248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9" t="s">
        <v>155</v>
      </c>
      <c r="AU92" s="249" t="s">
        <v>21</v>
      </c>
      <c r="AV92" s="14" t="s">
        <v>151</v>
      </c>
      <c r="AW92" s="14" t="s">
        <v>39</v>
      </c>
      <c r="AX92" s="14" t="s">
        <v>86</v>
      </c>
      <c r="AY92" s="249" t="s">
        <v>144</v>
      </c>
    </row>
    <row r="93" s="2" customFormat="1" ht="24.15" customHeight="1">
      <c r="A93" s="41"/>
      <c r="B93" s="42"/>
      <c r="C93" s="209" t="s">
        <v>164</v>
      </c>
      <c r="D93" s="209" t="s">
        <v>146</v>
      </c>
      <c r="E93" s="210" t="s">
        <v>509</v>
      </c>
      <c r="F93" s="211" t="s">
        <v>510</v>
      </c>
      <c r="G93" s="212" t="s">
        <v>149</v>
      </c>
      <c r="H93" s="213">
        <v>26890</v>
      </c>
      <c r="I93" s="214"/>
      <c r="J93" s="215">
        <f>ROUND(I93*H93,2)</f>
        <v>0</v>
      </c>
      <c r="K93" s="211" t="s">
        <v>150</v>
      </c>
      <c r="L93" s="47"/>
      <c r="M93" s="216" t="s">
        <v>32</v>
      </c>
      <c r="N93" s="217" t="s">
        <v>49</v>
      </c>
      <c r="O93" s="87"/>
      <c r="P93" s="218">
        <f>O93*H93</f>
        <v>0</v>
      </c>
      <c r="Q93" s="218">
        <v>0</v>
      </c>
      <c r="R93" s="218">
        <f>Q93*H93</f>
        <v>0</v>
      </c>
      <c r="S93" s="218">
        <v>0</v>
      </c>
      <c r="T93" s="219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20" t="s">
        <v>151</v>
      </c>
      <c r="AT93" s="220" t="s">
        <v>146</v>
      </c>
      <c r="AU93" s="220" t="s">
        <v>21</v>
      </c>
      <c r="AY93" s="19" t="s">
        <v>144</v>
      </c>
      <c r="BE93" s="221">
        <f>IF(N93="základní",J93,0)</f>
        <v>0</v>
      </c>
      <c r="BF93" s="221">
        <f>IF(N93="snížená",J93,0)</f>
        <v>0</v>
      </c>
      <c r="BG93" s="221">
        <f>IF(N93="zákl. přenesená",J93,0)</f>
        <v>0</v>
      </c>
      <c r="BH93" s="221">
        <f>IF(N93="sníž. přenesená",J93,0)</f>
        <v>0</v>
      </c>
      <c r="BI93" s="221">
        <f>IF(N93="nulová",J93,0)</f>
        <v>0</v>
      </c>
      <c r="BJ93" s="19" t="s">
        <v>86</v>
      </c>
      <c r="BK93" s="221">
        <f>ROUND(I93*H93,2)</f>
        <v>0</v>
      </c>
      <c r="BL93" s="19" t="s">
        <v>151</v>
      </c>
      <c r="BM93" s="220" t="s">
        <v>511</v>
      </c>
    </row>
    <row r="94" s="2" customFormat="1">
      <c r="A94" s="41"/>
      <c r="B94" s="42"/>
      <c r="C94" s="43"/>
      <c r="D94" s="222" t="s">
        <v>153</v>
      </c>
      <c r="E94" s="43"/>
      <c r="F94" s="223" t="s">
        <v>512</v>
      </c>
      <c r="G94" s="43"/>
      <c r="H94" s="43"/>
      <c r="I94" s="224"/>
      <c r="J94" s="43"/>
      <c r="K94" s="43"/>
      <c r="L94" s="47"/>
      <c r="M94" s="225"/>
      <c r="N94" s="226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19" t="s">
        <v>153</v>
      </c>
      <c r="AU94" s="19" t="s">
        <v>21</v>
      </c>
    </row>
    <row r="95" s="13" customFormat="1">
      <c r="A95" s="13"/>
      <c r="B95" s="227"/>
      <c r="C95" s="228"/>
      <c r="D95" s="229" t="s">
        <v>155</v>
      </c>
      <c r="E95" s="230" t="s">
        <v>32</v>
      </c>
      <c r="F95" s="231" t="s">
        <v>426</v>
      </c>
      <c r="G95" s="228"/>
      <c r="H95" s="232">
        <v>26890</v>
      </c>
      <c r="I95" s="233"/>
      <c r="J95" s="228"/>
      <c r="K95" s="228"/>
      <c r="L95" s="234"/>
      <c r="M95" s="235"/>
      <c r="N95" s="236"/>
      <c r="O95" s="236"/>
      <c r="P95" s="236"/>
      <c r="Q95" s="236"/>
      <c r="R95" s="236"/>
      <c r="S95" s="236"/>
      <c r="T95" s="23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8" t="s">
        <v>155</v>
      </c>
      <c r="AU95" s="238" t="s">
        <v>21</v>
      </c>
      <c r="AV95" s="13" t="s">
        <v>21</v>
      </c>
      <c r="AW95" s="13" t="s">
        <v>39</v>
      </c>
      <c r="AX95" s="13" t="s">
        <v>78</v>
      </c>
      <c r="AY95" s="238" t="s">
        <v>144</v>
      </c>
    </row>
    <row r="96" s="14" customFormat="1">
      <c r="A96" s="14"/>
      <c r="B96" s="239"/>
      <c r="C96" s="240"/>
      <c r="D96" s="229" t="s">
        <v>155</v>
      </c>
      <c r="E96" s="241" t="s">
        <v>32</v>
      </c>
      <c r="F96" s="242" t="s">
        <v>157</v>
      </c>
      <c r="G96" s="240"/>
      <c r="H96" s="243">
        <v>26890</v>
      </c>
      <c r="I96" s="244"/>
      <c r="J96" s="240"/>
      <c r="K96" s="240"/>
      <c r="L96" s="245"/>
      <c r="M96" s="246"/>
      <c r="N96" s="247"/>
      <c r="O96" s="247"/>
      <c r="P96" s="247"/>
      <c r="Q96" s="247"/>
      <c r="R96" s="247"/>
      <c r="S96" s="247"/>
      <c r="T96" s="24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9" t="s">
        <v>155</v>
      </c>
      <c r="AU96" s="249" t="s">
        <v>21</v>
      </c>
      <c r="AV96" s="14" t="s">
        <v>151</v>
      </c>
      <c r="AW96" s="14" t="s">
        <v>39</v>
      </c>
      <c r="AX96" s="14" t="s">
        <v>86</v>
      </c>
      <c r="AY96" s="249" t="s">
        <v>144</v>
      </c>
    </row>
    <row r="97" s="2" customFormat="1" ht="24.15" customHeight="1">
      <c r="A97" s="41"/>
      <c r="B97" s="42"/>
      <c r="C97" s="209" t="s">
        <v>151</v>
      </c>
      <c r="D97" s="209" t="s">
        <v>146</v>
      </c>
      <c r="E97" s="210" t="s">
        <v>513</v>
      </c>
      <c r="F97" s="211" t="s">
        <v>514</v>
      </c>
      <c r="G97" s="212" t="s">
        <v>149</v>
      </c>
      <c r="H97" s="213">
        <v>17620</v>
      </c>
      <c r="I97" s="214"/>
      <c r="J97" s="215">
        <f>ROUND(I97*H97,2)</f>
        <v>0</v>
      </c>
      <c r="K97" s="211" t="s">
        <v>150</v>
      </c>
      <c r="L97" s="47"/>
      <c r="M97" s="216" t="s">
        <v>32</v>
      </c>
      <c r="N97" s="217" t="s">
        <v>49</v>
      </c>
      <c r="O97" s="87"/>
      <c r="P97" s="218">
        <f>O97*H97</f>
        <v>0</v>
      </c>
      <c r="Q97" s="218">
        <v>0</v>
      </c>
      <c r="R97" s="218">
        <f>Q97*H97</f>
        <v>0</v>
      </c>
      <c r="S97" s="218">
        <v>0</v>
      </c>
      <c r="T97" s="219">
        <f>S97*H97</f>
        <v>0</v>
      </c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R97" s="220" t="s">
        <v>151</v>
      </c>
      <c r="AT97" s="220" t="s">
        <v>146</v>
      </c>
      <c r="AU97" s="220" t="s">
        <v>21</v>
      </c>
      <c r="AY97" s="19" t="s">
        <v>144</v>
      </c>
      <c r="BE97" s="221">
        <f>IF(N97="základní",J97,0)</f>
        <v>0</v>
      </c>
      <c r="BF97" s="221">
        <f>IF(N97="snížená",J97,0)</f>
        <v>0</v>
      </c>
      <c r="BG97" s="221">
        <f>IF(N97="zákl. přenesená",J97,0)</f>
        <v>0</v>
      </c>
      <c r="BH97" s="221">
        <f>IF(N97="sníž. přenesená",J97,0)</f>
        <v>0</v>
      </c>
      <c r="BI97" s="221">
        <f>IF(N97="nulová",J97,0)</f>
        <v>0</v>
      </c>
      <c r="BJ97" s="19" t="s">
        <v>86</v>
      </c>
      <c r="BK97" s="221">
        <f>ROUND(I97*H97,2)</f>
        <v>0</v>
      </c>
      <c r="BL97" s="19" t="s">
        <v>151</v>
      </c>
      <c r="BM97" s="220" t="s">
        <v>515</v>
      </c>
    </row>
    <row r="98" s="2" customFormat="1">
      <c r="A98" s="41"/>
      <c r="B98" s="42"/>
      <c r="C98" s="43"/>
      <c r="D98" s="222" t="s">
        <v>153</v>
      </c>
      <c r="E98" s="43"/>
      <c r="F98" s="223" t="s">
        <v>516</v>
      </c>
      <c r="G98" s="43"/>
      <c r="H98" s="43"/>
      <c r="I98" s="224"/>
      <c r="J98" s="43"/>
      <c r="K98" s="43"/>
      <c r="L98" s="47"/>
      <c r="M98" s="225"/>
      <c r="N98" s="226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19" t="s">
        <v>153</v>
      </c>
      <c r="AU98" s="19" t="s">
        <v>21</v>
      </c>
    </row>
    <row r="99" s="13" customFormat="1">
      <c r="A99" s="13"/>
      <c r="B99" s="227"/>
      <c r="C99" s="228"/>
      <c r="D99" s="229" t="s">
        <v>155</v>
      </c>
      <c r="E99" s="230" t="s">
        <v>32</v>
      </c>
      <c r="F99" s="231" t="s">
        <v>428</v>
      </c>
      <c r="G99" s="228"/>
      <c r="H99" s="232">
        <v>17620</v>
      </c>
      <c r="I99" s="233"/>
      <c r="J99" s="228"/>
      <c r="K99" s="228"/>
      <c r="L99" s="234"/>
      <c r="M99" s="235"/>
      <c r="N99" s="236"/>
      <c r="O99" s="236"/>
      <c r="P99" s="236"/>
      <c r="Q99" s="236"/>
      <c r="R99" s="236"/>
      <c r="S99" s="236"/>
      <c r="T99" s="237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8" t="s">
        <v>155</v>
      </c>
      <c r="AU99" s="238" t="s">
        <v>21</v>
      </c>
      <c r="AV99" s="13" t="s">
        <v>21</v>
      </c>
      <c r="AW99" s="13" t="s">
        <v>39</v>
      </c>
      <c r="AX99" s="13" t="s">
        <v>78</v>
      </c>
      <c r="AY99" s="238" t="s">
        <v>144</v>
      </c>
    </row>
    <row r="100" s="14" customFormat="1">
      <c r="A100" s="14"/>
      <c r="B100" s="239"/>
      <c r="C100" s="240"/>
      <c r="D100" s="229" t="s">
        <v>155</v>
      </c>
      <c r="E100" s="241" t="s">
        <v>32</v>
      </c>
      <c r="F100" s="242" t="s">
        <v>157</v>
      </c>
      <c r="G100" s="240"/>
      <c r="H100" s="243">
        <v>17620</v>
      </c>
      <c r="I100" s="244"/>
      <c r="J100" s="240"/>
      <c r="K100" s="240"/>
      <c r="L100" s="245"/>
      <c r="M100" s="246"/>
      <c r="N100" s="247"/>
      <c r="O100" s="247"/>
      <c r="P100" s="247"/>
      <c r="Q100" s="247"/>
      <c r="R100" s="247"/>
      <c r="S100" s="247"/>
      <c r="T100" s="248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9" t="s">
        <v>155</v>
      </c>
      <c r="AU100" s="249" t="s">
        <v>21</v>
      </c>
      <c r="AV100" s="14" t="s">
        <v>151</v>
      </c>
      <c r="AW100" s="14" t="s">
        <v>39</v>
      </c>
      <c r="AX100" s="14" t="s">
        <v>86</v>
      </c>
      <c r="AY100" s="249" t="s">
        <v>144</v>
      </c>
    </row>
    <row r="101" s="2" customFormat="1" ht="16.5" customHeight="1">
      <c r="A101" s="41"/>
      <c r="B101" s="42"/>
      <c r="C101" s="263" t="s">
        <v>174</v>
      </c>
      <c r="D101" s="263" t="s">
        <v>337</v>
      </c>
      <c r="E101" s="264" t="s">
        <v>517</v>
      </c>
      <c r="F101" s="265" t="s">
        <v>518</v>
      </c>
      <c r="G101" s="266" t="s">
        <v>345</v>
      </c>
      <c r="H101" s="267">
        <v>403.35000000000002</v>
      </c>
      <c r="I101" s="268"/>
      <c r="J101" s="269">
        <f>ROUND(I101*H101,2)</f>
        <v>0</v>
      </c>
      <c r="K101" s="265" t="s">
        <v>150</v>
      </c>
      <c r="L101" s="270"/>
      <c r="M101" s="271" t="s">
        <v>32</v>
      </c>
      <c r="N101" s="272" t="s">
        <v>49</v>
      </c>
      <c r="O101" s="87"/>
      <c r="P101" s="218">
        <f>O101*H101</f>
        <v>0</v>
      </c>
      <c r="Q101" s="218">
        <v>0.001</v>
      </c>
      <c r="R101" s="218">
        <f>Q101*H101</f>
        <v>0.40335000000000004</v>
      </c>
      <c r="S101" s="218">
        <v>0</v>
      </c>
      <c r="T101" s="219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20" t="s">
        <v>192</v>
      </c>
      <c r="AT101" s="220" t="s">
        <v>337</v>
      </c>
      <c r="AU101" s="220" t="s">
        <v>21</v>
      </c>
      <c r="AY101" s="19" t="s">
        <v>144</v>
      </c>
      <c r="BE101" s="221">
        <f>IF(N101="základní",J101,0)</f>
        <v>0</v>
      </c>
      <c r="BF101" s="221">
        <f>IF(N101="snížená",J101,0)</f>
        <v>0</v>
      </c>
      <c r="BG101" s="221">
        <f>IF(N101="zákl. přenesená",J101,0)</f>
        <v>0</v>
      </c>
      <c r="BH101" s="221">
        <f>IF(N101="sníž. přenesená",J101,0)</f>
        <v>0</v>
      </c>
      <c r="BI101" s="221">
        <f>IF(N101="nulová",J101,0)</f>
        <v>0</v>
      </c>
      <c r="BJ101" s="19" t="s">
        <v>86</v>
      </c>
      <c r="BK101" s="221">
        <f>ROUND(I101*H101,2)</f>
        <v>0</v>
      </c>
      <c r="BL101" s="19" t="s">
        <v>151</v>
      </c>
      <c r="BM101" s="220" t="s">
        <v>519</v>
      </c>
    </row>
    <row r="102" s="13" customFormat="1">
      <c r="A102" s="13"/>
      <c r="B102" s="227"/>
      <c r="C102" s="228"/>
      <c r="D102" s="229" t="s">
        <v>155</v>
      </c>
      <c r="E102" s="230" t="s">
        <v>32</v>
      </c>
      <c r="F102" s="231" t="s">
        <v>520</v>
      </c>
      <c r="G102" s="228"/>
      <c r="H102" s="232">
        <v>403.35000000000002</v>
      </c>
      <c r="I102" s="233"/>
      <c r="J102" s="228"/>
      <c r="K102" s="228"/>
      <c r="L102" s="234"/>
      <c r="M102" s="235"/>
      <c r="N102" s="236"/>
      <c r="O102" s="236"/>
      <c r="P102" s="236"/>
      <c r="Q102" s="236"/>
      <c r="R102" s="236"/>
      <c r="S102" s="236"/>
      <c r="T102" s="23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8" t="s">
        <v>155</v>
      </c>
      <c r="AU102" s="238" t="s">
        <v>21</v>
      </c>
      <c r="AV102" s="13" t="s">
        <v>21</v>
      </c>
      <c r="AW102" s="13" t="s">
        <v>39</v>
      </c>
      <c r="AX102" s="13" t="s">
        <v>78</v>
      </c>
      <c r="AY102" s="238" t="s">
        <v>144</v>
      </c>
    </row>
    <row r="103" s="14" customFormat="1">
      <c r="A103" s="14"/>
      <c r="B103" s="239"/>
      <c r="C103" s="240"/>
      <c r="D103" s="229" t="s">
        <v>155</v>
      </c>
      <c r="E103" s="241" t="s">
        <v>32</v>
      </c>
      <c r="F103" s="242" t="s">
        <v>157</v>
      </c>
      <c r="G103" s="240"/>
      <c r="H103" s="243">
        <v>403.35000000000002</v>
      </c>
      <c r="I103" s="244"/>
      <c r="J103" s="240"/>
      <c r="K103" s="240"/>
      <c r="L103" s="245"/>
      <c r="M103" s="246"/>
      <c r="N103" s="247"/>
      <c r="O103" s="247"/>
      <c r="P103" s="247"/>
      <c r="Q103" s="247"/>
      <c r="R103" s="247"/>
      <c r="S103" s="247"/>
      <c r="T103" s="24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49" t="s">
        <v>155</v>
      </c>
      <c r="AU103" s="249" t="s">
        <v>21</v>
      </c>
      <c r="AV103" s="14" t="s">
        <v>151</v>
      </c>
      <c r="AW103" s="14" t="s">
        <v>39</v>
      </c>
      <c r="AX103" s="14" t="s">
        <v>86</v>
      </c>
      <c r="AY103" s="249" t="s">
        <v>144</v>
      </c>
    </row>
    <row r="104" s="2" customFormat="1" ht="16.5" customHeight="1">
      <c r="A104" s="41"/>
      <c r="B104" s="42"/>
      <c r="C104" s="263" t="s">
        <v>179</v>
      </c>
      <c r="D104" s="263" t="s">
        <v>337</v>
      </c>
      <c r="E104" s="264" t="s">
        <v>521</v>
      </c>
      <c r="F104" s="265" t="s">
        <v>522</v>
      </c>
      <c r="G104" s="266" t="s">
        <v>345</v>
      </c>
      <c r="H104" s="267">
        <v>264.30000000000001</v>
      </c>
      <c r="I104" s="268"/>
      <c r="J104" s="269">
        <f>ROUND(I104*H104,2)</f>
        <v>0</v>
      </c>
      <c r="K104" s="265" t="s">
        <v>150</v>
      </c>
      <c r="L104" s="270"/>
      <c r="M104" s="271" t="s">
        <v>32</v>
      </c>
      <c r="N104" s="272" t="s">
        <v>49</v>
      </c>
      <c r="O104" s="87"/>
      <c r="P104" s="218">
        <f>O104*H104</f>
        <v>0</v>
      </c>
      <c r="Q104" s="218">
        <v>0.001</v>
      </c>
      <c r="R104" s="218">
        <f>Q104*H104</f>
        <v>0.26430000000000003</v>
      </c>
      <c r="S104" s="218">
        <v>0</v>
      </c>
      <c r="T104" s="219">
        <f>S104*H104</f>
        <v>0</v>
      </c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R104" s="220" t="s">
        <v>192</v>
      </c>
      <c r="AT104" s="220" t="s">
        <v>337</v>
      </c>
      <c r="AU104" s="220" t="s">
        <v>21</v>
      </c>
      <c r="AY104" s="19" t="s">
        <v>144</v>
      </c>
      <c r="BE104" s="221">
        <f>IF(N104="základní",J104,0)</f>
        <v>0</v>
      </c>
      <c r="BF104" s="221">
        <f>IF(N104="snížená",J104,0)</f>
        <v>0</v>
      </c>
      <c r="BG104" s="221">
        <f>IF(N104="zákl. přenesená",J104,0)</f>
        <v>0</v>
      </c>
      <c r="BH104" s="221">
        <f>IF(N104="sníž. přenesená",J104,0)</f>
        <v>0</v>
      </c>
      <c r="BI104" s="221">
        <f>IF(N104="nulová",J104,0)</f>
        <v>0</v>
      </c>
      <c r="BJ104" s="19" t="s">
        <v>86</v>
      </c>
      <c r="BK104" s="221">
        <f>ROUND(I104*H104,2)</f>
        <v>0</v>
      </c>
      <c r="BL104" s="19" t="s">
        <v>151</v>
      </c>
      <c r="BM104" s="220" t="s">
        <v>523</v>
      </c>
    </row>
    <row r="105" s="13" customFormat="1">
      <c r="A105" s="13"/>
      <c r="B105" s="227"/>
      <c r="C105" s="228"/>
      <c r="D105" s="229" t="s">
        <v>155</v>
      </c>
      <c r="E105" s="230" t="s">
        <v>32</v>
      </c>
      <c r="F105" s="231" t="s">
        <v>524</v>
      </c>
      <c r="G105" s="228"/>
      <c r="H105" s="232">
        <v>264.30000000000001</v>
      </c>
      <c r="I105" s="233"/>
      <c r="J105" s="228"/>
      <c r="K105" s="228"/>
      <c r="L105" s="234"/>
      <c r="M105" s="235"/>
      <c r="N105" s="236"/>
      <c r="O105" s="236"/>
      <c r="P105" s="236"/>
      <c r="Q105" s="236"/>
      <c r="R105" s="236"/>
      <c r="S105" s="236"/>
      <c r="T105" s="237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8" t="s">
        <v>155</v>
      </c>
      <c r="AU105" s="238" t="s">
        <v>21</v>
      </c>
      <c r="AV105" s="13" t="s">
        <v>21</v>
      </c>
      <c r="AW105" s="13" t="s">
        <v>39</v>
      </c>
      <c r="AX105" s="13" t="s">
        <v>78</v>
      </c>
      <c r="AY105" s="238" t="s">
        <v>144</v>
      </c>
    </row>
    <row r="106" s="14" customFormat="1">
      <c r="A106" s="14"/>
      <c r="B106" s="239"/>
      <c r="C106" s="240"/>
      <c r="D106" s="229" t="s">
        <v>155</v>
      </c>
      <c r="E106" s="241" t="s">
        <v>32</v>
      </c>
      <c r="F106" s="242" t="s">
        <v>157</v>
      </c>
      <c r="G106" s="240"/>
      <c r="H106" s="243">
        <v>264.30000000000001</v>
      </c>
      <c r="I106" s="244"/>
      <c r="J106" s="240"/>
      <c r="K106" s="240"/>
      <c r="L106" s="245"/>
      <c r="M106" s="246"/>
      <c r="N106" s="247"/>
      <c r="O106" s="247"/>
      <c r="P106" s="247"/>
      <c r="Q106" s="247"/>
      <c r="R106" s="247"/>
      <c r="S106" s="247"/>
      <c r="T106" s="248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9" t="s">
        <v>155</v>
      </c>
      <c r="AU106" s="249" t="s">
        <v>21</v>
      </c>
      <c r="AV106" s="14" t="s">
        <v>151</v>
      </c>
      <c r="AW106" s="14" t="s">
        <v>39</v>
      </c>
      <c r="AX106" s="14" t="s">
        <v>86</v>
      </c>
      <c r="AY106" s="249" t="s">
        <v>144</v>
      </c>
    </row>
    <row r="107" s="2" customFormat="1" ht="16.5" customHeight="1">
      <c r="A107" s="41"/>
      <c r="B107" s="42"/>
      <c r="C107" s="209" t="s">
        <v>185</v>
      </c>
      <c r="D107" s="209" t="s">
        <v>146</v>
      </c>
      <c r="E107" s="210" t="s">
        <v>525</v>
      </c>
      <c r="F107" s="211" t="s">
        <v>526</v>
      </c>
      <c r="G107" s="212" t="s">
        <v>149</v>
      </c>
      <c r="H107" s="213">
        <v>28600</v>
      </c>
      <c r="I107" s="214"/>
      <c r="J107" s="215">
        <f>ROUND(I107*H107,2)</f>
        <v>0</v>
      </c>
      <c r="K107" s="211" t="s">
        <v>150</v>
      </c>
      <c r="L107" s="47"/>
      <c r="M107" s="216" t="s">
        <v>32</v>
      </c>
      <c r="N107" s="217" t="s">
        <v>49</v>
      </c>
      <c r="O107" s="87"/>
      <c r="P107" s="218">
        <f>O107*H107</f>
        <v>0</v>
      </c>
      <c r="Q107" s="218">
        <v>0</v>
      </c>
      <c r="R107" s="218">
        <f>Q107*H107</f>
        <v>0</v>
      </c>
      <c r="S107" s="218">
        <v>0</v>
      </c>
      <c r="T107" s="219">
        <f>S107*H107</f>
        <v>0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R107" s="220" t="s">
        <v>151</v>
      </c>
      <c r="AT107" s="220" t="s">
        <v>146</v>
      </c>
      <c r="AU107" s="220" t="s">
        <v>21</v>
      </c>
      <c r="AY107" s="19" t="s">
        <v>144</v>
      </c>
      <c r="BE107" s="221">
        <f>IF(N107="základní",J107,0)</f>
        <v>0</v>
      </c>
      <c r="BF107" s="221">
        <f>IF(N107="snížená",J107,0)</f>
        <v>0</v>
      </c>
      <c r="BG107" s="221">
        <f>IF(N107="zákl. přenesená",J107,0)</f>
        <v>0</v>
      </c>
      <c r="BH107" s="221">
        <f>IF(N107="sníž. přenesená",J107,0)</f>
        <v>0</v>
      </c>
      <c r="BI107" s="221">
        <f>IF(N107="nulová",J107,0)</f>
        <v>0</v>
      </c>
      <c r="BJ107" s="19" t="s">
        <v>86</v>
      </c>
      <c r="BK107" s="221">
        <f>ROUND(I107*H107,2)</f>
        <v>0</v>
      </c>
      <c r="BL107" s="19" t="s">
        <v>151</v>
      </c>
      <c r="BM107" s="220" t="s">
        <v>527</v>
      </c>
    </row>
    <row r="108" s="2" customFormat="1">
      <c r="A108" s="41"/>
      <c r="B108" s="42"/>
      <c r="C108" s="43"/>
      <c r="D108" s="222" t="s">
        <v>153</v>
      </c>
      <c r="E108" s="43"/>
      <c r="F108" s="223" t="s">
        <v>528</v>
      </c>
      <c r="G108" s="43"/>
      <c r="H108" s="43"/>
      <c r="I108" s="224"/>
      <c r="J108" s="43"/>
      <c r="K108" s="43"/>
      <c r="L108" s="47"/>
      <c r="M108" s="225"/>
      <c r="N108" s="226"/>
      <c r="O108" s="87"/>
      <c r="P108" s="87"/>
      <c r="Q108" s="87"/>
      <c r="R108" s="87"/>
      <c r="S108" s="87"/>
      <c r="T108" s="88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T108" s="19" t="s">
        <v>153</v>
      </c>
      <c r="AU108" s="19" t="s">
        <v>21</v>
      </c>
    </row>
    <row r="109" s="13" customFormat="1">
      <c r="A109" s="13"/>
      <c r="B109" s="227"/>
      <c r="C109" s="228"/>
      <c r="D109" s="229" t="s">
        <v>155</v>
      </c>
      <c r="E109" s="230" t="s">
        <v>32</v>
      </c>
      <c r="F109" s="231" t="s">
        <v>529</v>
      </c>
      <c r="G109" s="228"/>
      <c r="H109" s="232">
        <v>28600</v>
      </c>
      <c r="I109" s="233"/>
      <c r="J109" s="228"/>
      <c r="K109" s="228"/>
      <c r="L109" s="234"/>
      <c r="M109" s="235"/>
      <c r="N109" s="236"/>
      <c r="O109" s="236"/>
      <c r="P109" s="236"/>
      <c r="Q109" s="236"/>
      <c r="R109" s="236"/>
      <c r="S109" s="236"/>
      <c r="T109" s="237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8" t="s">
        <v>155</v>
      </c>
      <c r="AU109" s="238" t="s">
        <v>21</v>
      </c>
      <c r="AV109" s="13" t="s">
        <v>21</v>
      </c>
      <c r="AW109" s="13" t="s">
        <v>39</v>
      </c>
      <c r="AX109" s="13" t="s">
        <v>78</v>
      </c>
      <c r="AY109" s="238" t="s">
        <v>144</v>
      </c>
    </row>
    <row r="110" s="14" customFormat="1">
      <c r="A110" s="14"/>
      <c r="B110" s="239"/>
      <c r="C110" s="240"/>
      <c r="D110" s="229" t="s">
        <v>155</v>
      </c>
      <c r="E110" s="241" t="s">
        <v>32</v>
      </c>
      <c r="F110" s="242" t="s">
        <v>157</v>
      </c>
      <c r="G110" s="240"/>
      <c r="H110" s="243">
        <v>28600</v>
      </c>
      <c r="I110" s="244"/>
      <c r="J110" s="240"/>
      <c r="K110" s="240"/>
      <c r="L110" s="245"/>
      <c r="M110" s="246"/>
      <c r="N110" s="247"/>
      <c r="O110" s="247"/>
      <c r="P110" s="247"/>
      <c r="Q110" s="247"/>
      <c r="R110" s="247"/>
      <c r="S110" s="247"/>
      <c r="T110" s="248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9" t="s">
        <v>155</v>
      </c>
      <c r="AU110" s="249" t="s">
        <v>21</v>
      </c>
      <c r="AV110" s="14" t="s">
        <v>151</v>
      </c>
      <c r="AW110" s="14" t="s">
        <v>39</v>
      </c>
      <c r="AX110" s="14" t="s">
        <v>86</v>
      </c>
      <c r="AY110" s="249" t="s">
        <v>144</v>
      </c>
    </row>
    <row r="111" s="2" customFormat="1" ht="16.5" customHeight="1">
      <c r="A111" s="41"/>
      <c r="B111" s="42"/>
      <c r="C111" s="209" t="s">
        <v>192</v>
      </c>
      <c r="D111" s="209" t="s">
        <v>146</v>
      </c>
      <c r="E111" s="210" t="s">
        <v>530</v>
      </c>
      <c r="F111" s="211" t="s">
        <v>531</v>
      </c>
      <c r="G111" s="212" t="s">
        <v>149</v>
      </c>
      <c r="H111" s="213">
        <v>17620</v>
      </c>
      <c r="I111" s="214"/>
      <c r="J111" s="215">
        <f>ROUND(I111*H111,2)</f>
        <v>0</v>
      </c>
      <c r="K111" s="211" t="s">
        <v>150</v>
      </c>
      <c r="L111" s="47"/>
      <c r="M111" s="216" t="s">
        <v>32</v>
      </c>
      <c r="N111" s="217" t="s">
        <v>49</v>
      </c>
      <c r="O111" s="87"/>
      <c r="P111" s="218">
        <f>O111*H111</f>
        <v>0</v>
      </c>
      <c r="Q111" s="218">
        <v>0</v>
      </c>
      <c r="R111" s="218">
        <f>Q111*H111</f>
        <v>0</v>
      </c>
      <c r="S111" s="218">
        <v>0</v>
      </c>
      <c r="T111" s="219">
        <f>S111*H111</f>
        <v>0</v>
      </c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R111" s="220" t="s">
        <v>151</v>
      </c>
      <c r="AT111" s="220" t="s">
        <v>146</v>
      </c>
      <c r="AU111" s="220" t="s">
        <v>21</v>
      </c>
      <c r="AY111" s="19" t="s">
        <v>144</v>
      </c>
      <c r="BE111" s="221">
        <f>IF(N111="základní",J111,0)</f>
        <v>0</v>
      </c>
      <c r="BF111" s="221">
        <f>IF(N111="snížená",J111,0)</f>
        <v>0</v>
      </c>
      <c r="BG111" s="221">
        <f>IF(N111="zákl. přenesená",J111,0)</f>
        <v>0</v>
      </c>
      <c r="BH111" s="221">
        <f>IF(N111="sníž. přenesená",J111,0)</f>
        <v>0</v>
      </c>
      <c r="BI111" s="221">
        <f>IF(N111="nulová",J111,0)</f>
        <v>0</v>
      </c>
      <c r="BJ111" s="19" t="s">
        <v>86</v>
      </c>
      <c r="BK111" s="221">
        <f>ROUND(I111*H111,2)</f>
        <v>0</v>
      </c>
      <c r="BL111" s="19" t="s">
        <v>151</v>
      </c>
      <c r="BM111" s="220" t="s">
        <v>532</v>
      </c>
    </row>
    <row r="112" s="2" customFormat="1">
      <c r="A112" s="41"/>
      <c r="B112" s="42"/>
      <c r="C112" s="43"/>
      <c r="D112" s="222" t="s">
        <v>153</v>
      </c>
      <c r="E112" s="43"/>
      <c r="F112" s="223" t="s">
        <v>533</v>
      </c>
      <c r="G112" s="43"/>
      <c r="H112" s="43"/>
      <c r="I112" s="224"/>
      <c r="J112" s="43"/>
      <c r="K112" s="43"/>
      <c r="L112" s="47"/>
      <c r="M112" s="225"/>
      <c r="N112" s="226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19" t="s">
        <v>153</v>
      </c>
      <c r="AU112" s="19" t="s">
        <v>21</v>
      </c>
    </row>
    <row r="113" s="13" customFormat="1">
      <c r="A113" s="13"/>
      <c r="B113" s="227"/>
      <c r="C113" s="228"/>
      <c r="D113" s="229" t="s">
        <v>155</v>
      </c>
      <c r="E113" s="230" t="s">
        <v>32</v>
      </c>
      <c r="F113" s="231" t="s">
        <v>508</v>
      </c>
      <c r="G113" s="228"/>
      <c r="H113" s="232">
        <v>17620</v>
      </c>
      <c r="I113" s="233"/>
      <c r="J113" s="228"/>
      <c r="K113" s="228"/>
      <c r="L113" s="234"/>
      <c r="M113" s="235"/>
      <c r="N113" s="236"/>
      <c r="O113" s="236"/>
      <c r="P113" s="236"/>
      <c r="Q113" s="236"/>
      <c r="R113" s="236"/>
      <c r="S113" s="236"/>
      <c r="T113" s="237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8" t="s">
        <v>155</v>
      </c>
      <c r="AU113" s="238" t="s">
        <v>21</v>
      </c>
      <c r="AV113" s="13" t="s">
        <v>21</v>
      </c>
      <c r="AW113" s="13" t="s">
        <v>39</v>
      </c>
      <c r="AX113" s="13" t="s">
        <v>78</v>
      </c>
      <c r="AY113" s="238" t="s">
        <v>144</v>
      </c>
    </row>
    <row r="114" s="14" customFormat="1">
      <c r="A114" s="14"/>
      <c r="B114" s="239"/>
      <c r="C114" s="240"/>
      <c r="D114" s="229" t="s">
        <v>155</v>
      </c>
      <c r="E114" s="241" t="s">
        <v>32</v>
      </c>
      <c r="F114" s="242" t="s">
        <v>157</v>
      </c>
      <c r="G114" s="240"/>
      <c r="H114" s="243">
        <v>17620</v>
      </c>
      <c r="I114" s="244"/>
      <c r="J114" s="240"/>
      <c r="K114" s="240"/>
      <c r="L114" s="245"/>
      <c r="M114" s="246"/>
      <c r="N114" s="247"/>
      <c r="O114" s="247"/>
      <c r="P114" s="247"/>
      <c r="Q114" s="247"/>
      <c r="R114" s="247"/>
      <c r="S114" s="247"/>
      <c r="T114" s="248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9" t="s">
        <v>155</v>
      </c>
      <c r="AU114" s="249" t="s">
        <v>21</v>
      </c>
      <c r="AV114" s="14" t="s">
        <v>151</v>
      </c>
      <c r="AW114" s="14" t="s">
        <v>39</v>
      </c>
      <c r="AX114" s="14" t="s">
        <v>86</v>
      </c>
      <c r="AY114" s="249" t="s">
        <v>144</v>
      </c>
    </row>
    <row r="115" s="2" customFormat="1" ht="16.5" customHeight="1">
      <c r="A115" s="41"/>
      <c r="B115" s="42"/>
      <c r="C115" s="263" t="s">
        <v>198</v>
      </c>
      <c r="D115" s="263" t="s">
        <v>337</v>
      </c>
      <c r="E115" s="264" t="s">
        <v>534</v>
      </c>
      <c r="F115" s="265" t="s">
        <v>535</v>
      </c>
      <c r="G115" s="266" t="s">
        <v>345</v>
      </c>
      <c r="H115" s="267">
        <v>890.20000000000005</v>
      </c>
      <c r="I115" s="268"/>
      <c r="J115" s="269">
        <f>ROUND(I115*H115,2)</f>
        <v>0</v>
      </c>
      <c r="K115" s="265" t="s">
        <v>32</v>
      </c>
      <c r="L115" s="270"/>
      <c r="M115" s="271" t="s">
        <v>32</v>
      </c>
      <c r="N115" s="272" t="s">
        <v>49</v>
      </c>
      <c r="O115" s="87"/>
      <c r="P115" s="218">
        <f>O115*H115</f>
        <v>0</v>
      </c>
      <c r="Q115" s="218">
        <v>0</v>
      </c>
      <c r="R115" s="218">
        <f>Q115*H115</f>
        <v>0</v>
      </c>
      <c r="S115" s="218">
        <v>0</v>
      </c>
      <c r="T115" s="219">
        <f>S115*H115</f>
        <v>0</v>
      </c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R115" s="220" t="s">
        <v>192</v>
      </c>
      <c r="AT115" s="220" t="s">
        <v>337</v>
      </c>
      <c r="AU115" s="220" t="s">
        <v>21</v>
      </c>
      <c r="AY115" s="19" t="s">
        <v>144</v>
      </c>
      <c r="BE115" s="221">
        <f>IF(N115="základní",J115,0)</f>
        <v>0</v>
      </c>
      <c r="BF115" s="221">
        <f>IF(N115="snížená",J115,0)</f>
        <v>0</v>
      </c>
      <c r="BG115" s="221">
        <f>IF(N115="zákl. přenesená",J115,0)</f>
        <v>0</v>
      </c>
      <c r="BH115" s="221">
        <f>IF(N115="sníž. přenesená",J115,0)</f>
        <v>0</v>
      </c>
      <c r="BI115" s="221">
        <f>IF(N115="nulová",J115,0)</f>
        <v>0</v>
      </c>
      <c r="BJ115" s="19" t="s">
        <v>86</v>
      </c>
      <c r="BK115" s="221">
        <f>ROUND(I115*H115,2)</f>
        <v>0</v>
      </c>
      <c r="BL115" s="19" t="s">
        <v>151</v>
      </c>
      <c r="BM115" s="220" t="s">
        <v>536</v>
      </c>
    </row>
    <row r="116" s="13" customFormat="1">
      <c r="A116" s="13"/>
      <c r="B116" s="227"/>
      <c r="C116" s="228"/>
      <c r="D116" s="229" t="s">
        <v>155</v>
      </c>
      <c r="E116" s="230" t="s">
        <v>32</v>
      </c>
      <c r="F116" s="231" t="s">
        <v>537</v>
      </c>
      <c r="G116" s="228"/>
      <c r="H116" s="232">
        <v>890.20000000000005</v>
      </c>
      <c r="I116" s="233"/>
      <c r="J116" s="228"/>
      <c r="K116" s="228"/>
      <c r="L116" s="234"/>
      <c r="M116" s="235"/>
      <c r="N116" s="236"/>
      <c r="O116" s="236"/>
      <c r="P116" s="236"/>
      <c r="Q116" s="236"/>
      <c r="R116" s="236"/>
      <c r="S116" s="236"/>
      <c r="T116" s="23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8" t="s">
        <v>155</v>
      </c>
      <c r="AU116" s="238" t="s">
        <v>21</v>
      </c>
      <c r="AV116" s="13" t="s">
        <v>21</v>
      </c>
      <c r="AW116" s="13" t="s">
        <v>39</v>
      </c>
      <c r="AX116" s="13" t="s">
        <v>78</v>
      </c>
      <c r="AY116" s="238" t="s">
        <v>144</v>
      </c>
    </row>
    <row r="117" s="14" customFormat="1">
      <c r="A117" s="14"/>
      <c r="B117" s="239"/>
      <c r="C117" s="240"/>
      <c r="D117" s="229" t="s">
        <v>155</v>
      </c>
      <c r="E117" s="241" t="s">
        <v>32</v>
      </c>
      <c r="F117" s="242" t="s">
        <v>157</v>
      </c>
      <c r="G117" s="240"/>
      <c r="H117" s="243">
        <v>890.20000000000005</v>
      </c>
      <c r="I117" s="244"/>
      <c r="J117" s="240"/>
      <c r="K117" s="240"/>
      <c r="L117" s="245"/>
      <c r="M117" s="246"/>
      <c r="N117" s="247"/>
      <c r="O117" s="247"/>
      <c r="P117" s="247"/>
      <c r="Q117" s="247"/>
      <c r="R117" s="247"/>
      <c r="S117" s="247"/>
      <c r="T117" s="248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9" t="s">
        <v>155</v>
      </c>
      <c r="AU117" s="249" t="s">
        <v>21</v>
      </c>
      <c r="AV117" s="14" t="s">
        <v>151</v>
      </c>
      <c r="AW117" s="14" t="s">
        <v>39</v>
      </c>
      <c r="AX117" s="14" t="s">
        <v>86</v>
      </c>
      <c r="AY117" s="249" t="s">
        <v>144</v>
      </c>
    </row>
    <row r="118" s="2" customFormat="1" ht="21.75" customHeight="1">
      <c r="A118" s="41"/>
      <c r="B118" s="42"/>
      <c r="C118" s="209" t="s">
        <v>204</v>
      </c>
      <c r="D118" s="209" t="s">
        <v>146</v>
      </c>
      <c r="E118" s="210" t="s">
        <v>538</v>
      </c>
      <c r="F118" s="211" t="s">
        <v>539</v>
      </c>
      <c r="G118" s="212" t="s">
        <v>149</v>
      </c>
      <c r="H118" s="213">
        <v>44510</v>
      </c>
      <c r="I118" s="214"/>
      <c r="J118" s="215">
        <f>ROUND(I118*H118,2)</f>
        <v>0</v>
      </c>
      <c r="K118" s="211" t="s">
        <v>150</v>
      </c>
      <c r="L118" s="47"/>
      <c r="M118" s="216" t="s">
        <v>32</v>
      </c>
      <c r="N118" s="217" t="s">
        <v>49</v>
      </c>
      <c r="O118" s="87"/>
      <c r="P118" s="218">
        <f>O118*H118</f>
        <v>0</v>
      </c>
      <c r="Q118" s="218">
        <v>0</v>
      </c>
      <c r="R118" s="218">
        <f>Q118*H118</f>
        <v>0</v>
      </c>
      <c r="S118" s="218">
        <v>0</v>
      </c>
      <c r="T118" s="219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20" t="s">
        <v>151</v>
      </c>
      <c r="AT118" s="220" t="s">
        <v>146</v>
      </c>
      <c r="AU118" s="220" t="s">
        <v>21</v>
      </c>
      <c r="AY118" s="19" t="s">
        <v>144</v>
      </c>
      <c r="BE118" s="221">
        <f>IF(N118="základní",J118,0)</f>
        <v>0</v>
      </c>
      <c r="BF118" s="221">
        <f>IF(N118="snížená",J118,0)</f>
        <v>0</v>
      </c>
      <c r="BG118" s="221">
        <f>IF(N118="zákl. přenesená",J118,0)</f>
        <v>0</v>
      </c>
      <c r="BH118" s="221">
        <f>IF(N118="sníž. přenesená",J118,0)</f>
        <v>0</v>
      </c>
      <c r="BI118" s="221">
        <f>IF(N118="nulová",J118,0)</f>
        <v>0</v>
      </c>
      <c r="BJ118" s="19" t="s">
        <v>86</v>
      </c>
      <c r="BK118" s="221">
        <f>ROUND(I118*H118,2)</f>
        <v>0</v>
      </c>
      <c r="BL118" s="19" t="s">
        <v>151</v>
      </c>
      <c r="BM118" s="220" t="s">
        <v>540</v>
      </c>
    </row>
    <row r="119" s="2" customFormat="1">
      <c r="A119" s="41"/>
      <c r="B119" s="42"/>
      <c r="C119" s="43"/>
      <c r="D119" s="222" t="s">
        <v>153</v>
      </c>
      <c r="E119" s="43"/>
      <c r="F119" s="223" t="s">
        <v>541</v>
      </c>
      <c r="G119" s="43"/>
      <c r="H119" s="43"/>
      <c r="I119" s="224"/>
      <c r="J119" s="43"/>
      <c r="K119" s="43"/>
      <c r="L119" s="47"/>
      <c r="M119" s="225"/>
      <c r="N119" s="226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19" t="s">
        <v>153</v>
      </c>
      <c r="AU119" s="19" t="s">
        <v>21</v>
      </c>
    </row>
    <row r="120" s="13" customFormat="1">
      <c r="A120" s="13"/>
      <c r="B120" s="227"/>
      <c r="C120" s="228"/>
      <c r="D120" s="229" t="s">
        <v>155</v>
      </c>
      <c r="E120" s="230" t="s">
        <v>32</v>
      </c>
      <c r="F120" s="231" t="s">
        <v>542</v>
      </c>
      <c r="G120" s="228"/>
      <c r="H120" s="232">
        <v>44510</v>
      </c>
      <c r="I120" s="233"/>
      <c r="J120" s="228"/>
      <c r="K120" s="228"/>
      <c r="L120" s="234"/>
      <c r="M120" s="235"/>
      <c r="N120" s="236"/>
      <c r="O120" s="236"/>
      <c r="P120" s="236"/>
      <c r="Q120" s="236"/>
      <c r="R120" s="236"/>
      <c r="S120" s="236"/>
      <c r="T120" s="23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8" t="s">
        <v>155</v>
      </c>
      <c r="AU120" s="238" t="s">
        <v>21</v>
      </c>
      <c r="AV120" s="13" t="s">
        <v>21</v>
      </c>
      <c r="AW120" s="13" t="s">
        <v>39</v>
      </c>
      <c r="AX120" s="13" t="s">
        <v>78</v>
      </c>
      <c r="AY120" s="238" t="s">
        <v>144</v>
      </c>
    </row>
    <row r="121" s="14" customFormat="1">
      <c r="A121" s="14"/>
      <c r="B121" s="239"/>
      <c r="C121" s="240"/>
      <c r="D121" s="229" t="s">
        <v>155</v>
      </c>
      <c r="E121" s="241" t="s">
        <v>32</v>
      </c>
      <c r="F121" s="242" t="s">
        <v>157</v>
      </c>
      <c r="G121" s="240"/>
      <c r="H121" s="243">
        <v>44510</v>
      </c>
      <c r="I121" s="244"/>
      <c r="J121" s="240"/>
      <c r="K121" s="240"/>
      <c r="L121" s="245"/>
      <c r="M121" s="246"/>
      <c r="N121" s="247"/>
      <c r="O121" s="247"/>
      <c r="P121" s="247"/>
      <c r="Q121" s="247"/>
      <c r="R121" s="247"/>
      <c r="S121" s="247"/>
      <c r="T121" s="248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T121" s="249" t="s">
        <v>155</v>
      </c>
      <c r="AU121" s="249" t="s">
        <v>21</v>
      </c>
      <c r="AV121" s="14" t="s">
        <v>151</v>
      </c>
      <c r="AW121" s="14" t="s">
        <v>39</v>
      </c>
      <c r="AX121" s="14" t="s">
        <v>86</v>
      </c>
      <c r="AY121" s="249" t="s">
        <v>144</v>
      </c>
    </row>
    <row r="122" s="2" customFormat="1" ht="24.15" customHeight="1">
      <c r="A122" s="41"/>
      <c r="B122" s="42"/>
      <c r="C122" s="209" t="s">
        <v>209</v>
      </c>
      <c r="D122" s="209" t="s">
        <v>146</v>
      </c>
      <c r="E122" s="210" t="s">
        <v>543</v>
      </c>
      <c r="F122" s="211" t="s">
        <v>544</v>
      </c>
      <c r="G122" s="212" t="s">
        <v>160</v>
      </c>
      <c r="H122" s="213">
        <v>1820</v>
      </c>
      <c r="I122" s="214"/>
      <c r="J122" s="215">
        <f>ROUND(I122*H122,2)</f>
        <v>0</v>
      </c>
      <c r="K122" s="211" t="s">
        <v>150</v>
      </c>
      <c r="L122" s="47"/>
      <c r="M122" s="216" t="s">
        <v>32</v>
      </c>
      <c r="N122" s="217" t="s">
        <v>49</v>
      </c>
      <c r="O122" s="87"/>
      <c r="P122" s="218">
        <f>O122*H122</f>
        <v>0</v>
      </c>
      <c r="Q122" s="218">
        <v>0</v>
      </c>
      <c r="R122" s="218">
        <f>Q122*H122</f>
        <v>0</v>
      </c>
      <c r="S122" s="218">
        <v>0</v>
      </c>
      <c r="T122" s="219">
        <f>S122*H122</f>
        <v>0</v>
      </c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R122" s="220" t="s">
        <v>151</v>
      </c>
      <c r="AT122" s="220" t="s">
        <v>146</v>
      </c>
      <c r="AU122" s="220" t="s">
        <v>21</v>
      </c>
      <c r="AY122" s="19" t="s">
        <v>144</v>
      </c>
      <c r="BE122" s="221">
        <f>IF(N122="základní",J122,0)</f>
        <v>0</v>
      </c>
      <c r="BF122" s="221">
        <f>IF(N122="snížená",J122,0)</f>
        <v>0</v>
      </c>
      <c r="BG122" s="221">
        <f>IF(N122="zákl. přenesená",J122,0)</f>
        <v>0</v>
      </c>
      <c r="BH122" s="221">
        <f>IF(N122="sníž. přenesená",J122,0)</f>
        <v>0</v>
      </c>
      <c r="BI122" s="221">
        <f>IF(N122="nulová",J122,0)</f>
        <v>0</v>
      </c>
      <c r="BJ122" s="19" t="s">
        <v>86</v>
      </c>
      <c r="BK122" s="221">
        <f>ROUND(I122*H122,2)</f>
        <v>0</v>
      </c>
      <c r="BL122" s="19" t="s">
        <v>151</v>
      </c>
      <c r="BM122" s="220" t="s">
        <v>545</v>
      </c>
    </row>
    <row r="123" s="2" customFormat="1">
      <c r="A123" s="41"/>
      <c r="B123" s="42"/>
      <c r="C123" s="43"/>
      <c r="D123" s="222" t="s">
        <v>153</v>
      </c>
      <c r="E123" s="43"/>
      <c r="F123" s="223" t="s">
        <v>546</v>
      </c>
      <c r="G123" s="43"/>
      <c r="H123" s="43"/>
      <c r="I123" s="224"/>
      <c r="J123" s="43"/>
      <c r="K123" s="43"/>
      <c r="L123" s="47"/>
      <c r="M123" s="225"/>
      <c r="N123" s="226"/>
      <c r="O123" s="87"/>
      <c r="P123" s="87"/>
      <c r="Q123" s="87"/>
      <c r="R123" s="87"/>
      <c r="S123" s="87"/>
      <c r="T123" s="88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T123" s="19" t="s">
        <v>153</v>
      </c>
      <c r="AU123" s="19" t="s">
        <v>21</v>
      </c>
    </row>
    <row r="124" s="13" customFormat="1">
      <c r="A124" s="13"/>
      <c r="B124" s="227"/>
      <c r="C124" s="228"/>
      <c r="D124" s="229" t="s">
        <v>155</v>
      </c>
      <c r="E124" s="230" t="s">
        <v>32</v>
      </c>
      <c r="F124" s="231" t="s">
        <v>547</v>
      </c>
      <c r="G124" s="228"/>
      <c r="H124" s="232">
        <v>1820</v>
      </c>
      <c r="I124" s="233"/>
      <c r="J124" s="228"/>
      <c r="K124" s="228"/>
      <c r="L124" s="234"/>
      <c r="M124" s="235"/>
      <c r="N124" s="236"/>
      <c r="O124" s="236"/>
      <c r="P124" s="236"/>
      <c r="Q124" s="236"/>
      <c r="R124" s="236"/>
      <c r="S124" s="236"/>
      <c r="T124" s="237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38" t="s">
        <v>155</v>
      </c>
      <c r="AU124" s="238" t="s">
        <v>21</v>
      </c>
      <c r="AV124" s="13" t="s">
        <v>21</v>
      </c>
      <c r="AW124" s="13" t="s">
        <v>39</v>
      </c>
      <c r="AX124" s="13" t="s">
        <v>78</v>
      </c>
      <c r="AY124" s="238" t="s">
        <v>144</v>
      </c>
    </row>
    <row r="125" s="14" customFormat="1">
      <c r="A125" s="14"/>
      <c r="B125" s="239"/>
      <c r="C125" s="240"/>
      <c r="D125" s="229" t="s">
        <v>155</v>
      </c>
      <c r="E125" s="241" t="s">
        <v>32</v>
      </c>
      <c r="F125" s="242" t="s">
        <v>157</v>
      </c>
      <c r="G125" s="240"/>
      <c r="H125" s="243">
        <v>1820</v>
      </c>
      <c r="I125" s="244"/>
      <c r="J125" s="240"/>
      <c r="K125" s="240"/>
      <c r="L125" s="245"/>
      <c r="M125" s="246"/>
      <c r="N125" s="247"/>
      <c r="O125" s="247"/>
      <c r="P125" s="247"/>
      <c r="Q125" s="247"/>
      <c r="R125" s="247"/>
      <c r="S125" s="247"/>
      <c r="T125" s="248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49" t="s">
        <v>155</v>
      </c>
      <c r="AU125" s="249" t="s">
        <v>21</v>
      </c>
      <c r="AV125" s="14" t="s">
        <v>151</v>
      </c>
      <c r="AW125" s="14" t="s">
        <v>39</v>
      </c>
      <c r="AX125" s="14" t="s">
        <v>86</v>
      </c>
      <c r="AY125" s="249" t="s">
        <v>144</v>
      </c>
    </row>
    <row r="126" s="2" customFormat="1" ht="24.15" customHeight="1">
      <c r="A126" s="41"/>
      <c r="B126" s="42"/>
      <c r="C126" s="209" t="s">
        <v>214</v>
      </c>
      <c r="D126" s="209" t="s">
        <v>146</v>
      </c>
      <c r="E126" s="210" t="s">
        <v>548</v>
      </c>
      <c r="F126" s="211" t="s">
        <v>549</v>
      </c>
      <c r="G126" s="212" t="s">
        <v>160</v>
      </c>
      <c r="H126" s="213">
        <v>1430</v>
      </c>
      <c r="I126" s="214"/>
      <c r="J126" s="215">
        <f>ROUND(I126*H126,2)</f>
        <v>0</v>
      </c>
      <c r="K126" s="211" t="s">
        <v>150</v>
      </c>
      <c r="L126" s="47"/>
      <c r="M126" s="216" t="s">
        <v>32</v>
      </c>
      <c r="N126" s="217" t="s">
        <v>49</v>
      </c>
      <c r="O126" s="87"/>
      <c r="P126" s="218">
        <f>O126*H126</f>
        <v>0</v>
      </c>
      <c r="Q126" s="218">
        <v>0</v>
      </c>
      <c r="R126" s="218">
        <f>Q126*H126</f>
        <v>0</v>
      </c>
      <c r="S126" s="218">
        <v>0</v>
      </c>
      <c r="T126" s="219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20" t="s">
        <v>151</v>
      </c>
      <c r="AT126" s="220" t="s">
        <v>146</v>
      </c>
      <c r="AU126" s="220" t="s">
        <v>21</v>
      </c>
      <c r="AY126" s="19" t="s">
        <v>144</v>
      </c>
      <c r="BE126" s="221">
        <f>IF(N126="základní",J126,0)</f>
        <v>0</v>
      </c>
      <c r="BF126" s="221">
        <f>IF(N126="snížená",J126,0)</f>
        <v>0</v>
      </c>
      <c r="BG126" s="221">
        <f>IF(N126="zákl. přenesená",J126,0)</f>
        <v>0</v>
      </c>
      <c r="BH126" s="221">
        <f>IF(N126="sníž. přenesená",J126,0)</f>
        <v>0</v>
      </c>
      <c r="BI126" s="221">
        <f>IF(N126="nulová",J126,0)</f>
        <v>0</v>
      </c>
      <c r="BJ126" s="19" t="s">
        <v>86</v>
      </c>
      <c r="BK126" s="221">
        <f>ROUND(I126*H126,2)</f>
        <v>0</v>
      </c>
      <c r="BL126" s="19" t="s">
        <v>151</v>
      </c>
      <c r="BM126" s="220" t="s">
        <v>550</v>
      </c>
    </row>
    <row r="127" s="2" customFormat="1">
      <c r="A127" s="41"/>
      <c r="B127" s="42"/>
      <c r="C127" s="43"/>
      <c r="D127" s="222" t="s">
        <v>153</v>
      </c>
      <c r="E127" s="43"/>
      <c r="F127" s="223" t="s">
        <v>551</v>
      </c>
      <c r="G127" s="43"/>
      <c r="H127" s="43"/>
      <c r="I127" s="224"/>
      <c r="J127" s="43"/>
      <c r="K127" s="43"/>
      <c r="L127" s="47"/>
      <c r="M127" s="225"/>
      <c r="N127" s="226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19" t="s">
        <v>153</v>
      </c>
      <c r="AU127" s="19" t="s">
        <v>21</v>
      </c>
    </row>
    <row r="128" s="13" customFormat="1">
      <c r="A128" s="13"/>
      <c r="B128" s="227"/>
      <c r="C128" s="228"/>
      <c r="D128" s="229" t="s">
        <v>155</v>
      </c>
      <c r="E128" s="230" t="s">
        <v>32</v>
      </c>
      <c r="F128" s="231" t="s">
        <v>552</v>
      </c>
      <c r="G128" s="228"/>
      <c r="H128" s="232">
        <v>1430</v>
      </c>
      <c r="I128" s="233"/>
      <c r="J128" s="228"/>
      <c r="K128" s="228"/>
      <c r="L128" s="234"/>
      <c r="M128" s="235"/>
      <c r="N128" s="236"/>
      <c r="O128" s="236"/>
      <c r="P128" s="236"/>
      <c r="Q128" s="236"/>
      <c r="R128" s="236"/>
      <c r="S128" s="236"/>
      <c r="T128" s="237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8" t="s">
        <v>155</v>
      </c>
      <c r="AU128" s="238" t="s">
        <v>21</v>
      </c>
      <c r="AV128" s="13" t="s">
        <v>21</v>
      </c>
      <c r="AW128" s="13" t="s">
        <v>39</v>
      </c>
      <c r="AX128" s="13" t="s">
        <v>78</v>
      </c>
      <c r="AY128" s="238" t="s">
        <v>144</v>
      </c>
    </row>
    <row r="129" s="14" customFormat="1">
      <c r="A129" s="14"/>
      <c r="B129" s="239"/>
      <c r="C129" s="240"/>
      <c r="D129" s="229" t="s">
        <v>155</v>
      </c>
      <c r="E129" s="241" t="s">
        <v>32</v>
      </c>
      <c r="F129" s="242" t="s">
        <v>157</v>
      </c>
      <c r="G129" s="240"/>
      <c r="H129" s="243">
        <v>1430</v>
      </c>
      <c r="I129" s="244"/>
      <c r="J129" s="240"/>
      <c r="K129" s="240"/>
      <c r="L129" s="245"/>
      <c r="M129" s="246"/>
      <c r="N129" s="247"/>
      <c r="O129" s="247"/>
      <c r="P129" s="247"/>
      <c r="Q129" s="247"/>
      <c r="R129" s="247"/>
      <c r="S129" s="247"/>
      <c r="T129" s="248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9" t="s">
        <v>155</v>
      </c>
      <c r="AU129" s="249" t="s">
        <v>21</v>
      </c>
      <c r="AV129" s="14" t="s">
        <v>151</v>
      </c>
      <c r="AW129" s="14" t="s">
        <v>39</v>
      </c>
      <c r="AX129" s="14" t="s">
        <v>86</v>
      </c>
      <c r="AY129" s="249" t="s">
        <v>144</v>
      </c>
    </row>
    <row r="130" s="2" customFormat="1" ht="24.15" customHeight="1">
      <c r="A130" s="41"/>
      <c r="B130" s="42"/>
      <c r="C130" s="209" t="s">
        <v>222</v>
      </c>
      <c r="D130" s="209" t="s">
        <v>146</v>
      </c>
      <c r="E130" s="210" t="s">
        <v>553</v>
      </c>
      <c r="F130" s="211" t="s">
        <v>554</v>
      </c>
      <c r="G130" s="212" t="s">
        <v>160</v>
      </c>
      <c r="H130" s="213">
        <v>1820</v>
      </c>
      <c r="I130" s="214"/>
      <c r="J130" s="215">
        <f>ROUND(I130*H130,2)</f>
        <v>0</v>
      </c>
      <c r="K130" s="211" t="s">
        <v>150</v>
      </c>
      <c r="L130" s="47"/>
      <c r="M130" s="216" t="s">
        <v>32</v>
      </c>
      <c r="N130" s="217" t="s">
        <v>49</v>
      </c>
      <c r="O130" s="87"/>
      <c r="P130" s="218">
        <f>O130*H130</f>
        <v>0</v>
      </c>
      <c r="Q130" s="218">
        <v>0</v>
      </c>
      <c r="R130" s="218">
        <f>Q130*H130</f>
        <v>0</v>
      </c>
      <c r="S130" s="218">
        <v>0</v>
      </c>
      <c r="T130" s="219">
        <f>S130*H130</f>
        <v>0</v>
      </c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R130" s="220" t="s">
        <v>151</v>
      </c>
      <c r="AT130" s="220" t="s">
        <v>146</v>
      </c>
      <c r="AU130" s="220" t="s">
        <v>21</v>
      </c>
      <c r="AY130" s="19" t="s">
        <v>144</v>
      </c>
      <c r="BE130" s="221">
        <f>IF(N130="základní",J130,0)</f>
        <v>0</v>
      </c>
      <c r="BF130" s="221">
        <f>IF(N130="snížená",J130,0)</f>
        <v>0</v>
      </c>
      <c r="BG130" s="221">
        <f>IF(N130="zákl. přenesená",J130,0)</f>
        <v>0</v>
      </c>
      <c r="BH130" s="221">
        <f>IF(N130="sníž. přenesená",J130,0)</f>
        <v>0</v>
      </c>
      <c r="BI130" s="221">
        <f>IF(N130="nulová",J130,0)</f>
        <v>0</v>
      </c>
      <c r="BJ130" s="19" t="s">
        <v>86</v>
      </c>
      <c r="BK130" s="221">
        <f>ROUND(I130*H130,2)</f>
        <v>0</v>
      </c>
      <c r="BL130" s="19" t="s">
        <v>151</v>
      </c>
      <c r="BM130" s="220" t="s">
        <v>555</v>
      </c>
    </row>
    <row r="131" s="2" customFormat="1">
      <c r="A131" s="41"/>
      <c r="B131" s="42"/>
      <c r="C131" s="43"/>
      <c r="D131" s="222" t="s">
        <v>153</v>
      </c>
      <c r="E131" s="43"/>
      <c r="F131" s="223" t="s">
        <v>556</v>
      </c>
      <c r="G131" s="43"/>
      <c r="H131" s="43"/>
      <c r="I131" s="224"/>
      <c r="J131" s="43"/>
      <c r="K131" s="43"/>
      <c r="L131" s="47"/>
      <c r="M131" s="225"/>
      <c r="N131" s="226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19" t="s">
        <v>153</v>
      </c>
      <c r="AU131" s="19" t="s">
        <v>21</v>
      </c>
    </row>
    <row r="132" s="13" customFormat="1">
      <c r="A132" s="13"/>
      <c r="B132" s="227"/>
      <c r="C132" s="228"/>
      <c r="D132" s="229" t="s">
        <v>155</v>
      </c>
      <c r="E132" s="230" t="s">
        <v>32</v>
      </c>
      <c r="F132" s="231" t="s">
        <v>547</v>
      </c>
      <c r="G132" s="228"/>
      <c r="H132" s="232">
        <v>1820</v>
      </c>
      <c r="I132" s="233"/>
      <c r="J132" s="228"/>
      <c r="K132" s="228"/>
      <c r="L132" s="234"/>
      <c r="M132" s="235"/>
      <c r="N132" s="236"/>
      <c r="O132" s="236"/>
      <c r="P132" s="236"/>
      <c r="Q132" s="236"/>
      <c r="R132" s="236"/>
      <c r="S132" s="236"/>
      <c r="T132" s="237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8" t="s">
        <v>155</v>
      </c>
      <c r="AU132" s="238" t="s">
        <v>21</v>
      </c>
      <c r="AV132" s="13" t="s">
        <v>21</v>
      </c>
      <c r="AW132" s="13" t="s">
        <v>39</v>
      </c>
      <c r="AX132" s="13" t="s">
        <v>78</v>
      </c>
      <c r="AY132" s="238" t="s">
        <v>144</v>
      </c>
    </row>
    <row r="133" s="14" customFormat="1">
      <c r="A133" s="14"/>
      <c r="B133" s="239"/>
      <c r="C133" s="240"/>
      <c r="D133" s="229" t="s">
        <v>155</v>
      </c>
      <c r="E133" s="241" t="s">
        <v>32</v>
      </c>
      <c r="F133" s="242" t="s">
        <v>157</v>
      </c>
      <c r="G133" s="240"/>
      <c r="H133" s="243">
        <v>1820</v>
      </c>
      <c r="I133" s="244"/>
      <c r="J133" s="240"/>
      <c r="K133" s="240"/>
      <c r="L133" s="245"/>
      <c r="M133" s="246"/>
      <c r="N133" s="247"/>
      <c r="O133" s="247"/>
      <c r="P133" s="247"/>
      <c r="Q133" s="247"/>
      <c r="R133" s="247"/>
      <c r="S133" s="247"/>
      <c r="T133" s="248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49" t="s">
        <v>155</v>
      </c>
      <c r="AU133" s="249" t="s">
        <v>21</v>
      </c>
      <c r="AV133" s="14" t="s">
        <v>151</v>
      </c>
      <c r="AW133" s="14" t="s">
        <v>39</v>
      </c>
      <c r="AX133" s="14" t="s">
        <v>86</v>
      </c>
      <c r="AY133" s="249" t="s">
        <v>144</v>
      </c>
    </row>
    <row r="134" s="2" customFormat="1" ht="16.5" customHeight="1">
      <c r="A134" s="41"/>
      <c r="B134" s="42"/>
      <c r="C134" s="263" t="s">
        <v>229</v>
      </c>
      <c r="D134" s="263" t="s">
        <v>337</v>
      </c>
      <c r="E134" s="264" t="s">
        <v>557</v>
      </c>
      <c r="F134" s="265" t="s">
        <v>558</v>
      </c>
      <c r="G134" s="266" t="s">
        <v>160</v>
      </c>
      <c r="H134" s="267">
        <v>260</v>
      </c>
      <c r="I134" s="268"/>
      <c r="J134" s="269">
        <f>ROUND(I134*H134,2)</f>
        <v>0</v>
      </c>
      <c r="K134" s="265" t="s">
        <v>150</v>
      </c>
      <c r="L134" s="270"/>
      <c r="M134" s="271" t="s">
        <v>32</v>
      </c>
      <c r="N134" s="272" t="s">
        <v>49</v>
      </c>
      <c r="O134" s="87"/>
      <c r="P134" s="218">
        <f>O134*H134</f>
        <v>0</v>
      </c>
      <c r="Q134" s="218">
        <v>0.027</v>
      </c>
      <c r="R134" s="218">
        <f>Q134*H134</f>
        <v>7.0199999999999996</v>
      </c>
      <c r="S134" s="218">
        <v>0</v>
      </c>
      <c r="T134" s="219">
        <f>S134*H134</f>
        <v>0</v>
      </c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R134" s="220" t="s">
        <v>192</v>
      </c>
      <c r="AT134" s="220" t="s">
        <v>337</v>
      </c>
      <c r="AU134" s="220" t="s">
        <v>21</v>
      </c>
      <c r="AY134" s="19" t="s">
        <v>144</v>
      </c>
      <c r="BE134" s="221">
        <f>IF(N134="základní",J134,0)</f>
        <v>0</v>
      </c>
      <c r="BF134" s="221">
        <f>IF(N134="snížená",J134,0)</f>
        <v>0</v>
      </c>
      <c r="BG134" s="221">
        <f>IF(N134="zákl. přenesená",J134,0)</f>
        <v>0</v>
      </c>
      <c r="BH134" s="221">
        <f>IF(N134="sníž. přenesená",J134,0)</f>
        <v>0</v>
      </c>
      <c r="BI134" s="221">
        <f>IF(N134="nulová",J134,0)</f>
        <v>0</v>
      </c>
      <c r="BJ134" s="19" t="s">
        <v>86</v>
      </c>
      <c r="BK134" s="221">
        <f>ROUND(I134*H134,2)</f>
        <v>0</v>
      </c>
      <c r="BL134" s="19" t="s">
        <v>151</v>
      </c>
      <c r="BM134" s="220" t="s">
        <v>559</v>
      </c>
    </row>
    <row r="135" s="13" customFormat="1">
      <c r="A135" s="13"/>
      <c r="B135" s="227"/>
      <c r="C135" s="228"/>
      <c r="D135" s="229" t="s">
        <v>155</v>
      </c>
      <c r="E135" s="230" t="s">
        <v>32</v>
      </c>
      <c r="F135" s="231" t="s">
        <v>560</v>
      </c>
      <c r="G135" s="228"/>
      <c r="H135" s="232">
        <v>260</v>
      </c>
      <c r="I135" s="233"/>
      <c r="J135" s="228"/>
      <c r="K135" s="228"/>
      <c r="L135" s="234"/>
      <c r="M135" s="235"/>
      <c r="N135" s="236"/>
      <c r="O135" s="236"/>
      <c r="P135" s="236"/>
      <c r="Q135" s="236"/>
      <c r="R135" s="236"/>
      <c r="S135" s="236"/>
      <c r="T135" s="237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8" t="s">
        <v>155</v>
      </c>
      <c r="AU135" s="238" t="s">
        <v>21</v>
      </c>
      <c r="AV135" s="13" t="s">
        <v>21</v>
      </c>
      <c r="AW135" s="13" t="s">
        <v>39</v>
      </c>
      <c r="AX135" s="13" t="s">
        <v>78</v>
      </c>
      <c r="AY135" s="238" t="s">
        <v>144</v>
      </c>
    </row>
    <row r="136" s="14" customFormat="1">
      <c r="A136" s="14"/>
      <c r="B136" s="239"/>
      <c r="C136" s="240"/>
      <c r="D136" s="229" t="s">
        <v>155</v>
      </c>
      <c r="E136" s="241" t="s">
        <v>32</v>
      </c>
      <c r="F136" s="242" t="s">
        <v>157</v>
      </c>
      <c r="G136" s="240"/>
      <c r="H136" s="243">
        <v>260</v>
      </c>
      <c r="I136" s="244"/>
      <c r="J136" s="240"/>
      <c r="K136" s="240"/>
      <c r="L136" s="245"/>
      <c r="M136" s="246"/>
      <c r="N136" s="247"/>
      <c r="O136" s="247"/>
      <c r="P136" s="247"/>
      <c r="Q136" s="247"/>
      <c r="R136" s="247"/>
      <c r="S136" s="247"/>
      <c r="T136" s="24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9" t="s">
        <v>155</v>
      </c>
      <c r="AU136" s="249" t="s">
        <v>21</v>
      </c>
      <c r="AV136" s="14" t="s">
        <v>151</v>
      </c>
      <c r="AW136" s="14" t="s">
        <v>39</v>
      </c>
      <c r="AX136" s="14" t="s">
        <v>86</v>
      </c>
      <c r="AY136" s="249" t="s">
        <v>144</v>
      </c>
    </row>
    <row r="137" s="2" customFormat="1" ht="16.5" customHeight="1">
      <c r="A137" s="41"/>
      <c r="B137" s="42"/>
      <c r="C137" s="263" t="s">
        <v>8</v>
      </c>
      <c r="D137" s="263" t="s">
        <v>337</v>
      </c>
      <c r="E137" s="264" t="s">
        <v>561</v>
      </c>
      <c r="F137" s="265" t="s">
        <v>562</v>
      </c>
      <c r="G137" s="266" t="s">
        <v>160</v>
      </c>
      <c r="H137" s="267">
        <v>260</v>
      </c>
      <c r="I137" s="268"/>
      <c r="J137" s="269">
        <f>ROUND(I137*H137,2)</f>
        <v>0</v>
      </c>
      <c r="K137" s="265" t="s">
        <v>150</v>
      </c>
      <c r="L137" s="270"/>
      <c r="M137" s="271" t="s">
        <v>32</v>
      </c>
      <c r="N137" s="272" t="s">
        <v>49</v>
      </c>
      <c r="O137" s="87"/>
      <c r="P137" s="218">
        <f>O137*H137</f>
        <v>0</v>
      </c>
      <c r="Q137" s="218">
        <v>0.001</v>
      </c>
      <c r="R137" s="218">
        <f>Q137*H137</f>
        <v>0.26000000000000001</v>
      </c>
      <c r="S137" s="218">
        <v>0</v>
      </c>
      <c r="T137" s="219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20" t="s">
        <v>192</v>
      </c>
      <c r="AT137" s="220" t="s">
        <v>337</v>
      </c>
      <c r="AU137" s="220" t="s">
        <v>21</v>
      </c>
      <c r="AY137" s="19" t="s">
        <v>144</v>
      </c>
      <c r="BE137" s="221">
        <f>IF(N137="základní",J137,0)</f>
        <v>0</v>
      </c>
      <c r="BF137" s="221">
        <f>IF(N137="snížená",J137,0)</f>
        <v>0</v>
      </c>
      <c r="BG137" s="221">
        <f>IF(N137="zákl. přenesená",J137,0)</f>
        <v>0</v>
      </c>
      <c r="BH137" s="221">
        <f>IF(N137="sníž. přenesená",J137,0)</f>
        <v>0</v>
      </c>
      <c r="BI137" s="221">
        <f>IF(N137="nulová",J137,0)</f>
        <v>0</v>
      </c>
      <c r="BJ137" s="19" t="s">
        <v>86</v>
      </c>
      <c r="BK137" s="221">
        <f>ROUND(I137*H137,2)</f>
        <v>0</v>
      </c>
      <c r="BL137" s="19" t="s">
        <v>151</v>
      </c>
      <c r="BM137" s="220" t="s">
        <v>563</v>
      </c>
    </row>
    <row r="138" s="13" customFormat="1">
      <c r="A138" s="13"/>
      <c r="B138" s="227"/>
      <c r="C138" s="228"/>
      <c r="D138" s="229" t="s">
        <v>155</v>
      </c>
      <c r="E138" s="230" t="s">
        <v>32</v>
      </c>
      <c r="F138" s="231" t="s">
        <v>560</v>
      </c>
      <c r="G138" s="228"/>
      <c r="H138" s="232">
        <v>260</v>
      </c>
      <c r="I138" s="233"/>
      <c r="J138" s="228"/>
      <c r="K138" s="228"/>
      <c r="L138" s="234"/>
      <c r="M138" s="235"/>
      <c r="N138" s="236"/>
      <c r="O138" s="236"/>
      <c r="P138" s="236"/>
      <c r="Q138" s="236"/>
      <c r="R138" s="236"/>
      <c r="S138" s="236"/>
      <c r="T138" s="237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8" t="s">
        <v>155</v>
      </c>
      <c r="AU138" s="238" t="s">
        <v>21</v>
      </c>
      <c r="AV138" s="13" t="s">
        <v>21</v>
      </c>
      <c r="AW138" s="13" t="s">
        <v>39</v>
      </c>
      <c r="AX138" s="13" t="s">
        <v>78</v>
      </c>
      <c r="AY138" s="238" t="s">
        <v>144</v>
      </c>
    </row>
    <row r="139" s="14" customFormat="1">
      <c r="A139" s="14"/>
      <c r="B139" s="239"/>
      <c r="C139" s="240"/>
      <c r="D139" s="229" t="s">
        <v>155</v>
      </c>
      <c r="E139" s="241" t="s">
        <v>32</v>
      </c>
      <c r="F139" s="242" t="s">
        <v>157</v>
      </c>
      <c r="G139" s="240"/>
      <c r="H139" s="243">
        <v>260</v>
      </c>
      <c r="I139" s="244"/>
      <c r="J139" s="240"/>
      <c r="K139" s="240"/>
      <c r="L139" s="245"/>
      <c r="M139" s="246"/>
      <c r="N139" s="247"/>
      <c r="O139" s="247"/>
      <c r="P139" s="247"/>
      <c r="Q139" s="247"/>
      <c r="R139" s="247"/>
      <c r="S139" s="247"/>
      <c r="T139" s="24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9" t="s">
        <v>155</v>
      </c>
      <c r="AU139" s="249" t="s">
        <v>21</v>
      </c>
      <c r="AV139" s="14" t="s">
        <v>151</v>
      </c>
      <c r="AW139" s="14" t="s">
        <v>39</v>
      </c>
      <c r="AX139" s="14" t="s">
        <v>86</v>
      </c>
      <c r="AY139" s="249" t="s">
        <v>144</v>
      </c>
    </row>
    <row r="140" s="2" customFormat="1" ht="16.5" customHeight="1">
      <c r="A140" s="41"/>
      <c r="B140" s="42"/>
      <c r="C140" s="263" t="s">
        <v>241</v>
      </c>
      <c r="D140" s="263" t="s">
        <v>337</v>
      </c>
      <c r="E140" s="264" t="s">
        <v>564</v>
      </c>
      <c r="F140" s="265" t="s">
        <v>565</v>
      </c>
      <c r="G140" s="266" t="s">
        <v>160</v>
      </c>
      <c r="H140" s="267">
        <v>260</v>
      </c>
      <c r="I140" s="268"/>
      <c r="J140" s="269">
        <f>ROUND(I140*H140,2)</f>
        <v>0</v>
      </c>
      <c r="K140" s="265" t="s">
        <v>150</v>
      </c>
      <c r="L140" s="270"/>
      <c r="M140" s="271" t="s">
        <v>32</v>
      </c>
      <c r="N140" s="272" t="s">
        <v>49</v>
      </c>
      <c r="O140" s="87"/>
      <c r="P140" s="218">
        <f>O140*H140</f>
        <v>0</v>
      </c>
      <c r="Q140" s="218">
        <v>0.0023</v>
      </c>
      <c r="R140" s="218">
        <f>Q140*H140</f>
        <v>0.59799999999999998</v>
      </c>
      <c r="S140" s="218">
        <v>0</v>
      </c>
      <c r="T140" s="219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20" t="s">
        <v>192</v>
      </c>
      <c r="AT140" s="220" t="s">
        <v>337</v>
      </c>
      <c r="AU140" s="220" t="s">
        <v>21</v>
      </c>
      <c r="AY140" s="19" t="s">
        <v>144</v>
      </c>
      <c r="BE140" s="221">
        <f>IF(N140="základní",J140,0)</f>
        <v>0</v>
      </c>
      <c r="BF140" s="221">
        <f>IF(N140="snížená",J140,0)</f>
        <v>0</v>
      </c>
      <c r="BG140" s="221">
        <f>IF(N140="zákl. přenesená",J140,0)</f>
        <v>0</v>
      </c>
      <c r="BH140" s="221">
        <f>IF(N140="sníž. přenesená",J140,0)</f>
        <v>0</v>
      </c>
      <c r="BI140" s="221">
        <f>IF(N140="nulová",J140,0)</f>
        <v>0</v>
      </c>
      <c r="BJ140" s="19" t="s">
        <v>86</v>
      </c>
      <c r="BK140" s="221">
        <f>ROUND(I140*H140,2)</f>
        <v>0</v>
      </c>
      <c r="BL140" s="19" t="s">
        <v>151</v>
      </c>
      <c r="BM140" s="220" t="s">
        <v>566</v>
      </c>
    </row>
    <row r="141" s="13" customFormat="1">
      <c r="A141" s="13"/>
      <c r="B141" s="227"/>
      <c r="C141" s="228"/>
      <c r="D141" s="229" t="s">
        <v>155</v>
      </c>
      <c r="E141" s="230" t="s">
        <v>32</v>
      </c>
      <c r="F141" s="231" t="s">
        <v>567</v>
      </c>
      <c r="G141" s="228"/>
      <c r="H141" s="232">
        <v>260</v>
      </c>
      <c r="I141" s="233"/>
      <c r="J141" s="228"/>
      <c r="K141" s="228"/>
      <c r="L141" s="234"/>
      <c r="M141" s="235"/>
      <c r="N141" s="236"/>
      <c r="O141" s="236"/>
      <c r="P141" s="236"/>
      <c r="Q141" s="236"/>
      <c r="R141" s="236"/>
      <c r="S141" s="236"/>
      <c r="T141" s="237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8" t="s">
        <v>155</v>
      </c>
      <c r="AU141" s="238" t="s">
        <v>21</v>
      </c>
      <c r="AV141" s="13" t="s">
        <v>21</v>
      </c>
      <c r="AW141" s="13" t="s">
        <v>39</v>
      </c>
      <c r="AX141" s="13" t="s">
        <v>78</v>
      </c>
      <c r="AY141" s="238" t="s">
        <v>144</v>
      </c>
    </row>
    <row r="142" s="14" customFormat="1">
      <c r="A142" s="14"/>
      <c r="B142" s="239"/>
      <c r="C142" s="240"/>
      <c r="D142" s="229" t="s">
        <v>155</v>
      </c>
      <c r="E142" s="241" t="s">
        <v>32</v>
      </c>
      <c r="F142" s="242" t="s">
        <v>157</v>
      </c>
      <c r="G142" s="240"/>
      <c r="H142" s="243">
        <v>260</v>
      </c>
      <c r="I142" s="244"/>
      <c r="J142" s="240"/>
      <c r="K142" s="240"/>
      <c r="L142" s="245"/>
      <c r="M142" s="246"/>
      <c r="N142" s="247"/>
      <c r="O142" s="247"/>
      <c r="P142" s="247"/>
      <c r="Q142" s="247"/>
      <c r="R142" s="247"/>
      <c r="S142" s="247"/>
      <c r="T142" s="248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9" t="s">
        <v>155</v>
      </c>
      <c r="AU142" s="249" t="s">
        <v>21</v>
      </c>
      <c r="AV142" s="14" t="s">
        <v>151</v>
      </c>
      <c r="AW142" s="14" t="s">
        <v>39</v>
      </c>
      <c r="AX142" s="14" t="s">
        <v>86</v>
      </c>
      <c r="AY142" s="249" t="s">
        <v>144</v>
      </c>
    </row>
    <row r="143" s="2" customFormat="1" ht="16.5" customHeight="1">
      <c r="A143" s="41"/>
      <c r="B143" s="42"/>
      <c r="C143" s="263" t="s">
        <v>249</v>
      </c>
      <c r="D143" s="263" t="s">
        <v>337</v>
      </c>
      <c r="E143" s="264" t="s">
        <v>568</v>
      </c>
      <c r="F143" s="265" t="s">
        <v>569</v>
      </c>
      <c r="G143" s="266" t="s">
        <v>160</v>
      </c>
      <c r="H143" s="267">
        <v>1040</v>
      </c>
      <c r="I143" s="268"/>
      <c r="J143" s="269">
        <f>ROUND(I143*H143,2)</f>
        <v>0</v>
      </c>
      <c r="K143" s="265" t="s">
        <v>32</v>
      </c>
      <c r="L143" s="270"/>
      <c r="M143" s="271" t="s">
        <v>32</v>
      </c>
      <c r="N143" s="272" t="s">
        <v>49</v>
      </c>
      <c r="O143" s="87"/>
      <c r="P143" s="218">
        <f>O143*H143</f>
        <v>0</v>
      </c>
      <c r="Q143" s="218">
        <v>0</v>
      </c>
      <c r="R143" s="218">
        <f>Q143*H143</f>
        <v>0</v>
      </c>
      <c r="S143" s="218">
        <v>0</v>
      </c>
      <c r="T143" s="219">
        <f>S143*H143</f>
        <v>0</v>
      </c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R143" s="220" t="s">
        <v>192</v>
      </c>
      <c r="AT143" s="220" t="s">
        <v>337</v>
      </c>
      <c r="AU143" s="220" t="s">
        <v>21</v>
      </c>
      <c r="AY143" s="19" t="s">
        <v>144</v>
      </c>
      <c r="BE143" s="221">
        <f>IF(N143="základní",J143,0)</f>
        <v>0</v>
      </c>
      <c r="BF143" s="221">
        <f>IF(N143="snížená",J143,0)</f>
        <v>0</v>
      </c>
      <c r="BG143" s="221">
        <f>IF(N143="zákl. přenesená",J143,0)</f>
        <v>0</v>
      </c>
      <c r="BH143" s="221">
        <f>IF(N143="sníž. přenesená",J143,0)</f>
        <v>0</v>
      </c>
      <c r="BI143" s="221">
        <f>IF(N143="nulová",J143,0)</f>
        <v>0</v>
      </c>
      <c r="BJ143" s="19" t="s">
        <v>86</v>
      </c>
      <c r="BK143" s="221">
        <f>ROUND(I143*H143,2)</f>
        <v>0</v>
      </c>
      <c r="BL143" s="19" t="s">
        <v>151</v>
      </c>
      <c r="BM143" s="220" t="s">
        <v>570</v>
      </c>
    </row>
    <row r="144" s="13" customFormat="1">
      <c r="A144" s="13"/>
      <c r="B144" s="227"/>
      <c r="C144" s="228"/>
      <c r="D144" s="229" t="s">
        <v>155</v>
      </c>
      <c r="E144" s="230" t="s">
        <v>32</v>
      </c>
      <c r="F144" s="231" t="s">
        <v>571</v>
      </c>
      <c r="G144" s="228"/>
      <c r="H144" s="232">
        <v>1040</v>
      </c>
      <c r="I144" s="233"/>
      <c r="J144" s="228"/>
      <c r="K144" s="228"/>
      <c r="L144" s="234"/>
      <c r="M144" s="235"/>
      <c r="N144" s="236"/>
      <c r="O144" s="236"/>
      <c r="P144" s="236"/>
      <c r="Q144" s="236"/>
      <c r="R144" s="236"/>
      <c r="S144" s="236"/>
      <c r="T144" s="237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8" t="s">
        <v>155</v>
      </c>
      <c r="AU144" s="238" t="s">
        <v>21</v>
      </c>
      <c r="AV144" s="13" t="s">
        <v>21</v>
      </c>
      <c r="AW144" s="13" t="s">
        <v>39</v>
      </c>
      <c r="AX144" s="13" t="s">
        <v>78</v>
      </c>
      <c r="AY144" s="238" t="s">
        <v>144</v>
      </c>
    </row>
    <row r="145" s="14" customFormat="1">
      <c r="A145" s="14"/>
      <c r="B145" s="239"/>
      <c r="C145" s="240"/>
      <c r="D145" s="229" t="s">
        <v>155</v>
      </c>
      <c r="E145" s="241" t="s">
        <v>32</v>
      </c>
      <c r="F145" s="242" t="s">
        <v>157</v>
      </c>
      <c r="G145" s="240"/>
      <c r="H145" s="243">
        <v>1040</v>
      </c>
      <c r="I145" s="244"/>
      <c r="J145" s="240"/>
      <c r="K145" s="240"/>
      <c r="L145" s="245"/>
      <c r="M145" s="246"/>
      <c r="N145" s="247"/>
      <c r="O145" s="247"/>
      <c r="P145" s="247"/>
      <c r="Q145" s="247"/>
      <c r="R145" s="247"/>
      <c r="S145" s="247"/>
      <c r="T145" s="248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9" t="s">
        <v>155</v>
      </c>
      <c r="AU145" s="249" t="s">
        <v>21</v>
      </c>
      <c r="AV145" s="14" t="s">
        <v>151</v>
      </c>
      <c r="AW145" s="14" t="s">
        <v>39</v>
      </c>
      <c r="AX145" s="14" t="s">
        <v>86</v>
      </c>
      <c r="AY145" s="249" t="s">
        <v>144</v>
      </c>
    </row>
    <row r="146" s="2" customFormat="1" ht="24.15" customHeight="1">
      <c r="A146" s="41"/>
      <c r="B146" s="42"/>
      <c r="C146" s="209" t="s">
        <v>253</v>
      </c>
      <c r="D146" s="209" t="s">
        <v>146</v>
      </c>
      <c r="E146" s="210" t="s">
        <v>572</v>
      </c>
      <c r="F146" s="211" t="s">
        <v>573</v>
      </c>
      <c r="G146" s="212" t="s">
        <v>160</v>
      </c>
      <c r="H146" s="213">
        <v>1430</v>
      </c>
      <c r="I146" s="214"/>
      <c r="J146" s="215">
        <f>ROUND(I146*H146,2)</f>
        <v>0</v>
      </c>
      <c r="K146" s="211" t="s">
        <v>150</v>
      </c>
      <c r="L146" s="47"/>
      <c r="M146" s="216" t="s">
        <v>32</v>
      </c>
      <c r="N146" s="217" t="s">
        <v>49</v>
      </c>
      <c r="O146" s="87"/>
      <c r="P146" s="218">
        <f>O146*H146</f>
        <v>0</v>
      </c>
      <c r="Q146" s="218">
        <v>0</v>
      </c>
      <c r="R146" s="218">
        <f>Q146*H146</f>
        <v>0</v>
      </c>
      <c r="S146" s="218">
        <v>0</v>
      </c>
      <c r="T146" s="219">
        <f>S146*H146</f>
        <v>0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20" t="s">
        <v>151</v>
      </c>
      <c r="AT146" s="220" t="s">
        <v>146</v>
      </c>
      <c r="AU146" s="220" t="s">
        <v>21</v>
      </c>
      <c r="AY146" s="19" t="s">
        <v>144</v>
      </c>
      <c r="BE146" s="221">
        <f>IF(N146="základní",J146,0)</f>
        <v>0</v>
      </c>
      <c r="BF146" s="221">
        <f>IF(N146="snížená",J146,0)</f>
        <v>0</v>
      </c>
      <c r="BG146" s="221">
        <f>IF(N146="zákl. přenesená",J146,0)</f>
        <v>0</v>
      </c>
      <c r="BH146" s="221">
        <f>IF(N146="sníž. přenesená",J146,0)</f>
        <v>0</v>
      </c>
      <c r="BI146" s="221">
        <f>IF(N146="nulová",J146,0)</f>
        <v>0</v>
      </c>
      <c r="BJ146" s="19" t="s">
        <v>86</v>
      </c>
      <c r="BK146" s="221">
        <f>ROUND(I146*H146,2)</f>
        <v>0</v>
      </c>
      <c r="BL146" s="19" t="s">
        <v>151</v>
      </c>
      <c r="BM146" s="220" t="s">
        <v>574</v>
      </c>
    </row>
    <row r="147" s="2" customFormat="1">
      <c r="A147" s="41"/>
      <c r="B147" s="42"/>
      <c r="C147" s="43"/>
      <c r="D147" s="222" t="s">
        <v>153</v>
      </c>
      <c r="E147" s="43"/>
      <c r="F147" s="223" t="s">
        <v>575</v>
      </c>
      <c r="G147" s="43"/>
      <c r="H147" s="43"/>
      <c r="I147" s="224"/>
      <c r="J147" s="43"/>
      <c r="K147" s="43"/>
      <c r="L147" s="47"/>
      <c r="M147" s="225"/>
      <c r="N147" s="226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19" t="s">
        <v>153</v>
      </c>
      <c r="AU147" s="19" t="s">
        <v>21</v>
      </c>
    </row>
    <row r="148" s="13" customFormat="1">
      <c r="A148" s="13"/>
      <c r="B148" s="227"/>
      <c r="C148" s="228"/>
      <c r="D148" s="229" t="s">
        <v>155</v>
      </c>
      <c r="E148" s="230" t="s">
        <v>32</v>
      </c>
      <c r="F148" s="231" t="s">
        <v>552</v>
      </c>
      <c r="G148" s="228"/>
      <c r="H148" s="232">
        <v>1430</v>
      </c>
      <c r="I148" s="233"/>
      <c r="J148" s="228"/>
      <c r="K148" s="228"/>
      <c r="L148" s="234"/>
      <c r="M148" s="235"/>
      <c r="N148" s="236"/>
      <c r="O148" s="236"/>
      <c r="P148" s="236"/>
      <c r="Q148" s="236"/>
      <c r="R148" s="236"/>
      <c r="S148" s="236"/>
      <c r="T148" s="23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8" t="s">
        <v>155</v>
      </c>
      <c r="AU148" s="238" t="s">
        <v>21</v>
      </c>
      <c r="AV148" s="13" t="s">
        <v>21</v>
      </c>
      <c r="AW148" s="13" t="s">
        <v>39</v>
      </c>
      <c r="AX148" s="13" t="s">
        <v>78</v>
      </c>
      <c r="AY148" s="238" t="s">
        <v>144</v>
      </c>
    </row>
    <row r="149" s="14" customFormat="1">
      <c r="A149" s="14"/>
      <c r="B149" s="239"/>
      <c r="C149" s="240"/>
      <c r="D149" s="229" t="s">
        <v>155</v>
      </c>
      <c r="E149" s="241" t="s">
        <v>32</v>
      </c>
      <c r="F149" s="242" t="s">
        <v>157</v>
      </c>
      <c r="G149" s="240"/>
      <c r="H149" s="243">
        <v>1430</v>
      </c>
      <c r="I149" s="244"/>
      <c r="J149" s="240"/>
      <c r="K149" s="240"/>
      <c r="L149" s="245"/>
      <c r="M149" s="246"/>
      <c r="N149" s="247"/>
      <c r="O149" s="247"/>
      <c r="P149" s="247"/>
      <c r="Q149" s="247"/>
      <c r="R149" s="247"/>
      <c r="S149" s="247"/>
      <c r="T149" s="248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9" t="s">
        <v>155</v>
      </c>
      <c r="AU149" s="249" t="s">
        <v>21</v>
      </c>
      <c r="AV149" s="14" t="s">
        <v>151</v>
      </c>
      <c r="AW149" s="14" t="s">
        <v>39</v>
      </c>
      <c r="AX149" s="14" t="s">
        <v>86</v>
      </c>
      <c r="AY149" s="249" t="s">
        <v>144</v>
      </c>
    </row>
    <row r="150" s="2" customFormat="1" ht="16.5" customHeight="1">
      <c r="A150" s="41"/>
      <c r="B150" s="42"/>
      <c r="C150" s="263" t="s">
        <v>259</v>
      </c>
      <c r="D150" s="263" t="s">
        <v>337</v>
      </c>
      <c r="E150" s="264" t="s">
        <v>564</v>
      </c>
      <c r="F150" s="265" t="s">
        <v>565</v>
      </c>
      <c r="G150" s="266" t="s">
        <v>160</v>
      </c>
      <c r="H150" s="267">
        <v>195</v>
      </c>
      <c r="I150" s="268"/>
      <c r="J150" s="269">
        <f>ROUND(I150*H150,2)</f>
        <v>0</v>
      </c>
      <c r="K150" s="265" t="s">
        <v>150</v>
      </c>
      <c r="L150" s="270"/>
      <c r="M150" s="271" t="s">
        <v>32</v>
      </c>
      <c r="N150" s="272" t="s">
        <v>49</v>
      </c>
      <c r="O150" s="87"/>
      <c r="P150" s="218">
        <f>O150*H150</f>
        <v>0</v>
      </c>
      <c r="Q150" s="218">
        <v>0.0023</v>
      </c>
      <c r="R150" s="218">
        <f>Q150*H150</f>
        <v>0.44850000000000001</v>
      </c>
      <c r="S150" s="218">
        <v>0</v>
      </c>
      <c r="T150" s="219">
        <f>S150*H150</f>
        <v>0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20" t="s">
        <v>192</v>
      </c>
      <c r="AT150" s="220" t="s">
        <v>337</v>
      </c>
      <c r="AU150" s="220" t="s">
        <v>21</v>
      </c>
      <c r="AY150" s="19" t="s">
        <v>144</v>
      </c>
      <c r="BE150" s="221">
        <f>IF(N150="základní",J150,0)</f>
        <v>0</v>
      </c>
      <c r="BF150" s="221">
        <f>IF(N150="snížená",J150,0)</f>
        <v>0</v>
      </c>
      <c r="BG150" s="221">
        <f>IF(N150="zákl. přenesená",J150,0)</f>
        <v>0</v>
      </c>
      <c r="BH150" s="221">
        <f>IF(N150="sníž. přenesená",J150,0)</f>
        <v>0</v>
      </c>
      <c r="BI150" s="221">
        <f>IF(N150="nulová",J150,0)</f>
        <v>0</v>
      </c>
      <c r="BJ150" s="19" t="s">
        <v>86</v>
      </c>
      <c r="BK150" s="221">
        <f>ROUND(I150*H150,2)</f>
        <v>0</v>
      </c>
      <c r="BL150" s="19" t="s">
        <v>151</v>
      </c>
      <c r="BM150" s="220" t="s">
        <v>576</v>
      </c>
    </row>
    <row r="151" s="13" customFormat="1">
      <c r="A151" s="13"/>
      <c r="B151" s="227"/>
      <c r="C151" s="228"/>
      <c r="D151" s="229" t="s">
        <v>155</v>
      </c>
      <c r="E151" s="230" t="s">
        <v>32</v>
      </c>
      <c r="F151" s="231" t="s">
        <v>577</v>
      </c>
      <c r="G151" s="228"/>
      <c r="H151" s="232">
        <v>195</v>
      </c>
      <c r="I151" s="233"/>
      <c r="J151" s="228"/>
      <c r="K151" s="228"/>
      <c r="L151" s="234"/>
      <c r="M151" s="235"/>
      <c r="N151" s="236"/>
      <c r="O151" s="236"/>
      <c r="P151" s="236"/>
      <c r="Q151" s="236"/>
      <c r="R151" s="236"/>
      <c r="S151" s="236"/>
      <c r="T151" s="23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8" t="s">
        <v>155</v>
      </c>
      <c r="AU151" s="238" t="s">
        <v>21</v>
      </c>
      <c r="AV151" s="13" t="s">
        <v>21</v>
      </c>
      <c r="AW151" s="13" t="s">
        <v>39</v>
      </c>
      <c r="AX151" s="13" t="s">
        <v>78</v>
      </c>
      <c r="AY151" s="238" t="s">
        <v>144</v>
      </c>
    </row>
    <row r="152" s="14" customFormat="1">
      <c r="A152" s="14"/>
      <c r="B152" s="239"/>
      <c r="C152" s="240"/>
      <c r="D152" s="229" t="s">
        <v>155</v>
      </c>
      <c r="E152" s="241" t="s">
        <v>32</v>
      </c>
      <c r="F152" s="242" t="s">
        <v>157</v>
      </c>
      <c r="G152" s="240"/>
      <c r="H152" s="243">
        <v>195</v>
      </c>
      <c r="I152" s="244"/>
      <c r="J152" s="240"/>
      <c r="K152" s="240"/>
      <c r="L152" s="245"/>
      <c r="M152" s="246"/>
      <c r="N152" s="247"/>
      <c r="O152" s="247"/>
      <c r="P152" s="247"/>
      <c r="Q152" s="247"/>
      <c r="R152" s="247"/>
      <c r="S152" s="247"/>
      <c r="T152" s="24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9" t="s">
        <v>155</v>
      </c>
      <c r="AU152" s="249" t="s">
        <v>21</v>
      </c>
      <c r="AV152" s="14" t="s">
        <v>151</v>
      </c>
      <c r="AW152" s="14" t="s">
        <v>39</v>
      </c>
      <c r="AX152" s="14" t="s">
        <v>86</v>
      </c>
      <c r="AY152" s="249" t="s">
        <v>144</v>
      </c>
    </row>
    <row r="153" s="2" customFormat="1" ht="16.5" customHeight="1">
      <c r="A153" s="41"/>
      <c r="B153" s="42"/>
      <c r="C153" s="263" t="s">
        <v>266</v>
      </c>
      <c r="D153" s="263" t="s">
        <v>337</v>
      </c>
      <c r="E153" s="264" t="s">
        <v>561</v>
      </c>
      <c r="F153" s="265" t="s">
        <v>562</v>
      </c>
      <c r="G153" s="266" t="s">
        <v>160</v>
      </c>
      <c r="H153" s="267">
        <v>195</v>
      </c>
      <c r="I153" s="268"/>
      <c r="J153" s="269">
        <f>ROUND(I153*H153,2)</f>
        <v>0</v>
      </c>
      <c r="K153" s="265" t="s">
        <v>150</v>
      </c>
      <c r="L153" s="270"/>
      <c r="M153" s="271" t="s">
        <v>32</v>
      </c>
      <c r="N153" s="272" t="s">
        <v>49</v>
      </c>
      <c r="O153" s="87"/>
      <c r="P153" s="218">
        <f>O153*H153</f>
        <v>0</v>
      </c>
      <c r="Q153" s="218">
        <v>0.001</v>
      </c>
      <c r="R153" s="218">
        <f>Q153*H153</f>
        <v>0.19500000000000001</v>
      </c>
      <c r="S153" s="218">
        <v>0</v>
      </c>
      <c r="T153" s="219">
        <f>S153*H153</f>
        <v>0</v>
      </c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R153" s="220" t="s">
        <v>192</v>
      </c>
      <c r="AT153" s="220" t="s">
        <v>337</v>
      </c>
      <c r="AU153" s="220" t="s">
        <v>21</v>
      </c>
      <c r="AY153" s="19" t="s">
        <v>144</v>
      </c>
      <c r="BE153" s="221">
        <f>IF(N153="základní",J153,0)</f>
        <v>0</v>
      </c>
      <c r="BF153" s="221">
        <f>IF(N153="snížená",J153,0)</f>
        <v>0</v>
      </c>
      <c r="BG153" s="221">
        <f>IF(N153="zákl. přenesená",J153,0)</f>
        <v>0</v>
      </c>
      <c r="BH153" s="221">
        <f>IF(N153="sníž. přenesená",J153,0)</f>
        <v>0</v>
      </c>
      <c r="BI153" s="221">
        <f>IF(N153="nulová",J153,0)</f>
        <v>0</v>
      </c>
      <c r="BJ153" s="19" t="s">
        <v>86</v>
      </c>
      <c r="BK153" s="221">
        <f>ROUND(I153*H153,2)</f>
        <v>0</v>
      </c>
      <c r="BL153" s="19" t="s">
        <v>151</v>
      </c>
      <c r="BM153" s="220" t="s">
        <v>578</v>
      </c>
    </row>
    <row r="154" s="13" customFormat="1">
      <c r="A154" s="13"/>
      <c r="B154" s="227"/>
      <c r="C154" s="228"/>
      <c r="D154" s="229" t="s">
        <v>155</v>
      </c>
      <c r="E154" s="230" t="s">
        <v>32</v>
      </c>
      <c r="F154" s="231" t="s">
        <v>577</v>
      </c>
      <c r="G154" s="228"/>
      <c r="H154" s="232">
        <v>195</v>
      </c>
      <c r="I154" s="233"/>
      <c r="J154" s="228"/>
      <c r="K154" s="228"/>
      <c r="L154" s="234"/>
      <c r="M154" s="235"/>
      <c r="N154" s="236"/>
      <c r="O154" s="236"/>
      <c r="P154" s="236"/>
      <c r="Q154" s="236"/>
      <c r="R154" s="236"/>
      <c r="S154" s="236"/>
      <c r="T154" s="23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8" t="s">
        <v>155</v>
      </c>
      <c r="AU154" s="238" t="s">
        <v>21</v>
      </c>
      <c r="AV154" s="13" t="s">
        <v>21</v>
      </c>
      <c r="AW154" s="13" t="s">
        <v>39</v>
      </c>
      <c r="AX154" s="13" t="s">
        <v>78</v>
      </c>
      <c r="AY154" s="238" t="s">
        <v>144</v>
      </c>
    </row>
    <row r="155" s="14" customFormat="1">
      <c r="A155" s="14"/>
      <c r="B155" s="239"/>
      <c r="C155" s="240"/>
      <c r="D155" s="229" t="s">
        <v>155</v>
      </c>
      <c r="E155" s="241" t="s">
        <v>32</v>
      </c>
      <c r="F155" s="242" t="s">
        <v>157</v>
      </c>
      <c r="G155" s="240"/>
      <c r="H155" s="243">
        <v>195</v>
      </c>
      <c r="I155" s="244"/>
      <c r="J155" s="240"/>
      <c r="K155" s="240"/>
      <c r="L155" s="245"/>
      <c r="M155" s="246"/>
      <c r="N155" s="247"/>
      <c r="O155" s="247"/>
      <c r="P155" s="247"/>
      <c r="Q155" s="247"/>
      <c r="R155" s="247"/>
      <c r="S155" s="247"/>
      <c r="T155" s="24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9" t="s">
        <v>155</v>
      </c>
      <c r="AU155" s="249" t="s">
        <v>21</v>
      </c>
      <c r="AV155" s="14" t="s">
        <v>151</v>
      </c>
      <c r="AW155" s="14" t="s">
        <v>39</v>
      </c>
      <c r="AX155" s="14" t="s">
        <v>86</v>
      </c>
      <c r="AY155" s="249" t="s">
        <v>144</v>
      </c>
    </row>
    <row r="156" s="2" customFormat="1" ht="16.5" customHeight="1">
      <c r="A156" s="41"/>
      <c r="B156" s="42"/>
      <c r="C156" s="263" t="s">
        <v>7</v>
      </c>
      <c r="D156" s="263" t="s">
        <v>337</v>
      </c>
      <c r="E156" s="264" t="s">
        <v>579</v>
      </c>
      <c r="F156" s="265" t="s">
        <v>580</v>
      </c>
      <c r="G156" s="266" t="s">
        <v>160</v>
      </c>
      <c r="H156" s="267">
        <v>195</v>
      </c>
      <c r="I156" s="268"/>
      <c r="J156" s="269">
        <f>ROUND(I156*H156,2)</f>
        <v>0</v>
      </c>
      <c r="K156" s="265" t="s">
        <v>150</v>
      </c>
      <c r="L156" s="270"/>
      <c r="M156" s="271" t="s">
        <v>32</v>
      </c>
      <c r="N156" s="272" t="s">
        <v>49</v>
      </c>
      <c r="O156" s="87"/>
      <c r="P156" s="218">
        <f>O156*H156</f>
        <v>0</v>
      </c>
      <c r="Q156" s="218">
        <v>0.027</v>
      </c>
      <c r="R156" s="218">
        <f>Q156*H156</f>
        <v>5.2649999999999997</v>
      </c>
      <c r="S156" s="218">
        <v>0</v>
      </c>
      <c r="T156" s="219">
        <f>S156*H156</f>
        <v>0</v>
      </c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R156" s="220" t="s">
        <v>192</v>
      </c>
      <c r="AT156" s="220" t="s">
        <v>337</v>
      </c>
      <c r="AU156" s="220" t="s">
        <v>21</v>
      </c>
      <c r="AY156" s="19" t="s">
        <v>144</v>
      </c>
      <c r="BE156" s="221">
        <f>IF(N156="základní",J156,0)</f>
        <v>0</v>
      </c>
      <c r="BF156" s="221">
        <f>IF(N156="snížená",J156,0)</f>
        <v>0</v>
      </c>
      <c r="BG156" s="221">
        <f>IF(N156="zákl. přenesená",J156,0)</f>
        <v>0</v>
      </c>
      <c r="BH156" s="221">
        <f>IF(N156="sníž. přenesená",J156,0)</f>
        <v>0</v>
      </c>
      <c r="BI156" s="221">
        <f>IF(N156="nulová",J156,0)</f>
        <v>0</v>
      </c>
      <c r="BJ156" s="19" t="s">
        <v>86</v>
      </c>
      <c r="BK156" s="221">
        <f>ROUND(I156*H156,2)</f>
        <v>0</v>
      </c>
      <c r="BL156" s="19" t="s">
        <v>151</v>
      </c>
      <c r="BM156" s="220" t="s">
        <v>581</v>
      </c>
    </row>
    <row r="157" s="13" customFormat="1">
      <c r="A157" s="13"/>
      <c r="B157" s="227"/>
      <c r="C157" s="228"/>
      <c r="D157" s="229" t="s">
        <v>155</v>
      </c>
      <c r="E157" s="230" t="s">
        <v>32</v>
      </c>
      <c r="F157" s="231" t="s">
        <v>577</v>
      </c>
      <c r="G157" s="228"/>
      <c r="H157" s="232">
        <v>195</v>
      </c>
      <c r="I157" s="233"/>
      <c r="J157" s="228"/>
      <c r="K157" s="228"/>
      <c r="L157" s="234"/>
      <c r="M157" s="235"/>
      <c r="N157" s="236"/>
      <c r="O157" s="236"/>
      <c r="P157" s="236"/>
      <c r="Q157" s="236"/>
      <c r="R157" s="236"/>
      <c r="S157" s="236"/>
      <c r="T157" s="23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8" t="s">
        <v>155</v>
      </c>
      <c r="AU157" s="238" t="s">
        <v>21</v>
      </c>
      <c r="AV157" s="13" t="s">
        <v>21</v>
      </c>
      <c r="AW157" s="13" t="s">
        <v>39</v>
      </c>
      <c r="AX157" s="13" t="s">
        <v>78</v>
      </c>
      <c r="AY157" s="238" t="s">
        <v>144</v>
      </c>
    </row>
    <row r="158" s="14" customFormat="1">
      <c r="A158" s="14"/>
      <c r="B158" s="239"/>
      <c r="C158" s="240"/>
      <c r="D158" s="229" t="s">
        <v>155</v>
      </c>
      <c r="E158" s="241" t="s">
        <v>32</v>
      </c>
      <c r="F158" s="242" t="s">
        <v>157</v>
      </c>
      <c r="G158" s="240"/>
      <c r="H158" s="243">
        <v>195</v>
      </c>
      <c r="I158" s="244"/>
      <c r="J158" s="240"/>
      <c r="K158" s="240"/>
      <c r="L158" s="245"/>
      <c r="M158" s="246"/>
      <c r="N158" s="247"/>
      <c r="O158" s="247"/>
      <c r="P158" s="247"/>
      <c r="Q158" s="247"/>
      <c r="R158" s="247"/>
      <c r="S158" s="247"/>
      <c r="T158" s="24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9" t="s">
        <v>155</v>
      </c>
      <c r="AU158" s="249" t="s">
        <v>21</v>
      </c>
      <c r="AV158" s="14" t="s">
        <v>151</v>
      </c>
      <c r="AW158" s="14" t="s">
        <v>39</v>
      </c>
      <c r="AX158" s="14" t="s">
        <v>86</v>
      </c>
      <c r="AY158" s="249" t="s">
        <v>144</v>
      </c>
    </row>
    <row r="159" s="2" customFormat="1" ht="16.5" customHeight="1">
      <c r="A159" s="41"/>
      <c r="B159" s="42"/>
      <c r="C159" s="263" t="s">
        <v>275</v>
      </c>
      <c r="D159" s="263" t="s">
        <v>337</v>
      </c>
      <c r="E159" s="264" t="s">
        <v>568</v>
      </c>
      <c r="F159" s="265" t="s">
        <v>569</v>
      </c>
      <c r="G159" s="266" t="s">
        <v>160</v>
      </c>
      <c r="H159" s="267">
        <v>845</v>
      </c>
      <c r="I159" s="268"/>
      <c r="J159" s="269">
        <f>ROUND(I159*H159,2)</f>
        <v>0</v>
      </c>
      <c r="K159" s="265" t="s">
        <v>32</v>
      </c>
      <c r="L159" s="270"/>
      <c r="M159" s="271" t="s">
        <v>32</v>
      </c>
      <c r="N159" s="272" t="s">
        <v>49</v>
      </c>
      <c r="O159" s="87"/>
      <c r="P159" s="218">
        <f>O159*H159</f>
        <v>0</v>
      </c>
      <c r="Q159" s="218">
        <v>0</v>
      </c>
      <c r="R159" s="218">
        <f>Q159*H159</f>
        <v>0</v>
      </c>
      <c r="S159" s="218">
        <v>0</v>
      </c>
      <c r="T159" s="219">
        <f>S159*H159</f>
        <v>0</v>
      </c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R159" s="220" t="s">
        <v>192</v>
      </c>
      <c r="AT159" s="220" t="s">
        <v>337</v>
      </c>
      <c r="AU159" s="220" t="s">
        <v>21</v>
      </c>
      <c r="AY159" s="19" t="s">
        <v>144</v>
      </c>
      <c r="BE159" s="221">
        <f>IF(N159="základní",J159,0)</f>
        <v>0</v>
      </c>
      <c r="BF159" s="221">
        <f>IF(N159="snížená",J159,0)</f>
        <v>0</v>
      </c>
      <c r="BG159" s="221">
        <f>IF(N159="zákl. přenesená",J159,0)</f>
        <v>0</v>
      </c>
      <c r="BH159" s="221">
        <f>IF(N159="sníž. přenesená",J159,0)</f>
        <v>0</v>
      </c>
      <c r="BI159" s="221">
        <f>IF(N159="nulová",J159,0)</f>
        <v>0</v>
      </c>
      <c r="BJ159" s="19" t="s">
        <v>86</v>
      </c>
      <c r="BK159" s="221">
        <f>ROUND(I159*H159,2)</f>
        <v>0</v>
      </c>
      <c r="BL159" s="19" t="s">
        <v>151</v>
      </c>
      <c r="BM159" s="220" t="s">
        <v>582</v>
      </c>
    </row>
    <row r="160" s="13" customFormat="1">
      <c r="A160" s="13"/>
      <c r="B160" s="227"/>
      <c r="C160" s="228"/>
      <c r="D160" s="229" t="s">
        <v>155</v>
      </c>
      <c r="E160" s="230" t="s">
        <v>32</v>
      </c>
      <c r="F160" s="231" t="s">
        <v>583</v>
      </c>
      <c r="G160" s="228"/>
      <c r="H160" s="232">
        <v>845</v>
      </c>
      <c r="I160" s="233"/>
      <c r="J160" s="228"/>
      <c r="K160" s="228"/>
      <c r="L160" s="234"/>
      <c r="M160" s="235"/>
      <c r="N160" s="236"/>
      <c r="O160" s="236"/>
      <c r="P160" s="236"/>
      <c r="Q160" s="236"/>
      <c r="R160" s="236"/>
      <c r="S160" s="236"/>
      <c r="T160" s="237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8" t="s">
        <v>155</v>
      </c>
      <c r="AU160" s="238" t="s">
        <v>21</v>
      </c>
      <c r="AV160" s="13" t="s">
        <v>21</v>
      </c>
      <c r="AW160" s="13" t="s">
        <v>39</v>
      </c>
      <c r="AX160" s="13" t="s">
        <v>78</v>
      </c>
      <c r="AY160" s="238" t="s">
        <v>144</v>
      </c>
    </row>
    <row r="161" s="14" customFormat="1">
      <c r="A161" s="14"/>
      <c r="B161" s="239"/>
      <c r="C161" s="240"/>
      <c r="D161" s="229" t="s">
        <v>155</v>
      </c>
      <c r="E161" s="241" t="s">
        <v>32</v>
      </c>
      <c r="F161" s="242" t="s">
        <v>157</v>
      </c>
      <c r="G161" s="240"/>
      <c r="H161" s="243">
        <v>845</v>
      </c>
      <c r="I161" s="244"/>
      <c r="J161" s="240"/>
      <c r="K161" s="240"/>
      <c r="L161" s="245"/>
      <c r="M161" s="246"/>
      <c r="N161" s="247"/>
      <c r="O161" s="247"/>
      <c r="P161" s="247"/>
      <c r="Q161" s="247"/>
      <c r="R161" s="247"/>
      <c r="S161" s="247"/>
      <c r="T161" s="248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9" t="s">
        <v>155</v>
      </c>
      <c r="AU161" s="249" t="s">
        <v>21</v>
      </c>
      <c r="AV161" s="14" t="s">
        <v>151</v>
      </c>
      <c r="AW161" s="14" t="s">
        <v>39</v>
      </c>
      <c r="AX161" s="14" t="s">
        <v>86</v>
      </c>
      <c r="AY161" s="249" t="s">
        <v>144</v>
      </c>
    </row>
    <row r="162" s="2" customFormat="1" ht="16.5" customHeight="1">
      <c r="A162" s="41"/>
      <c r="B162" s="42"/>
      <c r="C162" s="209" t="s">
        <v>584</v>
      </c>
      <c r="D162" s="209" t="s">
        <v>146</v>
      </c>
      <c r="E162" s="210" t="s">
        <v>585</v>
      </c>
      <c r="F162" s="211" t="s">
        <v>586</v>
      </c>
      <c r="G162" s="212" t="s">
        <v>160</v>
      </c>
      <c r="H162" s="213">
        <v>910</v>
      </c>
      <c r="I162" s="214"/>
      <c r="J162" s="215">
        <f>ROUND(I162*H162,2)</f>
        <v>0</v>
      </c>
      <c r="K162" s="211" t="s">
        <v>150</v>
      </c>
      <c r="L162" s="47"/>
      <c r="M162" s="216" t="s">
        <v>32</v>
      </c>
      <c r="N162" s="217" t="s">
        <v>49</v>
      </c>
      <c r="O162" s="87"/>
      <c r="P162" s="218">
        <f>O162*H162</f>
        <v>0</v>
      </c>
      <c r="Q162" s="218">
        <v>5.0000000000000002E-05</v>
      </c>
      <c r="R162" s="218">
        <f>Q162*H162</f>
        <v>0.045499999999999999</v>
      </c>
      <c r="S162" s="218">
        <v>0</v>
      </c>
      <c r="T162" s="219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20" t="s">
        <v>151</v>
      </c>
      <c r="AT162" s="220" t="s">
        <v>146</v>
      </c>
      <c r="AU162" s="220" t="s">
        <v>21</v>
      </c>
      <c r="AY162" s="19" t="s">
        <v>144</v>
      </c>
      <c r="BE162" s="221">
        <f>IF(N162="základní",J162,0)</f>
        <v>0</v>
      </c>
      <c r="BF162" s="221">
        <f>IF(N162="snížená",J162,0)</f>
        <v>0</v>
      </c>
      <c r="BG162" s="221">
        <f>IF(N162="zákl. přenesená",J162,0)</f>
        <v>0</v>
      </c>
      <c r="BH162" s="221">
        <f>IF(N162="sníž. přenesená",J162,0)</f>
        <v>0</v>
      </c>
      <c r="BI162" s="221">
        <f>IF(N162="nulová",J162,0)</f>
        <v>0</v>
      </c>
      <c r="BJ162" s="19" t="s">
        <v>86</v>
      </c>
      <c r="BK162" s="221">
        <f>ROUND(I162*H162,2)</f>
        <v>0</v>
      </c>
      <c r="BL162" s="19" t="s">
        <v>151</v>
      </c>
      <c r="BM162" s="220" t="s">
        <v>587</v>
      </c>
    </row>
    <row r="163" s="2" customFormat="1">
      <c r="A163" s="41"/>
      <c r="B163" s="42"/>
      <c r="C163" s="43"/>
      <c r="D163" s="222" t="s">
        <v>153</v>
      </c>
      <c r="E163" s="43"/>
      <c r="F163" s="223" t="s">
        <v>588</v>
      </c>
      <c r="G163" s="43"/>
      <c r="H163" s="43"/>
      <c r="I163" s="224"/>
      <c r="J163" s="43"/>
      <c r="K163" s="43"/>
      <c r="L163" s="47"/>
      <c r="M163" s="225"/>
      <c r="N163" s="226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19" t="s">
        <v>153</v>
      </c>
      <c r="AU163" s="19" t="s">
        <v>21</v>
      </c>
    </row>
    <row r="164" s="13" customFormat="1">
      <c r="A164" s="13"/>
      <c r="B164" s="227"/>
      <c r="C164" s="228"/>
      <c r="D164" s="229" t="s">
        <v>155</v>
      </c>
      <c r="E164" s="230" t="s">
        <v>32</v>
      </c>
      <c r="F164" s="231" t="s">
        <v>589</v>
      </c>
      <c r="G164" s="228"/>
      <c r="H164" s="232">
        <v>910</v>
      </c>
      <c r="I164" s="233"/>
      <c r="J164" s="228"/>
      <c r="K164" s="228"/>
      <c r="L164" s="234"/>
      <c r="M164" s="235"/>
      <c r="N164" s="236"/>
      <c r="O164" s="236"/>
      <c r="P164" s="236"/>
      <c r="Q164" s="236"/>
      <c r="R164" s="236"/>
      <c r="S164" s="236"/>
      <c r="T164" s="23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8" t="s">
        <v>155</v>
      </c>
      <c r="AU164" s="238" t="s">
        <v>21</v>
      </c>
      <c r="AV164" s="13" t="s">
        <v>21</v>
      </c>
      <c r="AW164" s="13" t="s">
        <v>39</v>
      </c>
      <c r="AX164" s="13" t="s">
        <v>78</v>
      </c>
      <c r="AY164" s="238" t="s">
        <v>144</v>
      </c>
    </row>
    <row r="165" s="14" customFormat="1">
      <c r="A165" s="14"/>
      <c r="B165" s="239"/>
      <c r="C165" s="240"/>
      <c r="D165" s="229" t="s">
        <v>155</v>
      </c>
      <c r="E165" s="241" t="s">
        <v>32</v>
      </c>
      <c r="F165" s="242" t="s">
        <v>157</v>
      </c>
      <c r="G165" s="240"/>
      <c r="H165" s="243">
        <v>910</v>
      </c>
      <c r="I165" s="244"/>
      <c r="J165" s="240"/>
      <c r="K165" s="240"/>
      <c r="L165" s="245"/>
      <c r="M165" s="246"/>
      <c r="N165" s="247"/>
      <c r="O165" s="247"/>
      <c r="P165" s="247"/>
      <c r="Q165" s="247"/>
      <c r="R165" s="247"/>
      <c r="S165" s="247"/>
      <c r="T165" s="248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9" t="s">
        <v>155</v>
      </c>
      <c r="AU165" s="249" t="s">
        <v>21</v>
      </c>
      <c r="AV165" s="14" t="s">
        <v>151</v>
      </c>
      <c r="AW165" s="14" t="s">
        <v>39</v>
      </c>
      <c r="AX165" s="14" t="s">
        <v>86</v>
      </c>
      <c r="AY165" s="249" t="s">
        <v>144</v>
      </c>
    </row>
    <row r="166" s="2" customFormat="1" ht="16.5" customHeight="1">
      <c r="A166" s="41"/>
      <c r="B166" s="42"/>
      <c r="C166" s="263" t="s">
        <v>590</v>
      </c>
      <c r="D166" s="263" t="s">
        <v>337</v>
      </c>
      <c r="E166" s="264" t="s">
        <v>591</v>
      </c>
      <c r="F166" s="265" t="s">
        <v>592</v>
      </c>
      <c r="G166" s="266" t="s">
        <v>160</v>
      </c>
      <c r="H166" s="267">
        <v>910</v>
      </c>
      <c r="I166" s="268"/>
      <c r="J166" s="269">
        <f>ROUND(I166*H166,2)</f>
        <v>0</v>
      </c>
      <c r="K166" s="265" t="s">
        <v>150</v>
      </c>
      <c r="L166" s="270"/>
      <c r="M166" s="271" t="s">
        <v>32</v>
      </c>
      <c r="N166" s="272" t="s">
        <v>49</v>
      </c>
      <c r="O166" s="87"/>
      <c r="P166" s="218">
        <f>O166*H166</f>
        <v>0</v>
      </c>
      <c r="Q166" s="218">
        <v>0.0047200000000000002</v>
      </c>
      <c r="R166" s="218">
        <f>Q166*H166</f>
        <v>4.2952000000000004</v>
      </c>
      <c r="S166" s="218">
        <v>0</v>
      </c>
      <c r="T166" s="219">
        <f>S166*H166</f>
        <v>0</v>
      </c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R166" s="220" t="s">
        <v>192</v>
      </c>
      <c r="AT166" s="220" t="s">
        <v>337</v>
      </c>
      <c r="AU166" s="220" t="s">
        <v>21</v>
      </c>
      <c r="AY166" s="19" t="s">
        <v>144</v>
      </c>
      <c r="BE166" s="221">
        <f>IF(N166="základní",J166,0)</f>
        <v>0</v>
      </c>
      <c r="BF166" s="221">
        <f>IF(N166="snížená",J166,0)</f>
        <v>0</v>
      </c>
      <c r="BG166" s="221">
        <f>IF(N166="zákl. přenesená",J166,0)</f>
        <v>0</v>
      </c>
      <c r="BH166" s="221">
        <f>IF(N166="sníž. přenesená",J166,0)</f>
        <v>0</v>
      </c>
      <c r="BI166" s="221">
        <f>IF(N166="nulová",J166,0)</f>
        <v>0</v>
      </c>
      <c r="BJ166" s="19" t="s">
        <v>86</v>
      </c>
      <c r="BK166" s="221">
        <f>ROUND(I166*H166,2)</f>
        <v>0</v>
      </c>
      <c r="BL166" s="19" t="s">
        <v>151</v>
      </c>
      <c r="BM166" s="220" t="s">
        <v>593</v>
      </c>
    </row>
    <row r="167" s="13" customFormat="1">
      <c r="A167" s="13"/>
      <c r="B167" s="227"/>
      <c r="C167" s="228"/>
      <c r="D167" s="229" t="s">
        <v>155</v>
      </c>
      <c r="E167" s="230" t="s">
        <v>32</v>
      </c>
      <c r="F167" s="231" t="s">
        <v>594</v>
      </c>
      <c r="G167" s="228"/>
      <c r="H167" s="232">
        <v>910</v>
      </c>
      <c r="I167" s="233"/>
      <c r="J167" s="228"/>
      <c r="K167" s="228"/>
      <c r="L167" s="234"/>
      <c r="M167" s="235"/>
      <c r="N167" s="236"/>
      <c r="O167" s="236"/>
      <c r="P167" s="236"/>
      <c r="Q167" s="236"/>
      <c r="R167" s="236"/>
      <c r="S167" s="236"/>
      <c r="T167" s="237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8" t="s">
        <v>155</v>
      </c>
      <c r="AU167" s="238" t="s">
        <v>21</v>
      </c>
      <c r="AV167" s="13" t="s">
        <v>21</v>
      </c>
      <c r="AW167" s="13" t="s">
        <v>39</v>
      </c>
      <c r="AX167" s="13" t="s">
        <v>78</v>
      </c>
      <c r="AY167" s="238" t="s">
        <v>144</v>
      </c>
    </row>
    <row r="168" s="14" customFormat="1">
      <c r="A168" s="14"/>
      <c r="B168" s="239"/>
      <c r="C168" s="240"/>
      <c r="D168" s="229" t="s">
        <v>155</v>
      </c>
      <c r="E168" s="241" t="s">
        <v>32</v>
      </c>
      <c r="F168" s="242" t="s">
        <v>157</v>
      </c>
      <c r="G168" s="240"/>
      <c r="H168" s="243">
        <v>910</v>
      </c>
      <c r="I168" s="244"/>
      <c r="J168" s="240"/>
      <c r="K168" s="240"/>
      <c r="L168" s="245"/>
      <c r="M168" s="246"/>
      <c r="N168" s="247"/>
      <c r="O168" s="247"/>
      <c r="P168" s="247"/>
      <c r="Q168" s="247"/>
      <c r="R168" s="247"/>
      <c r="S168" s="247"/>
      <c r="T168" s="248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9" t="s">
        <v>155</v>
      </c>
      <c r="AU168" s="249" t="s">
        <v>21</v>
      </c>
      <c r="AV168" s="14" t="s">
        <v>151</v>
      </c>
      <c r="AW168" s="14" t="s">
        <v>39</v>
      </c>
      <c r="AX168" s="14" t="s">
        <v>86</v>
      </c>
      <c r="AY168" s="249" t="s">
        <v>144</v>
      </c>
    </row>
    <row r="169" s="2" customFormat="1" ht="16.5" customHeight="1">
      <c r="A169" s="41"/>
      <c r="B169" s="42"/>
      <c r="C169" s="263" t="s">
        <v>595</v>
      </c>
      <c r="D169" s="263" t="s">
        <v>337</v>
      </c>
      <c r="E169" s="264" t="s">
        <v>596</v>
      </c>
      <c r="F169" s="265" t="s">
        <v>597</v>
      </c>
      <c r="G169" s="266" t="s">
        <v>225</v>
      </c>
      <c r="H169" s="267">
        <v>910</v>
      </c>
      <c r="I169" s="268"/>
      <c r="J169" s="269">
        <f>ROUND(I169*H169,2)</f>
        <v>0</v>
      </c>
      <c r="K169" s="265" t="s">
        <v>150</v>
      </c>
      <c r="L169" s="270"/>
      <c r="M169" s="271" t="s">
        <v>32</v>
      </c>
      <c r="N169" s="272" t="s">
        <v>49</v>
      </c>
      <c r="O169" s="87"/>
      <c r="P169" s="218">
        <f>O169*H169</f>
        <v>0</v>
      </c>
      <c r="Q169" s="218">
        <v>0.0011000000000000001</v>
      </c>
      <c r="R169" s="218">
        <f>Q169*H169</f>
        <v>1.0010000000000001</v>
      </c>
      <c r="S169" s="218">
        <v>0</v>
      </c>
      <c r="T169" s="219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20" t="s">
        <v>192</v>
      </c>
      <c r="AT169" s="220" t="s">
        <v>337</v>
      </c>
      <c r="AU169" s="220" t="s">
        <v>21</v>
      </c>
      <c r="AY169" s="19" t="s">
        <v>144</v>
      </c>
      <c r="BE169" s="221">
        <f>IF(N169="základní",J169,0)</f>
        <v>0</v>
      </c>
      <c r="BF169" s="221">
        <f>IF(N169="snížená",J169,0)</f>
        <v>0</v>
      </c>
      <c r="BG169" s="221">
        <f>IF(N169="zákl. přenesená",J169,0)</f>
        <v>0</v>
      </c>
      <c r="BH169" s="221">
        <f>IF(N169="sníž. přenesená",J169,0)</f>
        <v>0</v>
      </c>
      <c r="BI169" s="221">
        <f>IF(N169="nulová",J169,0)</f>
        <v>0</v>
      </c>
      <c r="BJ169" s="19" t="s">
        <v>86</v>
      </c>
      <c r="BK169" s="221">
        <f>ROUND(I169*H169,2)</f>
        <v>0</v>
      </c>
      <c r="BL169" s="19" t="s">
        <v>151</v>
      </c>
      <c r="BM169" s="220" t="s">
        <v>598</v>
      </c>
    </row>
    <row r="170" s="13" customFormat="1">
      <c r="A170" s="13"/>
      <c r="B170" s="227"/>
      <c r="C170" s="228"/>
      <c r="D170" s="229" t="s">
        <v>155</v>
      </c>
      <c r="E170" s="230" t="s">
        <v>32</v>
      </c>
      <c r="F170" s="231" t="s">
        <v>599</v>
      </c>
      <c r="G170" s="228"/>
      <c r="H170" s="232">
        <v>910</v>
      </c>
      <c r="I170" s="233"/>
      <c r="J170" s="228"/>
      <c r="K170" s="228"/>
      <c r="L170" s="234"/>
      <c r="M170" s="235"/>
      <c r="N170" s="236"/>
      <c r="O170" s="236"/>
      <c r="P170" s="236"/>
      <c r="Q170" s="236"/>
      <c r="R170" s="236"/>
      <c r="S170" s="236"/>
      <c r="T170" s="237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8" t="s">
        <v>155</v>
      </c>
      <c r="AU170" s="238" t="s">
        <v>21</v>
      </c>
      <c r="AV170" s="13" t="s">
        <v>21</v>
      </c>
      <c r="AW170" s="13" t="s">
        <v>39</v>
      </c>
      <c r="AX170" s="13" t="s">
        <v>78</v>
      </c>
      <c r="AY170" s="238" t="s">
        <v>144</v>
      </c>
    </row>
    <row r="171" s="14" customFormat="1">
      <c r="A171" s="14"/>
      <c r="B171" s="239"/>
      <c r="C171" s="240"/>
      <c r="D171" s="229" t="s">
        <v>155</v>
      </c>
      <c r="E171" s="241" t="s">
        <v>32</v>
      </c>
      <c r="F171" s="242" t="s">
        <v>157</v>
      </c>
      <c r="G171" s="240"/>
      <c r="H171" s="243">
        <v>910</v>
      </c>
      <c r="I171" s="244"/>
      <c r="J171" s="240"/>
      <c r="K171" s="240"/>
      <c r="L171" s="245"/>
      <c r="M171" s="246"/>
      <c r="N171" s="247"/>
      <c r="O171" s="247"/>
      <c r="P171" s="247"/>
      <c r="Q171" s="247"/>
      <c r="R171" s="247"/>
      <c r="S171" s="247"/>
      <c r="T171" s="24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9" t="s">
        <v>155</v>
      </c>
      <c r="AU171" s="249" t="s">
        <v>21</v>
      </c>
      <c r="AV171" s="14" t="s">
        <v>151</v>
      </c>
      <c r="AW171" s="14" t="s">
        <v>39</v>
      </c>
      <c r="AX171" s="14" t="s">
        <v>86</v>
      </c>
      <c r="AY171" s="249" t="s">
        <v>144</v>
      </c>
    </row>
    <row r="172" s="12" customFormat="1" ht="22.8" customHeight="1">
      <c r="A172" s="12"/>
      <c r="B172" s="193"/>
      <c r="C172" s="194"/>
      <c r="D172" s="195" t="s">
        <v>77</v>
      </c>
      <c r="E172" s="207" t="s">
        <v>600</v>
      </c>
      <c r="F172" s="207" t="s">
        <v>601</v>
      </c>
      <c r="G172" s="194"/>
      <c r="H172" s="194"/>
      <c r="I172" s="197"/>
      <c r="J172" s="208">
        <f>BK172</f>
        <v>0</v>
      </c>
      <c r="K172" s="194"/>
      <c r="L172" s="199"/>
      <c r="M172" s="200"/>
      <c r="N172" s="201"/>
      <c r="O172" s="201"/>
      <c r="P172" s="202">
        <f>SUM(P173:P174)</f>
        <v>0</v>
      </c>
      <c r="Q172" s="201"/>
      <c r="R172" s="202">
        <f>SUM(R173:R174)</f>
        <v>0</v>
      </c>
      <c r="S172" s="201"/>
      <c r="T172" s="203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4" t="s">
        <v>86</v>
      </c>
      <c r="AT172" s="205" t="s">
        <v>77</v>
      </c>
      <c r="AU172" s="205" t="s">
        <v>86</v>
      </c>
      <c r="AY172" s="204" t="s">
        <v>144</v>
      </c>
      <c r="BK172" s="206">
        <f>SUM(BK173:BK174)</f>
        <v>0</v>
      </c>
    </row>
    <row r="173" s="2" customFormat="1" ht="16.5" customHeight="1">
      <c r="A173" s="41"/>
      <c r="B173" s="42"/>
      <c r="C173" s="209" t="s">
        <v>602</v>
      </c>
      <c r="D173" s="209" t="s">
        <v>146</v>
      </c>
      <c r="E173" s="210" t="s">
        <v>603</v>
      </c>
      <c r="F173" s="211" t="s">
        <v>604</v>
      </c>
      <c r="G173" s="212" t="s">
        <v>244</v>
      </c>
      <c r="H173" s="213">
        <v>19.795999999999999</v>
      </c>
      <c r="I173" s="214"/>
      <c r="J173" s="215">
        <f>ROUND(I173*H173,2)</f>
        <v>0</v>
      </c>
      <c r="K173" s="211" t="s">
        <v>150</v>
      </c>
      <c r="L173" s="47"/>
      <c r="M173" s="216" t="s">
        <v>32</v>
      </c>
      <c r="N173" s="217" t="s">
        <v>49</v>
      </c>
      <c r="O173" s="87"/>
      <c r="P173" s="218">
        <f>O173*H173</f>
        <v>0</v>
      </c>
      <c r="Q173" s="218">
        <v>0</v>
      </c>
      <c r="R173" s="218">
        <f>Q173*H173</f>
        <v>0</v>
      </c>
      <c r="S173" s="218">
        <v>0</v>
      </c>
      <c r="T173" s="219">
        <f>S173*H173</f>
        <v>0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20" t="s">
        <v>151</v>
      </c>
      <c r="AT173" s="220" t="s">
        <v>146</v>
      </c>
      <c r="AU173" s="220" t="s">
        <v>21</v>
      </c>
      <c r="AY173" s="19" t="s">
        <v>144</v>
      </c>
      <c r="BE173" s="221">
        <f>IF(N173="základní",J173,0)</f>
        <v>0</v>
      </c>
      <c r="BF173" s="221">
        <f>IF(N173="snížená",J173,0)</f>
        <v>0</v>
      </c>
      <c r="BG173" s="221">
        <f>IF(N173="zákl. přenesená",J173,0)</f>
        <v>0</v>
      </c>
      <c r="BH173" s="221">
        <f>IF(N173="sníž. přenesená",J173,0)</f>
        <v>0</v>
      </c>
      <c r="BI173" s="221">
        <f>IF(N173="nulová",J173,0)</f>
        <v>0</v>
      </c>
      <c r="BJ173" s="19" t="s">
        <v>86</v>
      </c>
      <c r="BK173" s="221">
        <f>ROUND(I173*H173,2)</f>
        <v>0</v>
      </c>
      <c r="BL173" s="19" t="s">
        <v>151</v>
      </c>
      <c r="BM173" s="220" t="s">
        <v>605</v>
      </c>
    </row>
    <row r="174" s="2" customFormat="1">
      <c r="A174" s="41"/>
      <c r="B174" s="42"/>
      <c r="C174" s="43"/>
      <c r="D174" s="222" t="s">
        <v>153</v>
      </c>
      <c r="E174" s="43"/>
      <c r="F174" s="223" t="s">
        <v>606</v>
      </c>
      <c r="G174" s="43"/>
      <c r="H174" s="43"/>
      <c r="I174" s="224"/>
      <c r="J174" s="43"/>
      <c r="K174" s="43"/>
      <c r="L174" s="47"/>
      <c r="M174" s="273"/>
      <c r="N174" s="274"/>
      <c r="O174" s="275"/>
      <c r="P174" s="275"/>
      <c r="Q174" s="275"/>
      <c r="R174" s="275"/>
      <c r="S174" s="275"/>
      <c r="T174" s="276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19" t="s">
        <v>153</v>
      </c>
      <c r="AU174" s="19" t="s">
        <v>21</v>
      </c>
    </row>
    <row r="175" s="2" customFormat="1" ht="6.96" customHeight="1">
      <c r="A175" s="41"/>
      <c r="B175" s="62"/>
      <c r="C175" s="63"/>
      <c r="D175" s="63"/>
      <c r="E175" s="63"/>
      <c r="F175" s="63"/>
      <c r="G175" s="63"/>
      <c r="H175" s="63"/>
      <c r="I175" s="63"/>
      <c r="J175" s="63"/>
      <c r="K175" s="63"/>
      <c r="L175" s="47"/>
      <c r="M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</row>
  </sheetData>
  <sheetProtection sheet="1" autoFilter="0" formatColumns="0" formatRows="0" objects="1" scenarios="1" spinCount="100000" saltValue="sTH+Na9ZcQTR1phMBbOWtcyFyCQbcEmcTHqyZ54zum/q4nfaAjNgfpeOV2U9kj/MShRNtO6HDKp1+6srCe6kHA==" hashValue="TAJUsMRy7EPzbiC0gs5UEs287JCOBnZhlrQ8w7p6hvZ3PApFOkoUHsisLAbM8ozkP5kY1stuMXn6966xJRg6CA==" algorithmName="SHA-512" password="CC35"/>
  <autoFilter ref="C81:K174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4_02/111151331"/>
    <hyperlink ref="F90" r:id="rId2" display="https://podminky.urs.cz/item/CS_URS_2024_02/111151332"/>
    <hyperlink ref="F94" r:id="rId3" display="https://podminky.urs.cz/item/CS_URS_2024_02/181451131"/>
    <hyperlink ref="F98" r:id="rId4" display="https://podminky.urs.cz/item/CS_URS_2024_02/181451132"/>
    <hyperlink ref="F108" r:id="rId5" display="https://podminky.urs.cz/item/CS_URS_2024_02/181451311"/>
    <hyperlink ref="F112" r:id="rId6" display="https://podminky.urs.cz/item/CS_URS_2024_02/181451312"/>
    <hyperlink ref="F119" r:id="rId7" display="https://podminky.urs.cz/item/CS_URS_2024_02/181951112"/>
    <hyperlink ref="F123" r:id="rId8" display="https://podminky.urs.cz/item/CS_URS_2024_02/183101314"/>
    <hyperlink ref="F127" r:id="rId9" display="https://podminky.urs.cz/item/CS_URS_2024_02/183102314"/>
    <hyperlink ref="F131" r:id="rId10" display="https://podminky.urs.cz/item/CS_URS_2024_02/184102113"/>
    <hyperlink ref="F147" r:id="rId11" display="https://podminky.urs.cz/item/CS_URS_2024_02/184102123"/>
    <hyperlink ref="F163" r:id="rId12" display="https://podminky.urs.cz/item/CS_URS_2024_02/184215112"/>
    <hyperlink ref="F174" r:id="rId13" display="https://podminky.urs.cz/item/CS_URS_2024_02/9982313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Milan Dolensky</dc:creator>
  <cp:lastModifiedBy>Milan Dolensky</cp:lastModifiedBy>
  <dcterms:created xsi:type="dcterms:W3CDTF">2025-06-26T11:32:19Z</dcterms:created>
  <dcterms:modified xsi:type="dcterms:W3CDTF">2025-06-26T11:32:25Z</dcterms:modified>
</cp:coreProperties>
</file>