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nvidrive\Rizeni\2024\SFZP AIS\FVE\FV 3\Šitbořice\Výběrové řízení\Protokoly\Dodatecne informace\"/>
    </mc:Choice>
  </mc:AlternateContent>
  <xr:revisionPtr revIDLastSave="0" documentId="13_ncr:1_{C466853C-C68E-4DD9-ABB5-387BB59D7CB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kapitulace stavby" sheetId="1" r:id="rId1"/>
    <sheet name="00 - Vedlejší rozpočtové ..." sheetId="2" r:id="rId2"/>
    <sheet name="01 - ČOV" sheetId="3" r:id="rId3"/>
    <sheet name="02 - MŠ" sheetId="4" r:id="rId4"/>
    <sheet name="05 - Obecní úřad" sheetId="5" r:id="rId5"/>
    <sheet name="06 - Sokolovna" sheetId="6" r:id="rId6"/>
    <sheet name="08 - ZŠ" sheetId="7" r:id="rId7"/>
    <sheet name="09 - Úprava hromosvodů" sheetId="8" r:id="rId8"/>
  </sheets>
  <definedNames>
    <definedName name="_xlnm._FilterDatabase" localSheetId="1" hidden="1">'00 - Vedlejší rozpočtové ...'!$C$125:$K$145</definedName>
    <definedName name="_xlnm._FilterDatabase" localSheetId="2" hidden="1">'01 - ČOV'!$C$130:$K$220</definedName>
    <definedName name="_xlnm._FilterDatabase" localSheetId="3" hidden="1">'02 - MŠ'!$C$128:$K$204</definedName>
    <definedName name="_xlnm._FilterDatabase" localSheetId="4" hidden="1">'05 - Obecní úřad'!$C$130:$K$218</definedName>
    <definedName name="_xlnm._FilterDatabase" localSheetId="5" hidden="1">'06 - Sokolovna'!$C$130:$K$221</definedName>
    <definedName name="_xlnm._FilterDatabase" localSheetId="6" hidden="1">'08 - ZŠ'!$C$128:$K$201</definedName>
    <definedName name="_xlnm._FilterDatabase" localSheetId="7" hidden="1">'09 - Úprava hromosvodů'!$C$120:$K$146</definedName>
    <definedName name="_xlnm.Print_Titles" localSheetId="1">'00 - Vedlejší rozpočtové ...'!$125:$125</definedName>
    <definedName name="_xlnm.Print_Titles" localSheetId="2">'01 - ČOV'!$130:$130</definedName>
    <definedName name="_xlnm.Print_Titles" localSheetId="3">'02 - MŠ'!$128:$128</definedName>
    <definedName name="_xlnm.Print_Titles" localSheetId="4">'05 - Obecní úřad'!$130:$130</definedName>
    <definedName name="_xlnm.Print_Titles" localSheetId="5">'06 - Sokolovna'!$130:$130</definedName>
    <definedName name="_xlnm.Print_Titles" localSheetId="6">'08 - ZŠ'!$128:$128</definedName>
    <definedName name="_xlnm.Print_Titles" localSheetId="7">'09 - Úprava hromosvodů'!$120:$120</definedName>
    <definedName name="_xlnm.Print_Titles" localSheetId="0">'Rekapitulace stavby'!$92:$92</definedName>
    <definedName name="_xlnm.Print_Area" localSheetId="1">'00 - Vedlejší rozpočtové ...'!$C$4:$J$76,'00 - Vedlejší rozpočtové ...'!$C$82:$J$107,'00 - Vedlejší rozpočtové ...'!$C$113:$K$145</definedName>
    <definedName name="_xlnm.Print_Area" localSheetId="2">'01 - ČOV'!$C$4:$J$76,'01 - ČOV'!$C$82:$J$112,'01 - ČOV'!$C$118:$K$220</definedName>
    <definedName name="_xlnm.Print_Area" localSheetId="3">'02 - MŠ'!$C$4:$J$76,'02 - MŠ'!$C$82:$J$110,'02 - MŠ'!$C$116:$K$204</definedName>
    <definedName name="_xlnm.Print_Area" localSheetId="4">'05 - Obecní úřad'!$C$4:$J$76,'05 - Obecní úřad'!$C$82:$J$112,'05 - Obecní úřad'!$C$118:$K$218</definedName>
    <definedName name="_xlnm.Print_Area" localSheetId="5">'06 - Sokolovna'!$C$4:$J$76,'06 - Sokolovna'!$C$82:$J$112,'06 - Sokolovna'!$C$118:$K$221</definedName>
    <definedName name="_xlnm.Print_Area" localSheetId="6">'08 - ZŠ'!$C$4:$J$76,'08 - ZŠ'!$C$82:$J$110,'08 - ZŠ'!$C$116:$K$201</definedName>
    <definedName name="_xlnm.Print_Area" localSheetId="7">'09 - Úprava hromosvodů'!$C$4:$J$76,'09 - Úprava hromosvodů'!$C$82:$J$102,'09 - Úprava hromosvodů'!$C$108:$K$146</definedName>
    <definedName name="_xlnm.Print_Area" localSheetId="0">'Rekapitulace stavby'!$D$4:$AO$76,'Rekapitulace stavby'!$C$82:$AQ$102</definedName>
  </definedNames>
  <calcPr calcId="181029"/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3" i="8"/>
  <c r="BH143" i="8"/>
  <c r="BG143" i="8"/>
  <c r="BF143" i="8"/>
  <c r="T143" i="8"/>
  <c r="R143" i="8"/>
  <c r="P143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F115" i="8"/>
  <c r="E113" i="8"/>
  <c r="F89" i="8"/>
  <c r="E87" i="8"/>
  <c r="J24" i="8"/>
  <c r="E24" i="8"/>
  <c r="J118" i="8" s="1"/>
  <c r="J23" i="8"/>
  <c r="J21" i="8"/>
  <c r="E21" i="8"/>
  <c r="J117" i="8" s="1"/>
  <c r="J20" i="8"/>
  <c r="J18" i="8"/>
  <c r="E18" i="8"/>
  <c r="F92" i="8"/>
  <c r="J17" i="8"/>
  <c r="J15" i="8"/>
  <c r="E15" i="8"/>
  <c r="F91" i="8"/>
  <c r="J14" i="8"/>
  <c r="J12" i="8"/>
  <c r="J115" i="8"/>
  <c r="E7" i="8"/>
  <c r="E85" i="8"/>
  <c r="J37" i="7"/>
  <c r="J36" i="7"/>
  <c r="AY100" i="1" s="1"/>
  <c r="J35" i="7"/>
  <c r="AX100" i="1"/>
  <c r="BI201" i="7"/>
  <c r="BH201" i="7"/>
  <c r="BG201" i="7"/>
  <c r="BF201" i="7"/>
  <c r="T201" i="7"/>
  <c r="T200" i="7"/>
  <c r="R201" i="7"/>
  <c r="R200" i="7" s="1"/>
  <c r="P201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5" i="7"/>
  <c r="BH195" i="7"/>
  <c r="BG195" i="7"/>
  <c r="BF195" i="7"/>
  <c r="T195" i="7"/>
  <c r="T194" i="7"/>
  <c r="R195" i="7"/>
  <c r="R194" i="7" s="1"/>
  <c r="P195" i="7"/>
  <c r="P194" i="7" s="1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87" i="7"/>
  <c r="BH187" i="7"/>
  <c r="BG187" i="7"/>
  <c r="BF187" i="7"/>
  <c r="T187" i="7"/>
  <c r="R187" i="7"/>
  <c r="P187" i="7"/>
  <c r="BI183" i="7"/>
  <c r="BH183" i="7"/>
  <c r="BG183" i="7"/>
  <c r="BF183" i="7"/>
  <c r="T183" i="7"/>
  <c r="R183" i="7"/>
  <c r="P183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T135" i="7"/>
  <c r="R136" i="7"/>
  <c r="R135" i="7" s="1"/>
  <c r="P136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F123" i="7"/>
  <c r="E121" i="7"/>
  <c r="F89" i="7"/>
  <c r="E87" i="7"/>
  <c r="J24" i="7"/>
  <c r="E24" i="7"/>
  <c r="J92" i="7"/>
  <c r="J23" i="7"/>
  <c r="J21" i="7"/>
  <c r="E21" i="7"/>
  <c r="J125" i="7"/>
  <c r="J20" i="7"/>
  <c r="J18" i="7"/>
  <c r="E18" i="7"/>
  <c r="F92" i="7"/>
  <c r="J17" i="7"/>
  <c r="J15" i="7"/>
  <c r="E15" i="7"/>
  <c r="F125" i="7"/>
  <c r="J14" i="7"/>
  <c r="J12" i="7"/>
  <c r="J123" i="7"/>
  <c r="E7" i="7"/>
  <c r="E119" i="7" s="1"/>
  <c r="J37" i="6"/>
  <c r="J36" i="6"/>
  <c r="AY99" i="1"/>
  <c r="J35" i="6"/>
  <c r="AX99" i="1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9" i="6"/>
  <c r="BH219" i="6"/>
  <c r="BG219" i="6"/>
  <c r="BF219" i="6"/>
  <c r="T219" i="6"/>
  <c r="R219" i="6"/>
  <c r="P219" i="6"/>
  <c r="BI215" i="6"/>
  <c r="BH215" i="6"/>
  <c r="BG215" i="6"/>
  <c r="BF215" i="6"/>
  <c r="T215" i="6"/>
  <c r="R215" i="6"/>
  <c r="P215" i="6"/>
  <c r="BI213" i="6"/>
  <c r="BH213" i="6"/>
  <c r="BG213" i="6"/>
  <c r="BF213" i="6"/>
  <c r="T213" i="6"/>
  <c r="T212" i="6"/>
  <c r="R213" i="6"/>
  <c r="R212" i="6"/>
  <c r="P213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2" i="6"/>
  <c r="BH192" i="6"/>
  <c r="BG192" i="6"/>
  <c r="BF192" i="6"/>
  <c r="T192" i="6"/>
  <c r="R192" i="6"/>
  <c r="P192" i="6"/>
  <c r="BI188" i="6"/>
  <c r="BH188" i="6"/>
  <c r="BG188" i="6"/>
  <c r="BF188" i="6"/>
  <c r="T188" i="6"/>
  <c r="R188" i="6"/>
  <c r="P188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T137" i="6"/>
  <c r="R138" i="6"/>
  <c r="R137" i="6"/>
  <c r="P138" i="6"/>
  <c r="P137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F125" i="6"/>
  <c r="E123" i="6"/>
  <c r="F89" i="6"/>
  <c r="E87" i="6"/>
  <c r="J24" i="6"/>
  <c r="E24" i="6"/>
  <c r="J128" i="6" s="1"/>
  <c r="J23" i="6"/>
  <c r="J21" i="6"/>
  <c r="E21" i="6"/>
  <c r="J127" i="6" s="1"/>
  <c r="J20" i="6"/>
  <c r="J18" i="6"/>
  <c r="E18" i="6"/>
  <c r="F92" i="6" s="1"/>
  <c r="J17" i="6"/>
  <c r="J15" i="6"/>
  <c r="E15" i="6"/>
  <c r="F127" i="6"/>
  <c r="J14" i="6"/>
  <c r="J12" i="6"/>
  <c r="J89" i="6"/>
  <c r="E7" i="6"/>
  <c r="E85" i="6"/>
  <c r="J37" i="5"/>
  <c r="J36" i="5"/>
  <c r="AY98" i="1" s="1"/>
  <c r="J35" i="5"/>
  <c r="AX98" i="1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2" i="5"/>
  <c r="BH212" i="5"/>
  <c r="BG212" i="5"/>
  <c r="BF212" i="5"/>
  <c r="T212" i="5"/>
  <c r="R212" i="5"/>
  <c r="P212" i="5"/>
  <c r="BI210" i="5"/>
  <c r="BH210" i="5"/>
  <c r="BG210" i="5"/>
  <c r="BF210" i="5"/>
  <c r="T210" i="5"/>
  <c r="T209" i="5"/>
  <c r="R210" i="5"/>
  <c r="R209" i="5" s="1"/>
  <c r="P210" i="5"/>
  <c r="P209" i="5" s="1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89" i="5"/>
  <c r="BH189" i="5"/>
  <c r="BG189" i="5"/>
  <c r="BF189" i="5"/>
  <c r="T189" i="5"/>
  <c r="R189" i="5"/>
  <c r="P189" i="5"/>
  <c r="BI185" i="5"/>
  <c r="BH185" i="5"/>
  <c r="BG185" i="5"/>
  <c r="BF185" i="5"/>
  <c r="T185" i="5"/>
  <c r="R185" i="5"/>
  <c r="P185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T137" i="5" s="1"/>
  <c r="R138" i="5"/>
  <c r="R137" i="5"/>
  <c r="P138" i="5"/>
  <c r="P137" i="5" s="1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F125" i="5"/>
  <c r="E123" i="5"/>
  <c r="F89" i="5"/>
  <c r="E87" i="5"/>
  <c r="J24" i="5"/>
  <c r="E24" i="5"/>
  <c r="J128" i="5"/>
  <c r="J23" i="5"/>
  <c r="J21" i="5"/>
  <c r="E21" i="5"/>
  <c r="J91" i="5"/>
  <c r="J20" i="5"/>
  <c r="J18" i="5"/>
  <c r="E18" i="5"/>
  <c r="F92" i="5"/>
  <c r="J17" i="5"/>
  <c r="J15" i="5"/>
  <c r="E15" i="5"/>
  <c r="F127" i="5"/>
  <c r="J14" i="5"/>
  <c r="J12" i="5"/>
  <c r="J125" i="5" s="1"/>
  <c r="E7" i="5"/>
  <c r="E85" i="5"/>
  <c r="J37" i="4"/>
  <c r="J36" i="4"/>
  <c r="AY97" i="1"/>
  <c r="J35" i="4"/>
  <c r="AX97" i="1"/>
  <c r="BI204" i="4"/>
  <c r="BH204" i="4"/>
  <c r="BG204" i="4"/>
  <c r="BF204" i="4"/>
  <c r="T204" i="4"/>
  <c r="T203" i="4"/>
  <c r="R204" i="4"/>
  <c r="R203" i="4"/>
  <c r="P204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198" i="4"/>
  <c r="BH198" i="4"/>
  <c r="BG198" i="4"/>
  <c r="BF198" i="4"/>
  <c r="T198" i="4"/>
  <c r="T197" i="4"/>
  <c r="R198" i="4"/>
  <c r="R197" i="4"/>
  <c r="P198" i="4"/>
  <c r="P197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0" i="4"/>
  <c r="BH190" i="4"/>
  <c r="BG190" i="4"/>
  <c r="BF190" i="4"/>
  <c r="T190" i="4"/>
  <c r="R190" i="4"/>
  <c r="P190" i="4"/>
  <c r="BI186" i="4"/>
  <c r="BH186" i="4"/>
  <c r="BG186" i="4"/>
  <c r="BF186" i="4"/>
  <c r="T186" i="4"/>
  <c r="R186" i="4"/>
  <c r="P186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T135" i="4" s="1"/>
  <c r="R136" i="4"/>
  <c r="R135" i="4"/>
  <c r="P136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F123" i="4"/>
  <c r="E121" i="4"/>
  <c r="F89" i="4"/>
  <c r="E87" i="4"/>
  <c r="J24" i="4"/>
  <c r="E24" i="4"/>
  <c r="J126" i="4"/>
  <c r="J23" i="4"/>
  <c r="J21" i="4"/>
  <c r="E21" i="4"/>
  <c r="J125" i="4"/>
  <c r="J20" i="4"/>
  <c r="J18" i="4"/>
  <c r="E18" i="4"/>
  <c r="F92" i="4" s="1"/>
  <c r="J17" i="4"/>
  <c r="J15" i="4"/>
  <c r="E15" i="4"/>
  <c r="F125" i="4" s="1"/>
  <c r="J14" i="4"/>
  <c r="J12" i="4"/>
  <c r="J89" i="4" s="1"/>
  <c r="E7" i="4"/>
  <c r="E85" i="4"/>
  <c r="J37" i="3"/>
  <c r="J36" i="3"/>
  <c r="AY96" i="1"/>
  <c r="J35" i="3"/>
  <c r="AX96" i="1" s="1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T210" i="3"/>
  <c r="R211" i="3"/>
  <c r="R210" i="3" s="1"/>
  <c r="P211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T137" i="3" s="1"/>
  <c r="R138" i="3"/>
  <c r="R137" i="3" s="1"/>
  <c r="P138" i="3"/>
  <c r="P137" i="3" s="1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F125" i="3"/>
  <c r="E123" i="3"/>
  <c r="F89" i="3"/>
  <c r="E87" i="3"/>
  <c r="J24" i="3"/>
  <c r="E24" i="3"/>
  <c r="J128" i="3" s="1"/>
  <c r="J23" i="3"/>
  <c r="J21" i="3"/>
  <c r="E21" i="3"/>
  <c r="J127" i="3" s="1"/>
  <c r="J20" i="3"/>
  <c r="J18" i="3"/>
  <c r="E18" i="3"/>
  <c r="F128" i="3" s="1"/>
  <c r="J17" i="3"/>
  <c r="J15" i="3"/>
  <c r="E15" i="3"/>
  <c r="F127" i="3" s="1"/>
  <c r="J14" i="3"/>
  <c r="J12" i="3"/>
  <c r="J89" i="3" s="1"/>
  <c r="E7" i="3"/>
  <c r="E121" i="3"/>
  <c r="J37" i="2"/>
  <c r="J36" i="2"/>
  <c r="AY95" i="1" s="1"/>
  <c r="J35" i="2"/>
  <c r="AX95" i="1" s="1"/>
  <c r="BI145" i="2"/>
  <c r="BH145" i="2"/>
  <c r="BG145" i="2"/>
  <c r="BF145" i="2"/>
  <c r="T145" i="2"/>
  <c r="T144" i="2"/>
  <c r="R145" i="2"/>
  <c r="R144" i="2"/>
  <c r="P145" i="2"/>
  <c r="P144" i="2" s="1"/>
  <c r="BI143" i="2"/>
  <c r="BH143" i="2"/>
  <c r="BG143" i="2"/>
  <c r="BF143" i="2"/>
  <c r="T143" i="2"/>
  <c r="T142" i="2"/>
  <c r="R143" i="2"/>
  <c r="R142" i="2"/>
  <c r="P143" i="2"/>
  <c r="P142" i="2" s="1"/>
  <c r="BI141" i="2"/>
  <c r="BH141" i="2"/>
  <c r="BG141" i="2"/>
  <c r="BF141" i="2"/>
  <c r="T141" i="2"/>
  <c r="T140" i="2"/>
  <c r="R141" i="2"/>
  <c r="R140" i="2"/>
  <c r="P141" i="2"/>
  <c r="P140" i="2" s="1"/>
  <c r="BI139" i="2"/>
  <c r="BH139" i="2"/>
  <c r="BG139" i="2"/>
  <c r="BF139" i="2"/>
  <c r="T139" i="2"/>
  <c r="T138" i="2"/>
  <c r="R139" i="2"/>
  <c r="R138" i="2"/>
  <c r="P139" i="2"/>
  <c r="P138" i="2" s="1"/>
  <c r="BI137" i="2"/>
  <c r="BH137" i="2"/>
  <c r="BG137" i="2"/>
  <c r="BF137" i="2"/>
  <c r="T137" i="2"/>
  <c r="T136" i="2"/>
  <c r="R137" i="2"/>
  <c r="R136" i="2"/>
  <c r="P137" i="2"/>
  <c r="P136" i="2" s="1"/>
  <c r="BI135" i="2"/>
  <c r="BH135" i="2"/>
  <c r="BG135" i="2"/>
  <c r="BF135" i="2"/>
  <c r="T135" i="2"/>
  <c r="T134" i="2"/>
  <c r="R135" i="2"/>
  <c r="R134" i="2"/>
  <c r="P135" i="2"/>
  <c r="P134" i="2" s="1"/>
  <c r="BI133" i="2"/>
  <c r="BH133" i="2"/>
  <c r="BG133" i="2"/>
  <c r="BF133" i="2"/>
  <c r="T133" i="2"/>
  <c r="T132" i="2"/>
  <c r="R133" i="2"/>
  <c r="R132" i="2" s="1"/>
  <c r="P133" i="2"/>
  <c r="P132" i="2" s="1"/>
  <c r="BI131" i="2"/>
  <c r="BH131" i="2"/>
  <c r="BG131" i="2"/>
  <c r="BF131" i="2"/>
  <c r="T131" i="2"/>
  <c r="T130" i="2"/>
  <c r="R131" i="2"/>
  <c r="R130" i="2"/>
  <c r="P131" i="2"/>
  <c r="P130" i="2" s="1"/>
  <c r="BI129" i="2"/>
  <c r="BH129" i="2"/>
  <c r="F36" i="2" s="1"/>
  <c r="BG129" i="2"/>
  <c r="F35" i="2" s="1"/>
  <c r="BF129" i="2"/>
  <c r="T129" i="2"/>
  <c r="T128" i="2"/>
  <c r="T127" i="2"/>
  <c r="T126" i="2" s="1"/>
  <c r="R129" i="2"/>
  <c r="R128" i="2" s="1"/>
  <c r="R127" i="2" s="1"/>
  <c r="R126" i="2" s="1"/>
  <c r="P129" i="2"/>
  <c r="P128" i="2" s="1"/>
  <c r="P127" i="2" s="1"/>
  <c r="P126" i="2" s="1"/>
  <c r="AU95" i="1" s="1"/>
  <c r="F120" i="2"/>
  <c r="E118" i="2"/>
  <c r="F89" i="2"/>
  <c r="E87" i="2"/>
  <c r="J24" i="2"/>
  <c r="E24" i="2"/>
  <c r="J123" i="2" s="1"/>
  <c r="J23" i="2"/>
  <c r="J21" i="2"/>
  <c r="E21" i="2"/>
  <c r="J122" i="2" s="1"/>
  <c r="J20" i="2"/>
  <c r="J18" i="2"/>
  <c r="E18" i="2"/>
  <c r="F123" i="2"/>
  <c r="J17" i="2"/>
  <c r="J15" i="2"/>
  <c r="E15" i="2"/>
  <c r="F122" i="2"/>
  <c r="J14" i="2"/>
  <c r="J12" i="2"/>
  <c r="J120" i="2"/>
  <c r="E7" i="2"/>
  <c r="E116" i="2"/>
  <c r="L90" i="1"/>
  <c r="AM90" i="1"/>
  <c r="AM89" i="1"/>
  <c r="L89" i="1"/>
  <c r="AM87" i="1"/>
  <c r="L87" i="1"/>
  <c r="L85" i="1"/>
  <c r="L84" i="1"/>
  <c r="J129" i="2"/>
  <c r="J145" i="2"/>
  <c r="J150" i="3"/>
  <c r="J165" i="3"/>
  <c r="BK185" i="3"/>
  <c r="J182" i="3"/>
  <c r="BK135" i="3"/>
  <c r="J148" i="3"/>
  <c r="J177" i="3"/>
  <c r="BK194" i="3"/>
  <c r="J218" i="3"/>
  <c r="J173" i="7"/>
  <c r="J142" i="7"/>
  <c r="J136" i="8"/>
  <c r="BK128" i="8"/>
  <c r="BK129" i="2"/>
  <c r="BK145" i="2"/>
  <c r="J179" i="3"/>
  <c r="BK133" i="3"/>
  <c r="BK193" i="3"/>
  <c r="BK190" i="4"/>
  <c r="J194" i="4"/>
  <c r="J140" i="4"/>
  <c r="BK201" i="4"/>
  <c r="BK162" i="4"/>
  <c r="BK161" i="4"/>
  <c r="J175" i="5"/>
  <c r="BK170" i="5"/>
  <c r="BK193" i="5"/>
  <c r="BK207" i="5"/>
  <c r="J177" i="5"/>
  <c r="J165" i="5"/>
  <c r="BK197" i="5"/>
  <c r="BK153" i="5"/>
  <c r="J135" i="5"/>
  <c r="J155" i="5"/>
  <c r="BK147" i="5"/>
  <c r="BK183" i="6"/>
  <c r="BK171" i="6"/>
  <c r="J181" i="6"/>
  <c r="BK154" i="6"/>
  <c r="J165" i="6"/>
  <c r="J142" i="6"/>
  <c r="J192" i="6"/>
  <c r="J167" i="6"/>
  <c r="BK173" i="6"/>
  <c r="J153" i="6"/>
  <c r="J136" i="7"/>
  <c r="J192" i="7"/>
  <c r="J176" i="7"/>
  <c r="BK150" i="7"/>
  <c r="BK152" i="7"/>
  <c r="J201" i="7"/>
  <c r="BK156" i="7"/>
  <c r="BK170" i="7"/>
  <c r="J152" i="7"/>
  <c r="J172" i="7"/>
  <c r="BK173" i="7"/>
  <c r="BK140" i="7"/>
  <c r="BK135" i="8"/>
  <c r="BK136" i="8"/>
  <c r="J138" i="8"/>
  <c r="F37" i="2"/>
  <c r="BK197" i="3"/>
  <c r="BK201" i="3"/>
  <c r="BK177" i="3"/>
  <c r="J166" i="3"/>
  <c r="J157" i="3"/>
  <c r="BK179" i="3"/>
  <c r="BK159" i="3"/>
  <c r="BK161" i="3"/>
  <c r="J156" i="3"/>
  <c r="BK167" i="3"/>
  <c r="BK208" i="3"/>
  <c r="J201" i="4"/>
  <c r="BK171" i="4"/>
  <c r="BK186" i="4"/>
  <c r="J164" i="4"/>
  <c r="BK149" i="4"/>
  <c r="J138" i="4"/>
  <c r="J201" i="5"/>
  <c r="J193" i="5"/>
  <c r="BK156" i="5"/>
  <c r="BK165" i="5"/>
  <c r="BK212" i="5"/>
  <c r="BK216" i="5"/>
  <c r="J161" i="5"/>
  <c r="J212" i="5"/>
  <c r="J202" i="5"/>
  <c r="BK161" i="5"/>
  <c r="BK181" i="6"/>
  <c r="J185" i="6"/>
  <c r="J175" i="6"/>
  <c r="BK166" i="6"/>
  <c r="BK196" i="6"/>
  <c r="BK149" i="6"/>
  <c r="J152" i="6"/>
  <c r="BK188" i="6"/>
  <c r="BK192" i="6"/>
  <c r="J147" i="6"/>
  <c r="BK146" i="7"/>
  <c r="J166" i="7"/>
  <c r="BK174" i="7"/>
  <c r="J133" i="7"/>
  <c r="BK168" i="7"/>
  <c r="BK172" i="7"/>
  <c r="BK157" i="7"/>
  <c r="BK199" i="7"/>
  <c r="J174" i="7"/>
  <c r="BK140" i="8"/>
  <c r="BK123" i="8"/>
  <c r="BK125" i="8"/>
  <c r="BK160" i="4"/>
  <c r="BK133" i="4"/>
  <c r="BK167" i="4"/>
  <c r="BK164" i="4"/>
  <c r="J145" i="4"/>
  <c r="BK175" i="4"/>
  <c r="BK177" i="4"/>
  <c r="J147" i="5"/>
  <c r="J174" i="5"/>
  <c r="BK185" i="5"/>
  <c r="BK181" i="5"/>
  <c r="BK202" i="5"/>
  <c r="BK162" i="5"/>
  <c r="BK217" i="5"/>
  <c r="BK152" i="5"/>
  <c r="BK189" i="5"/>
  <c r="J159" i="5"/>
  <c r="J153" i="5"/>
  <c r="J163" i="6"/>
  <c r="BK184" i="6"/>
  <c r="J144" i="6"/>
  <c r="J215" i="6"/>
  <c r="BK178" i="6"/>
  <c r="J183" i="6"/>
  <c r="BK160" i="6"/>
  <c r="BK138" i="7"/>
  <c r="J160" i="7"/>
  <c r="J150" i="7"/>
  <c r="BK177" i="7"/>
  <c r="J191" i="7"/>
  <c r="BK154" i="7"/>
  <c r="BK166" i="7"/>
  <c r="BK201" i="7"/>
  <c r="J138" i="7"/>
  <c r="BK163" i="7"/>
  <c r="J141" i="8"/>
  <c r="J131" i="2"/>
  <c r="BK141" i="2"/>
  <c r="J201" i="3"/>
  <c r="BK147" i="3"/>
  <c r="J164" i="3"/>
  <c r="BK171" i="3"/>
  <c r="BK165" i="3"/>
  <c r="J202" i="3"/>
  <c r="BK152" i="3"/>
  <c r="J211" i="3"/>
  <c r="J153" i="3"/>
  <c r="J135" i="3"/>
  <c r="BK218" i="5"/>
  <c r="J205" i="6"/>
  <c r="BK135" i="2"/>
  <c r="BK139" i="2"/>
  <c r="J34" i="2"/>
  <c r="BK154" i="3"/>
  <c r="J162" i="3"/>
  <c r="BK163" i="3"/>
  <c r="BK218" i="3"/>
  <c r="BK142" i="3"/>
  <c r="BK153" i="3"/>
  <c r="BK183" i="4"/>
  <c r="J154" i="4"/>
  <c r="BK204" i="4"/>
  <c r="J171" i="4"/>
  <c r="J133" i="4"/>
  <c r="BK165" i="4"/>
  <c r="J194" i="5"/>
  <c r="J149" i="5"/>
  <c r="J158" i="5"/>
  <c r="J196" i="6"/>
  <c r="J138" i="6"/>
  <c r="J157" i="6"/>
  <c r="BK215" i="6"/>
  <c r="BK211" i="6"/>
  <c r="J164" i="6"/>
  <c r="J184" i="6"/>
  <c r="J140" i="6"/>
  <c r="J170" i="7"/>
  <c r="BK162" i="7"/>
  <c r="J162" i="7"/>
  <c r="J148" i="7"/>
  <c r="BK147" i="7"/>
  <c r="J187" i="7"/>
  <c r="BK151" i="7"/>
  <c r="J161" i="7"/>
  <c r="J176" i="4"/>
  <c r="J153" i="4"/>
  <c r="BK195" i="4"/>
  <c r="J175" i="4"/>
  <c r="BK150" i="4"/>
  <c r="BK140" i="4"/>
  <c r="BK149" i="5"/>
  <c r="J163" i="5"/>
  <c r="BK164" i="5"/>
  <c r="J218" i="5"/>
  <c r="BK208" i="5"/>
  <c r="BK148" i="5"/>
  <c r="J181" i="5"/>
  <c r="BK176" i="5"/>
  <c r="BK201" i="5"/>
  <c r="J164" i="5"/>
  <c r="J182" i="6"/>
  <c r="J200" i="6"/>
  <c r="J169" i="6"/>
  <c r="J155" i="6"/>
  <c r="BK177" i="6"/>
  <c r="J220" i="6"/>
  <c r="BK210" i="6"/>
  <c r="BK179" i="6"/>
  <c r="J179" i="6"/>
  <c r="J148" i="6"/>
  <c r="BK176" i="7"/>
  <c r="BK191" i="7"/>
  <c r="J177" i="7"/>
  <c r="J149" i="7"/>
  <c r="BK178" i="7"/>
  <c r="J180" i="7"/>
  <c r="J156" i="7"/>
  <c r="J154" i="7"/>
  <c r="J164" i="7"/>
  <c r="BK143" i="8"/>
  <c r="J135" i="8"/>
  <c r="BK138" i="8"/>
  <c r="BK133" i="2"/>
  <c r="J141" i="2"/>
  <c r="J139" i="2"/>
  <c r="BK189" i="3"/>
  <c r="BK157" i="3"/>
  <c r="J167" i="3"/>
  <c r="J176" i="3"/>
  <c r="BK175" i="3"/>
  <c r="J208" i="3"/>
  <c r="J154" i="3"/>
  <c r="BK162" i="3"/>
  <c r="J142" i="3"/>
  <c r="BK181" i="3"/>
  <c r="BK211" i="3"/>
  <c r="J133" i="3"/>
  <c r="J209" i="3"/>
  <c r="BK176" i="3"/>
  <c r="BK163" i="4"/>
  <c r="BK155" i="4"/>
  <c r="BK147" i="4"/>
  <c r="J181" i="4"/>
  <c r="J167" i="4"/>
  <c r="BK153" i="4"/>
  <c r="BK151" i="4"/>
  <c r="BK180" i="4"/>
  <c r="J159" i="4"/>
  <c r="BK178" i="4"/>
  <c r="J178" i="4"/>
  <c r="BK131" i="4"/>
  <c r="J165" i="4"/>
  <c r="J198" i="4"/>
  <c r="J146" i="4"/>
  <c r="BK179" i="5"/>
  <c r="J208" i="5"/>
  <c r="J185" i="5"/>
  <c r="J180" i="6"/>
  <c r="J159" i="6"/>
  <c r="BK204" i="6"/>
  <c r="J162" i="6"/>
  <c r="BK150" i="6"/>
  <c r="BK201" i="6"/>
  <c r="BK200" i="6"/>
  <c r="J201" i="6"/>
  <c r="BK157" i="6"/>
  <c r="J197" i="3"/>
  <c r="J159" i="3"/>
  <c r="J175" i="3"/>
  <c r="J147" i="3"/>
  <c r="J161" i="3"/>
  <c r="BK173" i="3"/>
  <c r="J138" i="3"/>
  <c r="BK219" i="3"/>
  <c r="BK179" i="4"/>
  <c r="J173" i="4"/>
  <c r="BK177" i="5"/>
  <c r="BK174" i="5"/>
  <c r="BK166" i="5"/>
  <c r="J189" i="5"/>
  <c r="BK159" i="5"/>
  <c r="J210" i="5"/>
  <c r="J166" i="5"/>
  <c r="J151" i="5"/>
  <c r="BK155" i="6"/>
  <c r="J166" i="6"/>
  <c r="BK167" i="6"/>
  <c r="BK163" i="6"/>
  <c r="BK148" i="6"/>
  <c r="J154" i="6"/>
  <c r="BK133" i="6"/>
  <c r="BK162" i="6"/>
  <c r="BK175" i="6"/>
  <c r="BK138" i="6"/>
  <c r="J135" i="6"/>
  <c r="BK180" i="7"/>
  <c r="BK187" i="7"/>
  <c r="BK133" i="7"/>
  <c r="J133" i="2"/>
  <c r="BK143" i="2"/>
  <c r="J137" i="2"/>
  <c r="BK137" i="2"/>
  <c r="J198" i="3"/>
  <c r="J180" i="3"/>
  <c r="J194" i="3"/>
  <c r="J163" i="3"/>
  <c r="J160" i="3"/>
  <c r="BK149" i="3"/>
  <c r="J171" i="3"/>
  <c r="BK150" i="3"/>
  <c r="BK178" i="3"/>
  <c r="J151" i="3"/>
  <c r="BK209" i="3"/>
  <c r="J155" i="3"/>
  <c r="BK174" i="3"/>
  <c r="J144" i="3"/>
  <c r="BK142" i="4"/>
  <c r="J183" i="4"/>
  <c r="BK157" i="4"/>
  <c r="J142" i="4"/>
  <c r="J162" i="5"/>
  <c r="BK150" i="5"/>
  <c r="BK138" i="5"/>
  <c r="J217" i="5"/>
  <c r="J197" i="5"/>
  <c r="BK168" i="5"/>
  <c r="BK172" i="5"/>
  <c r="BK155" i="5"/>
  <c r="BK163" i="5"/>
  <c r="BK140" i="5"/>
  <c r="BK219" i="6"/>
  <c r="BK140" i="6"/>
  <c r="BK169" i="6"/>
  <c r="J151" i="6"/>
  <c r="BK133" i="8"/>
  <c r="BK169" i="4"/>
  <c r="J158" i="4"/>
  <c r="J157" i="4"/>
  <c r="J204" i="4"/>
  <c r="BK136" i="4"/>
  <c r="J131" i="4"/>
  <c r="J180" i="5"/>
  <c r="BK154" i="5"/>
  <c r="BK151" i="5"/>
  <c r="BK178" i="5"/>
  <c r="BK180" i="5"/>
  <c r="J197" i="6"/>
  <c r="BK164" i="6"/>
  <c r="BK221" i="6"/>
  <c r="J221" i="6"/>
  <c r="BK197" i="6"/>
  <c r="BK180" i="6"/>
  <c r="J156" i="6"/>
  <c r="BK183" i="7"/>
  <c r="BK195" i="7"/>
  <c r="BK198" i="7"/>
  <c r="BK136" i="7"/>
  <c r="BK145" i="7"/>
  <c r="J133" i="8"/>
  <c r="BK126" i="8"/>
  <c r="J131" i="8"/>
  <c r="BK131" i="2"/>
  <c r="J143" i="2"/>
  <c r="AS94" i="1"/>
  <c r="BK144" i="3"/>
  <c r="J178" i="3"/>
  <c r="BK138" i="3"/>
  <c r="BK164" i="3"/>
  <c r="J193" i="3"/>
  <c r="BK160" i="3"/>
  <c r="J174" i="3"/>
  <c r="J185" i="3"/>
  <c r="BK140" i="3"/>
  <c r="BK151" i="3"/>
  <c r="BK213" i="3"/>
  <c r="J180" i="4"/>
  <c r="BK154" i="4"/>
  <c r="J195" i="4"/>
  <c r="J179" i="4"/>
  <c r="BK194" i="4"/>
  <c r="BK138" i="4"/>
  <c r="J148" i="4"/>
  <c r="J150" i="4"/>
  <c r="J144" i="5"/>
  <c r="J170" i="5"/>
  <c r="J178" i="5"/>
  <c r="J148" i="5"/>
  <c r="J160" i="5"/>
  <c r="J216" i="5"/>
  <c r="BK210" i="5"/>
  <c r="BK160" i="5"/>
  <c r="J145" i="7"/>
  <c r="BK130" i="8"/>
  <c r="BK145" i="8"/>
  <c r="BK141" i="8"/>
  <c r="J128" i="8"/>
  <c r="J135" i="2"/>
  <c r="BK169" i="3"/>
  <c r="J219" i="3"/>
  <c r="BK156" i="3"/>
  <c r="J173" i="3"/>
  <c r="J140" i="3"/>
  <c r="BK166" i="3"/>
  <c r="BK148" i="3"/>
  <c r="J177" i="4"/>
  <c r="J152" i="4"/>
  <c r="J202" i="4"/>
  <c r="J149" i="4"/>
  <c r="BK145" i="4"/>
  <c r="J136" i="4"/>
  <c r="J182" i="5"/>
  <c r="J150" i="5"/>
  <c r="J176" i="5"/>
  <c r="BK175" i="5"/>
  <c r="BK158" i="5"/>
  <c r="BK198" i="5"/>
  <c r="J156" i="5"/>
  <c r="J198" i="5"/>
  <c r="J138" i="5"/>
  <c r="J204" i="6"/>
  <c r="BK152" i="6"/>
  <c r="BK147" i="6"/>
  <c r="J173" i="6"/>
  <c r="J160" i="6"/>
  <c r="J211" i="6"/>
  <c r="J171" i="6"/>
  <c r="BK185" i="6"/>
  <c r="BK135" i="6"/>
  <c r="J133" i="6"/>
  <c r="J159" i="7"/>
  <c r="BK142" i="7"/>
  <c r="BK131" i="7"/>
  <c r="J199" i="7"/>
  <c r="BK153" i="7"/>
  <c r="J168" i="7"/>
  <c r="J153" i="7"/>
  <c r="BK192" i="7"/>
  <c r="J158" i="7"/>
  <c r="BK159" i="7"/>
  <c r="J125" i="8"/>
  <c r="J140" i="8"/>
  <c r="BK131" i="8"/>
  <c r="J213" i="3"/>
  <c r="J189" i="3"/>
  <c r="J152" i="3"/>
  <c r="J162" i="4"/>
  <c r="J161" i="4"/>
  <c r="BK148" i="4"/>
  <c r="BK182" i="4"/>
  <c r="J169" i="4"/>
  <c r="J160" i="4"/>
  <c r="BK152" i="4"/>
  <c r="BK146" i="4"/>
  <c r="BK176" i="4"/>
  <c r="J182" i="4"/>
  <c r="BK181" i="4"/>
  <c r="BK158" i="4"/>
  <c r="BK202" i="4"/>
  <c r="J155" i="4"/>
  <c r="J186" i="4"/>
  <c r="BK198" i="4"/>
  <c r="J190" i="4"/>
  <c r="J147" i="4"/>
  <c r="BK144" i="5"/>
  <c r="J172" i="5"/>
  <c r="J168" i="5"/>
  <c r="J154" i="5"/>
  <c r="BK135" i="5"/>
  <c r="J142" i="5"/>
  <c r="J207" i="5"/>
  <c r="BK133" i="5"/>
  <c r="BK194" i="5"/>
  <c r="J152" i="5"/>
  <c r="BK213" i="6"/>
  <c r="J188" i="6"/>
  <c r="BK153" i="6"/>
  <c r="J219" i="6"/>
  <c r="J149" i="6"/>
  <c r="J161" i="6"/>
  <c r="J213" i="6"/>
  <c r="BK205" i="6"/>
  <c r="BK151" i="6"/>
  <c r="BK144" i="6"/>
  <c r="J179" i="7"/>
  <c r="J140" i="7"/>
  <c r="J178" i="7"/>
  <c r="J163" i="7"/>
  <c r="J131" i="7"/>
  <c r="BK175" i="7"/>
  <c r="J146" i="7"/>
  <c r="BK164" i="7"/>
  <c r="J147" i="7"/>
  <c r="BK148" i="7"/>
  <c r="J146" i="8"/>
  <c r="J130" i="8"/>
  <c r="J123" i="8"/>
  <c r="F34" i="2"/>
  <c r="J181" i="3"/>
  <c r="BK202" i="3"/>
  <c r="BK198" i="3"/>
  <c r="BK155" i="3"/>
  <c r="J169" i="3"/>
  <c r="BK180" i="3"/>
  <c r="J149" i="3"/>
  <c r="BK182" i="3"/>
  <c r="BK220" i="3"/>
  <c r="J220" i="3"/>
  <c r="BK159" i="4"/>
  <c r="J151" i="4"/>
  <c r="J163" i="4"/>
  <c r="BK173" i="4"/>
  <c r="BK182" i="5"/>
  <c r="J140" i="5"/>
  <c r="J179" i="5"/>
  <c r="BK142" i="5"/>
  <c r="J133" i="5"/>
  <c r="BK142" i="6"/>
  <c r="J177" i="6"/>
  <c r="BK182" i="6"/>
  <c r="BK220" i="6"/>
  <c r="J178" i="6"/>
  <c r="J150" i="6"/>
  <c r="BK159" i="6"/>
  <c r="BK165" i="6"/>
  <c r="J210" i="6"/>
  <c r="BK156" i="6"/>
  <c r="BK161" i="6"/>
  <c r="BK161" i="7"/>
  <c r="J175" i="7"/>
  <c r="BK179" i="7"/>
  <c r="J157" i="7"/>
  <c r="BK158" i="7"/>
  <c r="J198" i="7"/>
  <c r="BK160" i="7"/>
  <c r="J195" i="7"/>
  <c r="J151" i="7"/>
  <c r="J183" i="7"/>
  <c r="BK149" i="7"/>
  <c r="J143" i="8"/>
  <c r="BK146" i="8"/>
  <c r="J145" i="8"/>
  <c r="J126" i="8"/>
  <c r="T132" i="3" l="1"/>
  <c r="R158" i="3"/>
  <c r="P184" i="3"/>
  <c r="BK207" i="3"/>
  <c r="J207" i="3"/>
  <c r="J109" i="3"/>
  <c r="P137" i="4"/>
  <c r="P174" i="4"/>
  <c r="BK139" i="5"/>
  <c r="J139" i="5"/>
  <c r="J99" i="5" s="1"/>
  <c r="R184" i="5"/>
  <c r="P211" i="5"/>
  <c r="BK139" i="6"/>
  <c r="J139" i="6"/>
  <c r="J99" i="6"/>
  <c r="T176" i="6"/>
  <c r="R203" i="6"/>
  <c r="R137" i="7"/>
  <c r="BK155" i="7"/>
  <c r="J155" i="7" s="1"/>
  <c r="J101" i="7" s="1"/>
  <c r="BK171" i="7"/>
  <c r="J171" i="7" s="1"/>
  <c r="J103" i="7" s="1"/>
  <c r="T146" i="5"/>
  <c r="P173" i="5"/>
  <c r="R200" i="5"/>
  <c r="T132" i="6"/>
  <c r="BK176" i="6"/>
  <c r="J176" i="6" s="1"/>
  <c r="J103" i="6" s="1"/>
  <c r="P203" i="6"/>
  <c r="P130" i="7"/>
  <c r="P137" i="7"/>
  <c r="P155" i="7"/>
  <c r="P171" i="7"/>
  <c r="BK197" i="7"/>
  <c r="J197" i="7"/>
  <c r="J108" i="7"/>
  <c r="T139" i="3"/>
  <c r="P172" i="3"/>
  <c r="P200" i="3"/>
  <c r="BK130" i="4"/>
  <c r="R137" i="4"/>
  <c r="T156" i="4"/>
  <c r="R139" i="5"/>
  <c r="P184" i="5"/>
  <c r="T206" i="5"/>
  <c r="P146" i="6"/>
  <c r="BK168" i="6"/>
  <c r="J168" i="6"/>
  <c r="J102" i="6"/>
  <c r="R199" i="6"/>
  <c r="BK214" i="6"/>
  <c r="J214" i="6"/>
  <c r="J111" i="6"/>
  <c r="P144" i="7"/>
  <c r="P165" i="7"/>
  <c r="R171" i="7"/>
  <c r="T197" i="7"/>
  <c r="T196" i="7"/>
  <c r="P132" i="3"/>
  <c r="T168" i="3"/>
  <c r="T200" i="3"/>
  <c r="BK144" i="4"/>
  <c r="J144" i="4"/>
  <c r="J100" i="4"/>
  <c r="R185" i="4"/>
  <c r="R184" i="4"/>
  <c r="R132" i="5"/>
  <c r="R157" i="5"/>
  <c r="P200" i="5"/>
  <c r="R132" i="6"/>
  <c r="P158" i="6"/>
  <c r="P187" i="6"/>
  <c r="R209" i="6"/>
  <c r="BK130" i="7"/>
  <c r="J130" i="7" s="1"/>
  <c r="J97" i="7" s="1"/>
  <c r="BK137" i="7"/>
  <c r="J137" i="7"/>
  <c r="J99" i="7"/>
  <c r="R155" i="7"/>
  <c r="T171" i="7"/>
  <c r="P197" i="7"/>
  <c r="P196" i="7"/>
  <c r="BK184" i="5"/>
  <c r="BK183" i="5" s="1"/>
  <c r="J183" i="5" s="1"/>
  <c r="J104" i="5" s="1"/>
  <c r="R206" i="5"/>
  <c r="T158" i="6"/>
  <c r="BK199" i="6"/>
  <c r="J199" i="6" s="1"/>
  <c r="J106" i="6" s="1"/>
  <c r="T214" i="6"/>
  <c r="R132" i="3"/>
  <c r="P158" i="3"/>
  <c r="R184" i="3"/>
  <c r="T207" i="3"/>
  <c r="R174" i="4"/>
  <c r="R146" i="5"/>
  <c r="P167" i="5"/>
  <c r="T196" i="5"/>
  <c r="BK139" i="3"/>
  <c r="J139" i="3"/>
  <c r="J99" i="3"/>
  <c r="BK172" i="3"/>
  <c r="J172" i="3" s="1"/>
  <c r="J103" i="3" s="1"/>
  <c r="R200" i="3"/>
  <c r="P166" i="4"/>
  <c r="T132" i="5"/>
  <c r="T157" i="5"/>
  <c r="R196" i="5"/>
  <c r="BK146" i="6"/>
  <c r="J146" i="6"/>
  <c r="J100" i="6"/>
  <c r="T168" i="6"/>
  <c r="R130" i="7"/>
  <c r="R144" i="7"/>
  <c r="R165" i="7"/>
  <c r="T182" i="7"/>
  <c r="T181" i="7" s="1"/>
  <c r="P139" i="3"/>
  <c r="BK184" i="3"/>
  <c r="J184" i="3" s="1"/>
  <c r="J105" i="3" s="1"/>
  <c r="R207" i="3"/>
  <c r="R144" i="4"/>
  <c r="BK185" i="4"/>
  <c r="J185" i="4"/>
  <c r="J105" i="4"/>
  <c r="P146" i="5"/>
  <c r="T167" i="5"/>
  <c r="BK200" i="5"/>
  <c r="T139" i="6"/>
  <c r="R168" i="6"/>
  <c r="BK209" i="6"/>
  <c r="J209" i="6"/>
  <c r="J109" i="6" s="1"/>
  <c r="BK174" i="4"/>
  <c r="J174" i="4"/>
  <c r="J103" i="4" s="1"/>
  <c r="P200" i="4"/>
  <c r="P199" i="4"/>
  <c r="BK132" i="5"/>
  <c r="J132" i="5"/>
  <c r="J97" i="5" s="1"/>
  <c r="BK173" i="5"/>
  <c r="J173" i="5" s="1"/>
  <c r="J103" i="5" s="1"/>
  <c r="T200" i="5"/>
  <c r="R139" i="6"/>
  <c r="P168" i="6"/>
  <c r="T199" i="6"/>
  <c r="BK146" i="3"/>
  <c r="J146" i="3"/>
  <c r="J100" i="3" s="1"/>
  <c r="R168" i="3"/>
  <c r="BK196" i="3"/>
  <c r="J196" i="3"/>
  <c r="J106" i="3" s="1"/>
  <c r="P212" i="3"/>
  <c r="P144" i="4"/>
  <c r="T174" i="4"/>
  <c r="P157" i="5"/>
  <c r="R167" i="5"/>
  <c r="P196" i="5"/>
  <c r="T211" i="5"/>
  <c r="R158" i="6"/>
  <c r="P199" i="6"/>
  <c r="P214" i="6"/>
  <c r="T137" i="7"/>
  <c r="T155" i="7"/>
  <c r="P182" i="7"/>
  <c r="P181" i="7"/>
  <c r="P129" i="7"/>
  <c r="AU100" i="1" s="1"/>
  <c r="P146" i="3"/>
  <c r="BK168" i="3"/>
  <c r="J168" i="3" s="1"/>
  <c r="J102" i="3" s="1"/>
  <c r="BK200" i="3"/>
  <c r="J200" i="3" s="1"/>
  <c r="J108" i="3" s="1"/>
  <c r="T166" i="4"/>
  <c r="T200" i="4"/>
  <c r="T199" i="4" s="1"/>
  <c r="BK157" i="5"/>
  <c r="J157" i="5" s="1"/>
  <c r="J101" i="5" s="1"/>
  <c r="BK167" i="5"/>
  <c r="J167" i="5" s="1"/>
  <c r="J102" i="5" s="1"/>
  <c r="BK196" i="5"/>
  <c r="J196" i="5"/>
  <c r="J106" i="5"/>
  <c r="BK211" i="5"/>
  <c r="J211" i="5"/>
  <c r="J111" i="5" s="1"/>
  <c r="BK132" i="6"/>
  <c r="J132" i="6"/>
  <c r="J97" i="6" s="1"/>
  <c r="R146" i="3"/>
  <c r="R172" i="3"/>
  <c r="R196" i="3"/>
  <c r="BK212" i="3"/>
  <c r="T144" i="4"/>
  <c r="R166" i="4"/>
  <c r="R200" i="4"/>
  <c r="R199" i="4" s="1"/>
  <c r="P132" i="5"/>
  <c r="R146" i="6"/>
  <c r="R187" i="6"/>
  <c r="R186" i="6"/>
  <c r="T209" i="6"/>
  <c r="BK122" i="8"/>
  <c r="J122" i="8" s="1"/>
  <c r="J97" i="8" s="1"/>
  <c r="BK132" i="3"/>
  <c r="J132" i="3" s="1"/>
  <c r="J97" i="3" s="1"/>
  <c r="BK158" i="3"/>
  <c r="J158" i="3"/>
  <c r="J101" i="3" s="1"/>
  <c r="P168" i="3"/>
  <c r="T196" i="3"/>
  <c r="R212" i="3"/>
  <c r="T130" i="4"/>
  <c r="T137" i="4"/>
  <c r="BK166" i="4"/>
  <c r="J166" i="4"/>
  <c r="J102" i="4"/>
  <c r="BK146" i="5"/>
  <c r="J146" i="5"/>
  <c r="J100" i="5" s="1"/>
  <c r="T173" i="5"/>
  <c r="BK206" i="5"/>
  <c r="J206" i="5"/>
  <c r="J109" i="5"/>
  <c r="BK158" i="6"/>
  <c r="J158" i="6"/>
  <c r="J101" i="6"/>
  <c r="T187" i="6"/>
  <c r="T186" i="6"/>
  <c r="R214" i="6"/>
  <c r="R122" i="8"/>
  <c r="T158" i="3"/>
  <c r="P196" i="3"/>
  <c r="T212" i="3"/>
  <c r="BK137" i="4"/>
  <c r="J137" i="4"/>
  <c r="J99" i="4"/>
  <c r="P156" i="4"/>
  <c r="T185" i="4"/>
  <c r="T184" i="4" s="1"/>
  <c r="T139" i="5"/>
  <c r="R173" i="5"/>
  <c r="P206" i="5"/>
  <c r="P139" i="6"/>
  <c r="P176" i="6"/>
  <c r="BK203" i="6"/>
  <c r="BK144" i="7"/>
  <c r="J144" i="7"/>
  <c r="J100" i="7"/>
  <c r="BK165" i="7"/>
  <c r="J165" i="7"/>
  <c r="J102" i="7" s="1"/>
  <c r="BK182" i="7"/>
  <c r="J182" i="7" s="1"/>
  <c r="J105" i="7" s="1"/>
  <c r="R197" i="7"/>
  <c r="R196" i="7" s="1"/>
  <c r="P127" i="8"/>
  <c r="T146" i="3"/>
  <c r="T184" i="3"/>
  <c r="P130" i="4"/>
  <c r="BK156" i="4"/>
  <c r="J156" i="4" s="1"/>
  <c r="J101" i="4" s="1"/>
  <c r="P185" i="4"/>
  <c r="P184" i="4" s="1"/>
  <c r="P132" i="6"/>
  <c r="R176" i="6"/>
  <c r="T203" i="6"/>
  <c r="T202" i="6"/>
  <c r="T130" i="7"/>
  <c r="T144" i="7"/>
  <c r="T165" i="7"/>
  <c r="R182" i="7"/>
  <c r="R181" i="7"/>
  <c r="BK127" i="8"/>
  <c r="J127" i="8"/>
  <c r="J98" i="8"/>
  <c r="T127" i="8"/>
  <c r="T132" i="8"/>
  <c r="P137" i="8"/>
  <c r="P142" i="8"/>
  <c r="R139" i="3"/>
  <c r="T172" i="3"/>
  <c r="P207" i="3"/>
  <c r="R130" i="4"/>
  <c r="R156" i="4"/>
  <c r="BK200" i="4"/>
  <c r="BK199" i="4" s="1"/>
  <c r="J199" i="4" s="1"/>
  <c r="J107" i="4" s="1"/>
  <c r="P139" i="5"/>
  <c r="T184" i="5"/>
  <c r="T183" i="5"/>
  <c r="R211" i="5"/>
  <c r="T146" i="6"/>
  <c r="BK187" i="6"/>
  <c r="J187" i="6"/>
  <c r="J105" i="6"/>
  <c r="P209" i="6"/>
  <c r="P122" i="8"/>
  <c r="T122" i="8"/>
  <c r="R127" i="8"/>
  <c r="BK132" i="8"/>
  <c r="J132" i="8" s="1"/>
  <c r="J99" i="8" s="1"/>
  <c r="P132" i="8"/>
  <c r="R132" i="8"/>
  <c r="BK137" i="8"/>
  <c r="J137" i="8" s="1"/>
  <c r="J100" i="8" s="1"/>
  <c r="R137" i="8"/>
  <c r="T137" i="8"/>
  <c r="BK142" i="8"/>
  <c r="J142" i="8" s="1"/>
  <c r="J101" i="8" s="1"/>
  <c r="R142" i="8"/>
  <c r="T142" i="8"/>
  <c r="BK138" i="2"/>
  <c r="J138" i="2" s="1"/>
  <c r="J103" i="2" s="1"/>
  <c r="BK140" i="2"/>
  <c r="J140" i="2"/>
  <c r="J104" i="2"/>
  <c r="BK212" i="6"/>
  <c r="J212" i="6"/>
  <c r="J110" i="6"/>
  <c r="BK210" i="3"/>
  <c r="J210" i="3" s="1"/>
  <c r="J110" i="3" s="1"/>
  <c r="BK137" i="6"/>
  <c r="J137" i="6" s="1"/>
  <c r="J98" i="6" s="1"/>
  <c r="BK130" i="2"/>
  <c r="J130" i="2" s="1"/>
  <c r="J99" i="2" s="1"/>
  <c r="BK132" i="2"/>
  <c r="J132" i="2"/>
  <c r="J100" i="2"/>
  <c r="BK142" i="2"/>
  <c r="J142" i="2"/>
  <c r="J105" i="2" s="1"/>
  <c r="BK197" i="4"/>
  <c r="BK184" i="4" s="1"/>
  <c r="J184" i="4" s="1"/>
  <c r="J104" i="4" s="1"/>
  <c r="J197" i="4"/>
  <c r="J106" i="4" s="1"/>
  <c r="BK128" i="2"/>
  <c r="J128" i="2"/>
  <c r="J98" i="2"/>
  <c r="BK135" i="7"/>
  <c r="J135" i="7" s="1"/>
  <c r="J98" i="7" s="1"/>
  <c r="BK194" i="7"/>
  <c r="J194" i="7"/>
  <c r="J106" i="7"/>
  <c r="BK136" i="2"/>
  <c r="J136" i="2"/>
  <c r="J102" i="2"/>
  <c r="BK137" i="5"/>
  <c r="J137" i="5"/>
  <c r="J98" i="5" s="1"/>
  <c r="BK209" i="5"/>
  <c r="J209" i="5" s="1"/>
  <c r="J110" i="5" s="1"/>
  <c r="BK144" i="2"/>
  <c r="J144" i="2" s="1"/>
  <c r="J106" i="2" s="1"/>
  <c r="BK137" i="3"/>
  <c r="J137" i="3"/>
  <c r="J98" i="3" s="1"/>
  <c r="BK135" i="4"/>
  <c r="J135" i="4"/>
  <c r="J98" i="4" s="1"/>
  <c r="BK203" i="4"/>
  <c r="J203" i="4"/>
  <c r="J109" i="4" s="1"/>
  <c r="BK200" i="7"/>
  <c r="J200" i="7"/>
  <c r="J109" i="7"/>
  <c r="BK134" i="2"/>
  <c r="J134" i="2" s="1"/>
  <c r="J101" i="2" s="1"/>
  <c r="BE125" i="8"/>
  <c r="E111" i="8"/>
  <c r="BE123" i="8"/>
  <c r="BE126" i="8"/>
  <c r="BE133" i="8"/>
  <c r="J89" i="8"/>
  <c r="F117" i="8"/>
  <c r="BE130" i="8"/>
  <c r="BE145" i="8"/>
  <c r="BE136" i="8"/>
  <c r="J91" i="8"/>
  <c r="BE128" i="8"/>
  <c r="BE131" i="8"/>
  <c r="BE141" i="8"/>
  <c r="BE143" i="8"/>
  <c r="J92" i="8"/>
  <c r="BE138" i="8"/>
  <c r="BK196" i="7"/>
  <c r="J196" i="7" s="1"/>
  <c r="J107" i="7" s="1"/>
  <c r="F118" i="8"/>
  <c r="BE140" i="8"/>
  <c r="BE146" i="8"/>
  <c r="BE135" i="8"/>
  <c r="J203" i="6"/>
  <c r="J108" i="6"/>
  <c r="BE131" i="7"/>
  <c r="BK186" i="6"/>
  <c r="J186" i="6" s="1"/>
  <c r="J104" i="6" s="1"/>
  <c r="F91" i="7"/>
  <c r="F126" i="7"/>
  <c r="BE138" i="7"/>
  <c r="BE152" i="7"/>
  <c r="BE156" i="7"/>
  <c r="BE161" i="7"/>
  <c r="BE147" i="7"/>
  <c r="BE157" i="7"/>
  <c r="BE160" i="7"/>
  <c r="J89" i="7"/>
  <c r="J126" i="7"/>
  <c r="BE145" i="7"/>
  <c r="BE150" i="7"/>
  <c r="BE153" i="7"/>
  <c r="E85" i="7"/>
  <c r="BE133" i="7"/>
  <c r="BE149" i="7"/>
  <c r="BE168" i="7"/>
  <c r="BE177" i="7"/>
  <c r="BE198" i="7"/>
  <c r="BE199" i="7"/>
  <c r="BE201" i="7"/>
  <c r="BE162" i="7"/>
  <c r="BE174" i="7"/>
  <c r="BE148" i="7"/>
  <c r="BE170" i="7"/>
  <c r="BE173" i="7"/>
  <c r="BE192" i="7"/>
  <c r="BE195" i="7"/>
  <c r="J91" i="7"/>
  <c r="BE136" i="7"/>
  <c r="BE159" i="7"/>
  <c r="BE187" i="7"/>
  <c r="BE142" i="7"/>
  <c r="BE151" i="7"/>
  <c r="BE175" i="7"/>
  <c r="BE191" i="7"/>
  <c r="BE146" i="7"/>
  <c r="BE154" i="7"/>
  <c r="BE172" i="7"/>
  <c r="BE183" i="7"/>
  <c r="BE163" i="7"/>
  <c r="BE166" i="7"/>
  <c r="BE178" i="7"/>
  <c r="BE180" i="7"/>
  <c r="BE140" i="7"/>
  <c r="BE158" i="7"/>
  <c r="BE164" i="7"/>
  <c r="BE176" i="7"/>
  <c r="BE179" i="7"/>
  <c r="J125" i="6"/>
  <c r="BE138" i="6"/>
  <c r="BE165" i="6"/>
  <c r="J92" i="6"/>
  <c r="BE144" i="6"/>
  <c r="BE148" i="6"/>
  <c r="BE157" i="6"/>
  <c r="BE163" i="6"/>
  <c r="BE210" i="6"/>
  <c r="E121" i="6"/>
  <c r="BE140" i="6"/>
  <c r="BE169" i="6"/>
  <c r="BE188" i="6"/>
  <c r="BE213" i="6"/>
  <c r="J200" i="5"/>
  <c r="J108" i="5" s="1"/>
  <c r="BE149" i="6"/>
  <c r="BE164" i="6"/>
  <c r="BE181" i="6"/>
  <c r="BE182" i="6"/>
  <c r="BE204" i="6"/>
  <c r="BE211" i="6"/>
  <c r="BE220" i="6"/>
  <c r="BE196" i="6"/>
  <c r="BE201" i="6"/>
  <c r="BE205" i="6"/>
  <c r="BE135" i="6"/>
  <c r="BE162" i="6"/>
  <c r="BE180" i="6"/>
  <c r="BE151" i="6"/>
  <c r="F128" i="6"/>
  <c r="BE142" i="6"/>
  <c r="BE154" i="6"/>
  <c r="BE166" i="6"/>
  <c r="BE171" i="6"/>
  <c r="BE179" i="6"/>
  <c r="BE156" i="6"/>
  <c r="BE159" i="6"/>
  <c r="BE184" i="6"/>
  <c r="BE185" i="6"/>
  <c r="BE197" i="6"/>
  <c r="BE175" i="6"/>
  <c r="J91" i="6"/>
  <c r="BE152" i="6"/>
  <c r="BE161" i="6"/>
  <c r="BE167" i="6"/>
  <c r="BE173" i="6"/>
  <c r="BE177" i="6"/>
  <c r="BE183" i="6"/>
  <c r="F91" i="6"/>
  <c r="BE150" i="6"/>
  <c r="BE133" i="6"/>
  <c r="BE155" i="6"/>
  <c r="BE192" i="6"/>
  <c r="BE200" i="6"/>
  <c r="BE147" i="6"/>
  <c r="BE153" i="6"/>
  <c r="BE160" i="6"/>
  <c r="BE178" i="6"/>
  <c r="BE215" i="6"/>
  <c r="BE219" i="6"/>
  <c r="BE221" i="6"/>
  <c r="J92" i="5"/>
  <c r="BE154" i="5"/>
  <c r="BE165" i="5"/>
  <c r="BE168" i="5"/>
  <c r="BE172" i="5"/>
  <c r="BE182" i="5"/>
  <c r="BE207" i="5"/>
  <c r="J89" i="5"/>
  <c r="J127" i="5"/>
  <c r="BE135" i="5"/>
  <c r="BE153" i="5"/>
  <c r="BE189" i="5"/>
  <c r="BE149" i="5"/>
  <c r="BE174" i="5"/>
  <c r="BE178" i="5"/>
  <c r="BE201" i="5"/>
  <c r="BE218" i="5"/>
  <c r="BE147" i="5"/>
  <c r="BE150" i="5"/>
  <c r="BE158" i="5"/>
  <c r="J130" i="4"/>
  <c r="J97" i="4"/>
  <c r="BE162" i="5"/>
  <c r="BE202" i="5"/>
  <c r="BE208" i="5"/>
  <c r="BE156" i="5"/>
  <c r="F91" i="5"/>
  <c r="BE144" i="5"/>
  <c r="BE151" i="5"/>
  <c r="BE161" i="5"/>
  <c r="BE179" i="5"/>
  <c r="BE210" i="5"/>
  <c r="BE217" i="5"/>
  <c r="E121" i="5"/>
  <c r="BE140" i="5"/>
  <c r="BE148" i="5"/>
  <c r="BE163" i="5"/>
  <c r="BE166" i="5"/>
  <c r="BE170" i="5"/>
  <c r="BE197" i="5"/>
  <c r="BE212" i="5"/>
  <c r="BE216" i="5"/>
  <c r="F128" i="5"/>
  <c r="BE152" i="5"/>
  <c r="BE159" i="5"/>
  <c r="BE160" i="5"/>
  <c r="BE185" i="5"/>
  <c r="BE194" i="5"/>
  <c r="BE175" i="5"/>
  <c r="BE180" i="5"/>
  <c r="BE198" i="5"/>
  <c r="BE133" i="5"/>
  <c r="BE138" i="5"/>
  <c r="BE142" i="5"/>
  <c r="BE155" i="5"/>
  <c r="BE176" i="5"/>
  <c r="BE193" i="5"/>
  <c r="BE164" i="5"/>
  <c r="BE177" i="5"/>
  <c r="BE181" i="5"/>
  <c r="BE151" i="4"/>
  <c r="J91" i="4"/>
  <c r="J123" i="4"/>
  <c r="BE152" i="4"/>
  <c r="BE167" i="4"/>
  <c r="BE169" i="4"/>
  <c r="BE175" i="4"/>
  <c r="J92" i="4"/>
  <c r="BE163" i="4"/>
  <c r="F126" i="4"/>
  <c r="BE140" i="4"/>
  <c r="BE155" i="4"/>
  <c r="BE164" i="4"/>
  <c r="BE173" i="4"/>
  <c r="BE181" i="4"/>
  <c r="BE195" i="4"/>
  <c r="BE202" i="4"/>
  <c r="BE133" i="4"/>
  <c r="BE165" i="4"/>
  <c r="BE178" i="4"/>
  <c r="E119" i="4"/>
  <c r="BE131" i="4"/>
  <c r="BE147" i="4"/>
  <c r="BE177" i="4"/>
  <c r="BE194" i="4"/>
  <c r="BE201" i="4"/>
  <c r="BE158" i="4"/>
  <c r="BE160" i="4"/>
  <c r="BE198" i="4"/>
  <c r="BE204" i="4"/>
  <c r="F91" i="4"/>
  <c r="BE142" i="4"/>
  <c r="BE159" i="4"/>
  <c r="BE176" i="4"/>
  <c r="BE180" i="4"/>
  <c r="BE136" i="4"/>
  <c r="BE138" i="4"/>
  <c r="BE146" i="4"/>
  <c r="BE150" i="4"/>
  <c r="BE162" i="4"/>
  <c r="BE186" i="4"/>
  <c r="BE148" i="4"/>
  <c r="BE154" i="4"/>
  <c r="BE161" i="4"/>
  <c r="BE171" i="4"/>
  <c r="BE179" i="4"/>
  <c r="BE183" i="4"/>
  <c r="BE190" i="4"/>
  <c r="BE145" i="4"/>
  <c r="BE149" i="4"/>
  <c r="BE153" i="4"/>
  <c r="BE157" i="4"/>
  <c r="BE182" i="4"/>
  <c r="J125" i="3"/>
  <c r="BE138" i="3"/>
  <c r="BE163" i="3"/>
  <c r="BE165" i="3"/>
  <c r="BE177" i="3"/>
  <c r="BE180" i="3"/>
  <c r="BE197" i="3"/>
  <c r="BE202" i="3"/>
  <c r="J91" i="3"/>
  <c r="BE133" i="3"/>
  <c r="BE201" i="3"/>
  <c r="BE209" i="3"/>
  <c r="BE211" i="3"/>
  <c r="BE149" i="3"/>
  <c r="BE154" i="3"/>
  <c r="BE160" i="3"/>
  <c r="BE169" i="3"/>
  <c r="BE178" i="3"/>
  <c r="BE144" i="3"/>
  <c r="BE150" i="3"/>
  <c r="BE161" i="3"/>
  <c r="BE194" i="3"/>
  <c r="BE208" i="3"/>
  <c r="BE219" i="3"/>
  <c r="F92" i="3"/>
  <c r="BE162" i="3"/>
  <c r="BE175" i="3"/>
  <c r="BE193" i="3"/>
  <c r="J92" i="3"/>
  <c r="BE142" i="3"/>
  <c r="BE157" i="3"/>
  <c r="BE164" i="3"/>
  <c r="BE174" i="3"/>
  <c r="F91" i="3"/>
  <c r="BE213" i="3"/>
  <c r="BE218" i="3"/>
  <c r="BE220" i="3"/>
  <c r="E85" i="3"/>
  <c r="BE140" i="3"/>
  <c r="BE147" i="3"/>
  <c r="BE151" i="3"/>
  <c r="BE152" i="3"/>
  <c r="BE156" i="3"/>
  <c r="BE159" i="3"/>
  <c r="BE189" i="3"/>
  <c r="BE198" i="3"/>
  <c r="BE167" i="3"/>
  <c r="BE171" i="3"/>
  <c r="BE179" i="3"/>
  <c r="BE182" i="3"/>
  <c r="BE155" i="3"/>
  <c r="BE176" i="3"/>
  <c r="BE181" i="3"/>
  <c r="BE135" i="3"/>
  <c r="BE148" i="3"/>
  <c r="BE153" i="3"/>
  <c r="BE166" i="3"/>
  <c r="BE185" i="3"/>
  <c r="BE173" i="3"/>
  <c r="BE135" i="2"/>
  <c r="BE137" i="2"/>
  <c r="BB95" i="1"/>
  <c r="BA95" i="1"/>
  <c r="BC95" i="1"/>
  <c r="BE139" i="2"/>
  <c r="BE141" i="2"/>
  <c r="BE143" i="2"/>
  <c r="E85" i="2"/>
  <c r="J89" i="2"/>
  <c r="F91" i="2"/>
  <c r="J91" i="2"/>
  <c r="F92" i="2"/>
  <c r="J92" i="2"/>
  <c r="BE129" i="2"/>
  <c r="BE131" i="2"/>
  <c r="BE133" i="2"/>
  <c r="BE145" i="2"/>
  <c r="AW95" i="1"/>
  <c r="BD95" i="1"/>
  <c r="F34" i="3"/>
  <c r="BA96" i="1" s="1"/>
  <c r="F34" i="6"/>
  <c r="BA99" i="1" s="1"/>
  <c r="F37" i="5"/>
  <c r="BD98" i="1"/>
  <c r="F35" i="8"/>
  <c r="BB101" i="1"/>
  <c r="F37" i="8"/>
  <c r="BD101" i="1"/>
  <c r="F35" i="5"/>
  <c r="BB98" i="1" s="1"/>
  <c r="F37" i="7"/>
  <c r="BD100" i="1" s="1"/>
  <c r="F37" i="3"/>
  <c r="BD96" i="1" s="1"/>
  <c r="F35" i="6"/>
  <c r="BB99" i="1"/>
  <c r="F36" i="3"/>
  <c r="BC96" i="1" s="1"/>
  <c r="F34" i="7"/>
  <c r="BA100" i="1" s="1"/>
  <c r="F36" i="4"/>
  <c r="BC97" i="1" s="1"/>
  <c r="F36" i="6"/>
  <c r="BC99" i="1"/>
  <c r="F35" i="3"/>
  <c r="BB96" i="1" s="1"/>
  <c r="J34" i="7"/>
  <c r="AW100" i="1"/>
  <c r="F36" i="8"/>
  <c r="BC101" i="1" s="1"/>
  <c r="J34" i="8"/>
  <c r="AW101" i="1" s="1"/>
  <c r="F34" i="4"/>
  <c r="BA97" i="1"/>
  <c r="J34" i="5"/>
  <c r="AW98" i="1"/>
  <c r="F34" i="8"/>
  <c r="BA101" i="1"/>
  <c r="J34" i="4"/>
  <c r="AW97" i="1" s="1"/>
  <c r="J34" i="6"/>
  <c r="AW99" i="1" s="1"/>
  <c r="F37" i="4"/>
  <c r="BD97" i="1"/>
  <c r="F37" i="6"/>
  <c r="BD99" i="1"/>
  <c r="J34" i="3"/>
  <c r="AW96" i="1" s="1"/>
  <c r="F36" i="7"/>
  <c r="BC100" i="1" s="1"/>
  <c r="F35" i="4"/>
  <c r="BB97" i="1" s="1"/>
  <c r="F34" i="5"/>
  <c r="BA98" i="1"/>
  <c r="F36" i="5"/>
  <c r="BC98" i="1"/>
  <c r="F35" i="7"/>
  <c r="BB100" i="1"/>
  <c r="BK199" i="3" l="1"/>
  <c r="BK183" i="3"/>
  <c r="T183" i="3"/>
  <c r="BK131" i="3"/>
  <c r="J131" i="3" s="1"/>
  <c r="J96" i="3" s="1"/>
  <c r="J199" i="3"/>
  <c r="J107" i="3" s="1"/>
  <c r="R129" i="7"/>
  <c r="R129" i="4"/>
  <c r="J200" i="4"/>
  <c r="J108" i="4" s="1"/>
  <c r="J212" i="3"/>
  <c r="J111" i="3" s="1"/>
  <c r="J184" i="5"/>
  <c r="J105" i="5" s="1"/>
  <c r="P121" i="8"/>
  <c r="AU101" i="1"/>
  <c r="P129" i="4"/>
  <c r="AU97" i="1"/>
  <c r="R199" i="3"/>
  <c r="BK181" i="7"/>
  <c r="J181" i="7"/>
  <c r="J104" i="7"/>
  <c r="R183" i="3"/>
  <c r="R131" i="3" s="1"/>
  <c r="T121" i="8"/>
  <c r="T129" i="7"/>
  <c r="R121" i="8"/>
  <c r="T199" i="5"/>
  <c r="T131" i="5" s="1"/>
  <c r="R199" i="5"/>
  <c r="P183" i="5"/>
  <c r="T199" i="3"/>
  <c r="T131" i="3" s="1"/>
  <c r="BK199" i="5"/>
  <c r="J199" i="5"/>
  <c r="J107" i="5"/>
  <c r="P199" i="5"/>
  <c r="P131" i="5" s="1"/>
  <c r="AU98" i="1" s="1"/>
  <c r="R183" i="5"/>
  <c r="R131" i="5"/>
  <c r="T129" i="4"/>
  <c r="BK202" i="6"/>
  <c r="J202" i="6"/>
  <c r="J107" i="6"/>
  <c r="P199" i="3"/>
  <c r="P202" i="6"/>
  <c r="P131" i="6" s="1"/>
  <c r="AU99" i="1" s="1"/>
  <c r="R202" i="6"/>
  <c r="R131" i="6" s="1"/>
  <c r="P183" i="3"/>
  <c r="P186" i="6"/>
  <c r="T131" i="6"/>
  <c r="BK127" i="2"/>
  <c r="J127" i="2"/>
  <c r="J97" i="2" s="1"/>
  <c r="BK121" i="8"/>
  <c r="J121" i="8"/>
  <c r="J96" i="8"/>
  <c r="BK129" i="7"/>
  <c r="J129" i="7"/>
  <c r="J96" i="7"/>
  <c r="BK131" i="5"/>
  <c r="J131" i="5"/>
  <c r="J30" i="5" s="1"/>
  <c r="AG98" i="1" s="1"/>
  <c r="BK129" i="4"/>
  <c r="J129" i="4" s="1"/>
  <c r="J96" i="4" s="1"/>
  <c r="J183" i="3"/>
  <c r="J104" i="3"/>
  <c r="J33" i="5"/>
  <c r="AV98" i="1"/>
  <c r="AT98" i="1"/>
  <c r="F33" i="2"/>
  <c r="AZ95" i="1"/>
  <c r="BC94" i="1"/>
  <c r="AY94" i="1" s="1"/>
  <c r="BD94" i="1"/>
  <c r="W33" i="1" s="1"/>
  <c r="F33" i="4"/>
  <c r="AZ97" i="1"/>
  <c r="F33" i="7"/>
  <c r="AZ100" i="1"/>
  <c r="J33" i="2"/>
  <c r="AV95" i="1" s="1"/>
  <c r="AT95" i="1" s="1"/>
  <c r="J33" i="8"/>
  <c r="AV101" i="1"/>
  <c r="AT101" i="1"/>
  <c r="F33" i="8"/>
  <c r="AZ101" i="1"/>
  <c r="BA94" i="1"/>
  <c r="AW94" i="1" s="1"/>
  <c r="AK30" i="1" s="1"/>
  <c r="J33" i="3"/>
  <c r="AV96" i="1" s="1"/>
  <c r="AT96" i="1" s="1"/>
  <c r="J33" i="4"/>
  <c r="AV97" i="1"/>
  <c r="AT97" i="1"/>
  <c r="J33" i="6"/>
  <c r="AV99" i="1"/>
  <c r="AT99" i="1" s="1"/>
  <c r="F33" i="5"/>
  <c r="AZ98" i="1"/>
  <c r="F33" i="3"/>
  <c r="AZ96" i="1" s="1"/>
  <c r="F33" i="6"/>
  <c r="AZ99" i="1"/>
  <c r="J33" i="7"/>
  <c r="AV100" i="1"/>
  <c r="AT100" i="1"/>
  <c r="BB94" i="1"/>
  <c r="AX94" i="1" s="1"/>
  <c r="J30" i="3" l="1"/>
  <c r="AG96" i="1" s="1"/>
  <c r="P131" i="3"/>
  <c r="AU96" i="1" s="1"/>
  <c r="BK131" i="6"/>
  <c r="J131" i="6"/>
  <c r="BK126" i="2"/>
  <c r="J126" i="2"/>
  <c r="J96" i="2"/>
  <c r="AN98" i="1"/>
  <c r="J96" i="5"/>
  <c r="J39" i="5"/>
  <c r="AN96" i="1"/>
  <c r="J39" i="3"/>
  <c r="AU94" i="1"/>
  <c r="J30" i="6"/>
  <c r="AG99" i="1"/>
  <c r="J30" i="8"/>
  <c r="AG101" i="1"/>
  <c r="J30" i="7"/>
  <c r="AG100" i="1"/>
  <c r="AN100" i="1"/>
  <c r="W31" i="1"/>
  <c r="AZ94" i="1"/>
  <c r="AV94" i="1" s="1"/>
  <c r="AK29" i="1" s="1"/>
  <c r="J30" i="4"/>
  <c r="AG97" i="1"/>
  <c r="AN97" i="1"/>
  <c r="W30" i="1"/>
  <c r="W32" i="1"/>
  <c r="J39" i="6" l="1"/>
  <c r="J39" i="8"/>
  <c r="J96" i="6"/>
  <c r="J39" i="7"/>
  <c r="J39" i="4"/>
  <c r="AN101" i="1"/>
  <c r="AN99" i="1"/>
  <c r="J30" i="2"/>
  <c r="AG95" i="1"/>
  <c r="AN95" i="1"/>
  <c r="W29" i="1"/>
  <c r="AT94" i="1"/>
  <c r="J39" i="2" l="1"/>
  <c r="AG94" i="1"/>
  <c r="AK26" i="1"/>
  <c r="AK35" i="1"/>
  <c r="AN94" i="1" l="1"/>
</calcChain>
</file>

<file path=xl/sharedStrings.xml><?xml version="1.0" encoding="utf-8"?>
<sst xmlns="http://schemas.openxmlformats.org/spreadsheetml/2006/main" count="6336" uniqueCount="578">
  <si>
    <t>Export Komplet</t>
  </si>
  <si>
    <t/>
  </si>
  <si>
    <t>2.0</t>
  </si>
  <si>
    <t>ZAMOK</t>
  </si>
  <si>
    <t>False</t>
  </si>
  <si>
    <t>{b81fc46d-5f5d-45ee-87d1-0850157021f4}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</si>
  <si>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</si>
  <si>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</si>
  <si>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</si>
  <si>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</si>
  <si>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</si>
  <si>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</si>
  <si>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</si>
  <si>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</si>
  <si>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0642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</si>
  <si>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</si>
  <si>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</si>
  <si>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FVE Šitbořice</t>
  </si>
  <si>
    <t>KSO:</t>
  </si>
  <si>
    <t>CC-CZ:</t>
  </si>
  <si>
    <t>Místo:</t>
  </si>
  <si>
    <t xml:space="preserve"> </t>
  </si>
  <si>
    <t>Datum:</t>
  </si>
  <si>
    <t>14. 5. 2025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</si>
  <si>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</si>
  <si>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</si>
  <si>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</si>
  <si>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</si>
  <si>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</si>
  <si>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</si>
  <si>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</si>
  <si>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</si>
  <si>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</si>
  <si>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</si>
  <si>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</si>
  <si>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</si>
  <si>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</si>
  <si>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</si>
  <si>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</si>
  <si>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</si>
  <si>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</si>
  <si>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</si>
  <si>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</si>
  <si>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</si>
  <si>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</si>
  <si>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</si>
  <si>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</si>
  <si>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</si>
  <si>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</si>
  <si>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</si>
  <si>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</si>
  <si>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</si>
  <si>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</si>
  <si>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</si>
  <si>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</si>
  <si>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</si>
  <si>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</si>
  <si>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</si>
  <si>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</si>
  <si>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</si>
  <si>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</si>
  <si>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</si>
  <si>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</si>
  <si>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</si>
  <si>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</si>
  <si>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</si>
  <si>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</si>
  <si>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</si>
  <si>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</si>
  <si>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</si>
  <si>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</si>
  <si>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</si>
  <si>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</si>
  <si>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</si>
  <si>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</si>
  <si>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</si>
  <si>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</si>
  <si>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</si>
  <si>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</si>
  <si>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</si>
  <si>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</si>
  <si>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</si>
  <si>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{aa89895d-95ea-40a3-a575-93eaead72fb3}</t>
  </si>
  <si>
    <t>2</t>
  </si>
  <si>
    <t>01</t>
  </si>
  <si>
    <t>ČOV</t>
  </si>
  <si>
    <t>{a7bac6f1-57d0-4d20-b0e7-7c065a9c136f}</t>
  </si>
  <si>
    <t>02</t>
  </si>
  <si>
    <t>MŠ</t>
  </si>
  <si>
    <t>{2cdf781b-9caa-4d2d-874e-9164e0381e4c}</t>
  </si>
  <si>
    <t>05</t>
  </si>
  <si>
    <t>Obecní úřad</t>
  </si>
  <si>
    <t>{b86fce1a-0f61-4a85-9eab-3504384d88bc}</t>
  </si>
  <si>
    <t>06</t>
  </si>
  <si>
    <t>Sokolovna</t>
  </si>
  <si>
    <t>{ae1a1079-bc53-4dec-8048-8a2c49156d07}</t>
  </si>
  <si>
    <t>08</t>
  </si>
  <si>
    <t>ZŠ</t>
  </si>
  <si>
    <t>{0c27ad04-f26c-4b37-97f0-f119edf6b0ec}</t>
  </si>
  <si>
    <t>09</t>
  </si>
  <si>
    <t>Úprava hromosvodů</t>
  </si>
  <si>
    <t>{8c9f69e8-4c4f-4ba6-ab4e-4d5d65dfa87b}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</si>
  <si>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</si>
  <si>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</si>
  <si>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</si>
  <si>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</si>
  <si>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</si>
  <si>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</si>
  <si>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</si>
  <si>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</si>
  <si>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</si>
  <si>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</si>
  <si>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</si>
  <si>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</si>
  <si>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</si>
  <si>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</si>
  <si>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</si>
  <si>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</si>
  <si>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</si>
  <si>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</si>
  <si>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</si>
  <si>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</si>
  <si>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</si>
  <si>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</si>
  <si>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</si>
  <si>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</si>
  <si>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</si>
  <si>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</si>
  <si>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</si>
  <si>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</si>
  <si>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</si>
  <si>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</si>
  <si>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</si>
  <si>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</si>
  <si>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</si>
  <si>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</si>
  <si>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</si>
  <si>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</si>
  <si>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</si>
  <si>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</si>
  <si>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</si>
  <si>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4</t>
  </si>
  <si>
    <t>-1862048046</t>
  </si>
  <si>
    <t>VRN2</t>
  </si>
  <si>
    <t>Příprava staveniště</t>
  </si>
  <si>
    <t>020001000</t>
  </si>
  <si>
    <t>1767561146</t>
  </si>
  <si>
    <t>VRN3</t>
  </si>
  <si>
    <t>Zařízení staveniště</t>
  </si>
  <si>
    <t>3</t>
  </si>
  <si>
    <t>030001000</t>
  </si>
  <si>
    <t>2136713310</t>
  </si>
  <si>
    <t>VRN4</t>
  </si>
  <si>
    <t>Inženýrská činnost</t>
  </si>
  <si>
    <t>040001000</t>
  </si>
  <si>
    <t>-1054296952</t>
  </si>
  <si>
    <t>VRN5</t>
  </si>
  <si>
    <t>Finanční náklady</t>
  </si>
  <si>
    <t>050001000</t>
  </si>
  <si>
    <t>-53269288</t>
  </si>
  <si>
    <t>VRN6</t>
  </si>
  <si>
    <t>Územní vlivy</t>
  </si>
  <si>
    <t>6</t>
  </si>
  <si>
    <t>060001000</t>
  </si>
  <si>
    <t>-1305005833</t>
  </si>
  <si>
    <t>VRN7</t>
  </si>
  <si>
    <t>Provozní vlivy</t>
  </si>
  <si>
    <t>7</t>
  </si>
  <si>
    <t>070001000</t>
  </si>
  <si>
    <t>1290276638</t>
  </si>
  <si>
    <t>VRN8</t>
  </si>
  <si>
    <t>Přesun stavebních kapacit</t>
  </si>
  <si>
    <t>8</t>
  </si>
  <si>
    <t>080001000</t>
  </si>
  <si>
    <t>Další náklady na pracovníky</t>
  </si>
  <si>
    <t>306994736</t>
  </si>
  <si>
    <t>VRN9</t>
  </si>
  <si>
    <t>Ostatní náklady</t>
  </si>
  <si>
    <t>9</t>
  </si>
  <si>
    <t>090001000</t>
  </si>
  <si>
    <t>751650742</t>
  </si>
  <si>
    <t>01 - ČOV</t>
  </si>
  <si>
    <t>D1 - FVE PANELY</t>
  </si>
  <si>
    <t>D2 - NOSNÁ KONSTRUKCE</t>
  </si>
  <si>
    <t xml:space="preserve">D3 - ROZVADĚČE A SKŘÍNKY </t>
  </si>
  <si>
    <t>D4 - KABELY</t>
  </si>
  <si>
    <t>D5 - MONTÁŽNÍ MATERIÁL</t>
  </si>
  <si>
    <t>D6 - ZAŘÍZENÍ</t>
  </si>
  <si>
    <t>D7 - OSTATNÍ</t>
  </si>
  <si>
    <t>HSV - Práce a dodávky HSV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</si>
  <si>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</si>
  <si>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</si>
  <si>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</si>
  <si>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763 - Konstrukce suché výstavby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</si>
  <si>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</si>
  <si>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</si>
  <si>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</si>
  <si>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D1</t>
  </si>
  <si>
    <t>FVE PANELY</t>
  </si>
  <si>
    <t>Pol1</t>
  </si>
  <si>
    <t>Fotovoltaický panel</t>
  </si>
  <si>
    <t>ks</t>
  </si>
  <si>
    <t>P</t>
  </si>
  <si>
    <t>Poznámka k položce:_x000D_
Parametry FVE panelu:  - Jmenovitý výkon 550Wp - účinnost 21,3% - jmenovité napětí 41,7V - jmenovitý proud 13,2A - napětí naprázdno 49,6V - proud nakrátko 14A - rozměry 2278x1134x30mm - váha 27,6kg - délka kabelu 1,1m - včetně konektor MC4 - včetně překlemovacích diod - životnost min. 25 let</t>
  </si>
  <si>
    <t>Pol2</t>
  </si>
  <si>
    <t>Optimizér Fotovoltaického panelu</t>
  </si>
  <si>
    <t>Poznámka k položce:_x000D_
Parametry optimizér: _x000D_
max výkon 1200 W_x000D_
max vstupní napětí 125V_x000D_
MPPT rozsah napětí 12,5 - 105 V_x000D_
max proud 15A_x000D_
IP 68_x000D_
rozměry 155x129x59mm_x000D_
váha 1,1 kg</t>
  </si>
  <si>
    <t>D2</t>
  </si>
  <si>
    <t>NOSNÁ KONSTRUKCE</t>
  </si>
  <si>
    <t>Pol3</t>
  </si>
  <si>
    <t>Nosná konstrukce pro FVE Panely</t>
  </si>
  <si>
    <t>D3</t>
  </si>
  <si>
    <t xml:space="preserve">ROZVADĚČE A SKŘÍNKY </t>
  </si>
  <si>
    <t>Pol4</t>
  </si>
  <si>
    <t>Rozvaděč +R_FVE</t>
  </si>
  <si>
    <t>kpt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</si>
  <si>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H)+ 100mm sokl, s příslušenstvím_x000D_
- jistič kompaktní s nastavitelnou spouští 100A, 3P,  s příslušenstvím - svorky, napěťová spoušť, kryty svorek, pomocné spínače_x000D_
- odpínač pojistek 10x38, 3p, včetně pojistkové vložky gG 2A_x000D_
- odpínač pojistek 10x38, 1p, včetně pojistkové vložky gG 2A_x000D_
- odpínač pojistek  22x58, 3p, včetně pojistkové vložky gG 100A (1ks)_x000D_
- Jistič B6/1, 10kA_x000D_
- Jistič B16/1, 10kA_x000D_
- svorkovnicový blok 100A, 1P_x000D_
- PE/N lišta_x000D_
- přepěťová ochrana T1+T2, 4+0 pro TN-S sítě 230/400V, 25kA_x000D_
- třístupňová napěťová a frekvenční ochrana_x000D_
- výkonový stykač 160A_x000D_
- instalační relé 20A_x000D_
- zásuvka na DIN lištu_x000D_
- ventilátor s teplotním čidlem, s prachovým filtrem_x000D_
- data Logger RS485, ethernet, LTE, WAN, včetně SPD ochran_x000D_
- ventilátor s teplotním čidlem, s prachovým filtrem_x000D_
- svorkovnice řadová, pro vodiče do 50mm_x000D_
- svorkovnice řadová, pro vodiče do 35mm_x000D_
- svorkovnice řadová, pro vodiče do 16mm_x000D_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</si>
  <si>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Pol5</t>
  </si>
  <si>
    <t>Rozvaděč +R_SPD</t>
  </si>
  <si>
    <t>10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</si>
  <si>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16A_x000D_
- přepěťová ochrana T1+T2, varistorová v zapojení Y, 12,5kA, nejvyšší napětí 1000VDC_x000D_
- ventilátor s teplotním čidlem, s prachovým filtrem_x000D_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</si>
  <si>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Pol6</t>
  </si>
  <si>
    <t>Doplnění do rozvaděče silnoproudu +RH</t>
  </si>
  <si>
    <t>Poznámka k položce:_x000D_
- jistič kompaktní s nastavitelnou spouští 100A, 3P,  s příslušenstvím - svorky, napěťová spoušť, kryty svorek, pomocné spínače_x000D_
- svorkovnicový blok 100A, 1P_x000D_
- příslušenství pro montáž zařízení - DIN lišty, vkládací žlaby, spojovací materiál; včetně identifikačních štítků, propojovacích vodičů, vývodek apod.</t>
  </si>
  <si>
    <t>D4</t>
  </si>
  <si>
    <t>KABELY</t>
  </si>
  <si>
    <t>Pol7</t>
  </si>
  <si>
    <t>H1Z2Z2-K 1 x 6 mm²</t>
  </si>
  <si>
    <t>m</t>
  </si>
  <si>
    <t>14</t>
  </si>
  <si>
    <t>Pol8</t>
  </si>
  <si>
    <t>CYKY-J 3x1,5</t>
  </si>
  <si>
    <t>16</t>
  </si>
  <si>
    <t>Pol9</t>
  </si>
  <si>
    <t>H07RN-F 5G50</t>
  </si>
  <si>
    <t>18</t>
  </si>
  <si>
    <t>Pol10</t>
  </si>
  <si>
    <t>1-CYKY-J 5x35</t>
  </si>
  <si>
    <t>20</t>
  </si>
  <si>
    <t>11</t>
  </si>
  <si>
    <t>Pol11</t>
  </si>
  <si>
    <t>1-YY 1x25 GNYE</t>
  </si>
  <si>
    <t>22</t>
  </si>
  <si>
    <t>Pol12</t>
  </si>
  <si>
    <t>CYA 1x10 GNYE</t>
  </si>
  <si>
    <t>24</t>
  </si>
  <si>
    <t>13</t>
  </si>
  <si>
    <t>Pol13</t>
  </si>
  <si>
    <t>CYA 1x6 GNYE</t>
  </si>
  <si>
    <t>26</t>
  </si>
  <si>
    <t>Pol14</t>
  </si>
  <si>
    <t>CAT5e FTP PE 4x2x0,51</t>
  </si>
  <si>
    <t>28</t>
  </si>
  <si>
    <t>15</t>
  </si>
  <si>
    <t>Pol15</t>
  </si>
  <si>
    <t>1-CSKH-V180 2x2,5</t>
  </si>
  <si>
    <t>30</t>
  </si>
  <si>
    <t>Pol16</t>
  </si>
  <si>
    <t>Konektor MC4, vidlice + zásuvka, přímý, na kabel 2,5÷6mm, krimpovací, 1000V/16A. IP65, včetně lisování na kabel</t>
  </si>
  <si>
    <t>32</t>
  </si>
  <si>
    <t>17</t>
  </si>
  <si>
    <t>Pol17</t>
  </si>
  <si>
    <t>Zakončení vodičů</t>
  </si>
  <si>
    <t>34</t>
  </si>
  <si>
    <t>D5</t>
  </si>
  <si>
    <t>MONTÁŽNÍ MATERIÁL</t>
  </si>
  <si>
    <t>Pol18</t>
  </si>
  <si>
    <t>Chránička černá UV stabilní 32mm</t>
  </si>
  <si>
    <t>36</t>
  </si>
  <si>
    <t>19</t>
  </si>
  <si>
    <t>Pol19</t>
  </si>
  <si>
    <t>Trubka pevná 1525 pr.25 320N bílá,3m</t>
  </si>
  <si>
    <t>38</t>
  </si>
  <si>
    <t>Pol20</t>
  </si>
  <si>
    <t>Drátěný kabelový žlab  62x50mm a příslušenstvím</t>
  </si>
  <si>
    <t>40</t>
  </si>
  <si>
    <t>Pol21</t>
  </si>
  <si>
    <t>Ekvipotenciální svorkovnice</t>
  </si>
  <si>
    <t>42</t>
  </si>
  <si>
    <t>Pol22</t>
  </si>
  <si>
    <t>Montážní příslušenství a spojovací materiál - hmoždinky, šrouby, podložky, matice, ocelové kotvy apod.</t>
  </si>
  <si>
    <t>44</t>
  </si>
  <si>
    <t>23</t>
  </si>
  <si>
    <t>Pol23</t>
  </si>
  <si>
    <t>Samostatné kabelové příchytky pro montáž kabelů kabelů a kabelových tras se zachování funkčnosti při požáru, pro jeden kabel do průměru 10mm, včetně ocelové kotvy M6</t>
  </si>
  <si>
    <t>46</t>
  </si>
  <si>
    <t>Pol24</t>
  </si>
  <si>
    <t>Zatěsnění prostupů střešním pláštěm</t>
  </si>
  <si>
    <t>48</t>
  </si>
  <si>
    <t>25</t>
  </si>
  <si>
    <t>Pol25</t>
  </si>
  <si>
    <t>Realizace nových protipožárních ucpávek po protažení kabelových tras dle bodů 4 a 5 v závislosti na prostupech přes požární úseky dle platného projektu PBŘ. Příklad použitých materiálů pro protipožární ucpávky: -	Silikonový tmel s požární odolností -	Pruž</t>
  </si>
  <si>
    <t>50</t>
  </si>
  <si>
    <t>Pol26</t>
  </si>
  <si>
    <t>Prostupy betonovými a zděnými konstrukcemi, včetně jejich zapravení do původního stavu po protažení kabelových tras, do  rozměru 150x100mm</t>
  </si>
  <si>
    <t>52</t>
  </si>
  <si>
    <t>D6</t>
  </si>
  <si>
    <t>ZAŘÍZENÍ</t>
  </si>
  <si>
    <t>27</t>
  </si>
  <si>
    <t>Pol27</t>
  </si>
  <si>
    <t>FV Střídač</t>
  </si>
  <si>
    <t>54</t>
  </si>
  <si>
    <t>Poznámka k položce:_x000D_
- jmenovitý výkon 66 600W - maximální vstupní napětí 1000VDC - maximální vstupní proud: 2x48,25A  - 2x synergická jednotka - počet vstupů 8 - max. účinnost 98,3% - IP65 - max DC příkon 100 000W - výstup 230/400VAC, 3 + N + PE - maximální výstupní proud 96,6A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558 x 328 x 273mm, 360 x 560 x 295mm - hmotnost 32kg, 18 kg -včetně držáku na zeď</t>
  </si>
  <si>
    <t>Pol28</t>
  </si>
  <si>
    <t>Tlačítko STOP FVE, IP55, včetně montážního materiálu</t>
  </si>
  <si>
    <t>56</t>
  </si>
  <si>
    <t>D7</t>
  </si>
  <si>
    <t>OSTATNÍ</t>
  </si>
  <si>
    <t>29</t>
  </si>
  <si>
    <t>Pol29</t>
  </si>
  <si>
    <t>Pronájem autojeřábu, nosnost 40t</t>
  </si>
  <si>
    <t>hod</t>
  </si>
  <si>
    <t>58</t>
  </si>
  <si>
    <t>Pol30</t>
  </si>
  <si>
    <t>Doprava autojeřábu</t>
  </si>
  <si>
    <t>km</t>
  </si>
  <si>
    <t>60</t>
  </si>
  <si>
    <t>31</t>
  </si>
  <si>
    <t>Pol31</t>
  </si>
  <si>
    <t>Informační systém - štítky</t>
  </si>
  <si>
    <t>62</t>
  </si>
  <si>
    <t>Pol32</t>
  </si>
  <si>
    <t>Oživení a zprovoznění systému, zaregulování systému, požadované funkční zkoušky, nastavení parametrů po vyhodnocení zkušebního provozu</t>
  </si>
  <si>
    <t>64</t>
  </si>
  <si>
    <t>33</t>
  </si>
  <si>
    <t>Pol33</t>
  </si>
  <si>
    <t>Parametrizace zařízení, požadované funkční zkoušky</t>
  </si>
  <si>
    <t>66</t>
  </si>
  <si>
    <t>Pol34</t>
  </si>
  <si>
    <t>Vytavení protokolů o funkci požadovaných ochran výrobny</t>
  </si>
  <si>
    <t>68</t>
  </si>
  <si>
    <t>35</t>
  </si>
  <si>
    <t>Pol35</t>
  </si>
  <si>
    <t>Zkoušky a prohlídky elektrických rozvodů a zařízení, celková prohlídka a vyhotovení revizní zprávy pro objem montážních prací</t>
  </si>
  <si>
    <t>70</t>
  </si>
  <si>
    <t>Pol36</t>
  </si>
  <si>
    <t>72</t>
  </si>
  <si>
    <t>37</t>
  </si>
  <si>
    <t>Pol37</t>
  </si>
  <si>
    <t>Zaškolení obsluhy, včetně předání katalogových listů a montážních návodů</t>
  </si>
  <si>
    <t>74</t>
  </si>
  <si>
    <t>ZEM</t>
  </si>
  <si>
    <t>soubor</t>
  </si>
  <si>
    <t>1976923056</t>
  </si>
  <si>
    <t>HSV</t>
  </si>
  <si>
    <t>Práce a dodávky HSV</t>
  </si>
  <si>
    <t>Úpravy povrchů, podlahy a osazování výplní</t>
  </si>
  <si>
    <t>39</t>
  </si>
  <si>
    <t>612325302</t>
  </si>
  <si>
    <t>Vápenocementová štuková omítka ostění nebo nadpraží</t>
  </si>
  <si>
    <t>m2</t>
  </si>
  <si>
    <t>CS ÚRS 2024 02</t>
  </si>
  <si>
    <t>-1273955478</t>
  </si>
  <si>
    <t>VV</t>
  </si>
  <si>
    <t>"oprava ostění</t>
  </si>
  <si>
    <t>0,3*(2*2+0,7)</t>
  </si>
  <si>
    <t>Součet</t>
  </si>
  <si>
    <t>619995001</t>
  </si>
  <si>
    <t>Začištění omítek kolem oken, dveří, podlah nebo obkladů</t>
  </si>
  <si>
    <t>-193560324</t>
  </si>
  <si>
    <t>2*(2*2+0,7)</t>
  </si>
  <si>
    <t>41</t>
  </si>
  <si>
    <t>642944121</t>
  </si>
  <si>
    <t>Osazování ocelových zárubní dodatečné pl do 2,5 m2</t>
  </si>
  <si>
    <t>kus</t>
  </si>
  <si>
    <t>-2041496423</t>
  </si>
  <si>
    <t>M</t>
  </si>
  <si>
    <t>55331436</t>
  </si>
  <si>
    <t>zárubeň jednokřídlá ocelová pro dodatečnou montáž tl stěny 110-150mm rozměru 700/1970, 2100mm</t>
  </si>
  <si>
    <t>-1630872158</t>
  </si>
  <si>
    <t>Poznámka k položce:_x000D_
DZUP</t>
  </si>
  <si>
    <t>Ostatní konstrukce a práce, bourání</t>
  </si>
  <si>
    <t>43</t>
  </si>
  <si>
    <t>949101111</t>
  </si>
  <si>
    <t>Lešení pomocné pro objekty pozemních staveb s lešeňovou podlahou v do 1,9 m zatížení do 150 kg/m2</t>
  </si>
  <si>
    <t>1632162000</t>
  </si>
  <si>
    <t>968072455</t>
  </si>
  <si>
    <t>Vybourání kovových dveřních zárubní pl do 2 m2</t>
  </si>
  <si>
    <t>-866269385</t>
  </si>
  <si>
    <t>PSV</t>
  </si>
  <si>
    <t>Práce a dodávky PSV</t>
  </si>
  <si>
    <t>763</t>
  </si>
  <si>
    <t>Konstrukce suché výstavby</t>
  </si>
  <si>
    <t>45</t>
  </si>
  <si>
    <t>763111720</t>
  </si>
  <si>
    <t>SDK příčka vyztužení pro osazení skříněk, polic atd.</t>
  </si>
  <si>
    <t>-408751680</t>
  </si>
  <si>
    <t>763112341</t>
  </si>
  <si>
    <t>SDK příčka mezibytová tl 155 mm zdvojený profil CW+UW 50 desky 2xDFRIH2 12,5 s dvojitou izolací EI 90 Rw do 68 dB</t>
  </si>
  <si>
    <t>1423899578</t>
  </si>
  <si>
    <t>"protipožární příčka</t>
  </si>
  <si>
    <t>3,7*2,8</t>
  </si>
  <si>
    <t>-0,7*2</t>
  </si>
  <si>
    <t>766</t>
  </si>
  <si>
    <t>Konstrukce truhlářské</t>
  </si>
  <si>
    <t>47</t>
  </si>
  <si>
    <t>766691914</t>
  </si>
  <si>
    <t>Vyvěšení nebo zavěšení dřevěných křídel dveří pl do 2 m2</t>
  </si>
  <si>
    <t>-1598939105</t>
  </si>
  <si>
    <t>DPO1</t>
  </si>
  <si>
    <t>Dodávka a montáž protipožárních dveří vč. kování, povrchové úpravy do ocelové zárubně dle PD</t>
  </si>
  <si>
    <t>1627809092</t>
  </si>
  <si>
    <t>783</t>
  </si>
  <si>
    <t>Dokončovací práce - nátěry</t>
  </si>
  <si>
    <t>49</t>
  </si>
  <si>
    <t>783337101</t>
  </si>
  <si>
    <t>Krycí jednonásobný epoxidový nátěr zámečnických konstrukcí</t>
  </si>
  <si>
    <t>580297969</t>
  </si>
  <si>
    <t>784</t>
  </si>
  <si>
    <t>Dokončovací práce - malby a tapety</t>
  </si>
  <si>
    <t>784111001</t>
  </si>
  <si>
    <t>Oprášení (ometení ) podkladu v místnostech v do 3,80 m</t>
  </si>
  <si>
    <t>1112764682</t>
  </si>
  <si>
    <t>3,7*2,8*2</t>
  </si>
  <si>
    <t>-0,7*2*2</t>
  </si>
  <si>
    <t>51</t>
  </si>
  <si>
    <t>784161001</t>
  </si>
  <si>
    <t>Tmelení spar a rohů šířky do 3 mm akrylátovým tmelem v místnostech v do 3,80 m</t>
  </si>
  <si>
    <t>-1666739514</t>
  </si>
  <si>
    <t>784181101</t>
  </si>
  <si>
    <t>Základní akrylátová jednonásobná bezbarvá penetrace podkladu v místnostech v do 3,80 m</t>
  </si>
  <si>
    <t>-409695379</t>
  </si>
  <si>
    <t>53</t>
  </si>
  <si>
    <t>784221111</t>
  </si>
  <si>
    <t>Dvojnásobné bílé malby ze směsí za sucha středně otěruvzdorných v místnostech do 3,80 m</t>
  </si>
  <si>
    <t>-897069786</t>
  </si>
  <si>
    <t>02 - MŠ</t>
  </si>
  <si>
    <t>Pol38</t>
  </si>
  <si>
    <t>Poznámka k položce:_x000D_
Parametry FVE panelu:  - Jmenovitý výkon 460Wp - účinnost 21,32% - jmenovité napětí 34,2V - jmenovitý proud 13,45A - napětí naprázdno 41,48V - proud nakrátko 14,01A - rozměry 1903x1134x35mm - váha 24,2kg - délka kabelu 1,1m - včetně konektor MC4 - včetně překlemovacích diod - životnost min. 25 let</t>
  </si>
  <si>
    <t>Pol39</t>
  </si>
  <si>
    <t>Poznámka k položce:_x000D_
Parametry optimizér:  - max. výkon 700W - max. vstupní napětí 80V -MPPT rozsah napětí 16-80V -max. proud 20A - IP68 -rozměry 140x138x23mm -váha 0,52kg</t>
  </si>
  <si>
    <t>Pol40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</si>
  <si>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H)+ 100mm sokl, s příslušenstvím_x000D_
- jistič B32A/3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25A (1ks)_x000D_
- Jistič B6/1, 10kA_x000D_
- Jistič B10/1,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</si>
  <si>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Pol41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</si>
  <si>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10A_x000D_
- přepěťová ochrana T1+T2, varistorová v zapojení Y, 12,5kA, nejvyšší napětí 1000VDC_x000D_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</si>
  <si>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Pol42</t>
  </si>
  <si>
    <t>Poznámka k položce:_x000D_
- jistič B25/3, 10 kA_x000D_
- jistič B20/3, 10 kA_x000D_
- svorkovnicový blok 32A, 1P_x000D_
- přepěťová ochrana T1+T2, 4+0 pro TN-S sítě 230/400V, 25kA_x000D_
- přepěťová ochrana T2, 4+0 pro TN-S sítě 230/400V, 20kA_x000D_
- příslušenství pro montáž zařízení - DIN lišty, vkládací žlaby, spojovací materiál; včetně identifikačních štítků, propojovacích vodičů, vývodek apod.</t>
  </si>
  <si>
    <t>Pol43</t>
  </si>
  <si>
    <t>Pol44</t>
  </si>
  <si>
    <t>H07RN-F 5G6</t>
  </si>
  <si>
    <t>Pol45</t>
  </si>
  <si>
    <t>CYKY-J 5x6</t>
  </si>
  <si>
    <t>Pol46</t>
  </si>
  <si>
    <t>JYTY-O 4x1</t>
  </si>
  <si>
    <t>Pol47</t>
  </si>
  <si>
    <t>Pol48</t>
  </si>
  <si>
    <t>Pol49</t>
  </si>
  <si>
    <t>Pol50</t>
  </si>
  <si>
    <t>Pol51</t>
  </si>
  <si>
    <t>Pol52</t>
  </si>
  <si>
    <t>Poznámka k položce:_x000D_
- jmenovitý výkon 15000W - maximální vstupní napětí 1100VDC - maximální vstupní proud: 2x40A  - počet vstupů 4 - max. účinnost 98,75% - IP65 - max DC příkon 30 000W - výstup 230/400VAC, 3 + N + PE - maximální výstupní proud 25A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580 x 435 x 230mm - hmotnost 31kg -včetně držáku na zeď</t>
  </si>
  <si>
    <t>Pol53</t>
  </si>
  <si>
    <t>Bateriové úložitě</t>
  </si>
  <si>
    <t>kpl</t>
  </si>
  <si>
    <t>Poznámka k položce:_x000D_
- 3 ks - celková kapacita 15 kWh - rozměry 710 x 200 x 1310 mm - hmotnost 165kg -včetně BMS</t>
  </si>
  <si>
    <t>Pol54</t>
  </si>
  <si>
    <t>Backup BOX</t>
  </si>
  <si>
    <t>Poznámka k položce:_x000D_
Max input 63A, AC out 230/400V, max 26,1A</t>
  </si>
  <si>
    <t>Pol55</t>
  </si>
  <si>
    <t>76</t>
  </si>
  <si>
    <t>78</t>
  </si>
  <si>
    <t>-1594752278</t>
  </si>
  <si>
    <t>-1585430366</t>
  </si>
  <si>
    <t>-2119541888</t>
  </si>
  <si>
    <t>1429637454</t>
  </si>
  <si>
    <t>-369837735</t>
  </si>
  <si>
    <t>-396590235</t>
  </si>
  <si>
    <t>-409649000</t>
  </si>
  <si>
    <t>-1444354412</t>
  </si>
  <si>
    <t>05 - Obecní úřad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</si>
  <si>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H), s příslušenstvím_x000D_
- jistič B20A/3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20A (1ks)_x000D_
- Jistič B6/1, 10kA_x000D_
- Jistič B10/1,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</si>
  <si>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Pol56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</si>
  <si>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16A_x000D_
- přepěťová ochrana T1+T2, varistorová v zapojení Y, 12,5kA, nejvyšší napětí 1000VDC_x000D_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</si>
  <si>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Pol57</t>
  </si>
  <si>
    <t>Pol58</t>
  </si>
  <si>
    <t>H07RN-F 5G4</t>
  </si>
  <si>
    <t>Pol59</t>
  </si>
  <si>
    <t>CYKY-J 5x4</t>
  </si>
  <si>
    <t>Pol60</t>
  </si>
  <si>
    <t>Drátěný kabelový žlab 62x50mm a příslušenstvím</t>
  </si>
  <si>
    <t>Pol61</t>
  </si>
  <si>
    <t>Pol62</t>
  </si>
  <si>
    <t>Pol63</t>
  </si>
  <si>
    <t>Pol64</t>
  </si>
  <si>
    <t>Pol65</t>
  </si>
  <si>
    <t>Poznámka k položce:_x000D_
- jmenovitý výkon 10 000W - maximální vstupní napětí 1000VDC - maximální vstupní proud: 2x16,9A  - počet vstupů 2 - max. účinnost 98,2% - IP65 - max DC příkon 15 000W - výstup 230/400VAC, 3 + N + PE - maximální výstupní proud 96,6A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505 x 453 x 198mm - hmotnost 30 kg -včetně držáku na zeď</t>
  </si>
  <si>
    <t>Pol66</t>
  </si>
  <si>
    <t>Poznámka k položce:_x000D_
- 3 ks - celková kapacita 7,68 kWh - rozměry 650 x 260 x 725 mm - hmotnost 91kg -včetně BMS</t>
  </si>
  <si>
    <t>Pol67</t>
  </si>
  <si>
    <t>526998172</t>
  </si>
  <si>
    <t>-1067831858</t>
  </si>
  <si>
    <t>-2050558253</t>
  </si>
  <si>
    <t>-1019238927</t>
  </si>
  <si>
    <t>-1819321976</t>
  </si>
  <si>
    <t>-564275904</t>
  </si>
  <si>
    <t>-352784485</t>
  </si>
  <si>
    <t>-2027439882</t>
  </si>
  <si>
    <t>3,3*2,8</t>
  </si>
  <si>
    <t>-1335226009</t>
  </si>
  <si>
    <t>-660566898</t>
  </si>
  <si>
    <t>-1829548543</t>
  </si>
  <si>
    <t>58102839</t>
  </si>
  <si>
    <t>3,3*2,8*2</t>
  </si>
  <si>
    <t>-83985787</t>
  </si>
  <si>
    <t>-2129094988</t>
  </si>
  <si>
    <t>889042239</t>
  </si>
  <si>
    <t>06 - Sokolovna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</si>
  <si>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H), s příslušenstvím_x000D_
- jistič B32A/3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25A (1ks)_x000D_
- Jistič B6/1, 10kA_x000D_
- Jistič B16/1,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</si>
  <si>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Pol68</t>
  </si>
  <si>
    <t>Pol69</t>
  </si>
  <si>
    <t>Poznámka k položce:_x000D_
- jistič B40/3, 10 kA_x000D_
- svorkovnicový blok 40A, 1P_x000D_
- přepěťová ochrana T1+T2, 4+0 pro TN-S sítě 230/400V, 25kA_x000D_
- příslušenství pro montáž zařízení - DIN lišty, vkládací žlaby, spojovací materiál; včetně identifikačních štítků, propojovacích vodičů, vývodek apod.</t>
  </si>
  <si>
    <t>Pol70</t>
  </si>
  <si>
    <t>Poznámka k položce:_x000D_
- jmenovitý výkon 17 000W - maximální vstupní napětí 1 100VDC - maximální vstupní proud: 2x40A  - počet vstupů 4 - max. účinnost 98,75% - IP65 - max DC příkon 34 000W - výstup 230/400VAC, 3 + N + PE - maximální výstupní proud 28,3A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580 x 435 x 230mm - hmotnost 31kg -včetně držáku na zeď</t>
  </si>
  <si>
    <t>-593018527</t>
  </si>
  <si>
    <t>1461069649</t>
  </si>
  <si>
    <t>-415621104</t>
  </si>
  <si>
    <t>-892629680</t>
  </si>
  <si>
    <t>1162863043</t>
  </si>
  <si>
    <t>862809248</t>
  </si>
  <si>
    <t>110311264</t>
  </si>
  <si>
    <t>-1046115353</t>
  </si>
  <si>
    <t>3,5*2,8</t>
  </si>
  <si>
    <t>-1613571083</t>
  </si>
  <si>
    <t>2055152825</t>
  </si>
  <si>
    <t>-1234099310</t>
  </si>
  <si>
    <t>1428106543</t>
  </si>
  <si>
    <t>3,5*2,8*2</t>
  </si>
  <si>
    <t>921682392</t>
  </si>
  <si>
    <t>311680250</t>
  </si>
  <si>
    <t>467669961</t>
  </si>
  <si>
    <t>08 - ZŠ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</si>
  <si>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H)+ 100mm sokl, s příslušenstvím_x000D_
- jistič B20A/3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16A (1ks)_x000D_
- Jistič B6/1, 10kA_x000D_
- Jistič B10/1,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</si>
  <si>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12A_x000D_
- přepěťová ochrana T1+T2, varistorová v zapojení Y, 12,5kA, nejvyšší napětí 1000VDC_x000D_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</si>
  <si>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Poznámka k položce:_x000D_
- jistič B20/3, 10 kA_x000D_
- jistič B25/3, 10 kA_x000D_
- svorkovnicový blok 32A, 1P_x000D_
- přepěťová ochrana T1+T2, 4+0 pro TN-S sítě 230/400V, 25kA_x000D_
- přepěťová ochrana T2, 4+0 pro TN-S sítě 230/400V, 20kA_x000D_
- příslušenství pro montáž zařízení - DIN lišty, vkládací žlaby, spojovací materiál; včetně identifikačních štítků, propojovacích vodičů, vývodek apod.</t>
  </si>
  <si>
    <t>Pol71</t>
  </si>
  <si>
    <t>Poznámka k položce:_x000D_
- jmenovitý výkon 8 000W - maximální vstupní napětí 1000VDC - maximální vstupní proud: 2x16,9A  - počet vstupů 2 - max. účinnost 98,2% - IP65 - max DC příkon 12 000W - výstup 230/400VAC, 3 + N + PE - maximální výstupní proud 12,1A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505 x 453 x 198mm - hmotnost 30 kg -včetně držáku na zeď</t>
  </si>
  <si>
    <t>-1580021754</t>
  </si>
  <si>
    <t>361940447</t>
  </si>
  <si>
    <t>717203889</t>
  </si>
  <si>
    <t>523263023</t>
  </si>
  <si>
    <t>1307009797</t>
  </si>
  <si>
    <t>-2120239447</t>
  </si>
  <si>
    <t>1194570411</t>
  </si>
  <si>
    <t>-445821038</t>
  </si>
  <si>
    <t>09 - Úprava hromosvodů</t>
  </si>
  <si>
    <t>1 - ÚPRAVA HROMOSVODU ČOV A SB</t>
  </si>
  <si>
    <t>2 - ÚPRAVA HROMOSVODU MŠ</t>
  </si>
  <si>
    <t>3 - ÚPRAVA HROMOSVODU OÚ</t>
  </si>
  <si>
    <t>4 - ÚPRAVA HROMOSVODU SOKOLOVNA</t>
  </si>
  <si>
    <t>5 - ÚPRAVA HROMOSVODU ZDRAVOTNÍ STŘEDISKO</t>
  </si>
  <si>
    <t>ÚPRAVA HROMOSVODU ČOV A SB</t>
  </si>
  <si>
    <t>1.1</t>
  </si>
  <si>
    <t>Práce a montážní materiál pro úpravu jímací soustavy. Celkový počet bude upřesněn dle projektové dokumentace úprav LPS. Cena materiálu a práce je orientační. Seznam materiálu - nemusí být vše použito</t>
  </si>
  <si>
    <t>Poznámka k položce:_x000D_
Práce a montážní materiál pro úpravu jímací soustavy. Celkový počet bude upřesněn dle projektové dokumentace úprav LPS. Cena materiálu a práce je orientační.
Seznam materiálu - nemusí být vše použito:
-zemnící drát AlMgSi 8 T/4 měkký
-drát zemnící 8 FeZn
-zemnící páska FeZn 30x4
-jímací tyč AlMgSi, podstavec betonový, svorka k jímací tyč SJ
-zemnící tyč ZT 2,0 metry
-podpěra vedení dle typu střešní krytiny
-podpěra vedení do zdiva
-spojovací svorka SS
-svorka připojovací SP FeZn
-okapová svorka SO
-svorka pásek-drát SR03
-svorka pásek-pásek SR02
- ochranný úhelník svodu/ochranná trubka
-držák ochranného úhelníku/ trubky
-gumoasfalt černý</t>
  </si>
  <si>
    <t>1.2</t>
  </si>
  <si>
    <t>Projektová dokumentace úprav LPS</t>
  </si>
  <si>
    <t>1.3</t>
  </si>
  <si>
    <t>Prohlídka, zkoušky a ověření stavu po instalaci a vyhotovení revizní zprávy</t>
  </si>
  <si>
    <t>ÚPRAVA HROMOSVODU MŠ</t>
  </si>
  <si>
    <t>2.1</t>
  </si>
  <si>
    <t>2.2</t>
  </si>
  <si>
    <t>2.3</t>
  </si>
  <si>
    <t>ÚPRAVA HROMOSVODU OÚ</t>
  </si>
  <si>
    <t>3.1</t>
  </si>
  <si>
    <t>Poznámka k položce:_x000D_
Práce a montážní materiál pro úpravu jímací soustavy. Celkový počet bude upřesněn dle projektové dokumentace úprav LPS. Cena materiálu a práce je orientační.
Seznam materiálu - nemusí být vše použito:
-zemnící drát AlMgSi 8 T/4 měkký
-drát zemnící 8 FeZn
-zemnící páska FeZn 30x4
-zemnící tyč ZT 2,0 metry
-podpěra vedení dle typu střešní krytiny
-podpěra vedení do zdiva
-spojovací svorka SS
-svorka připojovací SP FeZn
-okapová svorka SO
-svorka pásek-drát SR03
-svorka pásek-pásek SR02
-ochranný úhelník svodu/ochranná trubka
-držák ochranného úhelníku/ trubky
-gumoasfalt černý</t>
  </si>
  <si>
    <t>3.2</t>
  </si>
  <si>
    <t>Projektová dokumentace</t>
  </si>
  <si>
    <t>3.3</t>
  </si>
  <si>
    <t>Zkoušky, ceková prohlídka a vyhotovení revizní zprávy</t>
  </si>
  <si>
    <t>ÚPRAVA HROMOSVODU SOKOLOVNA</t>
  </si>
  <si>
    <t>4.1</t>
  </si>
  <si>
    <t>4.2</t>
  </si>
  <si>
    <t>4.3</t>
  </si>
  <si>
    <t>ÚPRAVA HROMOSVODU ZDRAVOTNÍ STŘEDISKO</t>
  </si>
  <si>
    <t>5.1</t>
  </si>
  <si>
    <t>5.2</t>
  </si>
  <si>
    <t>5.3</t>
  </si>
  <si>
    <t xml:space="preserve">Výkopy ve volném terénu, hloubky 1270mm, šíře 1000mm se zapravením do původního stavu a pískovým lože pro kabelová vedení, délka 12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</si>
</sst>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/>
  </sheetViews>
  <sheetFormatPr defaultColWidth="12" defaultRowHeight="11.25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4" t="s">
        <v>14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R5" s="19"/>
      <c r="BE5" s="19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5" t="s">
        <v>17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R6" s="19"/>
      <c r="BE6" s="19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2"/>
      <c r="BS8" s="16" t="s">
        <v>6</v>
      </c>
    </row>
    <row r="9" spans="1:74" ht="14.45" customHeight="1">
      <c r="B9" s="19"/>
      <c r="AR9" s="19"/>
      <c r="BE9" s="19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2"/>
      <c r="BS10" s="16" t="s">
        <v>6</v>
      </c>
    </row>
    <row r="11" spans="1:74" ht="18.600000000000001" customHeight="1">
      <c r="B11" s="19"/>
      <c r="E11" s="24" t="s">
        <v>21</v>
      </c>
      <c r="AK11" s="26" t="s">
        <v>26</v>
      </c>
      <c r="AN11" s="24" t="s">
        <v>1</v>
      </c>
      <c r="AR11" s="19"/>
      <c r="BE11" s="192"/>
      <c r="BS11" s="16" t="s">
        <v>6</v>
      </c>
    </row>
    <row r="12" spans="1:74" ht="6.95" customHeight="1">
      <c r="B12" s="19"/>
      <c r="AR12" s="19"/>
      <c r="BE12" s="192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92"/>
      <c r="BS13" s="16" t="s">
        <v>6</v>
      </c>
    </row>
    <row r="14" spans="1:74" ht="12.75">
      <c r="B14" s="19"/>
      <c r="E14" s="196" t="s">
        <v>28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6" t="s">
        <v>26</v>
      </c>
      <c r="AN14" s="28" t="s">
        <v>28</v>
      </c>
      <c r="AR14" s="19"/>
      <c r="BE14" s="192"/>
      <c r="BS14" s="16" t="s">
        <v>6</v>
      </c>
    </row>
    <row r="15" spans="1:74" ht="6.95" customHeight="1">
      <c r="B15" s="19"/>
      <c r="AR15" s="19"/>
      <c r="BE15" s="192"/>
      <c r="BS15" s="16" t="s">
        <v>4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192"/>
      <c r="BS16" s="16" t="s">
        <v>4</v>
      </c>
    </row>
    <row r="17" spans="2:71" ht="18.600000000000001" customHeight="1">
      <c r="B17" s="19"/>
      <c r="E17" s="24" t="s">
        <v>21</v>
      </c>
      <c r="AK17" s="26" t="s">
        <v>26</v>
      </c>
      <c r="AN17" s="24" t="s">
        <v>1</v>
      </c>
      <c r="AR17" s="19"/>
      <c r="BE17" s="192"/>
      <c r="BS17" s="16" t="s">
        <v>30</v>
      </c>
    </row>
    <row r="18" spans="2:71" ht="6.95" customHeight="1">
      <c r="B18" s="19"/>
      <c r="AR18" s="19"/>
      <c r="BE18" s="192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192"/>
      <c r="BS19" s="16" t="s">
        <v>6</v>
      </c>
    </row>
    <row r="20" spans="2:71" ht="18.600000000000001" customHeight="1">
      <c r="B20" s="19"/>
      <c r="E20" s="24" t="s">
        <v>21</v>
      </c>
      <c r="AK20" s="26" t="s">
        <v>26</v>
      </c>
      <c r="AN20" s="24" t="s">
        <v>1</v>
      </c>
      <c r="AR20" s="19"/>
      <c r="BE20" s="192"/>
      <c r="BS20" s="16" t="s">
        <v>30</v>
      </c>
    </row>
    <row r="21" spans="2:71" ht="6.95" customHeight="1">
      <c r="B21" s="19"/>
      <c r="AR21" s="19"/>
      <c r="BE21" s="192"/>
    </row>
    <row r="22" spans="2:71" ht="12" customHeight="1">
      <c r="B22" s="19"/>
      <c r="D22" s="26" t="s">
        <v>32</v>
      </c>
      <c r="AR22" s="19"/>
      <c r="BE22" s="192"/>
    </row>
    <row r="23" spans="2:71" ht="16.5" customHeight="1">
      <c r="B23" s="19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9"/>
      <c r="BE23" s="192"/>
    </row>
    <row r="24" spans="2:71" ht="6.95" customHeight="1">
      <c r="B24" s="19"/>
      <c r="AR24" s="19"/>
      <c r="BE24" s="19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2"/>
    </row>
    <row r="26" spans="2:71" s="1" customFormat="1" ht="26.1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9">
        <f>ROUND(AG94,2)</f>
        <v>0</v>
      </c>
      <c r="AL26" s="200"/>
      <c r="AM26" s="200"/>
      <c r="AN26" s="200"/>
      <c r="AO26" s="200"/>
      <c r="AR26" s="31"/>
      <c r="BE26" s="192"/>
    </row>
    <row r="27" spans="2:71" s="1" customFormat="1" ht="6.95" customHeight="1">
      <c r="B27" s="31"/>
      <c r="AR27" s="31"/>
      <c r="BE27" s="192"/>
    </row>
    <row r="28" spans="2:71" s="1" customFormat="1" ht="12.75">
      <c r="B28" s="31"/>
      <c r="L28" s="201" t="s">
        <v>34</v>
      </c>
      <c r="M28" s="201"/>
      <c r="N28" s="201"/>
      <c r="O28" s="201"/>
      <c r="P28" s="201"/>
      <c r="W28" s="201" t="s">
        <v>35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36</v>
      </c>
      <c r="AL28" s="201"/>
      <c r="AM28" s="201"/>
      <c r="AN28" s="201"/>
      <c r="AO28" s="201"/>
      <c r="AR28" s="31"/>
      <c r="BE28" s="192"/>
    </row>
    <row r="29" spans="2:71" s="2" customFormat="1" ht="14.45" customHeight="1">
      <c r="B29" s="34"/>
      <c r="D29" s="26" t="s">
        <v>37</v>
      </c>
      <c r="F29" s="26" t="s">
        <v>38</v>
      </c>
      <c r="L29" s="186">
        <v>0.21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4"/>
      <c r="BE29" s="193"/>
    </row>
    <row r="30" spans="2:71" s="2" customFormat="1" ht="14.45" customHeight="1">
      <c r="B30" s="34"/>
      <c r="F30" s="26" t="s">
        <v>39</v>
      </c>
      <c r="L30" s="186">
        <v>0.12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4"/>
      <c r="BE30" s="193"/>
    </row>
    <row r="31" spans="2:71" s="2" customFormat="1" ht="14.45" hidden="1" customHeight="1">
      <c r="B31" s="34"/>
      <c r="F31" s="26" t="s">
        <v>40</v>
      </c>
      <c r="L31" s="186">
        <v>0.21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4"/>
      <c r="BE31" s="193"/>
    </row>
    <row r="32" spans="2:71" s="2" customFormat="1" ht="14.45" hidden="1" customHeight="1">
      <c r="B32" s="34"/>
      <c r="F32" s="26" t="s">
        <v>41</v>
      </c>
      <c r="L32" s="186">
        <v>0.12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4"/>
      <c r="BE32" s="193"/>
    </row>
    <row r="33" spans="2:57" s="2" customFormat="1" ht="14.45" hidden="1" customHeight="1">
      <c r="B33" s="34"/>
      <c r="F33" s="26" t="s">
        <v>42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4"/>
      <c r="BE33" s="193"/>
    </row>
    <row r="34" spans="2:57" s="1" customFormat="1" ht="6.95" customHeight="1">
      <c r="B34" s="31"/>
      <c r="AR34" s="31"/>
      <c r="BE34" s="192"/>
    </row>
    <row r="35" spans="2:57" s="1" customFormat="1" ht="26.1" customHeight="1">
      <c r="B35" s="31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90" t="s">
        <v>45</v>
      </c>
      <c r="Y35" s="188"/>
      <c r="Z35" s="188"/>
      <c r="AA35" s="188"/>
      <c r="AB35" s="188"/>
      <c r="AC35" s="37"/>
      <c r="AD35" s="37"/>
      <c r="AE35" s="37"/>
      <c r="AF35" s="37"/>
      <c r="AG35" s="37"/>
      <c r="AH35" s="37"/>
      <c r="AI35" s="37"/>
      <c r="AJ35" s="37"/>
      <c r="AK35" s="187">
        <f>SUM(AK26:AK33)</f>
        <v>0</v>
      </c>
      <c r="AL35" s="188"/>
      <c r="AM35" s="188"/>
      <c r="AN35" s="188"/>
      <c r="AO35" s="189"/>
      <c r="AP35" s="35"/>
      <c r="AQ35" s="35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1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1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1" t="s">
        <v>48</v>
      </c>
      <c r="AI60" s="33"/>
      <c r="AJ60" s="33"/>
      <c r="AK60" s="33"/>
      <c r="AL60" s="33"/>
      <c r="AM60" s="41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1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1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1" t="s">
        <v>48</v>
      </c>
      <c r="AI75" s="33"/>
      <c r="AJ75" s="33"/>
      <c r="AK75" s="33"/>
      <c r="AL75" s="33"/>
      <c r="AM75" s="41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1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6"/>
      <c r="C84" s="26" t="s">
        <v>13</v>
      </c>
      <c r="L84" s="3" t="str">
        <f>K5</f>
        <v>0642</v>
      </c>
      <c r="AR84" s="46"/>
    </row>
    <row r="85" spans="1:91" s="4" customFormat="1" ht="36.950000000000003" customHeight="1">
      <c r="B85" s="47"/>
      <c r="C85" s="48" t="s">
        <v>16</v>
      </c>
      <c r="L85" s="212" t="str">
        <f>K6</f>
        <v>FVE Šitbořice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R85" s="47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49" t="str">
        <f>IF(K8="","",K8)</f>
        <v xml:space="preserve"> </v>
      </c>
      <c r="AI87" s="26" t="s">
        <v>22</v>
      </c>
      <c r="AM87" s="214" t="str">
        <f>IF(AN8= "","",AN8)</f>
        <v>14. 5. 2025</v>
      </c>
      <c r="AN87" s="214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15" t="str">
        <f>IF(E17="","",E17)</f>
        <v xml:space="preserve"> </v>
      </c>
      <c r="AN89" s="216"/>
      <c r="AO89" s="216"/>
      <c r="AP89" s="216"/>
      <c r="AR89" s="31"/>
      <c r="AS89" s="217" t="s">
        <v>53</v>
      </c>
      <c r="AT89" s="21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15" t="str">
        <f>IF(E20="","",E20)</f>
        <v xml:space="preserve"> </v>
      </c>
      <c r="AN90" s="216"/>
      <c r="AO90" s="216"/>
      <c r="AP90" s="216"/>
      <c r="AR90" s="31"/>
      <c r="AS90" s="219"/>
      <c r="AT90" s="220"/>
      <c r="BD90" s="53"/>
    </row>
    <row r="91" spans="1:91" s="1" customFormat="1" ht="10.7" customHeight="1">
      <c r="B91" s="31"/>
      <c r="AR91" s="31"/>
      <c r="AS91" s="219"/>
      <c r="AT91" s="220"/>
      <c r="BD91" s="53"/>
    </row>
    <row r="92" spans="1:91" s="1" customFormat="1" ht="29.25" customHeight="1">
      <c r="B92" s="31"/>
      <c r="C92" s="205" t="s">
        <v>54</v>
      </c>
      <c r="D92" s="206"/>
      <c r="E92" s="206"/>
      <c r="F92" s="206"/>
      <c r="G92" s="206"/>
      <c r="H92" s="54"/>
      <c r="I92" s="208" t="s">
        <v>55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7" t="s">
        <v>56</v>
      </c>
      <c r="AH92" s="206"/>
      <c r="AI92" s="206"/>
      <c r="AJ92" s="206"/>
      <c r="AK92" s="206"/>
      <c r="AL92" s="206"/>
      <c r="AM92" s="206"/>
      <c r="AN92" s="208" t="s">
        <v>57</v>
      </c>
      <c r="AO92" s="206"/>
      <c r="AP92" s="209"/>
      <c r="AQ92" s="55" t="s">
        <v>58</v>
      </c>
      <c r="AR92" s="31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</row>
    <row r="93" spans="1:91" s="1" customFormat="1" ht="10.7" customHeight="1">
      <c r="B93" s="31"/>
      <c r="AR93" s="31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10">
        <f>ROUND(SUM(AG95:AG101),2)</f>
        <v>0</v>
      </c>
      <c r="AH94" s="210"/>
      <c r="AI94" s="210"/>
      <c r="AJ94" s="210"/>
      <c r="AK94" s="210"/>
      <c r="AL94" s="210"/>
      <c r="AM94" s="210"/>
      <c r="AN94" s="211">
        <f t="shared" ref="AN94:AN101" si="0">SUM(AG94,AT94)</f>
        <v>0</v>
      </c>
      <c r="AO94" s="211"/>
      <c r="AP94" s="211"/>
      <c r="AQ94" s="64" t="s">
        <v>1</v>
      </c>
      <c r="AR94" s="60"/>
      <c r="AS94" s="65">
        <f>ROUND(SUM(AS95:AS101),2)</f>
        <v>0</v>
      </c>
      <c r="AT94" s="66">
        <f t="shared" ref="AT94:AT101" si="1">ROUND(SUM(AV94:AW94),2)</f>
        <v>0</v>
      </c>
      <c r="AU94" s="67">
        <f>ROUND(SUM(AU95:AU101),5)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ROUND(SUM(AZ95:AZ101),2)</f>
        <v>0</v>
      </c>
      <c r="BA94" s="66">
        <f>ROUND(SUM(BA95:BA101),2)</f>
        <v>0</v>
      </c>
      <c r="BB94" s="66">
        <f>ROUND(SUM(BB95:BB101),2)</f>
        <v>0</v>
      </c>
      <c r="BC94" s="66">
        <f>ROUND(SUM(BC95:BC101),2)</f>
        <v>0</v>
      </c>
      <c r="BD94" s="68">
        <f>ROUND(SUM(BD95:BD101),2)</f>
        <v>0</v>
      </c>
      <c r="BS94" s="69" t="s">
        <v>72</v>
      </c>
      <c r="BT94" s="69" t="s">
        <v>73</v>
      </c>
      <c r="BU94" s="70" t="s">
        <v>74</v>
      </c>
      <c r="BV94" s="69" t="s">
        <v>75</v>
      </c>
      <c r="BW94" s="69" t="s">
        <v>5</v>
      </c>
      <c r="BX94" s="69" t="s">
        <v>76</v>
      </c>
      <c r="CL94" s="69" t="s">
        <v>1</v>
      </c>
    </row>
    <row r="95" spans="1:91" s="6" customFormat="1" ht="16.5" customHeight="1">
      <c r="A95" s="71" t="s">
        <v>77</v>
      </c>
      <c r="B95" s="72"/>
      <c r="C95" s="73"/>
      <c r="D95" s="204" t="s">
        <v>78</v>
      </c>
      <c r="E95" s="204"/>
      <c r="F95" s="204"/>
      <c r="G95" s="204"/>
      <c r="H95" s="204"/>
      <c r="I95" s="74"/>
      <c r="J95" s="204" t="s">
        <v>79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2">
        <f>'00 - Vedlejší rozpočtové ...'!J30</f>
        <v>0</v>
      </c>
      <c r="AH95" s="203"/>
      <c r="AI95" s="203"/>
      <c r="AJ95" s="203"/>
      <c r="AK95" s="203"/>
      <c r="AL95" s="203"/>
      <c r="AM95" s="203"/>
      <c r="AN95" s="202">
        <f t="shared" si="0"/>
        <v>0</v>
      </c>
      <c r="AO95" s="203"/>
      <c r="AP95" s="203"/>
      <c r="AQ95" s="75" t="s">
        <v>80</v>
      </c>
      <c r="AR95" s="72"/>
      <c r="AS95" s="76">
        <v>0</v>
      </c>
      <c r="AT95" s="77">
        <f t="shared" si="1"/>
        <v>0</v>
      </c>
      <c r="AU95" s="78">
        <f>'00 - Vedlejší rozpočtové ...'!P126</f>
        <v>0</v>
      </c>
      <c r="AV95" s="77">
        <f>'00 - Vedlejší rozpočtové ...'!J33</f>
        <v>0</v>
      </c>
      <c r="AW95" s="77">
        <f>'00 - Vedlejší rozpočtové ...'!J34</f>
        <v>0</v>
      </c>
      <c r="AX95" s="77">
        <f>'00 - Vedlejší rozpočtové ...'!J35</f>
        <v>0</v>
      </c>
      <c r="AY95" s="77">
        <f>'00 - Vedlejší rozpočtové ...'!J36</f>
        <v>0</v>
      </c>
      <c r="AZ95" s="77">
        <f>'00 - Vedlejší rozpočtové ...'!F33</f>
        <v>0</v>
      </c>
      <c r="BA95" s="77">
        <f>'00 - Vedlejší rozpočtové ...'!F34</f>
        <v>0</v>
      </c>
      <c r="BB95" s="77">
        <f>'00 - Vedlejší rozpočtové ...'!F35</f>
        <v>0</v>
      </c>
      <c r="BC95" s="77">
        <f>'00 - Vedlejší rozpočtové ...'!F36</f>
        <v>0</v>
      </c>
      <c r="BD95" s="79">
        <f>'00 - Vedlejší rozpočtové ...'!F37</f>
        <v>0</v>
      </c>
      <c r="BT95" s="80" t="s">
        <v>81</v>
      </c>
      <c r="BV95" s="80" t="s">
        <v>75</v>
      </c>
      <c r="BW95" s="80" t="s">
        <v>82</v>
      </c>
      <c r="BX95" s="80" t="s">
        <v>5</v>
      </c>
      <c r="CL95" s="80" t="s">
        <v>1</v>
      </c>
      <c r="CM95" s="80" t="s">
        <v>83</v>
      </c>
    </row>
    <row r="96" spans="1:91" s="6" customFormat="1" ht="16.5" customHeight="1">
      <c r="A96" s="71" t="s">
        <v>77</v>
      </c>
      <c r="B96" s="72"/>
      <c r="C96" s="73"/>
      <c r="D96" s="204" t="s">
        <v>84</v>
      </c>
      <c r="E96" s="204"/>
      <c r="F96" s="204"/>
      <c r="G96" s="204"/>
      <c r="H96" s="204"/>
      <c r="I96" s="74"/>
      <c r="J96" s="204" t="s">
        <v>85</v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2">
        <f>'01 - ČOV'!J30</f>
        <v>0</v>
      </c>
      <c r="AH96" s="203"/>
      <c r="AI96" s="203"/>
      <c r="AJ96" s="203"/>
      <c r="AK96" s="203"/>
      <c r="AL96" s="203"/>
      <c r="AM96" s="203"/>
      <c r="AN96" s="202">
        <f t="shared" si="0"/>
        <v>0</v>
      </c>
      <c r="AO96" s="203"/>
      <c r="AP96" s="203"/>
      <c r="AQ96" s="75" t="s">
        <v>80</v>
      </c>
      <c r="AR96" s="72"/>
      <c r="AS96" s="76">
        <v>0</v>
      </c>
      <c r="AT96" s="77">
        <f t="shared" si="1"/>
        <v>0</v>
      </c>
      <c r="AU96" s="78">
        <f>'01 - ČOV'!P131</f>
        <v>0</v>
      </c>
      <c r="AV96" s="77">
        <f>'01 - ČOV'!J33</f>
        <v>0</v>
      </c>
      <c r="AW96" s="77">
        <f>'01 - ČOV'!J34</f>
        <v>0</v>
      </c>
      <c r="AX96" s="77">
        <f>'01 - ČOV'!J35</f>
        <v>0</v>
      </c>
      <c r="AY96" s="77">
        <f>'01 - ČOV'!J36</f>
        <v>0</v>
      </c>
      <c r="AZ96" s="77">
        <f>'01 - ČOV'!F33</f>
        <v>0</v>
      </c>
      <c r="BA96" s="77">
        <f>'01 - ČOV'!F34</f>
        <v>0</v>
      </c>
      <c r="BB96" s="77">
        <f>'01 - ČOV'!F35</f>
        <v>0</v>
      </c>
      <c r="BC96" s="77">
        <f>'01 - ČOV'!F36</f>
        <v>0</v>
      </c>
      <c r="BD96" s="79">
        <f>'01 - ČOV'!F37</f>
        <v>0</v>
      </c>
      <c r="BT96" s="80" t="s">
        <v>81</v>
      </c>
      <c r="BV96" s="80" t="s">
        <v>75</v>
      </c>
      <c r="BW96" s="80" t="s">
        <v>86</v>
      </c>
      <c r="BX96" s="80" t="s">
        <v>5</v>
      </c>
      <c r="CL96" s="80" t="s">
        <v>1</v>
      </c>
      <c r="CM96" s="80" t="s">
        <v>83</v>
      </c>
    </row>
    <row r="97" spans="1:91" s="6" customFormat="1" ht="16.5" customHeight="1">
      <c r="A97" s="71" t="s">
        <v>77</v>
      </c>
      <c r="B97" s="72"/>
      <c r="C97" s="73"/>
      <c r="D97" s="204" t="s">
        <v>87</v>
      </c>
      <c r="E97" s="204"/>
      <c r="F97" s="204"/>
      <c r="G97" s="204"/>
      <c r="H97" s="204"/>
      <c r="I97" s="74"/>
      <c r="J97" s="204" t="s">
        <v>88</v>
      </c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2">
        <f>'02 - MŠ'!J30</f>
        <v>0</v>
      </c>
      <c r="AH97" s="203"/>
      <c r="AI97" s="203"/>
      <c r="AJ97" s="203"/>
      <c r="AK97" s="203"/>
      <c r="AL97" s="203"/>
      <c r="AM97" s="203"/>
      <c r="AN97" s="202">
        <f t="shared" si="0"/>
        <v>0</v>
      </c>
      <c r="AO97" s="203"/>
      <c r="AP97" s="203"/>
      <c r="AQ97" s="75" t="s">
        <v>80</v>
      </c>
      <c r="AR97" s="72"/>
      <c r="AS97" s="76">
        <v>0</v>
      </c>
      <c r="AT97" s="77">
        <f t="shared" si="1"/>
        <v>0</v>
      </c>
      <c r="AU97" s="78">
        <f>'02 - MŠ'!P129</f>
        <v>0</v>
      </c>
      <c r="AV97" s="77">
        <f>'02 - MŠ'!J33</f>
        <v>0</v>
      </c>
      <c r="AW97" s="77">
        <f>'02 - MŠ'!J34</f>
        <v>0</v>
      </c>
      <c r="AX97" s="77">
        <f>'02 - MŠ'!J35</f>
        <v>0</v>
      </c>
      <c r="AY97" s="77">
        <f>'02 - MŠ'!J36</f>
        <v>0</v>
      </c>
      <c r="AZ97" s="77">
        <f>'02 - MŠ'!F33</f>
        <v>0</v>
      </c>
      <c r="BA97" s="77">
        <f>'02 - MŠ'!F34</f>
        <v>0</v>
      </c>
      <c r="BB97" s="77">
        <f>'02 - MŠ'!F35</f>
        <v>0</v>
      </c>
      <c r="BC97" s="77">
        <f>'02 - MŠ'!F36</f>
        <v>0</v>
      </c>
      <c r="BD97" s="79">
        <f>'02 - MŠ'!F37</f>
        <v>0</v>
      </c>
      <c r="BT97" s="80" t="s">
        <v>81</v>
      </c>
      <c r="BV97" s="80" t="s">
        <v>75</v>
      </c>
      <c r="BW97" s="80" t="s">
        <v>89</v>
      </c>
      <c r="BX97" s="80" t="s">
        <v>5</v>
      </c>
      <c r="CL97" s="80" t="s">
        <v>1</v>
      </c>
      <c r="CM97" s="80" t="s">
        <v>83</v>
      </c>
    </row>
    <row r="98" spans="1:91" s="6" customFormat="1" ht="16.5" customHeight="1">
      <c r="A98" s="71" t="s">
        <v>77</v>
      </c>
      <c r="B98" s="72"/>
      <c r="C98" s="73"/>
      <c r="D98" s="204" t="s">
        <v>90</v>
      </c>
      <c r="E98" s="204"/>
      <c r="F98" s="204"/>
      <c r="G98" s="204"/>
      <c r="H98" s="204"/>
      <c r="I98" s="74"/>
      <c r="J98" s="204" t="s">
        <v>91</v>
      </c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2">
        <f>'05 - Obecní úřad'!J30</f>
        <v>0</v>
      </c>
      <c r="AH98" s="203"/>
      <c r="AI98" s="203"/>
      <c r="AJ98" s="203"/>
      <c r="AK98" s="203"/>
      <c r="AL98" s="203"/>
      <c r="AM98" s="203"/>
      <c r="AN98" s="202">
        <f t="shared" si="0"/>
        <v>0</v>
      </c>
      <c r="AO98" s="203"/>
      <c r="AP98" s="203"/>
      <c r="AQ98" s="75" t="s">
        <v>80</v>
      </c>
      <c r="AR98" s="72"/>
      <c r="AS98" s="76">
        <v>0</v>
      </c>
      <c r="AT98" s="77">
        <f t="shared" si="1"/>
        <v>0</v>
      </c>
      <c r="AU98" s="78">
        <f>'05 - Obecní úřad'!P131</f>
        <v>0</v>
      </c>
      <c r="AV98" s="77">
        <f>'05 - Obecní úřad'!J33</f>
        <v>0</v>
      </c>
      <c r="AW98" s="77">
        <f>'05 - Obecní úřad'!J34</f>
        <v>0</v>
      </c>
      <c r="AX98" s="77">
        <f>'05 - Obecní úřad'!J35</f>
        <v>0</v>
      </c>
      <c r="AY98" s="77">
        <f>'05 - Obecní úřad'!J36</f>
        <v>0</v>
      </c>
      <c r="AZ98" s="77">
        <f>'05 - Obecní úřad'!F33</f>
        <v>0</v>
      </c>
      <c r="BA98" s="77">
        <f>'05 - Obecní úřad'!F34</f>
        <v>0</v>
      </c>
      <c r="BB98" s="77">
        <f>'05 - Obecní úřad'!F35</f>
        <v>0</v>
      </c>
      <c r="BC98" s="77">
        <f>'05 - Obecní úřad'!F36</f>
        <v>0</v>
      </c>
      <c r="BD98" s="79">
        <f>'05 - Obecní úřad'!F37</f>
        <v>0</v>
      </c>
      <c r="BT98" s="80" t="s">
        <v>81</v>
      </c>
      <c r="BV98" s="80" t="s">
        <v>75</v>
      </c>
      <c r="BW98" s="80" t="s">
        <v>92</v>
      </c>
      <c r="BX98" s="80" t="s">
        <v>5</v>
      </c>
      <c r="CL98" s="80" t="s">
        <v>1</v>
      </c>
      <c r="CM98" s="80" t="s">
        <v>83</v>
      </c>
    </row>
    <row r="99" spans="1:91" s="6" customFormat="1" ht="16.5" customHeight="1">
      <c r="A99" s="71" t="s">
        <v>77</v>
      </c>
      <c r="B99" s="72"/>
      <c r="C99" s="73"/>
      <c r="D99" s="204" t="s">
        <v>93</v>
      </c>
      <c r="E99" s="204"/>
      <c r="F99" s="204"/>
      <c r="G99" s="204"/>
      <c r="H99" s="204"/>
      <c r="I99" s="74"/>
      <c r="J99" s="204" t="s">
        <v>94</v>
      </c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2">
        <f>'06 - Sokolovna'!J30</f>
        <v>0</v>
      </c>
      <c r="AH99" s="203"/>
      <c r="AI99" s="203"/>
      <c r="AJ99" s="203"/>
      <c r="AK99" s="203"/>
      <c r="AL99" s="203"/>
      <c r="AM99" s="203"/>
      <c r="AN99" s="202">
        <f t="shared" si="0"/>
        <v>0</v>
      </c>
      <c r="AO99" s="203"/>
      <c r="AP99" s="203"/>
      <c r="AQ99" s="75" t="s">
        <v>80</v>
      </c>
      <c r="AR99" s="72"/>
      <c r="AS99" s="76">
        <v>0</v>
      </c>
      <c r="AT99" s="77">
        <f t="shared" si="1"/>
        <v>0</v>
      </c>
      <c r="AU99" s="78">
        <f>'06 - Sokolovna'!P131</f>
        <v>0</v>
      </c>
      <c r="AV99" s="77">
        <f>'06 - Sokolovna'!J33</f>
        <v>0</v>
      </c>
      <c r="AW99" s="77">
        <f>'06 - Sokolovna'!J34</f>
        <v>0</v>
      </c>
      <c r="AX99" s="77">
        <f>'06 - Sokolovna'!J35</f>
        <v>0</v>
      </c>
      <c r="AY99" s="77">
        <f>'06 - Sokolovna'!J36</f>
        <v>0</v>
      </c>
      <c r="AZ99" s="77">
        <f>'06 - Sokolovna'!F33</f>
        <v>0</v>
      </c>
      <c r="BA99" s="77">
        <f>'06 - Sokolovna'!F34</f>
        <v>0</v>
      </c>
      <c r="BB99" s="77">
        <f>'06 - Sokolovna'!F35</f>
        <v>0</v>
      </c>
      <c r="BC99" s="77">
        <f>'06 - Sokolovna'!F36</f>
        <v>0</v>
      </c>
      <c r="BD99" s="79">
        <f>'06 - Sokolovna'!F37</f>
        <v>0</v>
      </c>
      <c r="BT99" s="80" t="s">
        <v>81</v>
      </c>
      <c r="BV99" s="80" t="s">
        <v>75</v>
      </c>
      <c r="BW99" s="80" t="s">
        <v>95</v>
      </c>
      <c r="BX99" s="80" t="s">
        <v>5</v>
      </c>
      <c r="CL99" s="80" t="s">
        <v>1</v>
      </c>
      <c r="CM99" s="80" t="s">
        <v>83</v>
      </c>
    </row>
    <row r="100" spans="1:91" s="6" customFormat="1" ht="16.5" customHeight="1">
      <c r="A100" s="71" t="s">
        <v>77</v>
      </c>
      <c r="B100" s="72"/>
      <c r="C100" s="73"/>
      <c r="D100" s="204" t="s">
        <v>96</v>
      </c>
      <c r="E100" s="204"/>
      <c r="F100" s="204"/>
      <c r="G100" s="204"/>
      <c r="H100" s="204"/>
      <c r="I100" s="74"/>
      <c r="J100" s="204" t="s">
        <v>97</v>
      </c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2">
        <f>'08 - ZŠ'!J30</f>
        <v>0</v>
      </c>
      <c r="AH100" s="203"/>
      <c r="AI100" s="203"/>
      <c r="AJ100" s="203"/>
      <c r="AK100" s="203"/>
      <c r="AL100" s="203"/>
      <c r="AM100" s="203"/>
      <c r="AN100" s="202">
        <f t="shared" si="0"/>
        <v>0</v>
      </c>
      <c r="AO100" s="203"/>
      <c r="AP100" s="203"/>
      <c r="AQ100" s="75" t="s">
        <v>80</v>
      </c>
      <c r="AR100" s="72"/>
      <c r="AS100" s="76">
        <v>0</v>
      </c>
      <c r="AT100" s="77">
        <f t="shared" si="1"/>
        <v>0</v>
      </c>
      <c r="AU100" s="78">
        <f>'08 - ZŠ'!P129</f>
        <v>0</v>
      </c>
      <c r="AV100" s="77">
        <f>'08 - ZŠ'!J33</f>
        <v>0</v>
      </c>
      <c r="AW100" s="77">
        <f>'08 - ZŠ'!J34</f>
        <v>0</v>
      </c>
      <c r="AX100" s="77">
        <f>'08 - ZŠ'!J35</f>
        <v>0</v>
      </c>
      <c r="AY100" s="77">
        <f>'08 - ZŠ'!J36</f>
        <v>0</v>
      </c>
      <c r="AZ100" s="77">
        <f>'08 - ZŠ'!F33</f>
        <v>0</v>
      </c>
      <c r="BA100" s="77">
        <f>'08 - ZŠ'!F34</f>
        <v>0</v>
      </c>
      <c r="BB100" s="77">
        <f>'08 - ZŠ'!F35</f>
        <v>0</v>
      </c>
      <c r="BC100" s="77">
        <f>'08 - ZŠ'!F36</f>
        <v>0</v>
      </c>
      <c r="BD100" s="79">
        <f>'08 - ZŠ'!F37</f>
        <v>0</v>
      </c>
      <c r="BT100" s="80" t="s">
        <v>81</v>
      </c>
      <c r="BV100" s="80" t="s">
        <v>75</v>
      </c>
      <c r="BW100" s="80" t="s">
        <v>98</v>
      </c>
      <c r="BX100" s="80" t="s">
        <v>5</v>
      </c>
      <c r="CL100" s="80" t="s">
        <v>1</v>
      </c>
      <c r="CM100" s="80" t="s">
        <v>83</v>
      </c>
    </row>
    <row r="101" spans="1:91" s="6" customFormat="1" ht="16.5" customHeight="1">
      <c r="A101" s="71" t="s">
        <v>77</v>
      </c>
      <c r="B101" s="72"/>
      <c r="C101" s="73"/>
      <c r="D101" s="204" t="s">
        <v>99</v>
      </c>
      <c r="E101" s="204"/>
      <c r="F101" s="204"/>
      <c r="G101" s="204"/>
      <c r="H101" s="204"/>
      <c r="I101" s="74"/>
      <c r="J101" s="204" t="s">
        <v>100</v>
      </c>
      <c r="K101" s="204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4"/>
      <c r="AE101" s="204"/>
      <c r="AF101" s="204"/>
      <c r="AG101" s="202">
        <f>'09 - Úprava hromosvodů'!J30</f>
        <v>0</v>
      </c>
      <c r="AH101" s="203"/>
      <c r="AI101" s="203"/>
      <c r="AJ101" s="203"/>
      <c r="AK101" s="203"/>
      <c r="AL101" s="203"/>
      <c r="AM101" s="203"/>
      <c r="AN101" s="202">
        <f t="shared" si="0"/>
        <v>0</v>
      </c>
      <c r="AO101" s="203"/>
      <c r="AP101" s="203"/>
      <c r="AQ101" s="75" t="s">
        <v>80</v>
      </c>
      <c r="AR101" s="72"/>
      <c r="AS101" s="81">
        <v>0</v>
      </c>
      <c r="AT101" s="82">
        <f t="shared" si="1"/>
        <v>0</v>
      </c>
      <c r="AU101" s="83">
        <f>'09 - Úprava hromosvodů'!P121</f>
        <v>0</v>
      </c>
      <c r="AV101" s="82">
        <f>'09 - Úprava hromosvodů'!J33</f>
        <v>0</v>
      </c>
      <c r="AW101" s="82">
        <f>'09 - Úprava hromosvodů'!J34</f>
        <v>0</v>
      </c>
      <c r="AX101" s="82">
        <f>'09 - Úprava hromosvodů'!J35</f>
        <v>0</v>
      </c>
      <c r="AY101" s="82">
        <f>'09 - Úprava hromosvodů'!J36</f>
        <v>0</v>
      </c>
      <c r="AZ101" s="82">
        <f>'09 - Úprava hromosvodů'!F33</f>
        <v>0</v>
      </c>
      <c r="BA101" s="82">
        <f>'09 - Úprava hromosvodů'!F34</f>
        <v>0</v>
      </c>
      <c r="BB101" s="82">
        <f>'09 - Úprava hromosvodů'!F35</f>
        <v>0</v>
      </c>
      <c r="BC101" s="82">
        <f>'09 - Úprava hromosvodů'!F36</f>
        <v>0</v>
      </c>
      <c r="BD101" s="84">
        <f>'09 - Úprava hromosvodů'!F37</f>
        <v>0</v>
      </c>
      <c r="BT101" s="80" t="s">
        <v>81</v>
      </c>
      <c r="BV101" s="80" t="s">
        <v>75</v>
      </c>
      <c r="BW101" s="80" t="s">
        <v>101</v>
      </c>
      <c r="BX101" s="80" t="s">
        <v>5</v>
      </c>
      <c r="CL101" s="80" t="s">
        <v>1</v>
      </c>
      <c r="CM101" s="80" t="s">
        <v>83</v>
      </c>
    </row>
    <row r="102" spans="1:91" s="1" customFormat="1" ht="30" customHeight="1">
      <c r="B102" s="31"/>
      <c r="AR102" s="31"/>
    </row>
    <row r="103" spans="1:91" s="1" customFormat="1" ht="6.95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31"/>
    </row>
  </sheetData>
  <sheetProtection algorithmName="SHA-512" hashValue="iia161llv3MjGR/D30U7npb8jazLQQtA4udvsMfdJm2AVjcwzMt9gn9XEfY626FQn0izwsJhRsQ1OXCH4c7BJQ==" saltValue="jeOEv8lA1sY2NqRF1bWrZKVmYa3GMjOxE5y/mSJ/7t644FWDsxknr0rKc5z7eEf/zhP3I2AOtwlHHUNFxuWsrA==" spinCount="100000" sheet="1" objects="1" scenarios="1" formatColumns="0" formatRows="0"/>
  <mergeCells count="66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D100:H100"/>
    <mergeCell ref="J100:AF100"/>
    <mergeCell ref="AN101:AP101"/>
    <mergeCell ref="AG101:AM101"/>
    <mergeCell ref="D101:H101"/>
    <mergeCell ref="J101:AF101"/>
    <mergeCell ref="AK30:AO30"/>
    <mergeCell ref="L30:P30"/>
    <mergeCell ref="W30:AE30"/>
    <mergeCell ref="L31:P31"/>
    <mergeCell ref="AN100:AP100"/>
    <mergeCell ref="AG100:AM100"/>
    <mergeCell ref="AN98:AP98"/>
    <mergeCell ref="AG98:AM98"/>
    <mergeCell ref="J96:AF96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00 - Vedlejší rozpočtové ...'!C2" display="/" xr:uid="{00000000-0004-0000-0000-000000000000}"/>
    <hyperlink ref="A96" location="'01 - ČOV'!C2" display="/" xr:uid="{00000000-0004-0000-0000-000001000000}"/>
    <hyperlink ref="A97" location="'02 - MŠ'!C2" display="/" xr:uid="{00000000-0004-0000-0000-000002000000}"/>
    <hyperlink ref="A98" location="'05 - Obecní úřad'!C2" display="/" xr:uid="{00000000-0004-0000-0000-000003000000}"/>
    <hyperlink ref="A99" location="'06 - Sokolovna'!C2" display="/" xr:uid="{00000000-0004-0000-0000-000004000000}"/>
    <hyperlink ref="A100" location="'08 - ZŠ'!C2" display="/" xr:uid="{00000000-0004-0000-0000-000005000000}"/>
    <hyperlink ref="A101" location="'09 - Úprava hromosvodů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6"/>
  <sheetViews>
    <sheetView showGridLines="0" workbookViewId="0"/>
  </sheetViews>
  <sheetFormatPr defaultColWidth="12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FVE Šitbořice</v>
      </c>
      <c r="F7" s="223"/>
      <c r="G7" s="223"/>
      <c r="H7" s="223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212" t="s">
        <v>104</v>
      </c>
      <c r="F9" s="221"/>
      <c r="G9" s="221"/>
      <c r="H9" s="22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0" t="str">
        <f>'Rekapitulace stavby'!AN8</f>
        <v>14. 5. 2025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4"/>
      <c r="G18" s="194"/>
      <c r="H18" s="19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6"/>
      <c r="E27" s="198" t="s">
        <v>1</v>
      </c>
      <c r="F27" s="198"/>
      <c r="G27" s="198"/>
      <c r="H27" s="198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5" customHeight="1">
      <c r="B30" s="31"/>
      <c r="D30" s="87" t="s">
        <v>33</v>
      </c>
      <c r="J30" s="63">
        <f>ROUND(J126,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35</v>
      </c>
      <c r="I32" s="88" t="s">
        <v>34</v>
      </c>
      <c r="J32" s="88" t="s">
        <v>36</v>
      </c>
      <c r="L32" s="31"/>
    </row>
    <row r="33" spans="2:12" s="1" customFormat="1" ht="14.45" customHeight="1">
      <c r="B33" s="31"/>
      <c r="D33" s="89" t="s">
        <v>37</v>
      </c>
      <c r="E33" s="26" t="s">
        <v>38</v>
      </c>
      <c r="F33" s="90">
        <f>ROUND((SUM(BE126:BE145)),  2)</f>
        <v>0</v>
      </c>
      <c r="I33" s="91">
        <v>0.21</v>
      </c>
      <c r="J33" s="90">
        <f>ROUND(((SUM(BE126:BE145))*I33),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ROUND((SUM(BF126:BF145)),  2)</f>
        <v>0</v>
      </c>
      <c r="I34" s="91">
        <v>0.12</v>
      </c>
      <c r="J34" s="90">
        <f>ROUND(((SUM(BF126:BF145))*I34),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ROUND((SUM(BG126:BG145)),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ROUND((SUM(BH126:BH145)),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ROUND((SUM(BI126:BI145)),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43</v>
      </c>
      <c r="E39" s="54"/>
      <c r="F39" s="54"/>
      <c r="G39" s="94" t="s">
        <v>44</v>
      </c>
      <c r="H39" s="95" t="s">
        <v>45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FVE Šitbořice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212" t="str">
        <f>E9</f>
        <v>00 - Vedlejší rozpočtové náklady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0" t="str">
        <f>IF(J12="","",J12)</f>
        <v>14. 5. 2025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108</v>
      </c>
      <c r="J96" s="63">
        <f>J126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110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20.100000000000001" customHeight="1">
      <c r="B98" s="107"/>
      <c r="D98" s="108" t="s">
        <v>111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20.100000000000001" customHeight="1">
      <c r="B99" s="107"/>
      <c r="D99" s="108" t="s">
        <v>112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12" s="9" customFormat="1" ht="20.100000000000001" customHeight="1">
      <c r="B100" s="107"/>
      <c r="D100" s="108" t="s">
        <v>113</v>
      </c>
      <c r="E100" s="109"/>
      <c r="F100" s="109"/>
      <c r="G100" s="109"/>
      <c r="H100" s="109"/>
      <c r="I100" s="109"/>
      <c r="J100" s="110">
        <f>J132</f>
        <v>0</v>
      </c>
      <c r="L100" s="107"/>
    </row>
    <row r="101" spans="2:12" s="9" customFormat="1" ht="20.100000000000001" customHeight="1">
      <c r="B101" s="107"/>
      <c r="D101" s="108" t="s">
        <v>114</v>
      </c>
      <c r="E101" s="109"/>
      <c r="F101" s="109"/>
      <c r="G101" s="109"/>
      <c r="H101" s="109"/>
      <c r="I101" s="109"/>
      <c r="J101" s="110">
        <f>J134</f>
        <v>0</v>
      </c>
      <c r="L101" s="107"/>
    </row>
    <row r="102" spans="2:12" s="9" customFormat="1" ht="20.100000000000001" customHeight="1">
      <c r="B102" s="107"/>
      <c r="D102" s="108" t="s">
        <v>115</v>
      </c>
      <c r="E102" s="109"/>
      <c r="F102" s="109"/>
      <c r="G102" s="109"/>
      <c r="H102" s="109"/>
      <c r="I102" s="109"/>
      <c r="J102" s="110">
        <f>J136</f>
        <v>0</v>
      </c>
      <c r="L102" s="107"/>
    </row>
    <row r="103" spans="2:12" s="9" customFormat="1" ht="20.100000000000001" customHeight="1">
      <c r="B103" s="107"/>
      <c r="D103" s="108" t="s">
        <v>116</v>
      </c>
      <c r="E103" s="109"/>
      <c r="F103" s="109"/>
      <c r="G103" s="109"/>
      <c r="H103" s="109"/>
      <c r="I103" s="109"/>
      <c r="J103" s="110">
        <f>J138</f>
        <v>0</v>
      </c>
      <c r="L103" s="107"/>
    </row>
    <row r="104" spans="2:12" s="9" customFormat="1" ht="20.100000000000001" customHeight="1">
      <c r="B104" s="107"/>
      <c r="D104" s="108" t="s">
        <v>117</v>
      </c>
      <c r="E104" s="109"/>
      <c r="F104" s="109"/>
      <c r="G104" s="109"/>
      <c r="H104" s="109"/>
      <c r="I104" s="109"/>
      <c r="J104" s="110">
        <f>J140</f>
        <v>0</v>
      </c>
      <c r="L104" s="107"/>
    </row>
    <row r="105" spans="2:12" s="9" customFormat="1" ht="20.100000000000001" customHeight="1">
      <c r="B105" s="107"/>
      <c r="D105" s="108" t="s">
        <v>118</v>
      </c>
      <c r="E105" s="109"/>
      <c r="F105" s="109"/>
      <c r="G105" s="109"/>
      <c r="H105" s="109"/>
      <c r="I105" s="109"/>
      <c r="J105" s="110">
        <f>J142</f>
        <v>0</v>
      </c>
      <c r="L105" s="107"/>
    </row>
    <row r="106" spans="2:12" s="9" customFormat="1" ht="20.100000000000001" customHeight="1">
      <c r="B106" s="107"/>
      <c r="D106" s="108" t="s">
        <v>119</v>
      </c>
      <c r="E106" s="109"/>
      <c r="F106" s="109"/>
      <c r="G106" s="109"/>
      <c r="H106" s="109"/>
      <c r="I106" s="109"/>
      <c r="J106" s="110">
        <f>J144</f>
        <v>0</v>
      </c>
      <c r="L106" s="107"/>
    </row>
    <row r="107" spans="2:12" s="1" customFormat="1" ht="21.75" customHeight="1">
      <c r="B107" s="31"/>
      <c r="L107" s="31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31"/>
    </row>
    <row r="112" spans="2:12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1"/>
    </row>
    <row r="113" spans="2:63" s="1" customFormat="1" ht="24.95" customHeight="1">
      <c r="B113" s="31"/>
      <c r="C113" s="20" t="s">
        <v>120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22" t="str">
        <f>E7</f>
        <v>FVE Šitbořice</v>
      </c>
      <c r="F116" s="223"/>
      <c r="G116" s="223"/>
      <c r="H116" s="223"/>
      <c r="L116" s="31"/>
    </row>
    <row r="117" spans="2:63" s="1" customFormat="1" ht="12" customHeight="1">
      <c r="B117" s="31"/>
      <c r="C117" s="26" t="s">
        <v>103</v>
      </c>
      <c r="L117" s="31"/>
    </row>
    <row r="118" spans="2:63" s="1" customFormat="1" ht="16.5" customHeight="1">
      <c r="B118" s="31"/>
      <c r="E118" s="212" t="str">
        <f>E9</f>
        <v>00 - Vedlejší rozpočtové náklady</v>
      </c>
      <c r="F118" s="221"/>
      <c r="G118" s="221"/>
      <c r="H118" s="221"/>
      <c r="L118" s="31"/>
    </row>
    <row r="119" spans="2:63" s="1" customFormat="1" ht="6.95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F12</f>
        <v xml:space="preserve"> </v>
      </c>
      <c r="I120" s="26" t="s">
        <v>22</v>
      </c>
      <c r="J120" s="50" t="str">
        <f>IF(J12="","",J12)</f>
        <v>14. 5. 2025</v>
      </c>
      <c r="L120" s="31"/>
    </row>
    <row r="121" spans="2:63" s="1" customFormat="1" ht="6.95" customHeight="1">
      <c r="B121" s="31"/>
      <c r="L121" s="31"/>
    </row>
    <row r="122" spans="2:63" s="1" customFormat="1" ht="15.2" customHeight="1">
      <c r="B122" s="31"/>
      <c r="C122" s="26" t="s">
        <v>24</v>
      </c>
      <c r="F122" s="24" t="str">
        <f>E15</f>
        <v xml:space="preserve"> </v>
      </c>
      <c r="I122" s="26" t="s">
        <v>29</v>
      </c>
      <c r="J122" s="29" t="str">
        <f>E21</f>
        <v xml:space="preserve"> </v>
      </c>
      <c r="L122" s="31"/>
    </row>
    <row r="123" spans="2:63" s="1" customFormat="1" ht="15.2" customHeight="1">
      <c r="B123" s="31"/>
      <c r="C123" s="26" t="s">
        <v>27</v>
      </c>
      <c r="F123" s="24" t="str">
        <f>IF(E18="","",E18)</f>
        <v>Vyplň údaj</v>
      </c>
      <c r="I123" s="26" t="s">
        <v>31</v>
      </c>
      <c r="J123" s="29" t="str">
        <f>E24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1"/>
      <c r="C125" s="112" t="s">
        <v>121</v>
      </c>
      <c r="D125" s="113" t="s">
        <v>58</v>
      </c>
      <c r="E125" s="113" t="s">
        <v>54</v>
      </c>
      <c r="F125" s="113" t="s">
        <v>55</v>
      </c>
      <c r="G125" s="113" t="s">
        <v>122</v>
      </c>
      <c r="H125" s="113" t="s">
        <v>123</v>
      </c>
      <c r="I125" s="113" t="s">
        <v>124</v>
      </c>
      <c r="J125" s="113" t="s">
        <v>107</v>
      </c>
      <c r="K125" s="114" t="s">
        <v>125</v>
      </c>
      <c r="L125" s="111"/>
      <c r="M125" s="56" t="s">
        <v>1</v>
      </c>
      <c r="N125" s="57" t="s">
        <v>37</v>
      </c>
      <c r="O125" s="57" t="s">
        <v>126</v>
      </c>
      <c r="P125" s="57" t="s">
        <v>127</v>
      </c>
      <c r="Q125" s="57" t="s">
        <v>128</v>
      </c>
      <c r="R125" s="57" t="s">
        <v>129</v>
      </c>
      <c r="S125" s="57" t="s">
        <v>130</v>
      </c>
      <c r="T125" s="58" t="s">
        <v>131</v>
      </c>
    </row>
    <row r="126" spans="2:63" s="1" customFormat="1" ht="22.7" customHeight="1">
      <c r="B126" s="31"/>
      <c r="C126" s="61" t="s">
        <v>132</v>
      </c>
      <c r="J126" s="115">
        <f>BK126</f>
        <v>0</v>
      </c>
      <c r="L126" s="31"/>
      <c r="M126" s="59"/>
      <c r="N126" s="51"/>
      <c r="O126" s="51"/>
      <c r="P126" s="116">
        <f>P127</f>
        <v>0</v>
      </c>
      <c r="Q126" s="51"/>
      <c r="R126" s="116">
        <f>R127</f>
        <v>0</v>
      </c>
      <c r="S126" s="51"/>
      <c r="T126" s="117">
        <f>T127</f>
        <v>0</v>
      </c>
      <c r="AT126" s="16" t="s">
        <v>72</v>
      </c>
      <c r="AU126" s="16" t="s">
        <v>109</v>
      </c>
      <c r="BK126" s="118">
        <f>BK127</f>
        <v>0</v>
      </c>
    </row>
    <row r="127" spans="2:63" s="11" customFormat="1" ht="26.1" customHeight="1">
      <c r="B127" s="119"/>
      <c r="D127" s="120" t="s">
        <v>72</v>
      </c>
      <c r="E127" s="121" t="s">
        <v>133</v>
      </c>
      <c r="F127" s="121" t="s">
        <v>79</v>
      </c>
      <c r="I127" s="122"/>
      <c r="J127" s="123">
        <f>BK127</f>
        <v>0</v>
      </c>
      <c r="L127" s="119"/>
      <c r="M127" s="124"/>
      <c r="P127" s="125">
        <f>P128+P130+P132+P134+P136+P138+P140+P142+P144</f>
        <v>0</v>
      </c>
      <c r="R127" s="125">
        <f>R128+R130+R132+R134+R136+R138+R140+R142+R144</f>
        <v>0</v>
      </c>
      <c r="T127" s="126">
        <f>T128+T130+T132+T134+T136+T138+T140+T142+T144</f>
        <v>0</v>
      </c>
      <c r="AR127" s="120" t="s">
        <v>134</v>
      </c>
      <c r="AT127" s="127" t="s">
        <v>72</v>
      </c>
      <c r="AU127" s="127" t="s">
        <v>73</v>
      </c>
      <c r="AY127" s="120" t="s">
        <v>135</v>
      </c>
      <c r="BK127" s="128">
        <f>BK128+BK130+BK132+BK134+BK136+BK138+BK140+BK142+BK144</f>
        <v>0</v>
      </c>
    </row>
    <row r="128" spans="2:63" s="11" customFormat="1" ht="22.7" customHeight="1">
      <c r="B128" s="119"/>
      <c r="D128" s="120" t="s">
        <v>72</v>
      </c>
      <c r="E128" s="129" t="s">
        <v>136</v>
      </c>
      <c r="F128" s="129" t="s">
        <v>137</v>
      </c>
      <c r="I128" s="122"/>
      <c r="J128" s="130">
        <f>BK128</f>
        <v>0</v>
      </c>
      <c r="L128" s="119"/>
      <c r="M128" s="124"/>
      <c r="P128" s="125">
        <f>P129</f>
        <v>0</v>
      </c>
      <c r="R128" s="125">
        <f>R129</f>
        <v>0</v>
      </c>
      <c r="T128" s="126">
        <f>T129</f>
        <v>0</v>
      </c>
      <c r="AR128" s="120" t="s">
        <v>134</v>
      </c>
      <c r="AT128" s="127" t="s">
        <v>72</v>
      </c>
      <c r="AU128" s="127" t="s">
        <v>81</v>
      </c>
      <c r="AY128" s="120" t="s">
        <v>135</v>
      </c>
      <c r="BK128" s="128">
        <f>BK129</f>
        <v>0</v>
      </c>
    </row>
    <row r="129" spans="2:65" s="1" customFormat="1" ht="16.5" customHeight="1">
      <c r="B129" s="31"/>
      <c r="C129" s="131" t="s">
        <v>81</v>
      </c>
      <c r="D129" s="131" t="s">
        <v>138</v>
      </c>
      <c r="E129" s="132" t="s">
        <v>139</v>
      </c>
      <c r="F129" s="133" t="s">
        <v>137</v>
      </c>
      <c r="G129" s="134" t="s">
        <v>140</v>
      </c>
      <c r="H129" s="135">
        <v>1</v>
      </c>
      <c r="I129" s="136"/>
      <c r="J129" s="137">
        <f>ROUND(I129*H129,2)</f>
        <v>0</v>
      </c>
      <c r="K129" s="133" t="s">
        <v>1</v>
      </c>
      <c r="L129" s="31"/>
      <c r="M129" s="138" t="s">
        <v>1</v>
      </c>
      <c r="N129" s="139" t="s">
        <v>38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141</v>
      </c>
      <c r="AT129" s="142" t="s">
        <v>138</v>
      </c>
      <c r="AU129" s="142" t="s">
        <v>83</v>
      </c>
      <c r="AY129" s="16" t="s">
        <v>135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81</v>
      </c>
      <c r="BK129" s="143">
        <f>ROUND(I129*H129,2)</f>
        <v>0</v>
      </c>
      <c r="BL129" s="16" t="s">
        <v>141</v>
      </c>
      <c r="BM129" s="142" t="s">
        <v>142</v>
      </c>
    </row>
    <row r="130" spans="2:65" s="11" customFormat="1" ht="22.7" customHeight="1">
      <c r="B130" s="119"/>
      <c r="D130" s="120" t="s">
        <v>72</v>
      </c>
      <c r="E130" s="129" t="s">
        <v>143</v>
      </c>
      <c r="F130" s="129" t="s">
        <v>144</v>
      </c>
      <c r="I130" s="122"/>
      <c r="J130" s="130">
        <f>BK130</f>
        <v>0</v>
      </c>
      <c r="L130" s="119"/>
      <c r="M130" s="124"/>
      <c r="P130" s="125">
        <f>P131</f>
        <v>0</v>
      </c>
      <c r="R130" s="125">
        <f>R131</f>
        <v>0</v>
      </c>
      <c r="T130" s="126">
        <f>T131</f>
        <v>0</v>
      </c>
      <c r="AR130" s="120" t="s">
        <v>134</v>
      </c>
      <c r="AT130" s="127" t="s">
        <v>72</v>
      </c>
      <c r="AU130" s="127" t="s">
        <v>81</v>
      </c>
      <c r="AY130" s="120" t="s">
        <v>135</v>
      </c>
      <c r="BK130" s="128">
        <f>BK131</f>
        <v>0</v>
      </c>
    </row>
    <row r="131" spans="2:65" s="1" customFormat="1" ht="16.5" customHeight="1">
      <c r="B131" s="31"/>
      <c r="C131" s="131" t="s">
        <v>83</v>
      </c>
      <c r="D131" s="131" t="s">
        <v>138</v>
      </c>
      <c r="E131" s="132" t="s">
        <v>145</v>
      </c>
      <c r="F131" s="133" t="s">
        <v>144</v>
      </c>
      <c r="G131" s="134" t="s">
        <v>140</v>
      </c>
      <c r="H131" s="135">
        <v>1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141</v>
      </c>
      <c r="AT131" s="142" t="s">
        <v>138</v>
      </c>
      <c r="AU131" s="142" t="s">
        <v>83</v>
      </c>
      <c r="AY131" s="16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141</v>
      </c>
      <c r="BM131" s="142" t="s">
        <v>146</v>
      </c>
    </row>
    <row r="132" spans="2:65" s="11" customFormat="1" ht="22.7" customHeight="1">
      <c r="B132" s="119"/>
      <c r="D132" s="120" t="s">
        <v>72</v>
      </c>
      <c r="E132" s="129" t="s">
        <v>147</v>
      </c>
      <c r="F132" s="129" t="s">
        <v>148</v>
      </c>
      <c r="I132" s="122"/>
      <c r="J132" s="130">
        <f>BK132</f>
        <v>0</v>
      </c>
      <c r="L132" s="119"/>
      <c r="M132" s="124"/>
      <c r="P132" s="125">
        <f>P133</f>
        <v>0</v>
      </c>
      <c r="R132" s="125">
        <f>R133</f>
        <v>0</v>
      </c>
      <c r="T132" s="126">
        <f>T133</f>
        <v>0</v>
      </c>
      <c r="AR132" s="120" t="s">
        <v>134</v>
      </c>
      <c r="AT132" s="127" t="s">
        <v>72</v>
      </c>
      <c r="AU132" s="127" t="s">
        <v>81</v>
      </c>
      <c r="AY132" s="120" t="s">
        <v>135</v>
      </c>
      <c r="BK132" s="128">
        <f>BK133</f>
        <v>0</v>
      </c>
    </row>
    <row r="133" spans="2:65" s="1" customFormat="1" ht="16.5" customHeight="1">
      <c r="B133" s="31"/>
      <c r="C133" s="131" t="s">
        <v>149</v>
      </c>
      <c r="D133" s="131" t="s">
        <v>138</v>
      </c>
      <c r="E133" s="132" t="s">
        <v>150</v>
      </c>
      <c r="F133" s="133" t="s">
        <v>148</v>
      </c>
      <c r="G133" s="134" t="s">
        <v>140</v>
      </c>
      <c r="H133" s="135">
        <v>1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83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151</v>
      </c>
    </row>
    <row r="134" spans="2:65" s="11" customFormat="1" ht="22.7" customHeight="1">
      <c r="B134" s="119"/>
      <c r="D134" s="120" t="s">
        <v>72</v>
      </c>
      <c r="E134" s="129" t="s">
        <v>152</v>
      </c>
      <c r="F134" s="129" t="s">
        <v>153</v>
      </c>
      <c r="I134" s="122"/>
      <c r="J134" s="130">
        <f>BK134</f>
        <v>0</v>
      </c>
      <c r="L134" s="119"/>
      <c r="M134" s="124"/>
      <c r="P134" s="125">
        <f>P135</f>
        <v>0</v>
      </c>
      <c r="R134" s="125">
        <f>R135</f>
        <v>0</v>
      </c>
      <c r="T134" s="126">
        <f>T135</f>
        <v>0</v>
      </c>
      <c r="AR134" s="120" t="s">
        <v>134</v>
      </c>
      <c r="AT134" s="127" t="s">
        <v>72</v>
      </c>
      <c r="AU134" s="127" t="s">
        <v>81</v>
      </c>
      <c r="AY134" s="120" t="s">
        <v>135</v>
      </c>
      <c r="BK134" s="128">
        <f>BK135</f>
        <v>0</v>
      </c>
    </row>
    <row r="135" spans="2:65" s="1" customFormat="1" ht="16.5" customHeight="1">
      <c r="B135" s="31"/>
      <c r="C135" s="131" t="s">
        <v>141</v>
      </c>
      <c r="D135" s="131" t="s">
        <v>138</v>
      </c>
      <c r="E135" s="132" t="s">
        <v>154</v>
      </c>
      <c r="F135" s="133" t="s">
        <v>153</v>
      </c>
      <c r="G135" s="134" t="s">
        <v>140</v>
      </c>
      <c r="H135" s="135">
        <v>1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141</v>
      </c>
      <c r="AT135" s="142" t="s">
        <v>138</v>
      </c>
      <c r="AU135" s="142" t="s">
        <v>83</v>
      </c>
      <c r="AY135" s="16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141</v>
      </c>
      <c r="BM135" s="142" t="s">
        <v>155</v>
      </c>
    </row>
    <row r="136" spans="2:65" s="11" customFormat="1" ht="22.7" customHeight="1">
      <c r="B136" s="119"/>
      <c r="D136" s="120" t="s">
        <v>72</v>
      </c>
      <c r="E136" s="129" t="s">
        <v>156</v>
      </c>
      <c r="F136" s="129" t="s">
        <v>157</v>
      </c>
      <c r="I136" s="122"/>
      <c r="J136" s="130">
        <f>BK136</f>
        <v>0</v>
      </c>
      <c r="L136" s="119"/>
      <c r="M136" s="124"/>
      <c r="P136" s="125">
        <f>P137</f>
        <v>0</v>
      </c>
      <c r="R136" s="125">
        <f>R137</f>
        <v>0</v>
      </c>
      <c r="T136" s="126">
        <f>T137</f>
        <v>0</v>
      </c>
      <c r="AR136" s="120" t="s">
        <v>134</v>
      </c>
      <c r="AT136" s="127" t="s">
        <v>72</v>
      </c>
      <c r="AU136" s="127" t="s">
        <v>81</v>
      </c>
      <c r="AY136" s="120" t="s">
        <v>135</v>
      </c>
      <c r="BK136" s="128">
        <f>BK137</f>
        <v>0</v>
      </c>
    </row>
    <row r="137" spans="2:65" s="1" customFormat="1" ht="16.5" customHeight="1">
      <c r="B137" s="31"/>
      <c r="C137" s="131" t="s">
        <v>134</v>
      </c>
      <c r="D137" s="131" t="s">
        <v>138</v>
      </c>
      <c r="E137" s="132" t="s">
        <v>158</v>
      </c>
      <c r="F137" s="133" t="s">
        <v>157</v>
      </c>
      <c r="G137" s="134" t="s">
        <v>140</v>
      </c>
      <c r="H137" s="135">
        <v>1</v>
      </c>
      <c r="I137" s="136"/>
      <c r="J137" s="137">
        <f>ROUND(I137*H137,2)</f>
        <v>0</v>
      </c>
      <c r="K137" s="133" t="s">
        <v>1</v>
      </c>
      <c r="L137" s="31"/>
      <c r="M137" s="138" t="s">
        <v>1</v>
      </c>
      <c r="N137" s="139" t="s">
        <v>38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141</v>
      </c>
      <c r="AT137" s="142" t="s">
        <v>138</v>
      </c>
      <c r="AU137" s="142" t="s">
        <v>83</v>
      </c>
      <c r="AY137" s="16" t="s">
        <v>135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6" t="s">
        <v>81</v>
      </c>
      <c r="BK137" s="143">
        <f>ROUND(I137*H137,2)</f>
        <v>0</v>
      </c>
      <c r="BL137" s="16" t="s">
        <v>141</v>
      </c>
      <c r="BM137" s="142" t="s">
        <v>159</v>
      </c>
    </row>
    <row r="138" spans="2:65" s="11" customFormat="1" ht="22.7" customHeight="1">
      <c r="B138" s="119"/>
      <c r="D138" s="120" t="s">
        <v>72</v>
      </c>
      <c r="E138" s="129" t="s">
        <v>160</v>
      </c>
      <c r="F138" s="129" t="s">
        <v>161</v>
      </c>
      <c r="I138" s="122"/>
      <c r="J138" s="130">
        <f>BK138</f>
        <v>0</v>
      </c>
      <c r="L138" s="119"/>
      <c r="M138" s="124"/>
      <c r="P138" s="125">
        <f>P139</f>
        <v>0</v>
      </c>
      <c r="R138" s="125">
        <f>R139</f>
        <v>0</v>
      </c>
      <c r="T138" s="126">
        <f>T139</f>
        <v>0</v>
      </c>
      <c r="AR138" s="120" t="s">
        <v>134</v>
      </c>
      <c r="AT138" s="127" t="s">
        <v>72</v>
      </c>
      <c r="AU138" s="127" t="s">
        <v>81</v>
      </c>
      <c r="AY138" s="120" t="s">
        <v>135</v>
      </c>
      <c r="BK138" s="128">
        <f>BK139</f>
        <v>0</v>
      </c>
    </row>
    <row r="139" spans="2:65" s="1" customFormat="1" ht="16.5" customHeight="1">
      <c r="B139" s="31"/>
      <c r="C139" s="131" t="s">
        <v>162</v>
      </c>
      <c r="D139" s="131" t="s">
        <v>138</v>
      </c>
      <c r="E139" s="132" t="s">
        <v>163</v>
      </c>
      <c r="F139" s="133" t="s">
        <v>161</v>
      </c>
      <c r="G139" s="134" t="s">
        <v>140</v>
      </c>
      <c r="H139" s="135">
        <v>1</v>
      </c>
      <c r="I139" s="136"/>
      <c r="J139" s="137">
        <f>ROUND(I139*H139,2)</f>
        <v>0</v>
      </c>
      <c r="K139" s="133" t="s">
        <v>1</v>
      </c>
      <c r="L139" s="31"/>
      <c r="M139" s="138" t="s">
        <v>1</v>
      </c>
      <c r="N139" s="139" t="s">
        <v>38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141</v>
      </c>
      <c r="AT139" s="142" t="s">
        <v>138</v>
      </c>
      <c r="AU139" s="142" t="s">
        <v>83</v>
      </c>
      <c r="AY139" s="16" t="s">
        <v>135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81</v>
      </c>
      <c r="BK139" s="143">
        <f>ROUND(I139*H139,2)</f>
        <v>0</v>
      </c>
      <c r="BL139" s="16" t="s">
        <v>141</v>
      </c>
      <c r="BM139" s="142" t="s">
        <v>164</v>
      </c>
    </row>
    <row r="140" spans="2:65" s="11" customFormat="1" ht="22.7" customHeight="1">
      <c r="B140" s="119"/>
      <c r="D140" s="120" t="s">
        <v>72</v>
      </c>
      <c r="E140" s="129" t="s">
        <v>165</v>
      </c>
      <c r="F140" s="129" t="s">
        <v>166</v>
      </c>
      <c r="I140" s="122"/>
      <c r="J140" s="130">
        <f>BK140</f>
        <v>0</v>
      </c>
      <c r="L140" s="119"/>
      <c r="M140" s="124"/>
      <c r="P140" s="125">
        <f>P141</f>
        <v>0</v>
      </c>
      <c r="R140" s="125">
        <f>R141</f>
        <v>0</v>
      </c>
      <c r="T140" s="126">
        <f>T141</f>
        <v>0</v>
      </c>
      <c r="AR140" s="120" t="s">
        <v>134</v>
      </c>
      <c r="AT140" s="127" t="s">
        <v>72</v>
      </c>
      <c r="AU140" s="127" t="s">
        <v>81</v>
      </c>
      <c r="AY140" s="120" t="s">
        <v>135</v>
      </c>
      <c r="BK140" s="128">
        <f>BK141</f>
        <v>0</v>
      </c>
    </row>
    <row r="141" spans="2:65" s="1" customFormat="1" ht="16.5" customHeight="1">
      <c r="B141" s="31"/>
      <c r="C141" s="131" t="s">
        <v>167</v>
      </c>
      <c r="D141" s="131" t="s">
        <v>138</v>
      </c>
      <c r="E141" s="132" t="s">
        <v>168</v>
      </c>
      <c r="F141" s="133" t="s">
        <v>166</v>
      </c>
      <c r="G141" s="134" t="s">
        <v>140</v>
      </c>
      <c r="H141" s="135">
        <v>1</v>
      </c>
      <c r="I141" s="136"/>
      <c r="J141" s="137">
        <f>ROUND(I141*H141,2)</f>
        <v>0</v>
      </c>
      <c r="K141" s="133" t="s">
        <v>1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141</v>
      </c>
      <c r="AT141" s="142" t="s">
        <v>138</v>
      </c>
      <c r="AU141" s="142" t="s">
        <v>83</v>
      </c>
      <c r="AY141" s="16" t="s">
        <v>135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141</v>
      </c>
      <c r="BM141" s="142" t="s">
        <v>169</v>
      </c>
    </row>
    <row r="142" spans="2:65" s="11" customFormat="1" ht="22.7" customHeight="1">
      <c r="B142" s="119"/>
      <c r="D142" s="120" t="s">
        <v>72</v>
      </c>
      <c r="E142" s="129" t="s">
        <v>170</v>
      </c>
      <c r="F142" s="129" t="s">
        <v>171</v>
      </c>
      <c r="I142" s="122"/>
      <c r="J142" s="130">
        <f>BK142</f>
        <v>0</v>
      </c>
      <c r="L142" s="119"/>
      <c r="M142" s="124"/>
      <c r="P142" s="125">
        <f>P143</f>
        <v>0</v>
      </c>
      <c r="R142" s="125">
        <f>R143</f>
        <v>0</v>
      </c>
      <c r="T142" s="126">
        <f>T143</f>
        <v>0</v>
      </c>
      <c r="AR142" s="120" t="s">
        <v>134</v>
      </c>
      <c r="AT142" s="127" t="s">
        <v>72</v>
      </c>
      <c r="AU142" s="127" t="s">
        <v>81</v>
      </c>
      <c r="AY142" s="120" t="s">
        <v>135</v>
      </c>
      <c r="BK142" s="128">
        <f>BK143</f>
        <v>0</v>
      </c>
    </row>
    <row r="143" spans="2:65" s="1" customFormat="1" ht="16.5" customHeight="1">
      <c r="B143" s="31"/>
      <c r="C143" s="131" t="s">
        <v>172</v>
      </c>
      <c r="D143" s="131" t="s">
        <v>138</v>
      </c>
      <c r="E143" s="132" t="s">
        <v>173</v>
      </c>
      <c r="F143" s="133" t="s">
        <v>174</v>
      </c>
      <c r="G143" s="134" t="s">
        <v>140</v>
      </c>
      <c r="H143" s="135">
        <v>1</v>
      </c>
      <c r="I143" s="136"/>
      <c r="J143" s="137">
        <f>ROUND(I143*H143,2)</f>
        <v>0</v>
      </c>
      <c r="K143" s="133" t="s">
        <v>1</v>
      </c>
      <c r="L143" s="31"/>
      <c r="M143" s="138" t="s">
        <v>1</v>
      </c>
      <c r="N143" s="139" t="s">
        <v>38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141</v>
      </c>
      <c r="AT143" s="142" t="s">
        <v>138</v>
      </c>
      <c r="AU143" s="142" t="s">
        <v>83</v>
      </c>
      <c r="AY143" s="16" t="s">
        <v>135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81</v>
      </c>
      <c r="BK143" s="143">
        <f>ROUND(I143*H143,2)</f>
        <v>0</v>
      </c>
      <c r="BL143" s="16" t="s">
        <v>141</v>
      </c>
      <c r="BM143" s="142" t="s">
        <v>175</v>
      </c>
    </row>
    <row r="144" spans="2:65" s="11" customFormat="1" ht="22.7" customHeight="1">
      <c r="B144" s="119"/>
      <c r="D144" s="120" t="s">
        <v>72</v>
      </c>
      <c r="E144" s="129" t="s">
        <v>176</v>
      </c>
      <c r="F144" s="129" t="s">
        <v>177</v>
      </c>
      <c r="I144" s="122"/>
      <c r="J144" s="130">
        <f>BK144</f>
        <v>0</v>
      </c>
      <c r="L144" s="119"/>
      <c r="M144" s="124"/>
      <c r="P144" s="125">
        <f>P145</f>
        <v>0</v>
      </c>
      <c r="R144" s="125">
        <f>R145</f>
        <v>0</v>
      </c>
      <c r="T144" s="126">
        <f>T145</f>
        <v>0</v>
      </c>
      <c r="AR144" s="120" t="s">
        <v>134</v>
      </c>
      <c r="AT144" s="127" t="s">
        <v>72</v>
      </c>
      <c r="AU144" s="127" t="s">
        <v>81</v>
      </c>
      <c r="AY144" s="120" t="s">
        <v>135</v>
      </c>
      <c r="BK144" s="128">
        <f>BK145</f>
        <v>0</v>
      </c>
    </row>
    <row r="145" spans="2:65" s="1" customFormat="1" ht="16.5" customHeight="1">
      <c r="B145" s="31"/>
      <c r="C145" s="131" t="s">
        <v>178</v>
      </c>
      <c r="D145" s="131" t="s">
        <v>138</v>
      </c>
      <c r="E145" s="132" t="s">
        <v>179</v>
      </c>
      <c r="F145" s="133" t="s">
        <v>177</v>
      </c>
      <c r="G145" s="134" t="s">
        <v>140</v>
      </c>
      <c r="H145" s="135">
        <v>1</v>
      </c>
      <c r="I145" s="136"/>
      <c r="J145" s="137">
        <f>ROUND(I145*H145,2)</f>
        <v>0</v>
      </c>
      <c r="K145" s="133" t="s">
        <v>1</v>
      </c>
      <c r="L145" s="31"/>
      <c r="M145" s="144" t="s">
        <v>1</v>
      </c>
      <c r="N145" s="145" t="s">
        <v>38</v>
      </c>
      <c r="O145" s="146"/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AR145" s="142" t="s">
        <v>141</v>
      </c>
      <c r="AT145" s="142" t="s">
        <v>138</v>
      </c>
      <c r="AU145" s="142" t="s">
        <v>83</v>
      </c>
      <c r="AY145" s="16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81</v>
      </c>
      <c r="BK145" s="143">
        <f>ROUND(I145*H145,2)</f>
        <v>0</v>
      </c>
      <c r="BL145" s="16" t="s">
        <v>141</v>
      </c>
      <c r="BM145" s="142" t="s">
        <v>180</v>
      </c>
    </row>
    <row r="146" spans="2:65" s="1" customFormat="1" ht="6.95" customHeight="1">
      <c r="B146" s="42"/>
      <c r="C146" s="43"/>
      <c r="D146" s="43"/>
      <c r="E146" s="43"/>
      <c r="F146" s="43"/>
      <c r="G146" s="43"/>
      <c r="H146" s="43"/>
      <c r="I146" s="43"/>
      <c r="J146" s="43"/>
      <c r="K146" s="43"/>
      <c r="L146" s="31"/>
    </row>
  </sheetData>
  <sheetProtection algorithmName="SHA-512" hashValue="WNR0FsPdYuYRgjJz78opWhRrVHhpIdYXMo695oKIxSTPjNwV2qV+B89ZhQVb39aitonU3zWTtvvz+cMLcO/CrQ==" saltValue="tge+AddF6Gk0JPRdThHXrAuni6QfaxMblUYy7/9GoOFEnbecEcSBR5cKrn7N0ZI8AjRSBti3fBlocGFnCcziuQ==" spinCount="100000" sheet="1" objects="1" scenarios="1" formatColumns="0" formatRows="0" autoFilter="0"/>
  <autoFilter ref="C125:K145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1"/>
  <sheetViews>
    <sheetView showGridLines="0" tabSelected="1" topLeftCell="A175" workbookViewId="0">
      <selection activeCell="F182" sqref="F182"/>
    </sheetView>
  </sheetViews>
  <sheetFormatPr defaultColWidth="12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86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FVE Šitbořice</v>
      </c>
      <c r="F7" s="223"/>
      <c r="G7" s="223"/>
      <c r="H7" s="223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212" t="s">
        <v>181</v>
      </c>
      <c r="F9" s="221"/>
      <c r="G9" s="221"/>
      <c r="H9" s="22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0" t="str">
        <f>'Rekapitulace stavby'!AN8</f>
        <v>14. 5. 2025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4"/>
      <c r="G18" s="194"/>
      <c r="H18" s="19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6"/>
      <c r="E27" s="198" t="s">
        <v>1</v>
      </c>
      <c r="F27" s="198"/>
      <c r="G27" s="198"/>
      <c r="H27" s="198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5" customHeight="1">
      <c r="B30" s="31"/>
      <c r="D30" s="87" t="s">
        <v>33</v>
      </c>
      <c r="J30" s="63">
        <f>ROUND(J131,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35</v>
      </c>
      <c r="I32" s="88" t="s">
        <v>34</v>
      </c>
      <c r="J32" s="88" t="s">
        <v>36</v>
      </c>
      <c r="L32" s="31"/>
    </row>
    <row r="33" spans="2:12" s="1" customFormat="1" ht="14.45" customHeight="1">
      <c r="B33" s="31"/>
      <c r="D33" s="89" t="s">
        <v>37</v>
      </c>
      <c r="E33" s="26" t="s">
        <v>38</v>
      </c>
      <c r="F33" s="90">
        <f>ROUND((SUM(BE131:BE220)),  2)</f>
        <v>0</v>
      </c>
      <c r="I33" s="91">
        <v>0.21</v>
      </c>
      <c r="J33" s="90">
        <f>ROUND(((SUM(BE131:BE220))*I33),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ROUND((SUM(BF131:BF220)),  2)</f>
        <v>0</v>
      </c>
      <c r="I34" s="91">
        <v>0.12</v>
      </c>
      <c r="J34" s="90">
        <f>ROUND(((SUM(BF131:BF220))*I34),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ROUND((SUM(BG131:BG220)),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ROUND((SUM(BH131:BH220)),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ROUND((SUM(BI131:BI220)),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43</v>
      </c>
      <c r="E39" s="54"/>
      <c r="F39" s="54"/>
      <c r="G39" s="94" t="s">
        <v>44</v>
      </c>
      <c r="H39" s="95" t="s">
        <v>45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FVE Šitbořice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212" t="str">
        <f>E9</f>
        <v>01 - ČOV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0" t="str">
        <f>IF(J12="","",J12)</f>
        <v>14. 5. 2025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108</v>
      </c>
      <c r="J96" s="63">
        <f>J131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182</v>
      </c>
      <c r="E97" s="105"/>
      <c r="F97" s="105"/>
      <c r="G97" s="105"/>
      <c r="H97" s="105"/>
      <c r="I97" s="105"/>
      <c r="J97" s="106">
        <f>J132</f>
        <v>0</v>
      </c>
      <c r="L97" s="103"/>
    </row>
    <row r="98" spans="2:12" s="8" customFormat="1" ht="24.95" customHeight="1">
      <c r="B98" s="103"/>
      <c r="D98" s="104" t="s">
        <v>183</v>
      </c>
      <c r="E98" s="105"/>
      <c r="F98" s="105"/>
      <c r="G98" s="105"/>
      <c r="H98" s="105"/>
      <c r="I98" s="105"/>
      <c r="J98" s="106">
        <f>J137</f>
        <v>0</v>
      </c>
      <c r="L98" s="103"/>
    </row>
    <row r="99" spans="2:12" s="8" customFormat="1" ht="24.95" customHeight="1">
      <c r="B99" s="103"/>
      <c r="D99" s="104" t="s">
        <v>184</v>
      </c>
      <c r="E99" s="105"/>
      <c r="F99" s="105"/>
      <c r="G99" s="105"/>
      <c r="H99" s="105"/>
      <c r="I99" s="105"/>
      <c r="J99" s="106">
        <f>J139</f>
        <v>0</v>
      </c>
      <c r="L99" s="103"/>
    </row>
    <row r="100" spans="2:12" s="8" customFormat="1" ht="24.95" customHeight="1">
      <c r="B100" s="103"/>
      <c r="D100" s="104" t="s">
        <v>185</v>
      </c>
      <c r="E100" s="105"/>
      <c r="F100" s="105"/>
      <c r="G100" s="105"/>
      <c r="H100" s="105"/>
      <c r="I100" s="105"/>
      <c r="J100" s="106">
        <f>J146</f>
        <v>0</v>
      </c>
      <c r="L100" s="103"/>
    </row>
    <row r="101" spans="2:12" s="8" customFormat="1" ht="24.95" customHeight="1">
      <c r="B101" s="103"/>
      <c r="D101" s="104" t="s">
        <v>186</v>
      </c>
      <c r="E101" s="105"/>
      <c r="F101" s="105"/>
      <c r="G101" s="105"/>
      <c r="H101" s="105"/>
      <c r="I101" s="105"/>
      <c r="J101" s="106">
        <f>J158</f>
        <v>0</v>
      </c>
      <c r="L101" s="103"/>
    </row>
    <row r="102" spans="2:12" s="8" customFormat="1" ht="24.95" customHeight="1">
      <c r="B102" s="103"/>
      <c r="D102" s="104" t="s">
        <v>187</v>
      </c>
      <c r="E102" s="105"/>
      <c r="F102" s="105"/>
      <c r="G102" s="105"/>
      <c r="H102" s="105"/>
      <c r="I102" s="105"/>
      <c r="J102" s="106">
        <f>J168</f>
        <v>0</v>
      </c>
      <c r="L102" s="103"/>
    </row>
    <row r="103" spans="2:12" s="8" customFormat="1" ht="24.95" customHeight="1">
      <c r="B103" s="103"/>
      <c r="D103" s="104" t="s">
        <v>188</v>
      </c>
      <c r="E103" s="105"/>
      <c r="F103" s="105"/>
      <c r="G103" s="105"/>
      <c r="H103" s="105"/>
      <c r="I103" s="105"/>
      <c r="J103" s="106">
        <f>J172</f>
        <v>0</v>
      </c>
      <c r="L103" s="103"/>
    </row>
    <row r="104" spans="2:12" s="8" customFormat="1" ht="24.95" customHeight="1">
      <c r="B104" s="103"/>
      <c r="D104" s="104" t="s">
        <v>189</v>
      </c>
      <c r="E104" s="105"/>
      <c r="F104" s="105"/>
      <c r="G104" s="105"/>
      <c r="H104" s="105"/>
      <c r="I104" s="105"/>
      <c r="J104" s="106">
        <f>J183</f>
        <v>0</v>
      </c>
      <c r="L104" s="103"/>
    </row>
    <row r="105" spans="2:12" s="9" customFormat="1" ht="20.100000000000001" customHeight="1">
      <c r="B105" s="107"/>
      <c r="D105" s="108" t="s">
        <v>190</v>
      </c>
      <c r="E105" s="109"/>
      <c r="F105" s="109"/>
      <c r="G105" s="109"/>
      <c r="H105" s="109"/>
      <c r="I105" s="109"/>
      <c r="J105" s="110">
        <f>J184</f>
        <v>0</v>
      </c>
      <c r="L105" s="107"/>
    </row>
    <row r="106" spans="2:12" s="9" customFormat="1" ht="20.100000000000001" customHeight="1">
      <c r="B106" s="107"/>
      <c r="D106" s="108" t="s">
        <v>191</v>
      </c>
      <c r="E106" s="109"/>
      <c r="F106" s="109"/>
      <c r="G106" s="109"/>
      <c r="H106" s="109"/>
      <c r="I106" s="109"/>
      <c r="J106" s="110">
        <f>J196</f>
        <v>0</v>
      </c>
      <c r="L106" s="107"/>
    </row>
    <row r="107" spans="2:12" s="8" customFormat="1" ht="24.95" customHeight="1">
      <c r="B107" s="103"/>
      <c r="D107" s="104" t="s">
        <v>192</v>
      </c>
      <c r="E107" s="105"/>
      <c r="F107" s="105"/>
      <c r="G107" s="105"/>
      <c r="H107" s="105"/>
      <c r="I107" s="105"/>
      <c r="J107" s="106">
        <f>J199</f>
        <v>0</v>
      </c>
      <c r="L107" s="103"/>
    </row>
    <row r="108" spans="2:12" s="9" customFormat="1" ht="20.100000000000001" customHeight="1">
      <c r="B108" s="107"/>
      <c r="D108" s="108" t="s">
        <v>193</v>
      </c>
      <c r="E108" s="109"/>
      <c r="F108" s="109"/>
      <c r="G108" s="109"/>
      <c r="H108" s="109"/>
      <c r="I108" s="109"/>
      <c r="J108" s="110">
        <f>J200</f>
        <v>0</v>
      </c>
      <c r="L108" s="107"/>
    </row>
    <row r="109" spans="2:12" s="9" customFormat="1" ht="20.100000000000001" customHeight="1">
      <c r="B109" s="107"/>
      <c r="D109" s="108" t="s">
        <v>194</v>
      </c>
      <c r="E109" s="109"/>
      <c r="F109" s="109"/>
      <c r="G109" s="109"/>
      <c r="H109" s="109"/>
      <c r="I109" s="109"/>
      <c r="J109" s="110">
        <f>J207</f>
        <v>0</v>
      </c>
      <c r="L109" s="107"/>
    </row>
    <row r="110" spans="2:12" s="9" customFormat="1" ht="20.100000000000001" customHeight="1">
      <c r="B110" s="107"/>
      <c r="D110" s="108" t="s">
        <v>195</v>
      </c>
      <c r="E110" s="109"/>
      <c r="F110" s="109"/>
      <c r="G110" s="109"/>
      <c r="H110" s="109"/>
      <c r="I110" s="109"/>
      <c r="J110" s="110">
        <f>J210</f>
        <v>0</v>
      </c>
      <c r="L110" s="107"/>
    </row>
    <row r="111" spans="2:12" s="9" customFormat="1" ht="20.100000000000001" customHeight="1">
      <c r="B111" s="107"/>
      <c r="D111" s="108" t="s">
        <v>196</v>
      </c>
      <c r="E111" s="109"/>
      <c r="F111" s="109"/>
      <c r="G111" s="109"/>
      <c r="H111" s="109"/>
      <c r="I111" s="109"/>
      <c r="J111" s="110">
        <f>J212</f>
        <v>0</v>
      </c>
      <c r="L111" s="107"/>
    </row>
    <row r="112" spans="2:12" s="1" customFormat="1" ht="21.75" customHeight="1">
      <c r="B112" s="31"/>
      <c r="L112" s="31"/>
    </row>
    <row r="113" spans="2:12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31"/>
    </row>
    <row r="117" spans="2:12" s="1" customFormat="1" ht="6.95" customHeight="1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1"/>
    </row>
    <row r="118" spans="2:12" s="1" customFormat="1" ht="24.95" customHeight="1">
      <c r="B118" s="31"/>
      <c r="C118" s="20" t="s">
        <v>120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16</v>
      </c>
      <c r="L120" s="31"/>
    </row>
    <row r="121" spans="2:12" s="1" customFormat="1" ht="16.5" customHeight="1">
      <c r="B121" s="31"/>
      <c r="E121" s="222" t="str">
        <f>E7</f>
        <v>FVE Šitbořice</v>
      </c>
      <c r="F121" s="223"/>
      <c r="G121" s="223"/>
      <c r="H121" s="223"/>
      <c r="L121" s="31"/>
    </row>
    <row r="122" spans="2:12" s="1" customFormat="1" ht="12" customHeight="1">
      <c r="B122" s="31"/>
      <c r="C122" s="26" t="s">
        <v>103</v>
      </c>
      <c r="L122" s="31"/>
    </row>
    <row r="123" spans="2:12" s="1" customFormat="1" ht="16.5" customHeight="1">
      <c r="B123" s="31"/>
      <c r="E123" s="212" t="str">
        <f>E9</f>
        <v>01 - ČOV</v>
      </c>
      <c r="F123" s="221"/>
      <c r="G123" s="221"/>
      <c r="H123" s="221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F12</f>
        <v xml:space="preserve"> </v>
      </c>
      <c r="I125" s="26" t="s">
        <v>22</v>
      </c>
      <c r="J125" s="50" t="str">
        <f>IF(J12="","",J12)</f>
        <v>14. 5. 2025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E15</f>
        <v xml:space="preserve"> </v>
      </c>
      <c r="I127" s="26" t="s">
        <v>29</v>
      </c>
      <c r="J127" s="29" t="str">
        <f>E21</f>
        <v xml:space="preserve"> 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Vyplň údaj</v>
      </c>
      <c r="I128" s="26" t="s">
        <v>31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1"/>
      <c r="C130" s="112" t="s">
        <v>121</v>
      </c>
      <c r="D130" s="113" t="s">
        <v>58</v>
      </c>
      <c r="E130" s="113" t="s">
        <v>54</v>
      </c>
      <c r="F130" s="113" t="s">
        <v>55</v>
      </c>
      <c r="G130" s="113" t="s">
        <v>122</v>
      </c>
      <c r="H130" s="113" t="s">
        <v>123</v>
      </c>
      <c r="I130" s="113" t="s">
        <v>124</v>
      </c>
      <c r="J130" s="113" t="s">
        <v>107</v>
      </c>
      <c r="K130" s="114" t="s">
        <v>125</v>
      </c>
      <c r="L130" s="111"/>
      <c r="M130" s="56" t="s">
        <v>1</v>
      </c>
      <c r="N130" s="57" t="s">
        <v>37</v>
      </c>
      <c r="O130" s="57" t="s">
        <v>126</v>
      </c>
      <c r="P130" s="57" t="s">
        <v>127</v>
      </c>
      <c r="Q130" s="57" t="s">
        <v>128</v>
      </c>
      <c r="R130" s="57" t="s">
        <v>129</v>
      </c>
      <c r="S130" s="57" t="s">
        <v>130</v>
      </c>
      <c r="T130" s="58" t="s">
        <v>131</v>
      </c>
    </row>
    <row r="131" spans="2:65" s="1" customFormat="1" ht="22.7" customHeight="1">
      <c r="B131" s="31"/>
      <c r="C131" s="61" t="s">
        <v>132</v>
      </c>
      <c r="J131" s="115">
        <f>BK131</f>
        <v>0</v>
      </c>
      <c r="L131" s="31"/>
      <c r="M131" s="59"/>
      <c r="N131" s="51"/>
      <c r="O131" s="51"/>
      <c r="P131" s="116">
        <f>P132+P137+P139+P146+P158+P168+P172+P183+P199</f>
        <v>0</v>
      </c>
      <c r="Q131" s="51"/>
      <c r="R131" s="116">
        <f>R132+R137+R139+R146+R158+R168+R172+R183+R199</f>
        <v>0.7372164000000001</v>
      </c>
      <c r="S131" s="51"/>
      <c r="T131" s="117">
        <f>T132+T137+T139+T146+T158+T168+T172+T183+T199</f>
        <v>0.15439999999999998</v>
      </c>
      <c r="AT131" s="16" t="s">
        <v>72</v>
      </c>
      <c r="AU131" s="16" t="s">
        <v>109</v>
      </c>
      <c r="BK131" s="118">
        <f>BK132+BK137+BK139+BK146+BK158+BK168+BK172+BK183+BK199</f>
        <v>0</v>
      </c>
    </row>
    <row r="132" spans="2:65" s="11" customFormat="1" ht="26.1" customHeight="1">
      <c r="B132" s="119"/>
      <c r="D132" s="120" t="s">
        <v>72</v>
      </c>
      <c r="E132" s="121" t="s">
        <v>197</v>
      </c>
      <c r="F132" s="121" t="s">
        <v>198</v>
      </c>
      <c r="I132" s="122"/>
      <c r="J132" s="123">
        <f>BK132</f>
        <v>0</v>
      </c>
      <c r="L132" s="119"/>
      <c r="M132" s="124"/>
      <c r="P132" s="125">
        <f>SUM(P133:P136)</f>
        <v>0</v>
      </c>
      <c r="R132" s="125">
        <f>SUM(R133:R136)</f>
        <v>0</v>
      </c>
      <c r="T132" s="126">
        <f>SUM(T133:T136)</f>
        <v>0</v>
      </c>
      <c r="AR132" s="120" t="s">
        <v>81</v>
      </c>
      <c r="AT132" s="127" t="s">
        <v>72</v>
      </c>
      <c r="AU132" s="127" t="s">
        <v>73</v>
      </c>
      <c r="AY132" s="120" t="s">
        <v>135</v>
      </c>
      <c r="BK132" s="128">
        <f>SUM(BK133:BK136)</f>
        <v>0</v>
      </c>
    </row>
    <row r="133" spans="2:65" s="1" customFormat="1" ht="16.5" customHeight="1">
      <c r="B133" s="31"/>
      <c r="C133" s="131" t="s">
        <v>81</v>
      </c>
      <c r="D133" s="131" t="s">
        <v>138</v>
      </c>
      <c r="E133" s="132" t="s">
        <v>199</v>
      </c>
      <c r="F133" s="133" t="s">
        <v>200</v>
      </c>
      <c r="G133" s="134" t="s">
        <v>201</v>
      </c>
      <c r="H133" s="135">
        <v>130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83</v>
      </c>
    </row>
    <row r="134" spans="2:65" s="1" customFormat="1" ht="58.5">
      <c r="B134" s="31"/>
      <c r="D134" s="149" t="s">
        <v>202</v>
      </c>
      <c r="F134" s="150" t="s">
        <v>203</v>
      </c>
      <c r="I134" s="151"/>
      <c r="L134" s="31"/>
      <c r="M134" s="152"/>
      <c r="T134" s="53"/>
      <c r="AT134" s="16" t="s">
        <v>202</v>
      </c>
      <c r="AU134" s="16" t="s">
        <v>81</v>
      </c>
    </row>
    <row r="135" spans="2:65" s="1" customFormat="1" ht="16.5" customHeight="1">
      <c r="B135" s="31"/>
      <c r="C135" s="131" t="s">
        <v>83</v>
      </c>
      <c r="D135" s="131" t="s">
        <v>138</v>
      </c>
      <c r="E135" s="132" t="s">
        <v>204</v>
      </c>
      <c r="F135" s="133" t="s">
        <v>205</v>
      </c>
      <c r="G135" s="134" t="s">
        <v>201</v>
      </c>
      <c r="H135" s="135">
        <v>65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141</v>
      </c>
      <c r="AT135" s="142" t="s">
        <v>138</v>
      </c>
      <c r="AU135" s="142" t="s">
        <v>81</v>
      </c>
      <c r="AY135" s="16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141</v>
      </c>
      <c r="BM135" s="142" t="s">
        <v>141</v>
      </c>
    </row>
    <row r="136" spans="2:65" s="1" customFormat="1" ht="87.75">
      <c r="B136" s="31"/>
      <c r="D136" s="149" t="s">
        <v>202</v>
      </c>
      <c r="F136" s="150" t="s">
        <v>206</v>
      </c>
      <c r="I136" s="151"/>
      <c r="L136" s="31"/>
      <c r="M136" s="152"/>
      <c r="T136" s="53"/>
      <c r="AT136" s="16" t="s">
        <v>202</v>
      </c>
      <c r="AU136" s="16" t="s">
        <v>81</v>
      </c>
    </row>
    <row r="137" spans="2:65" s="11" customFormat="1" ht="26.1" customHeight="1">
      <c r="B137" s="119"/>
      <c r="D137" s="120" t="s">
        <v>72</v>
      </c>
      <c r="E137" s="121" t="s">
        <v>207</v>
      </c>
      <c r="F137" s="121" t="s">
        <v>208</v>
      </c>
      <c r="I137" s="122"/>
      <c r="J137" s="123">
        <f>BK137</f>
        <v>0</v>
      </c>
      <c r="L137" s="119"/>
      <c r="M137" s="124"/>
      <c r="P137" s="125">
        <f>P138</f>
        <v>0</v>
      </c>
      <c r="R137" s="125">
        <f>R138</f>
        <v>0</v>
      </c>
      <c r="T137" s="126">
        <f>T138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BK138</f>
        <v>0</v>
      </c>
    </row>
    <row r="138" spans="2:65" s="1" customFormat="1" ht="16.5" customHeight="1">
      <c r="B138" s="31"/>
      <c r="C138" s="131" t="s">
        <v>149</v>
      </c>
      <c r="D138" s="131" t="s">
        <v>138</v>
      </c>
      <c r="E138" s="132" t="s">
        <v>209</v>
      </c>
      <c r="F138" s="133" t="s">
        <v>210</v>
      </c>
      <c r="G138" s="134" t="s">
        <v>201</v>
      </c>
      <c r="H138" s="135">
        <v>130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162</v>
      </c>
    </row>
    <row r="139" spans="2:65" s="11" customFormat="1" ht="26.1" customHeight="1">
      <c r="B139" s="119"/>
      <c r="D139" s="120" t="s">
        <v>72</v>
      </c>
      <c r="E139" s="121" t="s">
        <v>211</v>
      </c>
      <c r="F139" s="121" t="s">
        <v>212</v>
      </c>
      <c r="I139" s="122"/>
      <c r="J139" s="123">
        <f>BK139</f>
        <v>0</v>
      </c>
      <c r="L139" s="119"/>
      <c r="M139" s="124"/>
      <c r="P139" s="125">
        <f>SUM(P140:P145)</f>
        <v>0</v>
      </c>
      <c r="R139" s="125">
        <f>SUM(R140:R145)</f>
        <v>0</v>
      </c>
      <c r="T139" s="126">
        <f>SUM(T140:T145)</f>
        <v>0</v>
      </c>
      <c r="AR139" s="120" t="s">
        <v>81</v>
      </c>
      <c r="AT139" s="127" t="s">
        <v>72</v>
      </c>
      <c r="AU139" s="127" t="s">
        <v>73</v>
      </c>
      <c r="AY139" s="120" t="s">
        <v>135</v>
      </c>
      <c r="BK139" s="128">
        <f>SUM(BK140:BK145)</f>
        <v>0</v>
      </c>
    </row>
    <row r="140" spans="2:65" s="1" customFormat="1" ht="16.5" customHeight="1">
      <c r="B140" s="31"/>
      <c r="C140" s="131" t="s">
        <v>141</v>
      </c>
      <c r="D140" s="131" t="s">
        <v>138</v>
      </c>
      <c r="E140" s="132" t="s">
        <v>213</v>
      </c>
      <c r="F140" s="133" t="s">
        <v>214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172</v>
      </c>
    </row>
    <row r="141" spans="2:65" s="1" customFormat="1" ht="380.25">
      <c r="B141" s="31"/>
      <c r="D141" s="149" t="s">
        <v>202</v>
      </c>
      <c r="F141" s="150" t="s">
        <v>216</v>
      </c>
      <c r="I141" s="151"/>
      <c r="L141" s="31"/>
      <c r="M141" s="152"/>
      <c r="T141" s="53"/>
      <c r="AT141" s="16" t="s">
        <v>202</v>
      </c>
      <c r="AU141" s="16" t="s">
        <v>81</v>
      </c>
    </row>
    <row r="142" spans="2:65" s="1" customFormat="1" ht="16.5" customHeight="1">
      <c r="B142" s="31"/>
      <c r="C142" s="131" t="s">
        <v>134</v>
      </c>
      <c r="D142" s="131" t="s">
        <v>138</v>
      </c>
      <c r="E142" s="132" t="s">
        <v>217</v>
      </c>
      <c r="F142" s="133" t="s">
        <v>218</v>
      </c>
      <c r="G142" s="134" t="s">
        <v>215</v>
      </c>
      <c r="H142" s="135">
        <v>1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38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141</v>
      </c>
      <c r="AT142" s="142" t="s">
        <v>138</v>
      </c>
      <c r="AU142" s="142" t="s">
        <v>81</v>
      </c>
      <c r="AY142" s="16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81</v>
      </c>
      <c r="BK142" s="143">
        <f>ROUND(I142*H142,2)</f>
        <v>0</v>
      </c>
      <c r="BL142" s="16" t="s">
        <v>141</v>
      </c>
      <c r="BM142" s="142" t="s">
        <v>219</v>
      </c>
    </row>
    <row r="143" spans="2:65" s="1" customFormat="1" ht="224.25">
      <c r="B143" s="31"/>
      <c r="D143" s="149" t="s">
        <v>202</v>
      </c>
      <c r="F143" s="150" t="s">
        <v>220</v>
      </c>
      <c r="I143" s="151"/>
      <c r="L143" s="31"/>
      <c r="M143" s="152"/>
      <c r="T143" s="53"/>
      <c r="AT143" s="16" t="s">
        <v>202</v>
      </c>
      <c r="AU143" s="16" t="s">
        <v>81</v>
      </c>
    </row>
    <row r="144" spans="2:65" s="1" customFormat="1" ht="16.5" customHeight="1">
      <c r="B144" s="31"/>
      <c r="C144" s="131" t="s">
        <v>162</v>
      </c>
      <c r="D144" s="131" t="s">
        <v>138</v>
      </c>
      <c r="E144" s="132" t="s">
        <v>221</v>
      </c>
      <c r="F144" s="133" t="s">
        <v>222</v>
      </c>
      <c r="G144" s="134" t="s">
        <v>215</v>
      </c>
      <c r="H144" s="135">
        <v>1</v>
      </c>
      <c r="I144" s="136"/>
      <c r="J144" s="137">
        <f>ROUND(I144*H144,2)</f>
        <v>0</v>
      </c>
      <c r="K144" s="133" t="s">
        <v>1</v>
      </c>
      <c r="L144" s="31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141</v>
      </c>
      <c r="AT144" s="142" t="s">
        <v>138</v>
      </c>
      <c r="AU144" s="142" t="s">
        <v>81</v>
      </c>
      <c r="AY144" s="16" t="s">
        <v>135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81</v>
      </c>
      <c r="BK144" s="143">
        <f>ROUND(I144*H144,2)</f>
        <v>0</v>
      </c>
      <c r="BL144" s="16" t="s">
        <v>141</v>
      </c>
      <c r="BM144" s="142" t="s">
        <v>8</v>
      </c>
    </row>
    <row r="145" spans="2:65" s="1" customFormat="1" ht="78">
      <c r="B145" s="31"/>
      <c r="D145" s="149" t="s">
        <v>202</v>
      </c>
      <c r="F145" s="150" t="s">
        <v>223</v>
      </c>
      <c r="I145" s="151"/>
      <c r="L145" s="31"/>
      <c r="M145" s="152"/>
      <c r="T145" s="53"/>
      <c r="AT145" s="16" t="s">
        <v>202</v>
      </c>
      <c r="AU145" s="16" t="s">
        <v>81</v>
      </c>
    </row>
    <row r="146" spans="2:65" s="11" customFormat="1" ht="26.1" customHeight="1">
      <c r="B146" s="119"/>
      <c r="D146" s="120" t="s">
        <v>72</v>
      </c>
      <c r="E146" s="121" t="s">
        <v>224</v>
      </c>
      <c r="F146" s="121" t="s">
        <v>225</v>
      </c>
      <c r="I146" s="122"/>
      <c r="J146" s="123">
        <f>BK146</f>
        <v>0</v>
      </c>
      <c r="L146" s="119"/>
      <c r="M146" s="124"/>
      <c r="P146" s="125">
        <f>SUM(P147:P157)</f>
        <v>0</v>
      </c>
      <c r="R146" s="125">
        <f>SUM(R147:R157)</f>
        <v>0</v>
      </c>
      <c r="T146" s="126">
        <f>SUM(T147:T157)</f>
        <v>0</v>
      </c>
      <c r="AR146" s="120" t="s">
        <v>81</v>
      </c>
      <c r="AT146" s="127" t="s">
        <v>72</v>
      </c>
      <c r="AU146" s="127" t="s">
        <v>73</v>
      </c>
      <c r="AY146" s="120" t="s">
        <v>135</v>
      </c>
      <c r="BK146" s="128">
        <f>SUM(BK147:BK157)</f>
        <v>0</v>
      </c>
    </row>
    <row r="147" spans="2:65" s="1" customFormat="1" ht="16.5" customHeight="1">
      <c r="B147" s="31"/>
      <c r="C147" s="131" t="s">
        <v>167</v>
      </c>
      <c r="D147" s="131" t="s">
        <v>138</v>
      </c>
      <c r="E147" s="132" t="s">
        <v>226</v>
      </c>
      <c r="F147" s="133" t="s">
        <v>227</v>
      </c>
      <c r="G147" s="134" t="s">
        <v>228</v>
      </c>
      <c r="H147" s="135">
        <v>350</v>
      </c>
      <c r="I147" s="136"/>
      <c r="J147" s="137">
        <f t="shared" ref="J147:J157" si="0">ROUND(I147*H147,2)</f>
        <v>0</v>
      </c>
      <c r="K147" s="133" t="s">
        <v>1</v>
      </c>
      <c r="L147" s="31"/>
      <c r="M147" s="138" t="s">
        <v>1</v>
      </c>
      <c r="N147" s="139" t="s">
        <v>38</v>
      </c>
      <c r="P147" s="140">
        <f t="shared" ref="P147:P157" si="1">O147*H147</f>
        <v>0</v>
      </c>
      <c r="Q147" s="140">
        <v>0</v>
      </c>
      <c r="R147" s="140">
        <f t="shared" ref="R147:R157" si="2">Q147*H147</f>
        <v>0</v>
      </c>
      <c r="S147" s="140">
        <v>0</v>
      </c>
      <c r="T147" s="141">
        <f t="shared" ref="T147:T157" si="3">S147*H147</f>
        <v>0</v>
      </c>
      <c r="AR147" s="142" t="s">
        <v>141</v>
      </c>
      <c r="AT147" s="142" t="s">
        <v>138</v>
      </c>
      <c r="AU147" s="142" t="s">
        <v>81</v>
      </c>
      <c r="AY147" s="16" t="s">
        <v>135</v>
      </c>
      <c r="BE147" s="143">
        <f t="shared" ref="BE147:BE157" si="4">IF(N147="základní",J147,0)</f>
        <v>0</v>
      </c>
      <c r="BF147" s="143">
        <f t="shared" ref="BF147:BF157" si="5">IF(N147="snížená",J147,0)</f>
        <v>0</v>
      </c>
      <c r="BG147" s="143">
        <f t="shared" ref="BG147:BG157" si="6">IF(N147="zákl. přenesená",J147,0)</f>
        <v>0</v>
      </c>
      <c r="BH147" s="143">
        <f t="shared" ref="BH147:BH157" si="7">IF(N147="sníž. přenesená",J147,0)</f>
        <v>0</v>
      </c>
      <c r="BI147" s="143">
        <f t="shared" ref="BI147:BI157" si="8">IF(N147="nulová",J147,0)</f>
        <v>0</v>
      </c>
      <c r="BJ147" s="16" t="s">
        <v>81</v>
      </c>
      <c r="BK147" s="143">
        <f t="shared" ref="BK147:BK157" si="9">ROUND(I147*H147,2)</f>
        <v>0</v>
      </c>
      <c r="BL147" s="16" t="s">
        <v>141</v>
      </c>
      <c r="BM147" s="142" t="s">
        <v>229</v>
      </c>
    </row>
    <row r="148" spans="2:65" s="1" customFormat="1" ht="16.5" customHeight="1">
      <c r="B148" s="31"/>
      <c r="C148" s="131" t="s">
        <v>172</v>
      </c>
      <c r="D148" s="131" t="s">
        <v>138</v>
      </c>
      <c r="E148" s="132" t="s">
        <v>230</v>
      </c>
      <c r="F148" s="133" t="s">
        <v>231</v>
      </c>
      <c r="G148" s="134" t="s">
        <v>228</v>
      </c>
      <c r="H148" s="135">
        <v>20</v>
      </c>
      <c r="I148" s="136"/>
      <c r="J148" s="137">
        <f t="shared" si="0"/>
        <v>0</v>
      </c>
      <c r="K148" s="133" t="s">
        <v>1</v>
      </c>
      <c r="L148" s="31"/>
      <c r="M148" s="138" t="s">
        <v>1</v>
      </c>
      <c r="N148" s="139" t="s">
        <v>38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141</v>
      </c>
      <c r="AT148" s="142" t="s">
        <v>138</v>
      </c>
      <c r="AU148" s="142" t="s">
        <v>81</v>
      </c>
      <c r="AY148" s="16" t="s">
        <v>135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6" t="s">
        <v>81</v>
      </c>
      <c r="BK148" s="143">
        <f t="shared" si="9"/>
        <v>0</v>
      </c>
      <c r="BL148" s="16" t="s">
        <v>141</v>
      </c>
      <c r="BM148" s="142" t="s">
        <v>232</v>
      </c>
    </row>
    <row r="149" spans="2:65" s="1" customFormat="1" ht="16.5" customHeight="1">
      <c r="B149" s="31"/>
      <c r="C149" s="131" t="s">
        <v>178</v>
      </c>
      <c r="D149" s="131" t="s">
        <v>138</v>
      </c>
      <c r="E149" s="132" t="s">
        <v>233</v>
      </c>
      <c r="F149" s="133" t="s">
        <v>234</v>
      </c>
      <c r="G149" s="134" t="s">
        <v>228</v>
      </c>
      <c r="H149" s="135">
        <v>6</v>
      </c>
      <c r="I149" s="136"/>
      <c r="J149" s="137">
        <f t="shared" si="0"/>
        <v>0</v>
      </c>
      <c r="K149" s="133" t="s">
        <v>1</v>
      </c>
      <c r="L149" s="31"/>
      <c r="M149" s="138" t="s">
        <v>1</v>
      </c>
      <c r="N149" s="139" t="s">
        <v>38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141</v>
      </c>
      <c r="AT149" s="142" t="s">
        <v>138</v>
      </c>
      <c r="AU149" s="142" t="s">
        <v>81</v>
      </c>
      <c r="AY149" s="16" t="s">
        <v>135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6" t="s">
        <v>81</v>
      </c>
      <c r="BK149" s="143">
        <f t="shared" si="9"/>
        <v>0</v>
      </c>
      <c r="BL149" s="16" t="s">
        <v>141</v>
      </c>
      <c r="BM149" s="142" t="s">
        <v>235</v>
      </c>
    </row>
    <row r="150" spans="2:65" s="1" customFormat="1" ht="16.5" customHeight="1">
      <c r="B150" s="31"/>
      <c r="C150" s="131" t="s">
        <v>219</v>
      </c>
      <c r="D150" s="131" t="s">
        <v>138</v>
      </c>
      <c r="E150" s="132" t="s">
        <v>236</v>
      </c>
      <c r="F150" s="133" t="s">
        <v>237</v>
      </c>
      <c r="G150" s="134" t="s">
        <v>228</v>
      </c>
      <c r="H150" s="135">
        <v>40</v>
      </c>
      <c r="I150" s="136"/>
      <c r="J150" s="137">
        <f t="shared" si="0"/>
        <v>0</v>
      </c>
      <c r="K150" s="133" t="s">
        <v>1</v>
      </c>
      <c r="L150" s="31"/>
      <c r="M150" s="138" t="s">
        <v>1</v>
      </c>
      <c r="N150" s="139" t="s">
        <v>38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141</v>
      </c>
      <c r="AT150" s="142" t="s">
        <v>138</v>
      </c>
      <c r="AU150" s="142" t="s">
        <v>81</v>
      </c>
      <c r="AY150" s="16" t="s">
        <v>135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6" t="s">
        <v>81</v>
      </c>
      <c r="BK150" s="143">
        <f t="shared" si="9"/>
        <v>0</v>
      </c>
      <c r="BL150" s="16" t="s">
        <v>141</v>
      </c>
      <c r="BM150" s="142" t="s">
        <v>238</v>
      </c>
    </row>
    <row r="151" spans="2:65" s="1" customFormat="1" ht="16.5" customHeight="1">
      <c r="B151" s="31"/>
      <c r="C151" s="131" t="s">
        <v>239</v>
      </c>
      <c r="D151" s="131" t="s">
        <v>138</v>
      </c>
      <c r="E151" s="132" t="s">
        <v>240</v>
      </c>
      <c r="F151" s="133" t="s">
        <v>241</v>
      </c>
      <c r="G151" s="134" t="s">
        <v>228</v>
      </c>
      <c r="H151" s="135">
        <v>5</v>
      </c>
      <c r="I151" s="136"/>
      <c r="J151" s="137">
        <f t="shared" si="0"/>
        <v>0</v>
      </c>
      <c r="K151" s="133" t="s">
        <v>1</v>
      </c>
      <c r="L151" s="31"/>
      <c r="M151" s="138" t="s">
        <v>1</v>
      </c>
      <c r="N151" s="139" t="s">
        <v>38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141</v>
      </c>
      <c r="AT151" s="142" t="s">
        <v>138</v>
      </c>
      <c r="AU151" s="142" t="s">
        <v>81</v>
      </c>
      <c r="AY151" s="16" t="s">
        <v>135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6" t="s">
        <v>81</v>
      </c>
      <c r="BK151" s="143">
        <f t="shared" si="9"/>
        <v>0</v>
      </c>
      <c r="BL151" s="16" t="s">
        <v>141</v>
      </c>
      <c r="BM151" s="142" t="s">
        <v>242</v>
      </c>
    </row>
    <row r="152" spans="2:65" s="1" customFormat="1" ht="16.5" customHeight="1">
      <c r="B152" s="31"/>
      <c r="C152" s="131" t="s">
        <v>8</v>
      </c>
      <c r="D152" s="131" t="s">
        <v>138</v>
      </c>
      <c r="E152" s="132" t="s">
        <v>243</v>
      </c>
      <c r="F152" s="133" t="s">
        <v>244</v>
      </c>
      <c r="G152" s="134" t="s">
        <v>228</v>
      </c>
      <c r="H152" s="135">
        <v>5</v>
      </c>
      <c r="I152" s="136"/>
      <c r="J152" s="137">
        <f t="shared" si="0"/>
        <v>0</v>
      </c>
      <c r="K152" s="133" t="s">
        <v>1</v>
      </c>
      <c r="L152" s="31"/>
      <c r="M152" s="138" t="s">
        <v>1</v>
      </c>
      <c r="N152" s="139" t="s">
        <v>38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141</v>
      </c>
      <c r="AT152" s="142" t="s">
        <v>138</v>
      </c>
      <c r="AU152" s="142" t="s">
        <v>81</v>
      </c>
      <c r="AY152" s="16" t="s">
        <v>135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6" t="s">
        <v>81</v>
      </c>
      <c r="BK152" s="143">
        <f t="shared" si="9"/>
        <v>0</v>
      </c>
      <c r="BL152" s="16" t="s">
        <v>141</v>
      </c>
      <c r="BM152" s="142" t="s">
        <v>245</v>
      </c>
    </row>
    <row r="153" spans="2:65" s="1" customFormat="1" ht="16.5" customHeight="1">
      <c r="B153" s="31"/>
      <c r="C153" s="131" t="s">
        <v>246</v>
      </c>
      <c r="D153" s="131" t="s">
        <v>138</v>
      </c>
      <c r="E153" s="132" t="s">
        <v>247</v>
      </c>
      <c r="F153" s="133" t="s">
        <v>248</v>
      </c>
      <c r="G153" s="134" t="s">
        <v>228</v>
      </c>
      <c r="H153" s="135">
        <v>5</v>
      </c>
      <c r="I153" s="136"/>
      <c r="J153" s="137">
        <f t="shared" si="0"/>
        <v>0</v>
      </c>
      <c r="K153" s="133" t="s">
        <v>1</v>
      </c>
      <c r="L153" s="31"/>
      <c r="M153" s="138" t="s">
        <v>1</v>
      </c>
      <c r="N153" s="139" t="s">
        <v>38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141</v>
      </c>
      <c r="AT153" s="142" t="s">
        <v>138</v>
      </c>
      <c r="AU153" s="142" t="s">
        <v>81</v>
      </c>
      <c r="AY153" s="16" t="s">
        <v>135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6" t="s">
        <v>81</v>
      </c>
      <c r="BK153" s="143">
        <f t="shared" si="9"/>
        <v>0</v>
      </c>
      <c r="BL153" s="16" t="s">
        <v>141</v>
      </c>
      <c r="BM153" s="142" t="s">
        <v>249</v>
      </c>
    </row>
    <row r="154" spans="2:65" s="1" customFormat="1" ht="16.5" customHeight="1">
      <c r="B154" s="31"/>
      <c r="C154" s="131" t="s">
        <v>229</v>
      </c>
      <c r="D154" s="131" t="s">
        <v>138</v>
      </c>
      <c r="E154" s="132" t="s">
        <v>250</v>
      </c>
      <c r="F154" s="133" t="s">
        <v>251</v>
      </c>
      <c r="G154" s="134" t="s">
        <v>228</v>
      </c>
      <c r="H154" s="135">
        <v>30</v>
      </c>
      <c r="I154" s="136"/>
      <c r="J154" s="137">
        <f t="shared" si="0"/>
        <v>0</v>
      </c>
      <c r="K154" s="133" t="s">
        <v>1</v>
      </c>
      <c r="L154" s="31"/>
      <c r="M154" s="138" t="s">
        <v>1</v>
      </c>
      <c r="N154" s="139" t="s">
        <v>38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141</v>
      </c>
      <c r="AT154" s="142" t="s">
        <v>138</v>
      </c>
      <c r="AU154" s="142" t="s">
        <v>81</v>
      </c>
      <c r="AY154" s="16" t="s">
        <v>135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6" t="s">
        <v>81</v>
      </c>
      <c r="BK154" s="143">
        <f t="shared" si="9"/>
        <v>0</v>
      </c>
      <c r="BL154" s="16" t="s">
        <v>141</v>
      </c>
      <c r="BM154" s="142" t="s">
        <v>252</v>
      </c>
    </row>
    <row r="155" spans="2:65" s="1" customFormat="1" ht="16.5" customHeight="1">
      <c r="B155" s="31"/>
      <c r="C155" s="131" t="s">
        <v>253</v>
      </c>
      <c r="D155" s="131" t="s">
        <v>138</v>
      </c>
      <c r="E155" s="132" t="s">
        <v>254</v>
      </c>
      <c r="F155" s="133" t="s">
        <v>255</v>
      </c>
      <c r="G155" s="134" t="s">
        <v>228</v>
      </c>
      <c r="H155" s="135">
        <v>30</v>
      </c>
      <c r="I155" s="136"/>
      <c r="J155" s="137">
        <f t="shared" si="0"/>
        <v>0</v>
      </c>
      <c r="K155" s="133" t="s">
        <v>1</v>
      </c>
      <c r="L155" s="31"/>
      <c r="M155" s="138" t="s">
        <v>1</v>
      </c>
      <c r="N155" s="139" t="s">
        <v>38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141</v>
      </c>
      <c r="AT155" s="142" t="s">
        <v>138</v>
      </c>
      <c r="AU155" s="142" t="s">
        <v>81</v>
      </c>
      <c r="AY155" s="16" t="s">
        <v>135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6" t="s">
        <v>81</v>
      </c>
      <c r="BK155" s="143">
        <f t="shared" si="9"/>
        <v>0</v>
      </c>
      <c r="BL155" s="16" t="s">
        <v>141</v>
      </c>
      <c r="BM155" s="142" t="s">
        <v>256</v>
      </c>
    </row>
    <row r="156" spans="2:65" s="1" customFormat="1" ht="37.700000000000003" customHeight="1">
      <c r="B156" s="31"/>
      <c r="C156" s="131" t="s">
        <v>232</v>
      </c>
      <c r="D156" s="131" t="s">
        <v>138</v>
      </c>
      <c r="E156" s="132" t="s">
        <v>257</v>
      </c>
      <c r="F156" s="133" t="s">
        <v>258</v>
      </c>
      <c r="G156" s="134" t="s">
        <v>201</v>
      </c>
      <c r="H156" s="135">
        <v>16</v>
      </c>
      <c r="I156" s="136"/>
      <c r="J156" s="137">
        <f t="shared" si="0"/>
        <v>0</v>
      </c>
      <c r="K156" s="133" t="s">
        <v>1</v>
      </c>
      <c r="L156" s="31"/>
      <c r="M156" s="138" t="s">
        <v>1</v>
      </c>
      <c r="N156" s="139" t="s">
        <v>38</v>
      </c>
      <c r="P156" s="140">
        <f t="shared" si="1"/>
        <v>0</v>
      </c>
      <c r="Q156" s="140">
        <v>0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141</v>
      </c>
      <c r="AT156" s="142" t="s">
        <v>138</v>
      </c>
      <c r="AU156" s="142" t="s">
        <v>81</v>
      </c>
      <c r="AY156" s="16" t="s">
        <v>135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6" t="s">
        <v>81</v>
      </c>
      <c r="BK156" s="143">
        <f t="shared" si="9"/>
        <v>0</v>
      </c>
      <c r="BL156" s="16" t="s">
        <v>141</v>
      </c>
      <c r="BM156" s="142" t="s">
        <v>259</v>
      </c>
    </row>
    <row r="157" spans="2:65" s="1" customFormat="1" ht="16.5" customHeight="1">
      <c r="B157" s="31"/>
      <c r="C157" s="131" t="s">
        <v>260</v>
      </c>
      <c r="D157" s="131" t="s">
        <v>138</v>
      </c>
      <c r="E157" s="132" t="s">
        <v>261</v>
      </c>
      <c r="F157" s="133" t="s">
        <v>262</v>
      </c>
      <c r="G157" s="134" t="s">
        <v>201</v>
      </c>
      <c r="H157" s="135">
        <v>120</v>
      </c>
      <c r="I157" s="136"/>
      <c r="J157" s="137">
        <f t="shared" si="0"/>
        <v>0</v>
      </c>
      <c r="K157" s="133" t="s">
        <v>1</v>
      </c>
      <c r="L157" s="31"/>
      <c r="M157" s="138" t="s">
        <v>1</v>
      </c>
      <c r="N157" s="139" t="s">
        <v>38</v>
      </c>
      <c r="P157" s="140">
        <f t="shared" si="1"/>
        <v>0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141</v>
      </c>
      <c r="AT157" s="142" t="s">
        <v>138</v>
      </c>
      <c r="AU157" s="142" t="s">
        <v>81</v>
      </c>
      <c r="AY157" s="16" t="s">
        <v>135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6" t="s">
        <v>81</v>
      </c>
      <c r="BK157" s="143">
        <f t="shared" si="9"/>
        <v>0</v>
      </c>
      <c r="BL157" s="16" t="s">
        <v>141</v>
      </c>
      <c r="BM157" s="142" t="s">
        <v>263</v>
      </c>
    </row>
    <row r="158" spans="2:65" s="11" customFormat="1" ht="26.1" customHeight="1">
      <c r="B158" s="119"/>
      <c r="D158" s="120" t="s">
        <v>72</v>
      </c>
      <c r="E158" s="121" t="s">
        <v>264</v>
      </c>
      <c r="F158" s="121" t="s">
        <v>265</v>
      </c>
      <c r="I158" s="122"/>
      <c r="J158" s="123">
        <f>BK158</f>
        <v>0</v>
      </c>
      <c r="L158" s="119"/>
      <c r="M158" s="124"/>
      <c r="P158" s="125">
        <f>SUM(P159:P167)</f>
        <v>0</v>
      </c>
      <c r="R158" s="125">
        <f>SUM(R159:R167)</f>
        <v>0</v>
      </c>
      <c r="T158" s="126">
        <f>SUM(T159:T167)</f>
        <v>0</v>
      </c>
      <c r="AR158" s="120" t="s">
        <v>81</v>
      </c>
      <c r="AT158" s="127" t="s">
        <v>72</v>
      </c>
      <c r="AU158" s="127" t="s">
        <v>73</v>
      </c>
      <c r="AY158" s="120" t="s">
        <v>135</v>
      </c>
      <c r="BK158" s="128">
        <f>SUM(BK159:BK167)</f>
        <v>0</v>
      </c>
    </row>
    <row r="159" spans="2:65" s="1" customFormat="1" ht="16.5" customHeight="1">
      <c r="B159" s="31"/>
      <c r="C159" s="131" t="s">
        <v>235</v>
      </c>
      <c r="D159" s="131" t="s">
        <v>138</v>
      </c>
      <c r="E159" s="132" t="s">
        <v>266</v>
      </c>
      <c r="F159" s="133" t="s">
        <v>267</v>
      </c>
      <c r="G159" s="134" t="s">
        <v>228</v>
      </c>
      <c r="H159" s="135">
        <v>80</v>
      </c>
      <c r="I159" s="136"/>
      <c r="J159" s="137">
        <f t="shared" ref="J159:J167" si="10">ROUND(I159*H159,2)</f>
        <v>0</v>
      </c>
      <c r="K159" s="133" t="s">
        <v>1</v>
      </c>
      <c r="L159" s="31"/>
      <c r="M159" s="138" t="s">
        <v>1</v>
      </c>
      <c r="N159" s="139" t="s">
        <v>38</v>
      </c>
      <c r="P159" s="140">
        <f t="shared" ref="P159:P167" si="11">O159*H159</f>
        <v>0</v>
      </c>
      <c r="Q159" s="140">
        <v>0</v>
      </c>
      <c r="R159" s="140">
        <f t="shared" ref="R159:R167" si="12">Q159*H159</f>
        <v>0</v>
      </c>
      <c r="S159" s="140">
        <v>0</v>
      </c>
      <c r="T159" s="141">
        <f t="shared" ref="T159:T167" si="13">S159*H159</f>
        <v>0</v>
      </c>
      <c r="AR159" s="142" t="s">
        <v>141</v>
      </c>
      <c r="AT159" s="142" t="s">
        <v>138</v>
      </c>
      <c r="AU159" s="142" t="s">
        <v>81</v>
      </c>
      <c r="AY159" s="16" t="s">
        <v>135</v>
      </c>
      <c r="BE159" s="143">
        <f t="shared" ref="BE159:BE167" si="14">IF(N159="základní",J159,0)</f>
        <v>0</v>
      </c>
      <c r="BF159" s="143">
        <f t="shared" ref="BF159:BF167" si="15">IF(N159="snížená",J159,0)</f>
        <v>0</v>
      </c>
      <c r="BG159" s="143">
        <f t="shared" ref="BG159:BG167" si="16">IF(N159="zákl. přenesená",J159,0)</f>
        <v>0</v>
      </c>
      <c r="BH159" s="143">
        <f t="shared" ref="BH159:BH167" si="17">IF(N159="sníž. přenesená",J159,0)</f>
        <v>0</v>
      </c>
      <c r="BI159" s="143">
        <f t="shared" ref="BI159:BI167" si="18">IF(N159="nulová",J159,0)</f>
        <v>0</v>
      </c>
      <c r="BJ159" s="16" t="s">
        <v>81</v>
      </c>
      <c r="BK159" s="143">
        <f t="shared" ref="BK159:BK167" si="19">ROUND(I159*H159,2)</f>
        <v>0</v>
      </c>
      <c r="BL159" s="16" t="s">
        <v>141</v>
      </c>
      <c r="BM159" s="142" t="s">
        <v>268</v>
      </c>
    </row>
    <row r="160" spans="2:65" s="1" customFormat="1" ht="16.5" customHeight="1">
      <c r="B160" s="31"/>
      <c r="C160" s="131" t="s">
        <v>269</v>
      </c>
      <c r="D160" s="131" t="s">
        <v>138</v>
      </c>
      <c r="E160" s="132" t="s">
        <v>270</v>
      </c>
      <c r="F160" s="133" t="s">
        <v>271</v>
      </c>
      <c r="G160" s="134" t="s">
        <v>228</v>
      </c>
      <c r="H160" s="135">
        <v>60</v>
      </c>
      <c r="I160" s="136"/>
      <c r="J160" s="137">
        <f t="shared" si="10"/>
        <v>0</v>
      </c>
      <c r="K160" s="133" t="s">
        <v>1</v>
      </c>
      <c r="L160" s="31"/>
      <c r="M160" s="138" t="s">
        <v>1</v>
      </c>
      <c r="N160" s="139" t="s">
        <v>38</v>
      </c>
      <c r="P160" s="140">
        <f t="shared" si="11"/>
        <v>0</v>
      </c>
      <c r="Q160" s="140">
        <v>0</v>
      </c>
      <c r="R160" s="140">
        <f t="shared" si="12"/>
        <v>0</v>
      </c>
      <c r="S160" s="140">
        <v>0</v>
      </c>
      <c r="T160" s="141">
        <f t="shared" si="13"/>
        <v>0</v>
      </c>
      <c r="AR160" s="142" t="s">
        <v>141</v>
      </c>
      <c r="AT160" s="142" t="s">
        <v>138</v>
      </c>
      <c r="AU160" s="142" t="s">
        <v>81</v>
      </c>
      <c r="AY160" s="16" t="s">
        <v>135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6" t="s">
        <v>81</v>
      </c>
      <c r="BK160" s="143">
        <f t="shared" si="19"/>
        <v>0</v>
      </c>
      <c r="BL160" s="16" t="s">
        <v>141</v>
      </c>
      <c r="BM160" s="142" t="s">
        <v>272</v>
      </c>
    </row>
    <row r="161" spans="2:65" s="1" customFormat="1" ht="21.75" customHeight="1">
      <c r="B161" s="31"/>
      <c r="C161" s="131" t="s">
        <v>238</v>
      </c>
      <c r="D161" s="131" t="s">
        <v>138</v>
      </c>
      <c r="E161" s="132" t="s">
        <v>273</v>
      </c>
      <c r="F161" s="133" t="s">
        <v>274</v>
      </c>
      <c r="G161" s="134" t="s">
        <v>228</v>
      </c>
      <c r="H161" s="135">
        <v>10</v>
      </c>
      <c r="I161" s="136"/>
      <c r="J161" s="137">
        <f t="shared" si="10"/>
        <v>0</v>
      </c>
      <c r="K161" s="133" t="s">
        <v>1</v>
      </c>
      <c r="L161" s="31"/>
      <c r="M161" s="138" t="s">
        <v>1</v>
      </c>
      <c r="N161" s="139" t="s">
        <v>38</v>
      </c>
      <c r="P161" s="140">
        <f t="shared" si="11"/>
        <v>0</v>
      </c>
      <c r="Q161" s="140">
        <v>0</v>
      </c>
      <c r="R161" s="140">
        <f t="shared" si="12"/>
        <v>0</v>
      </c>
      <c r="S161" s="140">
        <v>0</v>
      </c>
      <c r="T161" s="141">
        <f t="shared" si="13"/>
        <v>0</v>
      </c>
      <c r="AR161" s="142" t="s">
        <v>141</v>
      </c>
      <c r="AT161" s="142" t="s">
        <v>138</v>
      </c>
      <c r="AU161" s="142" t="s">
        <v>81</v>
      </c>
      <c r="AY161" s="16" t="s">
        <v>135</v>
      </c>
      <c r="BE161" s="143">
        <f t="shared" si="14"/>
        <v>0</v>
      </c>
      <c r="BF161" s="143">
        <f t="shared" si="15"/>
        <v>0</v>
      </c>
      <c r="BG161" s="143">
        <f t="shared" si="16"/>
        <v>0</v>
      </c>
      <c r="BH161" s="143">
        <f t="shared" si="17"/>
        <v>0</v>
      </c>
      <c r="BI161" s="143">
        <f t="shared" si="18"/>
        <v>0</v>
      </c>
      <c r="BJ161" s="16" t="s">
        <v>81</v>
      </c>
      <c r="BK161" s="143">
        <f t="shared" si="19"/>
        <v>0</v>
      </c>
      <c r="BL161" s="16" t="s">
        <v>141</v>
      </c>
      <c r="BM161" s="142" t="s">
        <v>275</v>
      </c>
    </row>
    <row r="162" spans="2:65" s="1" customFormat="1" ht="16.5" customHeight="1">
      <c r="B162" s="31"/>
      <c r="C162" s="131" t="s">
        <v>7</v>
      </c>
      <c r="D162" s="131" t="s">
        <v>138</v>
      </c>
      <c r="E162" s="132" t="s">
        <v>276</v>
      </c>
      <c r="F162" s="133" t="s">
        <v>277</v>
      </c>
      <c r="G162" s="134" t="s">
        <v>201</v>
      </c>
      <c r="H162" s="135">
        <v>1</v>
      </c>
      <c r="I162" s="136"/>
      <c r="J162" s="137">
        <f t="shared" si="10"/>
        <v>0</v>
      </c>
      <c r="K162" s="133" t="s">
        <v>1</v>
      </c>
      <c r="L162" s="31"/>
      <c r="M162" s="138" t="s">
        <v>1</v>
      </c>
      <c r="N162" s="139" t="s">
        <v>38</v>
      </c>
      <c r="P162" s="140">
        <f t="shared" si="11"/>
        <v>0</v>
      </c>
      <c r="Q162" s="140">
        <v>0</v>
      </c>
      <c r="R162" s="140">
        <f t="shared" si="12"/>
        <v>0</v>
      </c>
      <c r="S162" s="140">
        <v>0</v>
      </c>
      <c r="T162" s="141">
        <f t="shared" si="13"/>
        <v>0</v>
      </c>
      <c r="AR162" s="142" t="s">
        <v>141</v>
      </c>
      <c r="AT162" s="142" t="s">
        <v>138</v>
      </c>
      <c r="AU162" s="142" t="s">
        <v>81</v>
      </c>
      <c r="AY162" s="16" t="s">
        <v>135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6" t="s">
        <v>81</v>
      </c>
      <c r="BK162" s="143">
        <f t="shared" si="19"/>
        <v>0</v>
      </c>
      <c r="BL162" s="16" t="s">
        <v>141</v>
      </c>
      <c r="BM162" s="142" t="s">
        <v>278</v>
      </c>
    </row>
    <row r="163" spans="2:65" s="1" customFormat="1" ht="37.700000000000003" customHeight="1">
      <c r="B163" s="31"/>
      <c r="C163" s="131" t="s">
        <v>242</v>
      </c>
      <c r="D163" s="131" t="s">
        <v>138</v>
      </c>
      <c r="E163" s="132" t="s">
        <v>279</v>
      </c>
      <c r="F163" s="133" t="s">
        <v>280</v>
      </c>
      <c r="G163" s="134" t="s">
        <v>215</v>
      </c>
      <c r="H163" s="135">
        <v>1</v>
      </c>
      <c r="I163" s="136"/>
      <c r="J163" s="137">
        <f t="shared" si="10"/>
        <v>0</v>
      </c>
      <c r="K163" s="133" t="s">
        <v>1</v>
      </c>
      <c r="L163" s="31"/>
      <c r="M163" s="138" t="s">
        <v>1</v>
      </c>
      <c r="N163" s="139" t="s">
        <v>38</v>
      </c>
      <c r="P163" s="140">
        <f t="shared" si="11"/>
        <v>0</v>
      </c>
      <c r="Q163" s="140">
        <v>0</v>
      </c>
      <c r="R163" s="140">
        <f t="shared" si="12"/>
        <v>0</v>
      </c>
      <c r="S163" s="140">
        <v>0</v>
      </c>
      <c r="T163" s="141">
        <f t="shared" si="13"/>
        <v>0</v>
      </c>
      <c r="AR163" s="142" t="s">
        <v>141</v>
      </c>
      <c r="AT163" s="142" t="s">
        <v>138</v>
      </c>
      <c r="AU163" s="142" t="s">
        <v>81</v>
      </c>
      <c r="AY163" s="16" t="s">
        <v>135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6" t="s">
        <v>81</v>
      </c>
      <c r="BK163" s="143">
        <f t="shared" si="19"/>
        <v>0</v>
      </c>
      <c r="BL163" s="16" t="s">
        <v>141</v>
      </c>
      <c r="BM163" s="142" t="s">
        <v>281</v>
      </c>
    </row>
    <row r="164" spans="2:65" s="1" customFormat="1" ht="48.95" customHeight="1">
      <c r="B164" s="31"/>
      <c r="C164" s="131" t="s">
        <v>282</v>
      </c>
      <c r="D164" s="131" t="s">
        <v>138</v>
      </c>
      <c r="E164" s="132" t="s">
        <v>283</v>
      </c>
      <c r="F164" s="133" t="s">
        <v>284</v>
      </c>
      <c r="G164" s="134" t="s">
        <v>215</v>
      </c>
      <c r="H164" s="135">
        <v>1</v>
      </c>
      <c r="I164" s="136"/>
      <c r="J164" s="137">
        <f t="shared" si="10"/>
        <v>0</v>
      </c>
      <c r="K164" s="133" t="s">
        <v>1</v>
      </c>
      <c r="L164" s="31"/>
      <c r="M164" s="138" t="s">
        <v>1</v>
      </c>
      <c r="N164" s="139" t="s">
        <v>38</v>
      </c>
      <c r="P164" s="140">
        <f t="shared" si="11"/>
        <v>0</v>
      </c>
      <c r="Q164" s="140">
        <v>0</v>
      </c>
      <c r="R164" s="140">
        <f t="shared" si="12"/>
        <v>0</v>
      </c>
      <c r="S164" s="140">
        <v>0</v>
      </c>
      <c r="T164" s="141">
        <f t="shared" si="13"/>
        <v>0</v>
      </c>
      <c r="AR164" s="142" t="s">
        <v>141</v>
      </c>
      <c r="AT164" s="142" t="s">
        <v>138</v>
      </c>
      <c r="AU164" s="142" t="s">
        <v>81</v>
      </c>
      <c r="AY164" s="16" t="s">
        <v>135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6" t="s">
        <v>81</v>
      </c>
      <c r="BK164" s="143">
        <f t="shared" si="19"/>
        <v>0</v>
      </c>
      <c r="BL164" s="16" t="s">
        <v>141</v>
      </c>
      <c r="BM164" s="142" t="s">
        <v>285</v>
      </c>
    </row>
    <row r="165" spans="2:65" s="1" customFormat="1" ht="16.5" customHeight="1">
      <c r="B165" s="31"/>
      <c r="C165" s="131" t="s">
        <v>245</v>
      </c>
      <c r="D165" s="131" t="s">
        <v>138</v>
      </c>
      <c r="E165" s="132" t="s">
        <v>286</v>
      </c>
      <c r="F165" s="133" t="s">
        <v>287</v>
      </c>
      <c r="G165" s="134" t="s">
        <v>215</v>
      </c>
      <c r="H165" s="135">
        <v>1</v>
      </c>
      <c r="I165" s="136"/>
      <c r="J165" s="137">
        <f t="shared" si="10"/>
        <v>0</v>
      </c>
      <c r="K165" s="133" t="s">
        <v>1</v>
      </c>
      <c r="L165" s="31"/>
      <c r="M165" s="138" t="s">
        <v>1</v>
      </c>
      <c r="N165" s="139" t="s">
        <v>38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141</v>
      </c>
      <c r="AT165" s="142" t="s">
        <v>138</v>
      </c>
      <c r="AU165" s="142" t="s">
        <v>81</v>
      </c>
      <c r="AY165" s="16" t="s">
        <v>135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6" t="s">
        <v>81</v>
      </c>
      <c r="BK165" s="143">
        <f t="shared" si="19"/>
        <v>0</v>
      </c>
      <c r="BL165" s="16" t="s">
        <v>141</v>
      </c>
      <c r="BM165" s="142" t="s">
        <v>288</v>
      </c>
    </row>
    <row r="166" spans="2:65" s="1" customFormat="1" ht="66.75" customHeight="1">
      <c r="B166" s="31"/>
      <c r="C166" s="131" t="s">
        <v>289</v>
      </c>
      <c r="D166" s="131" t="s">
        <v>138</v>
      </c>
      <c r="E166" s="132" t="s">
        <v>290</v>
      </c>
      <c r="F166" s="133" t="s">
        <v>291</v>
      </c>
      <c r="G166" s="134" t="s">
        <v>215</v>
      </c>
      <c r="H166" s="135">
        <v>1</v>
      </c>
      <c r="I166" s="136"/>
      <c r="J166" s="137">
        <f t="shared" si="10"/>
        <v>0</v>
      </c>
      <c r="K166" s="133" t="s">
        <v>1</v>
      </c>
      <c r="L166" s="31"/>
      <c r="M166" s="138" t="s">
        <v>1</v>
      </c>
      <c r="N166" s="139" t="s">
        <v>38</v>
      </c>
      <c r="P166" s="140">
        <f t="shared" si="11"/>
        <v>0</v>
      </c>
      <c r="Q166" s="140">
        <v>0</v>
      </c>
      <c r="R166" s="140">
        <f t="shared" si="12"/>
        <v>0</v>
      </c>
      <c r="S166" s="140">
        <v>0</v>
      </c>
      <c r="T166" s="141">
        <f t="shared" si="13"/>
        <v>0</v>
      </c>
      <c r="AR166" s="142" t="s">
        <v>141</v>
      </c>
      <c r="AT166" s="142" t="s">
        <v>138</v>
      </c>
      <c r="AU166" s="142" t="s">
        <v>81</v>
      </c>
      <c r="AY166" s="16" t="s">
        <v>135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6" t="s">
        <v>81</v>
      </c>
      <c r="BK166" s="143">
        <f t="shared" si="19"/>
        <v>0</v>
      </c>
      <c r="BL166" s="16" t="s">
        <v>141</v>
      </c>
      <c r="BM166" s="142" t="s">
        <v>292</v>
      </c>
    </row>
    <row r="167" spans="2:65" s="1" customFormat="1" ht="44.25" customHeight="1">
      <c r="B167" s="31"/>
      <c r="C167" s="131" t="s">
        <v>249</v>
      </c>
      <c r="D167" s="131" t="s">
        <v>138</v>
      </c>
      <c r="E167" s="132" t="s">
        <v>293</v>
      </c>
      <c r="F167" s="133" t="s">
        <v>294</v>
      </c>
      <c r="G167" s="134" t="s">
        <v>215</v>
      </c>
      <c r="H167" s="135">
        <v>1</v>
      </c>
      <c r="I167" s="136"/>
      <c r="J167" s="137">
        <f t="shared" si="10"/>
        <v>0</v>
      </c>
      <c r="K167" s="133" t="s">
        <v>1</v>
      </c>
      <c r="L167" s="31"/>
      <c r="M167" s="138" t="s">
        <v>1</v>
      </c>
      <c r="N167" s="139" t="s">
        <v>38</v>
      </c>
      <c r="P167" s="140">
        <f t="shared" si="11"/>
        <v>0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141</v>
      </c>
      <c r="AT167" s="142" t="s">
        <v>138</v>
      </c>
      <c r="AU167" s="142" t="s">
        <v>81</v>
      </c>
      <c r="AY167" s="16" t="s">
        <v>135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6" t="s">
        <v>81</v>
      </c>
      <c r="BK167" s="143">
        <f t="shared" si="19"/>
        <v>0</v>
      </c>
      <c r="BL167" s="16" t="s">
        <v>141</v>
      </c>
      <c r="BM167" s="142" t="s">
        <v>295</v>
      </c>
    </row>
    <row r="168" spans="2:65" s="11" customFormat="1" ht="26.1" customHeight="1">
      <c r="B168" s="119"/>
      <c r="D168" s="120" t="s">
        <v>72</v>
      </c>
      <c r="E168" s="121" t="s">
        <v>296</v>
      </c>
      <c r="F168" s="121" t="s">
        <v>297</v>
      </c>
      <c r="I168" s="122"/>
      <c r="J168" s="123">
        <f>BK168</f>
        <v>0</v>
      </c>
      <c r="L168" s="119"/>
      <c r="M168" s="124"/>
      <c r="P168" s="125">
        <f>SUM(P169:P171)</f>
        <v>0</v>
      </c>
      <c r="R168" s="125">
        <f>SUM(R169:R171)</f>
        <v>0</v>
      </c>
      <c r="T168" s="126">
        <f>SUM(T169:T171)</f>
        <v>0</v>
      </c>
      <c r="AR168" s="120" t="s">
        <v>81</v>
      </c>
      <c r="AT168" s="127" t="s">
        <v>72</v>
      </c>
      <c r="AU168" s="127" t="s">
        <v>73</v>
      </c>
      <c r="AY168" s="120" t="s">
        <v>135</v>
      </c>
      <c r="BK168" s="128">
        <f>SUM(BK169:BK171)</f>
        <v>0</v>
      </c>
    </row>
    <row r="169" spans="2:65" s="1" customFormat="1" ht="16.5" customHeight="1">
      <c r="B169" s="31"/>
      <c r="C169" s="131" t="s">
        <v>298</v>
      </c>
      <c r="D169" s="131" t="s">
        <v>138</v>
      </c>
      <c r="E169" s="132" t="s">
        <v>299</v>
      </c>
      <c r="F169" s="133" t="s">
        <v>300</v>
      </c>
      <c r="G169" s="134" t="s">
        <v>201</v>
      </c>
      <c r="H169" s="135">
        <v>1</v>
      </c>
      <c r="I169" s="136"/>
      <c r="J169" s="137">
        <f>ROUND(I169*H169,2)</f>
        <v>0</v>
      </c>
      <c r="K169" s="133" t="s">
        <v>1</v>
      </c>
      <c r="L169" s="31"/>
      <c r="M169" s="138" t="s">
        <v>1</v>
      </c>
      <c r="N169" s="139" t="s">
        <v>38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141</v>
      </c>
      <c r="AT169" s="142" t="s">
        <v>138</v>
      </c>
      <c r="AU169" s="142" t="s">
        <v>81</v>
      </c>
      <c r="AY169" s="16" t="s">
        <v>135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81</v>
      </c>
      <c r="BK169" s="143">
        <f>ROUND(I169*H169,2)</f>
        <v>0</v>
      </c>
      <c r="BL169" s="16" t="s">
        <v>141</v>
      </c>
      <c r="BM169" s="142" t="s">
        <v>301</v>
      </c>
    </row>
    <row r="170" spans="2:65" s="1" customFormat="1" ht="117">
      <c r="B170" s="31"/>
      <c r="D170" s="149" t="s">
        <v>202</v>
      </c>
      <c r="F170" s="150" t="s">
        <v>302</v>
      </c>
      <c r="I170" s="151"/>
      <c r="L170" s="31"/>
      <c r="M170" s="152"/>
      <c r="T170" s="53"/>
      <c r="AT170" s="16" t="s">
        <v>202</v>
      </c>
      <c r="AU170" s="16" t="s">
        <v>81</v>
      </c>
    </row>
    <row r="171" spans="2:65" s="1" customFormat="1" ht="21.75" customHeight="1">
      <c r="B171" s="31"/>
      <c r="C171" s="131" t="s">
        <v>252</v>
      </c>
      <c r="D171" s="131" t="s">
        <v>138</v>
      </c>
      <c r="E171" s="132" t="s">
        <v>303</v>
      </c>
      <c r="F171" s="133" t="s">
        <v>304</v>
      </c>
      <c r="G171" s="134" t="s">
        <v>201</v>
      </c>
      <c r="H171" s="135">
        <v>1</v>
      </c>
      <c r="I171" s="136"/>
      <c r="J171" s="137">
        <f>ROUND(I171*H171,2)</f>
        <v>0</v>
      </c>
      <c r="K171" s="133" t="s">
        <v>1</v>
      </c>
      <c r="L171" s="31"/>
      <c r="M171" s="138" t="s">
        <v>1</v>
      </c>
      <c r="N171" s="139" t="s">
        <v>38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141</v>
      </c>
      <c r="AT171" s="142" t="s">
        <v>138</v>
      </c>
      <c r="AU171" s="142" t="s">
        <v>81</v>
      </c>
      <c r="AY171" s="16" t="s">
        <v>135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81</v>
      </c>
      <c r="BK171" s="143">
        <f>ROUND(I171*H171,2)</f>
        <v>0</v>
      </c>
      <c r="BL171" s="16" t="s">
        <v>141</v>
      </c>
      <c r="BM171" s="142" t="s">
        <v>305</v>
      </c>
    </row>
    <row r="172" spans="2:65" s="11" customFormat="1" ht="26.1" customHeight="1">
      <c r="B172" s="119"/>
      <c r="D172" s="120" t="s">
        <v>72</v>
      </c>
      <c r="E172" s="121" t="s">
        <v>306</v>
      </c>
      <c r="F172" s="121" t="s">
        <v>307</v>
      </c>
      <c r="I172" s="122"/>
      <c r="J172" s="123">
        <f>BK172</f>
        <v>0</v>
      </c>
      <c r="L172" s="119"/>
      <c r="M172" s="124"/>
      <c r="P172" s="125">
        <f>SUM(P173:P182)</f>
        <v>0</v>
      </c>
      <c r="R172" s="125">
        <f>SUM(R173:R182)</f>
        <v>0</v>
      </c>
      <c r="T172" s="126">
        <f>SUM(T173:T182)</f>
        <v>0</v>
      </c>
      <c r="AR172" s="120" t="s">
        <v>81</v>
      </c>
      <c r="AT172" s="127" t="s">
        <v>72</v>
      </c>
      <c r="AU172" s="127" t="s">
        <v>73</v>
      </c>
      <c r="AY172" s="120" t="s">
        <v>135</v>
      </c>
      <c r="BK172" s="128">
        <f>SUM(BK173:BK182)</f>
        <v>0</v>
      </c>
    </row>
    <row r="173" spans="2:65" s="1" customFormat="1" ht="16.5" customHeight="1">
      <c r="B173" s="31"/>
      <c r="C173" s="131" t="s">
        <v>308</v>
      </c>
      <c r="D173" s="131" t="s">
        <v>138</v>
      </c>
      <c r="E173" s="132" t="s">
        <v>309</v>
      </c>
      <c r="F173" s="133" t="s">
        <v>310</v>
      </c>
      <c r="G173" s="134" t="s">
        <v>311</v>
      </c>
      <c r="H173" s="135">
        <v>24</v>
      </c>
      <c r="I173" s="136"/>
      <c r="J173" s="137">
        <f t="shared" ref="J173:J182" si="20">ROUND(I173*H173,2)</f>
        <v>0</v>
      </c>
      <c r="K173" s="133" t="s">
        <v>1</v>
      </c>
      <c r="L173" s="31"/>
      <c r="M173" s="138" t="s">
        <v>1</v>
      </c>
      <c r="N173" s="139" t="s">
        <v>38</v>
      </c>
      <c r="P173" s="140">
        <f t="shared" ref="P173:P182" si="21">O173*H173</f>
        <v>0</v>
      </c>
      <c r="Q173" s="140">
        <v>0</v>
      </c>
      <c r="R173" s="140">
        <f t="shared" ref="R173:R182" si="22">Q173*H173</f>
        <v>0</v>
      </c>
      <c r="S173" s="140">
        <v>0</v>
      </c>
      <c r="T173" s="141">
        <f t="shared" ref="T173:T182" si="23">S173*H173</f>
        <v>0</v>
      </c>
      <c r="AR173" s="142" t="s">
        <v>141</v>
      </c>
      <c r="AT173" s="142" t="s">
        <v>138</v>
      </c>
      <c r="AU173" s="142" t="s">
        <v>81</v>
      </c>
      <c r="AY173" s="16" t="s">
        <v>135</v>
      </c>
      <c r="BE173" s="143">
        <f t="shared" ref="BE173:BE182" si="24">IF(N173="základní",J173,0)</f>
        <v>0</v>
      </c>
      <c r="BF173" s="143">
        <f t="shared" ref="BF173:BF182" si="25">IF(N173="snížená",J173,0)</f>
        <v>0</v>
      </c>
      <c r="BG173" s="143">
        <f t="shared" ref="BG173:BG182" si="26">IF(N173="zákl. přenesená",J173,0)</f>
        <v>0</v>
      </c>
      <c r="BH173" s="143">
        <f t="shared" ref="BH173:BH182" si="27">IF(N173="sníž. přenesená",J173,0)</f>
        <v>0</v>
      </c>
      <c r="BI173" s="143">
        <f t="shared" ref="BI173:BI182" si="28">IF(N173="nulová",J173,0)</f>
        <v>0</v>
      </c>
      <c r="BJ173" s="16" t="s">
        <v>81</v>
      </c>
      <c r="BK173" s="143">
        <f t="shared" ref="BK173:BK182" si="29">ROUND(I173*H173,2)</f>
        <v>0</v>
      </c>
      <c r="BL173" s="16" t="s">
        <v>141</v>
      </c>
      <c r="BM173" s="142" t="s">
        <v>312</v>
      </c>
    </row>
    <row r="174" spans="2:65" s="1" customFormat="1" ht="16.5" customHeight="1">
      <c r="B174" s="31"/>
      <c r="C174" s="131" t="s">
        <v>256</v>
      </c>
      <c r="D174" s="131" t="s">
        <v>138</v>
      </c>
      <c r="E174" s="132" t="s">
        <v>313</v>
      </c>
      <c r="F174" s="133" t="s">
        <v>314</v>
      </c>
      <c r="G174" s="134" t="s">
        <v>315</v>
      </c>
      <c r="H174" s="135">
        <v>20</v>
      </c>
      <c r="I174" s="136"/>
      <c r="J174" s="137">
        <f t="shared" si="20"/>
        <v>0</v>
      </c>
      <c r="K174" s="133" t="s">
        <v>1</v>
      </c>
      <c r="L174" s="31"/>
      <c r="M174" s="138" t="s">
        <v>1</v>
      </c>
      <c r="N174" s="139" t="s">
        <v>38</v>
      </c>
      <c r="P174" s="140">
        <f t="shared" si="21"/>
        <v>0</v>
      </c>
      <c r="Q174" s="140">
        <v>0</v>
      </c>
      <c r="R174" s="140">
        <f t="shared" si="22"/>
        <v>0</v>
      </c>
      <c r="S174" s="140">
        <v>0</v>
      </c>
      <c r="T174" s="141">
        <f t="shared" si="23"/>
        <v>0</v>
      </c>
      <c r="AR174" s="142" t="s">
        <v>141</v>
      </c>
      <c r="AT174" s="142" t="s">
        <v>138</v>
      </c>
      <c r="AU174" s="142" t="s">
        <v>81</v>
      </c>
      <c r="AY174" s="16" t="s">
        <v>135</v>
      </c>
      <c r="BE174" s="143">
        <f t="shared" si="24"/>
        <v>0</v>
      </c>
      <c r="BF174" s="143">
        <f t="shared" si="25"/>
        <v>0</v>
      </c>
      <c r="BG174" s="143">
        <f t="shared" si="26"/>
        <v>0</v>
      </c>
      <c r="BH174" s="143">
        <f t="shared" si="27"/>
        <v>0</v>
      </c>
      <c r="BI174" s="143">
        <f t="shared" si="28"/>
        <v>0</v>
      </c>
      <c r="BJ174" s="16" t="s">
        <v>81</v>
      </c>
      <c r="BK174" s="143">
        <f t="shared" si="29"/>
        <v>0</v>
      </c>
      <c r="BL174" s="16" t="s">
        <v>141</v>
      </c>
      <c r="BM174" s="142" t="s">
        <v>316</v>
      </c>
    </row>
    <row r="175" spans="2:65" s="1" customFormat="1" ht="16.5" customHeight="1">
      <c r="B175" s="31"/>
      <c r="C175" s="131" t="s">
        <v>317</v>
      </c>
      <c r="D175" s="131" t="s">
        <v>138</v>
      </c>
      <c r="E175" s="132" t="s">
        <v>318</v>
      </c>
      <c r="F175" s="133" t="s">
        <v>319</v>
      </c>
      <c r="G175" s="134" t="s">
        <v>215</v>
      </c>
      <c r="H175" s="135">
        <v>1</v>
      </c>
      <c r="I175" s="136"/>
      <c r="J175" s="137">
        <f t="shared" si="20"/>
        <v>0</v>
      </c>
      <c r="K175" s="133" t="s">
        <v>1</v>
      </c>
      <c r="L175" s="31"/>
      <c r="M175" s="138" t="s">
        <v>1</v>
      </c>
      <c r="N175" s="139" t="s">
        <v>38</v>
      </c>
      <c r="P175" s="140">
        <f t="shared" si="21"/>
        <v>0</v>
      </c>
      <c r="Q175" s="140">
        <v>0</v>
      </c>
      <c r="R175" s="140">
        <f t="shared" si="22"/>
        <v>0</v>
      </c>
      <c r="S175" s="140">
        <v>0</v>
      </c>
      <c r="T175" s="141">
        <f t="shared" si="23"/>
        <v>0</v>
      </c>
      <c r="AR175" s="142" t="s">
        <v>141</v>
      </c>
      <c r="AT175" s="142" t="s">
        <v>138</v>
      </c>
      <c r="AU175" s="142" t="s">
        <v>81</v>
      </c>
      <c r="AY175" s="16" t="s">
        <v>135</v>
      </c>
      <c r="BE175" s="143">
        <f t="shared" si="24"/>
        <v>0</v>
      </c>
      <c r="BF175" s="143">
        <f t="shared" si="25"/>
        <v>0</v>
      </c>
      <c r="BG175" s="143">
        <f t="shared" si="26"/>
        <v>0</v>
      </c>
      <c r="BH175" s="143">
        <f t="shared" si="27"/>
        <v>0</v>
      </c>
      <c r="BI175" s="143">
        <f t="shared" si="28"/>
        <v>0</v>
      </c>
      <c r="BJ175" s="16" t="s">
        <v>81</v>
      </c>
      <c r="BK175" s="143">
        <f t="shared" si="29"/>
        <v>0</v>
      </c>
      <c r="BL175" s="16" t="s">
        <v>141</v>
      </c>
      <c r="BM175" s="142" t="s">
        <v>320</v>
      </c>
    </row>
    <row r="176" spans="2:65" s="1" customFormat="1" ht="37.700000000000003" customHeight="1">
      <c r="B176" s="31"/>
      <c r="C176" s="131" t="s">
        <v>259</v>
      </c>
      <c r="D176" s="131" t="s">
        <v>138</v>
      </c>
      <c r="E176" s="132" t="s">
        <v>321</v>
      </c>
      <c r="F176" s="133" t="s">
        <v>322</v>
      </c>
      <c r="G176" s="134" t="s">
        <v>311</v>
      </c>
      <c r="H176" s="135">
        <v>16</v>
      </c>
      <c r="I176" s="136"/>
      <c r="J176" s="137">
        <f t="shared" si="20"/>
        <v>0</v>
      </c>
      <c r="K176" s="133" t="s">
        <v>1</v>
      </c>
      <c r="L176" s="31"/>
      <c r="M176" s="138" t="s">
        <v>1</v>
      </c>
      <c r="N176" s="139" t="s">
        <v>38</v>
      </c>
      <c r="P176" s="140">
        <f t="shared" si="21"/>
        <v>0</v>
      </c>
      <c r="Q176" s="140">
        <v>0</v>
      </c>
      <c r="R176" s="140">
        <f t="shared" si="22"/>
        <v>0</v>
      </c>
      <c r="S176" s="140">
        <v>0</v>
      </c>
      <c r="T176" s="141">
        <f t="shared" si="23"/>
        <v>0</v>
      </c>
      <c r="AR176" s="142" t="s">
        <v>141</v>
      </c>
      <c r="AT176" s="142" t="s">
        <v>138</v>
      </c>
      <c r="AU176" s="142" t="s">
        <v>81</v>
      </c>
      <c r="AY176" s="16" t="s">
        <v>135</v>
      </c>
      <c r="BE176" s="143">
        <f t="shared" si="24"/>
        <v>0</v>
      </c>
      <c r="BF176" s="143">
        <f t="shared" si="25"/>
        <v>0</v>
      </c>
      <c r="BG176" s="143">
        <f t="shared" si="26"/>
        <v>0</v>
      </c>
      <c r="BH176" s="143">
        <f t="shared" si="27"/>
        <v>0</v>
      </c>
      <c r="BI176" s="143">
        <f t="shared" si="28"/>
        <v>0</v>
      </c>
      <c r="BJ176" s="16" t="s">
        <v>81</v>
      </c>
      <c r="BK176" s="143">
        <f t="shared" si="29"/>
        <v>0</v>
      </c>
      <c r="BL176" s="16" t="s">
        <v>141</v>
      </c>
      <c r="BM176" s="142" t="s">
        <v>323</v>
      </c>
    </row>
    <row r="177" spans="2:65" s="1" customFormat="1" ht="21.75" customHeight="1">
      <c r="B177" s="31"/>
      <c r="C177" s="131" t="s">
        <v>324</v>
      </c>
      <c r="D177" s="131" t="s">
        <v>138</v>
      </c>
      <c r="E177" s="132" t="s">
        <v>325</v>
      </c>
      <c r="F177" s="133" t="s">
        <v>326</v>
      </c>
      <c r="G177" s="134" t="s">
        <v>311</v>
      </c>
      <c r="H177" s="135">
        <v>16</v>
      </c>
      <c r="I177" s="136"/>
      <c r="J177" s="137">
        <f t="shared" si="20"/>
        <v>0</v>
      </c>
      <c r="K177" s="133" t="s">
        <v>1</v>
      </c>
      <c r="L177" s="31"/>
      <c r="M177" s="138" t="s">
        <v>1</v>
      </c>
      <c r="N177" s="139" t="s">
        <v>38</v>
      </c>
      <c r="P177" s="140">
        <f t="shared" si="21"/>
        <v>0</v>
      </c>
      <c r="Q177" s="140">
        <v>0</v>
      </c>
      <c r="R177" s="140">
        <f t="shared" si="22"/>
        <v>0</v>
      </c>
      <c r="S177" s="140">
        <v>0</v>
      </c>
      <c r="T177" s="141">
        <f t="shared" si="23"/>
        <v>0</v>
      </c>
      <c r="AR177" s="142" t="s">
        <v>141</v>
      </c>
      <c r="AT177" s="142" t="s">
        <v>138</v>
      </c>
      <c r="AU177" s="142" t="s">
        <v>81</v>
      </c>
      <c r="AY177" s="16" t="s">
        <v>135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6" t="s">
        <v>81</v>
      </c>
      <c r="BK177" s="143">
        <f t="shared" si="29"/>
        <v>0</v>
      </c>
      <c r="BL177" s="16" t="s">
        <v>141</v>
      </c>
      <c r="BM177" s="142" t="s">
        <v>327</v>
      </c>
    </row>
    <row r="178" spans="2:65" s="1" customFormat="1" ht="24.2" customHeight="1">
      <c r="B178" s="31"/>
      <c r="C178" s="131" t="s">
        <v>263</v>
      </c>
      <c r="D178" s="131" t="s">
        <v>138</v>
      </c>
      <c r="E178" s="132" t="s">
        <v>328</v>
      </c>
      <c r="F178" s="133" t="s">
        <v>329</v>
      </c>
      <c r="G178" s="134" t="s">
        <v>215</v>
      </c>
      <c r="H178" s="135">
        <v>1</v>
      </c>
      <c r="I178" s="136"/>
      <c r="J178" s="137">
        <f t="shared" si="20"/>
        <v>0</v>
      </c>
      <c r="K178" s="133" t="s">
        <v>1</v>
      </c>
      <c r="L178" s="31"/>
      <c r="M178" s="138" t="s">
        <v>1</v>
      </c>
      <c r="N178" s="139" t="s">
        <v>38</v>
      </c>
      <c r="P178" s="140">
        <f t="shared" si="21"/>
        <v>0</v>
      </c>
      <c r="Q178" s="140">
        <v>0</v>
      </c>
      <c r="R178" s="140">
        <f t="shared" si="22"/>
        <v>0</v>
      </c>
      <c r="S178" s="140">
        <v>0</v>
      </c>
      <c r="T178" s="141">
        <f t="shared" si="23"/>
        <v>0</v>
      </c>
      <c r="AR178" s="142" t="s">
        <v>141</v>
      </c>
      <c r="AT178" s="142" t="s">
        <v>138</v>
      </c>
      <c r="AU178" s="142" t="s">
        <v>81</v>
      </c>
      <c r="AY178" s="16" t="s">
        <v>135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6" t="s">
        <v>81</v>
      </c>
      <c r="BK178" s="143">
        <f t="shared" si="29"/>
        <v>0</v>
      </c>
      <c r="BL178" s="16" t="s">
        <v>141</v>
      </c>
      <c r="BM178" s="142" t="s">
        <v>330</v>
      </c>
    </row>
    <row r="179" spans="2:65" s="1" customFormat="1" ht="37.700000000000003" customHeight="1">
      <c r="B179" s="31"/>
      <c r="C179" s="131" t="s">
        <v>331</v>
      </c>
      <c r="D179" s="131" t="s">
        <v>138</v>
      </c>
      <c r="E179" s="132" t="s">
        <v>332</v>
      </c>
      <c r="F179" s="133" t="s">
        <v>333</v>
      </c>
      <c r="G179" s="134" t="s">
        <v>311</v>
      </c>
      <c r="H179" s="135">
        <v>10</v>
      </c>
      <c r="I179" s="136"/>
      <c r="J179" s="137">
        <f t="shared" si="20"/>
        <v>0</v>
      </c>
      <c r="K179" s="133" t="s">
        <v>1</v>
      </c>
      <c r="L179" s="31"/>
      <c r="M179" s="138" t="s">
        <v>1</v>
      </c>
      <c r="N179" s="139" t="s">
        <v>38</v>
      </c>
      <c r="P179" s="140">
        <f t="shared" si="21"/>
        <v>0</v>
      </c>
      <c r="Q179" s="140">
        <v>0</v>
      </c>
      <c r="R179" s="140">
        <f t="shared" si="22"/>
        <v>0</v>
      </c>
      <c r="S179" s="140">
        <v>0</v>
      </c>
      <c r="T179" s="141">
        <f t="shared" si="23"/>
        <v>0</v>
      </c>
      <c r="AR179" s="142" t="s">
        <v>141</v>
      </c>
      <c r="AT179" s="142" t="s">
        <v>138</v>
      </c>
      <c r="AU179" s="142" t="s">
        <v>81</v>
      </c>
      <c r="AY179" s="16" t="s">
        <v>135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6" t="s">
        <v>81</v>
      </c>
      <c r="BK179" s="143">
        <f t="shared" si="29"/>
        <v>0</v>
      </c>
      <c r="BL179" s="16" t="s">
        <v>141</v>
      </c>
      <c r="BM179" s="142" t="s">
        <v>334</v>
      </c>
    </row>
    <row r="180" spans="2:65" s="1" customFormat="1" ht="16.5" customHeight="1">
      <c r="B180" s="31"/>
      <c r="C180" s="131" t="s">
        <v>268</v>
      </c>
      <c r="D180" s="131" t="s">
        <v>138</v>
      </c>
      <c r="E180" s="132" t="s">
        <v>335</v>
      </c>
      <c r="F180" s="133" t="s">
        <v>153</v>
      </c>
      <c r="G180" s="134" t="s">
        <v>311</v>
      </c>
      <c r="H180" s="135">
        <v>30</v>
      </c>
      <c r="I180" s="136"/>
      <c r="J180" s="137">
        <f t="shared" si="20"/>
        <v>0</v>
      </c>
      <c r="K180" s="133" t="s">
        <v>1</v>
      </c>
      <c r="L180" s="31"/>
      <c r="M180" s="138" t="s">
        <v>1</v>
      </c>
      <c r="N180" s="139" t="s">
        <v>38</v>
      </c>
      <c r="P180" s="140">
        <f t="shared" si="21"/>
        <v>0</v>
      </c>
      <c r="Q180" s="140">
        <v>0</v>
      </c>
      <c r="R180" s="140">
        <f t="shared" si="22"/>
        <v>0</v>
      </c>
      <c r="S180" s="140">
        <v>0</v>
      </c>
      <c r="T180" s="141">
        <f t="shared" si="23"/>
        <v>0</v>
      </c>
      <c r="AR180" s="142" t="s">
        <v>141</v>
      </c>
      <c r="AT180" s="142" t="s">
        <v>138</v>
      </c>
      <c r="AU180" s="142" t="s">
        <v>81</v>
      </c>
      <c r="AY180" s="16" t="s">
        <v>135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6" t="s">
        <v>81</v>
      </c>
      <c r="BK180" s="143">
        <f t="shared" si="29"/>
        <v>0</v>
      </c>
      <c r="BL180" s="16" t="s">
        <v>141</v>
      </c>
      <c r="BM180" s="142" t="s">
        <v>336</v>
      </c>
    </row>
    <row r="181" spans="2:65" s="1" customFormat="1" ht="24.2" customHeight="1">
      <c r="B181" s="31"/>
      <c r="C181" s="131" t="s">
        <v>337</v>
      </c>
      <c r="D181" s="131" t="s">
        <v>138</v>
      </c>
      <c r="E181" s="132" t="s">
        <v>338</v>
      </c>
      <c r="F181" s="133" t="s">
        <v>339</v>
      </c>
      <c r="G181" s="134" t="s">
        <v>311</v>
      </c>
      <c r="H181" s="135">
        <v>6</v>
      </c>
      <c r="I181" s="136"/>
      <c r="J181" s="137">
        <f t="shared" si="20"/>
        <v>0</v>
      </c>
      <c r="K181" s="133" t="s">
        <v>1</v>
      </c>
      <c r="L181" s="31"/>
      <c r="M181" s="138" t="s">
        <v>1</v>
      </c>
      <c r="N181" s="139" t="s">
        <v>38</v>
      </c>
      <c r="P181" s="140">
        <f t="shared" si="21"/>
        <v>0</v>
      </c>
      <c r="Q181" s="140">
        <v>0</v>
      </c>
      <c r="R181" s="140">
        <f t="shared" si="22"/>
        <v>0</v>
      </c>
      <c r="S181" s="140">
        <v>0</v>
      </c>
      <c r="T181" s="141">
        <f t="shared" si="23"/>
        <v>0</v>
      </c>
      <c r="AR181" s="142" t="s">
        <v>141</v>
      </c>
      <c r="AT181" s="142" t="s">
        <v>138</v>
      </c>
      <c r="AU181" s="142" t="s">
        <v>81</v>
      </c>
      <c r="AY181" s="16" t="s">
        <v>135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6" t="s">
        <v>81</v>
      </c>
      <c r="BK181" s="143">
        <f t="shared" si="29"/>
        <v>0</v>
      </c>
      <c r="BL181" s="16" t="s">
        <v>141</v>
      </c>
      <c r="BM181" s="142" t="s">
        <v>340</v>
      </c>
    </row>
    <row r="182" spans="2:65" s="1" customFormat="1" ht="37.700000000000003" customHeight="1">
      <c r="B182" s="31"/>
      <c r="C182" s="131" t="s">
        <v>272</v>
      </c>
      <c r="D182" s="131" t="s">
        <v>138</v>
      </c>
      <c r="E182" s="132" t="s">
        <v>341</v>
      </c>
      <c r="F182" s="133" t="s">
        <v>577</v>
      </c>
      <c r="G182" s="134" t="s">
        <v>342</v>
      </c>
      <c r="H182" s="135">
        <v>1</v>
      </c>
      <c r="I182" s="136"/>
      <c r="J182" s="137">
        <f t="shared" si="20"/>
        <v>0</v>
      </c>
      <c r="K182" s="133" t="s">
        <v>1</v>
      </c>
      <c r="L182" s="31"/>
      <c r="M182" s="138" t="s">
        <v>1</v>
      </c>
      <c r="N182" s="139" t="s">
        <v>38</v>
      </c>
      <c r="P182" s="140">
        <f t="shared" si="21"/>
        <v>0</v>
      </c>
      <c r="Q182" s="140">
        <v>0</v>
      </c>
      <c r="R182" s="140">
        <f t="shared" si="22"/>
        <v>0</v>
      </c>
      <c r="S182" s="140">
        <v>0</v>
      </c>
      <c r="T182" s="141">
        <f t="shared" si="23"/>
        <v>0</v>
      </c>
      <c r="AR182" s="142" t="s">
        <v>141</v>
      </c>
      <c r="AT182" s="142" t="s">
        <v>138</v>
      </c>
      <c r="AU182" s="142" t="s">
        <v>81</v>
      </c>
      <c r="AY182" s="16" t="s">
        <v>135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6" t="s">
        <v>81</v>
      </c>
      <c r="BK182" s="143">
        <f t="shared" si="29"/>
        <v>0</v>
      </c>
      <c r="BL182" s="16" t="s">
        <v>141</v>
      </c>
      <c r="BM182" s="142" t="s">
        <v>343</v>
      </c>
    </row>
    <row r="183" spans="2:65" s="11" customFormat="1" ht="26.1" customHeight="1">
      <c r="B183" s="119"/>
      <c r="D183" s="120" t="s">
        <v>72</v>
      </c>
      <c r="E183" s="121" t="s">
        <v>344</v>
      </c>
      <c r="F183" s="121" t="s">
        <v>345</v>
      </c>
      <c r="I183" s="122"/>
      <c r="J183" s="123">
        <f>BK183</f>
        <v>0</v>
      </c>
      <c r="L183" s="119"/>
      <c r="M183" s="124"/>
      <c r="P183" s="125">
        <f>P184+P196</f>
        <v>0</v>
      </c>
      <c r="R183" s="125">
        <f>R184+R196</f>
        <v>0.13627879999999998</v>
      </c>
      <c r="T183" s="126">
        <f>T184+T196</f>
        <v>0.10639999999999999</v>
      </c>
      <c r="AR183" s="120" t="s">
        <v>81</v>
      </c>
      <c r="AT183" s="127" t="s">
        <v>72</v>
      </c>
      <c r="AU183" s="127" t="s">
        <v>73</v>
      </c>
      <c r="AY183" s="120" t="s">
        <v>135</v>
      </c>
      <c r="BK183" s="128">
        <f>BK184+BK196</f>
        <v>0</v>
      </c>
    </row>
    <row r="184" spans="2:65" s="11" customFormat="1" ht="22.7" customHeight="1">
      <c r="B184" s="119"/>
      <c r="D184" s="120" t="s">
        <v>72</v>
      </c>
      <c r="E184" s="129" t="s">
        <v>162</v>
      </c>
      <c r="F184" s="129" t="s">
        <v>346</v>
      </c>
      <c r="I184" s="122"/>
      <c r="J184" s="130">
        <f>BK184</f>
        <v>0</v>
      </c>
      <c r="L184" s="119"/>
      <c r="M184" s="124"/>
      <c r="P184" s="125">
        <f>SUM(P185:P195)</f>
        <v>0</v>
      </c>
      <c r="R184" s="125">
        <f>SUM(R185:R195)</f>
        <v>0.13432879999999997</v>
      </c>
      <c r="T184" s="126">
        <f>SUM(T185:T195)</f>
        <v>0</v>
      </c>
      <c r="AR184" s="120" t="s">
        <v>81</v>
      </c>
      <c r="AT184" s="127" t="s">
        <v>72</v>
      </c>
      <c r="AU184" s="127" t="s">
        <v>81</v>
      </c>
      <c r="AY184" s="120" t="s">
        <v>135</v>
      </c>
      <c r="BK184" s="128">
        <f>SUM(BK185:BK195)</f>
        <v>0</v>
      </c>
    </row>
    <row r="185" spans="2:65" s="1" customFormat="1" ht="24.2" customHeight="1">
      <c r="B185" s="31"/>
      <c r="C185" s="131" t="s">
        <v>347</v>
      </c>
      <c r="D185" s="131" t="s">
        <v>138</v>
      </c>
      <c r="E185" s="132" t="s">
        <v>348</v>
      </c>
      <c r="F185" s="133" t="s">
        <v>349</v>
      </c>
      <c r="G185" s="134" t="s">
        <v>350</v>
      </c>
      <c r="H185" s="135">
        <v>1.41</v>
      </c>
      <c r="I185" s="136"/>
      <c r="J185" s="137">
        <f>ROUND(I185*H185,2)</f>
        <v>0</v>
      </c>
      <c r="K185" s="133" t="s">
        <v>351</v>
      </c>
      <c r="L185" s="31"/>
      <c r="M185" s="138" t="s">
        <v>1</v>
      </c>
      <c r="N185" s="139" t="s">
        <v>38</v>
      </c>
      <c r="P185" s="140">
        <f>O185*H185</f>
        <v>0</v>
      </c>
      <c r="Q185" s="140">
        <v>3.4680000000000002E-2</v>
      </c>
      <c r="R185" s="140">
        <f>Q185*H185</f>
        <v>4.8898799999999999E-2</v>
      </c>
      <c r="S185" s="140">
        <v>0</v>
      </c>
      <c r="T185" s="141">
        <f>S185*H185</f>
        <v>0</v>
      </c>
      <c r="AR185" s="142" t="s">
        <v>141</v>
      </c>
      <c r="AT185" s="142" t="s">
        <v>138</v>
      </c>
      <c r="AU185" s="142" t="s">
        <v>83</v>
      </c>
      <c r="AY185" s="16" t="s">
        <v>135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6" t="s">
        <v>81</v>
      </c>
      <c r="BK185" s="143">
        <f>ROUND(I185*H185,2)</f>
        <v>0</v>
      </c>
      <c r="BL185" s="16" t="s">
        <v>141</v>
      </c>
      <c r="BM185" s="142" t="s">
        <v>352</v>
      </c>
    </row>
    <row r="186" spans="2:65" s="12" customFormat="1">
      <c r="B186" s="153"/>
      <c r="D186" s="149" t="s">
        <v>353</v>
      </c>
      <c r="E186" s="154" t="s">
        <v>1</v>
      </c>
      <c r="F186" s="155" t="s">
        <v>354</v>
      </c>
      <c r="H186" s="154" t="s">
        <v>1</v>
      </c>
      <c r="I186" s="156"/>
      <c r="L186" s="153"/>
      <c r="M186" s="157"/>
      <c r="T186" s="158"/>
      <c r="AT186" s="154" t="s">
        <v>353</v>
      </c>
      <c r="AU186" s="154" t="s">
        <v>83</v>
      </c>
      <c r="AV186" s="12" t="s">
        <v>81</v>
      </c>
      <c r="AW186" s="12" t="s">
        <v>30</v>
      </c>
      <c r="AX186" s="12" t="s">
        <v>73</v>
      </c>
      <c r="AY186" s="154" t="s">
        <v>135</v>
      </c>
    </row>
    <row r="187" spans="2:65" s="13" customFormat="1">
      <c r="B187" s="159"/>
      <c r="D187" s="149" t="s">
        <v>353</v>
      </c>
      <c r="E187" s="160" t="s">
        <v>1</v>
      </c>
      <c r="F187" s="161" t="s">
        <v>355</v>
      </c>
      <c r="H187" s="162">
        <v>1.41</v>
      </c>
      <c r="I187" s="163"/>
      <c r="L187" s="159"/>
      <c r="M187" s="164"/>
      <c r="T187" s="165"/>
      <c r="AT187" s="160" t="s">
        <v>353</v>
      </c>
      <c r="AU187" s="160" t="s">
        <v>83</v>
      </c>
      <c r="AV187" s="13" t="s">
        <v>83</v>
      </c>
      <c r="AW187" s="13" t="s">
        <v>30</v>
      </c>
      <c r="AX187" s="13" t="s">
        <v>73</v>
      </c>
      <c r="AY187" s="160" t="s">
        <v>135</v>
      </c>
    </row>
    <row r="188" spans="2:65" s="14" customFormat="1">
      <c r="B188" s="166"/>
      <c r="D188" s="149" t="s">
        <v>353</v>
      </c>
      <c r="E188" s="167" t="s">
        <v>1</v>
      </c>
      <c r="F188" s="168" t="s">
        <v>356</v>
      </c>
      <c r="H188" s="169">
        <v>1.41</v>
      </c>
      <c r="I188" s="170"/>
      <c r="L188" s="166"/>
      <c r="M188" s="171"/>
      <c r="T188" s="172"/>
      <c r="AT188" s="167" t="s">
        <v>353</v>
      </c>
      <c r="AU188" s="167" t="s">
        <v>83</v>
      </c>
      <c r="AV188" s="14" t="s">
        <v>141</v>
      </c>
      <c r="AW188" s="14" t="s">
        <v>30</v>
      </c>
      <c r="AX188" s="14" t="s">
        <v>81</v>
      </c>
      <c r="AY188" s="167" t="s">
        <v>135</v>
      </c>
    </row>
    <row r="189" spans="2:65" s="1" customFormat="1" ht="24.2" customHeight="1">
      <c r="B189" s="31"/>
      <c r="C189" s="131" t="s">
        <v>275</v>
      </c>
      <c r="D189" s="131" t="s">
        <v>138</v>
      </c>
      <c r="E189" s="132" t="s">
        <v>357</v>
      </c>
      <c r="F189" s="133" t="s">
        <v>358</v>
      </c>
      <c r="G189" s="134" t="s">
        <v>228</v>
      </c>
      <c r="H189" s="135">
        <v>9.4</v>
      </c>
      <c r="I189" s="136"/>
      <c r="J189" s="137">
        <f>ROUND(I189*H189,2)</f>
        <v>0</v>
      </c>
      <c r="K189" s="133" t="s">
        <v>351</v>
      </c>
      <c r="L189" s="31"/>
      <c r="M189" s="138" t="s">
        <v>1</v>
      </c>
      <c r="N189" s="139" t="s">
        <v>38</v>
      </c>
      <c r="P189" s="140">
        <f>O189*H189</f>
        <v>0</v>
      </c>
      <c r="Q189" s="140">
        <v>1.5E-3</v>
      </c>
      <c r="R189" s="140">
        <f>Q189*H189</f>
        <v>1.4100000000000001E-2</v>
      </c>
      <c r="S189" s="140">
        <v>0</v>
      </c>
      <c r="T189" s="141">
        <f>S189*H189</f>
        <v>0</v>
      </c>
      <c r="AR189" s="142" t="s">
        <v>141</v>
      </c>
      <c r="AT189" s="142" t="s">
        <v>138</v>
      </c>
      <c r="AU189" s="142" t="s">
        <v>83</v>
      </c>
      <c r="AY189" s="16" t="s">
        <v>135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6" t="s">
        <v>81</v>
      </c>
      <c r="BK189" s="143">
        <f>ROUND(I189*H189,2)</f>
        <v>0</v>
      </c>
      <c r="BL189" s="16" t="s">
        <v>141</v>
      </c>
      <c r="BM189" s="142" t="s">
        <v>359</v>
      </c>
    </row>
    <row r="190" spans="2:65" s="12" customFormat="1">
      <c r="B190" s="153"/>
      <c r="D190" s="149" t="s">
        <v>353</v>
      </c>
      <c r="E190" s="154" t="s">
        <v>1</v>
      </c>
      <c r="F190" s="155" t="s">
        <v>354</v>
      </c>
      <c r="H190" s="154" t="s">
        <v>1</v>
      </c>
      <c r="I190" s="156"/>
      <c r="L190" s="153"/>
      <c r="M190" s="157"/>
      <c r="T190" s="158"/>
      <c r="AT190" s="154" t="s">
        <v>353</v>
      </c>
      <c r="AU190" s="154" t="s">
        <v>83</v>
      </c>
      <c r="AV190" s="12" t="s">
        <v>81</v>
      </c>
      <c r="AW190" s="12" t="s">
        <v>30</v>
      </c>
      <c r="AX190" s="12" t="s">
        <v>73</v>
      </c>
      <c r="AY190" s="154" t="s">
        <v>135</v>
      </c>
    </row>
    <row r="191" spans="2:65" s="13" customFormat="1">
      <c r="B191" s="159"/>
      <c r="D191" s="149" t="s">
        <v>353</v>
      </c>
      <c r="E191" s="160" t="s">
        <v>1</v>
      </c>
      <c r="F191" s="161" t="s">
        <v>360</v>
      </c>
      <c r="H191" s="162">
        <v>9.4</v>
      </c>
      <c r="I191" s="163"/>
      <c r="L191" s="159"/>
      <c r="M191" s="164"/>
      <c r="T191" s="165"/>
      <c r="AT191" s="160" t="s">
        <v>353</v>
      </c>
      <c r="AU191" s="160" t="s">
        <v>83</v>
      </c>
      <c r="AV191" s="13" t="s">
        <v>83</v>
      </c>
      <c r="AW191" s="13" t="s">
        <v>30</v>
      </c>
      <c r="AX191" s="13" t="s">
        <v>73</v>
      </c>
      <c r="AY191" s="160" t="s">
        <v>135</v>
      </c>
    </row>
    <row r="192" spans="2:65" s="14" customFormat="1">
      <c r="B192" s="166"/>
      <c r="D192" s="149" t="s">
        <v>353</v>
      </c>
      <c r="E192" s="167" t="s">
        <v>1</v>
      </c>
      <c r="F192" s="168" t="s">
        <v>356</v>
      </c>
      <c r="H192" s="169">
        <v>9.4</v>
      </c>
      <c r="I192" s="170"/>
      <c r="L192" s="166"/>
      <c r="M192" s="171"/>
      <c r="T192" s="172"/>
      <c r="AT192" s="167" t="s">
        <v>353</v>
      </c>
      <c r="AU192" s="167" t="s">
        <v>83</v>
      </c>
      <c r="AV192" s="14" t="s">
        <v>141</v>
      </c>
      <c r="AW192" s="14" t="s">
        <v>30</v>
      </c>
      <c r="AX192" s="14" t="s">
        <v>81</v>
      </c>
      <c r="AY192" s="167" t="s">
        <v>135</v>
      </c>
    </row>
    <row r="193" spans="2:65" s="1" customFormat="1" ht="21.75" customHeight="1">
      <c r="B193" s="31"/>
      <c r="C193" s="131" t="s">
        <v>361</v>
      </c>
      <c r="D193" s="131" t="s">
        <v>138</v>
      </c>
      <c r="E193" s="132" t="s">
        <v>362</v>
      </c>
      <c r="F193" s="133" t="s">
        <v>363</v>
      </c>
      <c r="G193" s="134" t="s">
        <v>364</v>
      </c>
      <c r="H193" s="135">
        <v>1</v>
      </c>
      <c r="I193" s="136"/>
      <c r="J193" s="137">
        <f>ROUND(I193*H193,2)</f>
        <v>0</v>
      </c>
      <c r="K193" s="133" t="s">
        <v>351</v>
      </c>
      <c r="L193" s="31"/>
      <c r="M193" s="138" t="s">
        <v>1</v>
      </c>
      <c r="N193" s="139" t="s">
        <v>38</v>
      </c>
      <c r="P193" s="140">
        <f>O193*H193</f>
        <v>0</v>
      </c>
      <c r="Q193" s="140">
        <v>5.6439999999999997E-2</v>
      </c>
      <c r="R193" s="140">
        <f>Q193*H193</f>
        <v>5.6439999999999997E-2</v>
      </c>
      <c r="S193" s="140">
        <v>0</v>
      </c>
      <c r="T193" s="141">
        <f>S193*H193</f>
        <v>0</v>
      </c>
      <c r="AR193" s="142" t="s">
        <v>141</v>
      </c>
      <c r="AT193" s="142" t="s">
        <v>138</v>
      </c>
      <c r="AU193" s="142" t="s">
        <v>83</v>
      </c>
      <c r="AY193" s="16" t="s">
        <v>135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6" t="s">
        <v>81</v>
      </c>
      <c r="BK193" s="143">
        <f>ROUND(I193*H193,2)</f>
        <v>0</v>
      </c>
      <c r="BL193" s="16" t="s">
        <v>141</v>
      </c>
      <c r="BM193" s="142" t="s">
        <v>365</v>
      </c>
    </row>
    <row r="194" spans="2:65" s="1" customFormat="1" ht="33" customHeight="1">
      <c r="B194" s="31"/>
      <c r="C194" s="173" t="s">
        <v>278</v>
      </c>
      <c r="D194" s="173" t="s">
        <v>366</v>
      </c>
      <c r="E194" s="174" t="s">
        <v>367</v>
      </c>
      <c r="F194" s="175" t="s">
        <v>368</v>
      </c>
      <c r="G194" s="176" t="s">
        <v>364</v>
      </c>
      <c r="H194" s="177">
        <v>1</v>
      </c>
      <c r="I194" s="178"/>
      <c r="J194" s="179">
        <f>ROUND(I194*H194,2)</f>
        <v>0</v>
      </c>
      <c r="K194" s="175" t="s">
        <v>351</v>
      </c>
      <c r="L194" s="180"/>
      <c r="M194" s="181" t="s">
        <v>1</v>
      </c>
      <c r="N194" s="182" t="s">
        <v>38</v>
      </c>
      <c r="P194" s="140">
        <f>O194*H194</f>
        <v>0</v>
      </c>
      <c r="Q194" s="140">
        <v>1.489E-2</v>
      </c>
      <c r="R194" s="140">
        <f>Q194*H194</f>
        <v>1.489E-2</v>
      </c>
      <c r="S194" s="140">
        <v>0</v>
      </c>
      <c r="T194" s="141">
        <f>S194*H194</f>
        <v>0</v>
      </c>
      <c r="AR194" s="142" t="s">
        <v>172</v>
      </c>
      <c r="AT194" s="142" t="s">
        <v>366</v>
      </c>
      <c r="AU194" s="142" t="s">
        <v>83</v>
      </c>
      <c r="AY194" s="16" t="s">
        <v>135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6" t="s">
        <v>81</v>
      </c>
      <c r="BK194" s="143">
        <f>ROUND(I194*H194,2)</f>
        <v>0</v>
      </c>
      <c r="BL194" s="16" t="s">
        <v>141</v>
      </c>
      <c r="BM194" s="142" t="s">
        <v>369</v>
      </c>
    </row>
    <row r="195" spans="2:65" s="1" customFormat="1" ht="19.5">
      <c r="B195" s="31"/>
      <c r="D195" s="149" t="s">
        <v>202</v>
      </c>
      <c r="F195" s="150" t="s">
        <v>370</v>
      </c>
      <c r="I195" s="151"/>
      <c r="L195" s="31"/>
      <c r="M195" s="152"/>
      <c r="T195" s="53"/>
      <c r="AT195" s="16" t="s">
        <v>202</v>
      </c>
      <c r="AU195" s="16" t="s">
        <v>83</v>
      </c>
    </row>
    <row r="196" spans="2:65" s="11" customFormat="1" ht="22.7" customHeight="1">
      <c r="B196" s="119"/>
      <c r="D196" s="120" t="s">
        <v>72</v>
      </c>
      <c r="E196" s="129" t="s">
        <v>178</v>
      </c>
      <c r="F196" s="129" t="s">
        <v>371</v>
      </c>
      <c r="I196" s="122"/>
      <c r="J196" s="130">
        <f>BK196</f>
        <v>0</v>
      </c>
      <c r="L196" s="119"/>
      <c r="M196" s="124"/>
      <c r="P196" s="125">
        <f>SUM(P197:P198)</f>
        <v>0</v>
      </c>
      <c r="R196" s="125">
        <f>SUM(R197:R198)</f>
        <v>1.9499999999999999E-3</v>
      </c>
      <c r="T196" s="126">
        <f>SUM(T197:T198)</f>
        <v>0.10639999999999999</v>
      </c>
      <c r="AR196" s="120" t="s">
        <v>81</v>
      </c>
      <c r="AT196" s="127" t="s">
        <v>72</v>
      </c>
      <c r="AU196" s="127" t="s">
        <v>81</v>
      </c>
      <c r="AY196" s="120" t="s">
        <v>135</v>
      </c>
      <c r="BK196" s="128">
        <f>SUM(BK197:BK198)</f>
        <v>0</v>
      </c>
    </row>
    <row r="197" spans="2:65" s="1" customFormat="1" ht="33" customHeight="1">
      <c r="B197" s="31"/>
      <c r="C197" s="131" t="s">
        <v>372</v>
      </c>
      <c r="D197" s="131" t="s">
        <v>138</v>
      </c>
      <c r="E197" s="132" t="s">
        <v>373</v>
      </c>
      <c r="F197" s="133" t="s">
        <v>374</v>
      </c>
      <c r="G197" s="134" t="s">
        <v>350</v>
      </c>
      <c r="H197" s="135">
        <v>15</v>
      </c>
      <c r="I197" s="136"/>
      <c r="J197" s="137">
        <f>ROUND(I197*H197,2)</f>
        <v>0</v>
      </c>
      <c r="K197" s="133" t="s">
        <v>351</v>
      </c>
      <c r="L197" s="31"/>
      <c r="M197" s="138" t="s">
        <v>1</v>
      </c>
      <c r="N197" s="139" t="s">
        <v>38</v>
      </c>
      <c r="P197" s="140">
        <f>O197*H197</f>
        <v>0</v>
      </c>
      <c r="Q197" s="140">
        <v>1.2999999999999999E-4</v>
      </c>
      <c r="R197" s="140">
        <f>Q197*H197</f>
        <v>1.9499999999999999E-3</v>
      </c>
      <c r="S197" s="140">
        <v>0</v>
      </c>
      <c r="T197" s="141">
        <f>S197*H197</f>
        <v>0</v>
      </c>
      <c r="AR197" s="142" t="s">
        <v>141</v>
      </c>
      <c r="AT197" s="142" t="s">
        <v>138</v>
      </c>
      <c r="AU197" s="142" t="s">
        <v>83</v>
      </c>
      <c r="AY197" s="16" t="s">
        <v>135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81</v>
      </c>
      <c r="BK197" s="143">
        <f>ROUND(I197*H197,2)</f>
        <v>0</v>
      </c>
      <c r="BL197" s="16" t="s">
        <v>141</v>
      </c>
      <c r="BM197" s="142" t="s">
        <v>375</v>
      </c>
    </row>
    <row r="198" spans="2:65" s="1" customFormat="1" ht="21.75" customHeight="1">
      <c r="B198" s="31"/>
      <c r="C198" s="131" t="s">
        <v>281</v>
      </c>
      <c r="D198" s="131" t="s">
        <v>138</v>
      </c>
      <c r="E198" s="132" t="s">
        <v>376</v>
      </c>
      <c r="F198" s="133" t="s">
        <v>377</v>
      </c>
      <c r="G198" s="134" t="s">
        <v>350</v>
      </c>
      <c r="H198" s="135">
        <v>1.4</v>
      </c>
      <c r="I198" s="136"/>
      <c r="J198" s="137">
        <f>ROUND(I198*H198,2)</f>
        <v>0</v>
      </c>
      <c r="K198" s="133" t="s">
        <v>351</v>
      </c>
      <c r="L198" s="31"/>
      <c r="M198" s="138" t="s">
        <v>1</v>
      </c>
      <c r="N198" s="139" t="s">
        <v>38</v>
      </c>
      <c r="P198" s="140">
        <f>O198*H198</f>
        <v>0</v>
      </c>
      <c r="Q198" s="140">
        <v>0</v>
      </c>
      <c r="R198" s="140">
        <f>Q198*H198</f>
        <v>0</v>
      </c>
      <c r="S198" s="140">
        <v>7.5999999999999998E-2</v>
      </c>
      <c r="T198" s="141">
        <f>S198*H198</f>
        <v>0.10639999999999999</v>
      </c>
      <c r="AR198" s="142" t="s">
        <v>141</v>
      </c>
      <c r="AT198" s="142" t="s">
        <v>138</v>
      </c>
      <c r="AU198" s="142" t="s">
        <v>83</v>
      </c>
      <c r="AY198" s="16" t="s">
        <v>135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6" t="s">
        <v>81</v>
      </c>
      <c r="BK198" s="143">
        <f>ROUND(I198*H198,2)</f>
        <v>0</v>
      </c>
      <c r="BL198" s="16" t="s">
        <v>141</v>
      </c>
      <c r="BM198" s="142" t="s">
        <v>378</v>
      </c>
    </row>
    <row r="199" spans="2:65" s="11" customFormat="1" ht="26.1" customHeight="1">
      <c r="B199" s="119"/>
      <c r="D199" s="120" t="s">
        <v>72</v>
      </c>
      <c r="E199" s="121" t="s">
        <v>379</v>
      </c>
      <c r="F199" s="121" t="s">
        <v>380</v>
      </c>
      <c r="I199" s="122"/>
      <c r="J199" s="123">
        <f>BK199</f>
        <v>0</v>
      </c>
      <c r="L199" s="119"/>
      <c r="M199" s="124"/>
      <c r="P199" s="125">
        <f>P200+P207+P210+P212</f>
        <v>0</v>
      </c>
      <c r="R199" s="125">
        <f>R200+R207+R210+R212</f>
        <v>0.60093760000000007</v>
      </c>
      <c r="T199" s="126">
        <f>T200+T207+T210+T212</f>
        <v>4.8000000000000001E-2</v>
      </c>
      <c r="AR199" s="120" t="s">
        <v>83</v>
      </c>
      <c r="AT199" s="127" t="s">
        <v>72</v>
      </c>
      <c r="AU199" s="127" t="s">
        <v>73</v>
      </c>
      <c r="AY199" s="120" t="s">
        <v>135</v>
      </c>
      <c r="BK199" s="128">
        <f>BK200+BK207+BK210+BK212</f>
        <v>0</v>
      </c>
    </row>
    <row r="200" spans="2:65" s="11" customFormat="1" ht="22.7" customHeight="1">
      <c r="B200" s="119"/>
      <c r="D200" s="120" t="s">
        <v>72</v>
      </c>
      <c r="E200" s="129" t="s">
        <v>381</v>
      </c>
      <c r="F200" s="129" t="s">
        <v>382</v>
      </c>
      <c r="I200" s="122"/>
      <c r="J200" s="130">
        <f>BK200</f>
        <v>0</v>
      </c>
      <c r="L200" s="119"/>
      <c r="M200" s="124"/>
      <c r="P200" s="125">
        <f>SUM(P201:P206)</f>
        <v>0</v>
      </c>
      <c r="R200" s="125">
        <f>SUM(R201:R206)</f>
        <v>0.5930976</v>
      </c>
      <c r="T200" s="126">
        <f>SUM(T201:T206)</f>
        <v>0</v>
      </c>
      <c r="AR200" s="120" t="s">
        <v>83</v>
      </c>
      <c r="AT200" s="127" t="s">
        <v>72</v>
      </c>
      <c r="AU200" s="127" t="s">
        <v>81</v>
      </c>
      <c r="AY200" s="120" t="s">
        <v>135</v>
      </c>
      <c r="BK200" s="128">
        <f>SUM(BK201:BK206)</f>
        <v>0</v>
      </c>
    </row>
    <row r="201" spans="2:65" s="1" customFormat="1" ht="21.75" customHeight="1">
      <c r="B201" s="31"/>
      <c r="C201" s="131" t="s">
        <v>383</v>
      </c>
      <c r="D201" s="131" t="s">
        <v>138</v>
      </c>
      <c r="E201" s="132" t="s">
        <v>384</v>
      </c>
      <c r="F201" s="133" t="s">
        <v>385</v>
      </c>
      <c r="G201" s="134" t="s">
        <v>228</v>
      </c>
      <c r="H201" s="135">
        <v>8</v>
      </c>
      <c r="I201" s="136"/>
      <c r="J201" s="137">
        <f>ROUND(I201*H201,2)</f>
        <v>0</v>
      </c>
      <c r="K201" s="133" t="s">
        <v>351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5.1900000000000002E-3</v>
      </c>
      <c r="R201" s="140">
        <f>Q201*H201</f>
        <v>4.1520000000000001E-2</v>
      </c>
      <c r="S201" s="140">
        <v>0</v>
      </c>
      <c r="T201" s="141">
        <f>S201*H201</f>
        <v>0</v>
      </c>
      <c r="AR201" s="142" t="s">
        <v>232</v>
      </c>
      <c r="AT201" s="142" t="s">
        <v>138</v>
      </c>
      <c r="AU201" s="142" t="s">
        <v>83</v>
      </c>
      <c r="AY201" s="16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232</v>
      </c>
      <c r="BM201" s="142" t="s">
        <v>386</v>
      </c>
    </row>
    <row r="202" spans="2:65" s="1" customFormat="1" ht="37.700000000000003" customHeight="1">
      <c r="B202" s="31"/>
      <c r="C202" s="131" t="s">
        <v>285</v>
      </c>
      <c r="D202" s="131" t="s">
        <v>138</v>
      </c>
      <c r="E202" s="132" t="s">
        <v>387</v>
      </c>
      <c r="F202" s="133" t="s">
        <v>388</v>
      </c>
      <c r="G202" s="134" t="s">
        <v>350</v>
      </c>
      <c r="H202" s="135">
        <v>8.9600000000000009</v>
      </c>
      <c r="I202" s="136"/>
      <c r="J202" s="137">
        <f>ROUND(I202*H202,2)</f>
        <v>0</v>
      </c>
      <c r="K202" s="133" t="s">
        <v>351</v>
      </c>
      <c r="L202" s="31"/>
      <c r="M202" s="138" t="s">
        <v>1</v>
      </c>
      <c r="N202" s="139" t="s">
        <v>38</v>
      </c>
      <c r="P202" s="140">
        <f>O202*H202</f>
        <v>0</v>
      </c>
      <c r="Q202" s="140">
        <v>6.1559999999999997E-2</v>
      </c>
      <c r="R202" s="140">
        <f>Q202*H202</f>
        <v>0.5515776</v>
      </c>
      <c r="S202" s="140">
        <v>0</v>
      </c>
      <c r="T202" s="141">
        <f>S202*H202</f>
        <v>0</v>
      </c>
      <c r="AR202" s="142" t="s">
        <v>232</v>
      </c>
      <c r="AT202" s="142" t="s">
        <v>138</v>
      </c>
      <c r="AU202" s="142" t="s">
        <v>83</v>
      </c>
      <c r="AY202" s="16" t="s">
        <v>135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6" t="s">
        <v>81</v>
      </c>
      <c r="BK202" s="143">
        <f>ROUND(I202*H202,2)</f>
        <v>0</v>
      </c>
      <c r="BL202" s="16" t="s">
        <v>232</v>
      </c>
      <c r="BM202" s="142" t="s">
        <v>389</v>
      </c>
    </row>
    <row r="203" spans="2:65" s="12" customFormat="1">
      <c r="B203" s="153"/>
      <c r="D203" s="149" t="s">
        <v>353</v>
      </c>
      <c r="E203" s="154" t="s">
        <v>1</v>
      </c>
      <c r="F203" s="155" t="s">
        <v>390</v>
      </c>
      <c r="H203" s="154" t="s">
        <v>1</v>
      </c>
      <c r="I203" s="156"/>
      <c r="L203" s="153"/>
      <c r="M203" s="157"/>
      <c r="T203" s="158"/>
      <c r="AT203" s="154" t="s">
        <v>353</v>
      </c>
      <c r="AU203" s="154" t="s">
        <v>83</v>
      </c>
      <c r="AV203" s="12" t="s">
        <v>81</v>
      </c>
      <c r="AW203" s="12" t="s">
        <v>30</v>
      </c>
      <c r="AX203" s="12" t="s">
        <v>73</v>
      </c>
      <c r="AY203" s="154" t="s">
        <v>135</v>
      </c>
    </row>
    <row r="204" spans="2:65" s="13" customFormat="1">
      <c r="B204" s="159"/>
      <c r="D204" s="149" t="s">
        <v>353</v>
      </c>
      <c r="E204" s="160" t="s">
        <v>1</v>
      </c>
      <c r="F204" s="161" t="s">
        <v>391</v>
      </c>
      <c r="H204" s="162">
        <v>10.36</v>
      </c>
      <c r="I204" s="163"/>
      <c r="L204" s="159"/>
      <c r="M204" s="164"/>
      <c r="T204" s="165"/>
      <c r="AT204" s="160" t="s">
        <v>353</v>
      </c>
      <c r="AU204" s="160" t="s">
        <v>83</v>
      </c>
      <c r="AV204" s="13" t="s">
        <v>83</v>
      </c>
      <c r="AW204" s="13" t="s">
        <v>30</v>
      </c>
      <c r="AX204" s="13" t="s">
        <v>73</v>
      </c>
      <c r="AY204" s="160" t="s">
        <v>135</v>
      </c>
    </row>
    <row r="205" spans="2:65" s="13" customFormat="1">
      <c r="B205" s="159"/>
      <c r="D205" s="149" t="s">
        <v>353</v>
      </c>
      <c r="E205" s="160" t="s">
        <v>1</v>
      </c>
      <c r="F205" s="161" t="s">
        <v>392</v>
      </c>
      <c r="H205" s="162">
        <v>-1.4</v>
      </c>
      <c r="I205" s="163"/>
      <c r="L205" s="159"/>
      <c r="M205" s="164"/>
      <c r="T205" s="165"/>
      <c r="AT205" s="160" t="s">
        <v>353</v>
      </c>
      <c r="AU205" s="160" t="s">
        <v>83</v>
      </c>
      <c r="AV205" s="13" t="s">
        <v>83</v>
      </c>
      <c r="AW205" s="13" t="s">
        <v>30</v>
      </c>
      <c r="AX205" s="13" t="s">
        <v>73</v>
      </c>
      <c r="AY205" s="160" t="s">
        <v>135</v>
      </c>
    </row>
    <row r="206" spans="2:65" s="14" customFormat="1">
      <c r="B206" s="166"/>
      <c r="D206" s="149" t="s">
        <v>353</v>
      </c>
      <c r="E206" s="167" t="s">
        <v>1</v>
      </c>
      <c r="F206" s="168" t="s">
        <v>356</v>
      </c>
      <c r="H206" s="169">
        <v>8.9599999999999991</v>
      </c>
      <c r="I206" s="170"/>
      <c r="L206" s="166"/>
      <c r="M206" s="171"/>
      <c r="T206" s="172"/>
      <c r="AT206" s="167" t="s">
        <v>353</v>
      </c>
      <c r="AU206" s="167" t="s">
        <v>83</v>
      </c>
      <c r="AV206" s="14" t="s">
        <v>141</v>
      </c>
      <c r="AW206" s="14" t="s">
        <v>30</v>
      </c>
      <c r="AX206" s="14" t="s">
        <v>81</v>
      </c>
      <c r="AY206" s="167" t="s">
        <v>135</v>
      </c>
    </row>
    <row r="207" spans="2:65" s="11" customFormat="1" ht="22.7" customHeight="1">
      <c r="B207" s="119"/>
      <c r="D207" s="120" t="s">
        <v>72</v>
      </c>
      <c r="E207" s="129" t="s">
        <v>393</v>
      </c>
      <c r="F207" s="129" t="s">
        <v>394</v>
      </c>
      <c r="I207" s="122"/>
      <c r="J207" s="130">
        <f>BK207</f>
        <v>0</v>
      </c>
      <c r="L207" s="119"/>
      <c r="M207" s="124"/>
      <c r="P207" s="125">
        <f>SUM(P208:P209)</f>
        <v>0</v>
      </c>
      <c r="R207" s="125">
        <f>SUM(R208:R209)</f>
        <v>0</v>
      </c>
      <c r="T207" s="126">
        <f>SUM(T208:T209)</f>
        <v>4.8000000000000001E-2</v>
      </c>
      <c r="AR207" s="120" t="s">
        <v>83</v>
      </c>
      <c r="AT207" s="127" t="s">
        <v>72</v>
      </c>
      <c r="AU207" s="127" t="s">
        <v>81</v>
      </c>
      <c r="AY207" s="120" t="s">
        <v>135</v>
      </c>
      <c r="BK207" s="128">
        <f>SUM(BK208:BK209)</f>
        <v>0</v>
      </c>
    </row>
    <row r="208" spans="2:65" s="1" customFormat="1" ht="24.2" customHeight="1">
      <c r="B208" s="31"/>
      <c r="C208" s="131" t="s">
        <v>395</v>
      </c>
      <c r="D208" s="131" t="s">
        <v>138</v>
      </c>
      <c r="E208" s="132" t="s">
        <v>396</v>
      </c>
      <c r="F208" s="133" t="s">
        <v>397</v>
      </c>
      <c r="G208" s="134" t="s">
        <v>364</v>
      </c>
      <c r="H208" s="135">
        <v>2</v>
      </c>
      <c r="I208" s="136"/>
      <c r="J208" s="137">
        <f>ROUND(I208*H208,2)</f>
        <v>0</v>
      </c>
      <c r="K208" s="133" t="s">
        <v>351</v>
      </c>
      <c r="L208" s="31"/>
      <c r="M208" s="138" t="s">
        <v>1</v>
      </c>
      <c r="N208" s="139" t="s">
        <v>38</v>
      </c>
      <c r="P208" s="140">
        <f>O208*H208</f>
        <v>0</v>
      </c>
      <c r="Q208" s="140">
        <v>0</v>
      </c>
      <c r="R208" s="140">
        <f>Q208*H208</f>
        <v>0</v>
      </c>
      <c r="S208" s="140">
        <v>2.4E-2</v>
      </c>
      <c r="T208" s="141">
        <f>S208*H208</f>
        <v>4.8000000000000001E-2</v>
      </c>
      <c r="AR208" s="142" t="s">
        <v>232</v>
      </c>
      <c r="AT208" s="142" t="s">
        <v>138</v>
      </c>
      <c r="AU208" s="142" t="s">
        <v>83</v>
      </c>
      <c r="AY208" s="16" t="s">
        <v>135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6" t="s">
        <v>81</v>
      </c>
      <c r="BK208" s="143">
        <f>ROUND(I208*H208,2)</f>
        <v>0</v>
      </c>
      <c r="BL208" s="16" t="s">
        <v>232</v>
      </c>
      <c r="BM208" s="142" t="s">
        <v>398</v>
      </c>
    </row>
    <row r="209" spans="2:65" s="1" customFormat="1" ht="33" customHeight="1">
      <c r="B209" s="31"/>
      <c r="C209" s="131" t="s">
        <v>288</v>
      </c>
      <c r="D209" s="131" t="s">
        <v>138</v>
      </c>
      <c r="E209" s="132" t="s">
        <v>399</v>
      </c>
      <c r="F209" s="133" t="s">
        <v>400</v>
      </c>
      <c r="G209" s="134" t="s">
        <v>364</v>
      </c>
      <c r="H209" s="135">
        <v>1</v>
      </c>
      <c r="I209" s="136"/>
      <c r="J209" s="137">
        <f>ROUND(I209*H209,2)</f>
        <v>0</v>
      </c>
      <c r="K209" s="133" t="s">
        <v>1</v>
      </c>
      <c r="L209" s="31"/>
      <c r="M209" s="138" t="s">
        <v>1</v>
      </c>
      <c r="N209" s="139" t="s">
        <v>38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232</v>
      </c>
      <c r="AT209" s="142" t="s">
        <v>138</v>
      </c>
      <c r="AU209" s="142" t="s">
        <v>83</v>
      </c>
      <c r="AY209" s="16" t="s">
        <v>135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81</v>
      </c>
      <c r="BK209" s="143">
        <f>ROUND(I209*H209,2)</f>
        <v>0</v>
      </c>
      <c r="BL209" s="16" t="s">
        <v>232</v>
      </c>
      <c r="BM209" s="142" t="s">
        <v>401</v>
      </c>
    </row>
    <row r="210" spans="2:65" s="11" customFormat="1" ht="22.7" customHeight="1">
      <c r="B210" s="119"/>
      <c r="D210" s="120" t="s">
        <v>72</v>
      </c>
      <c r="E210" s="129" t="s">
        <v>402</v>
      </c>
      <c r="F210" s="129" t="s">
        <v>403</v>
      </c>
      <c r="I210" s="122"/>
      <c r="J210" s="130">
        <f>BK210</f>
        <v>0</v>
      </c>
      <c r="L210" s="119"/>
      <c r="M210" s="124"/>
      <c r="P210" s="125">
        <f>P211</f>
        <v>0</v>
      </c>
      <c r="R210" s="125">
        <f>R211</f>
        <v>4.6000000000000001E-4</v>
      </c>
      <c r="T210" s="126">
        <f>T211</f>
        <v>0</v>
      </c>
      <c r="AR210" s="120" t="s">
        <v>83</v>
      </c>
      <c r="AT210" s="127" t="s">
        <v>72</v>
      </c>
      <c r="AU210" s="127" t="s">
        <v>81</v>
      </c>
      <c r="AY210" s="120" t="s">
        <v>135</v>
      </c>
      <c r="BK210" s="128">
        <f>BK211</f>
        <v>0</v>
      </c>
    </row>
    <row r="211" spans="2:65" s="1" customFormat="1" ht="24.2" customHeight="1">
      <c r="B211" s="31"/>
      <c r="C211" s="131" t="s">
        <v>404</v>
      </c>
      <c r="D211" s="131" t="s">
        <v>138</v>
      </c>
      <c r="E211" s="132" t="s">
        <v>405</v>
      </c>
      <c r="F211" s="133" t="s">
        <v>406</v>
      </c>
      <c r="G211" s="134" t="s">
        <v>350</v>
      </c>
      <c r="H211" s="135">
        <v>2</v>
      </c>
      <c r="I211" s="136"/>
      <c r="J211" s="137">
        <f>ROUND(I211*H211,2)</f>
        <v>0</v>
      </c>
      <c r="K211" s="133" t="s">
        <v>351</v>
      </c>
      <c r="L211" s="31"/>
      <c r="M211" s="138" t="s">
        <v>1</v>
      </c>
      <c r="N211" s="139" t="s">
        <v>38</v>
      </c>
      <c r="P211" s="140">
        <f>O211*H211</f>
        <v>0</v>
      </c>
      <c r="Q211" s="140">
        <v>2.3000000000000001E-4</v>
      </c>
      <c r="R211" s="140">
        <f>Q211*H211</f>
        <v>4.6000000000000001E-4</v>
      </c>
      <c r="S211" s="140">
        <v>0</v>
      </c>
      <c r="T211" s="141">
        <f>S211*H211</f>
        <v>0</v>
      </c>
      <c r="AR211" s="142" t="s">
        <v>232</v>
      </c>
      <c r="AT211" s="142" t="s">
        <v>138</v>
      </c>
      <c r="AU211" s="142" t="s">
        <v>83</v>
      </c>
      <c r="AY211" s="16" t="s">
        <v>135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6" t="s">
        <v>81</v>
      </c>
      <c r="BK211" s="143">
        <f>ROUND(I211*H211,2)</f>
        <v>0</v>
      </c>
      <c r="BL211" s="16" t="s">
        <v>232</v>
      </c>
      <c r="BM211" s="142" t="s">
        <v>407</v>
      </c>
    </row>
    <row r="212" spans="2:65" s="11" customFormat="1" ht="22.7" customHeight="1">
      <c r="B212" s="119"/>
      <c r="D212" s="120" t="s">
        <v>72</v>
      </c>
      <c r="E212" s="129" t="s">
        <v>408</v>
      </c>
      <c r="F212" s="129" t="s">
        <v>409</v>
      </c>
      <c r="I212" s="122"/>
      <c r="J212" s="130">
        <f>BK212</f>
        <v>0</v>
      </c>
      <c r="L212" s="119"/>
      <c r="M212" s="124"/>
      <c r="P212" s="125">
        <f>SUM(P213:P220)</f>
        <v>0</v>
      </c>
      <c r="R212" s="125">
        <f>SUM(R213:R220)</f>
        <v>7.3800000000000011E-3</v>
      </c>
      <c r="T212" s="126">
        <f>SUM(T213:T220)</f>
        <v>0</v>
      </c>
      <c r="AR212" s="120" t="s">
        <v>83</v>
      </c>
      <c r="AT212" s="127" t="s">
        <v>72</v>
      </c>
      <c r="AU212" s="127" t="s">
        <v>81</v>
      </c>
      <c r="AY212" s="120" t="s">
        <v>135</v>
      </c>
      <c r="BK212" s="128">
        <f>SUM(BK213:BK220)</f>
        <v>0</v>
      </c>
    </row>
    <row r="213" spans="2:65" s="1" customFormat="1" ht="24.2" customHeight="1">
      <c r="B213" s="31"/>
      <c r="C213" s="131" t="s">
        <v>292</v>
      </c>
      <c r="D213" s="131" t="s">
        <v>138</v>
      </c>
      <c r="E213" s="132" t="s">
        <v>410</v>
      </c>
      <c r="F213" s="133" t="s">
        <v>411</v>
      </c>
      <c r="G213" s="134" t="s">
        <v>350</v>
      </c>
      <c r="H213" s="135">
        <v>17.920000000000002</v>
      </c>
      <c r="I213" s="136"/>
      <c r="J213" s="137">
        <f>ROUND(I213*H213,2)</f>
        <v>0</v>
      </c>
      <c r="K213" s="133" t="s">
        <v>351</v>
      </c>
      <c r="L213" s="31"/>
      <c r="M213" s="138" t="s">
        <v>1</v>
      </c>
      <c r="N213" s="139" t="s">
        <v>38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232</v>
      </c>
      <c r="AT213" s="142" t="s">
        <v>138</v>
      </c>
      <c r="AU213" s="142" t="s">
        <v>83</v>
      </c>
      <c r="AY213" s="16" t="s">
        <v>135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6" t="s">
        <v>81</v>
      </c>
      <c r="BK213" s="143">
        <f>ROUND(I213*H213,2)</f>
        <v>0</v>
      </c>
      <c r="BL213" s="16" t="s">
        <v>232</v>
      </c>
      <c r="BM213" s="142" t="s">
        <v>412</v>
      </c>
    </row>
    <row r="214" spans="2:65" s="12" customFormat="1">
      <c r="B214" s="153"/>
      <c r="D214" s="149" t="s">
        <v>353</v>
      </c>
      <c r="E214" s="154" t="s">
        <v>1</v>
      </c>
      <c r="F214" s="155" t="s">
        <v>390</v>
      </c>
      <c r="H214" s="154" t="s">
        <v>1</v>
      </c>
      <c r="I214" s="156"/>
      <c r="L214" s="153"/>
      <c r="M214" s="157"/>
      <c r="T214" s="158"/>
      <c r="AT214" s="154" t="s">
        <v>353</v>
      </c>
      <c r="AU214" s="154" t="s">
        <v>83</v>
      </c>
      <c r="AV214" s="12" t="s">
        <v>81</v>
      </c>
      <c r="AW214" s="12" t="s">
        <v>30</v>
      </c>
      <c r="AX214" s="12" t="s">
        <v>73</v>
      </c>
      <c r="AY214" s="154" t="s">
        <v>135</v>
      </c>
    </row>
    <row r="215" spans="2:65" s="13" customFormat="1">
      <c r="B215" s="159"/>
      <c r="D215" s="149" t="s">
        <v>353</v>
      </c>
      <c r="E215" s="160" t="s">
        <v>1</v>
      </c>
      <c r="F215" s="161" t="s">
        <v>413</v>
      </c>
      <c r="H215" s="162">
        <v>20.72</v>
      </c>
      <c r="I215" s="163"/>
      <c r="L215" s="159"/>
      <c r="M215" s="164"/>
      <c r="T215" s="165"/>
      <c r="AT215" s="160" t="s">
        <v>353</v>
      </c>
      <c r="AU215" s="160" t="s">
        <v>83</v>
      </c>
      <c r="AV215" s="13" t="s">
        <v>83</v>
      </c>
      <c r="AW215" s="13" t="s">
        <v>30</v>
      </c>
      <c r="AX215" s="13" t="s">
        <v>73</v>
      </c>
      <c r="AY215" s="160" t="s">
        <v>135</v>
      </c>
    </row>
    <row r="216" spans="2:65" s="13" customFormat="1">
      <c r="B216" s="159"/>
      <c r="D216" s="149" t="s">
        <v>353</v>
      </c>
      <c r="E216" s="160" t="s">
        <v>1</v>
      </c>
      <c r="F216" s="161" t="s">
        <v>414</v>
      </c>
      <c r="H216" s="162">
        <v>-2.8</v>
      </c>
      <c r="I216" s="163"/>
      <c r="L216" s="159"/>
      <c r="M216" s="164"/>
      <c r="T216" s="165"/>
      <c r="AT216" s="160" t="s">
        <v>353</v>
      </c>
      <c r="AU216" s="160" t="s">
        <v>83</v>
      </c>
      <c r="AV216" s="13" t="s">
        <v>83</v>
      </c>
      <c r="AW216" s="13" t="s">
        <v>30</v>
      </c>
      <c r="AX216" s="13" t="s">
        <v>73</v>
      </c>
      <c r="AY216" s="160" t="s">
        <v>135</v>
      </c>
    </row>
    <row r="217" spans="2:65" s="14" customFormat="1">
      <c r="B217" s="166"/>
      <c r="D217" s="149" t="s">
        <v>353</v>
      </c>
      <c r="E217" s="167" t="s">
        <v>1</v>
      </c>
      <c r="F217" s="168" t="s">
        <v>356</v>
      </c>
      <c r="H217" s="169">
        <v>17.919999999999998</v>
      </c>
      <c r="I217" s="170"/>
      <c r="L217" s="166"/>
      <c r="M217" s="171"/>
      <c r="T217" s="172"/>
      <c r="AT217" s="167" t="s">
        <v>353</v>
      </c>
      <c r="AU217" s="167" t="s">
        <v>83</v>
      </c>
      <c r="AV217" s="14" t="s">
        <v>141</v>
      </c>
      <c r="AW217" s="14" t="s">
        <v>30</v>
      </c>
      <c r="AX217" s="14" t="s">
        <v>81</v>
      </c>
      <c r="AY217" s="167" t="s">
        <v>135</v>
      </c>
    </row>
    <row r="218" spans="2:65" s="1" customFormat="1" ht="24.2" customHeight="1">
      <c r="B218" s="31"/>
      <c r="C218" s="131" t="s">
        <v>415</v>
      </c>
      <c r="D218" s="131" t="s">
        <v>138</v>
      </c>
      <c r="E218" s="132" t="s">
        <v>416</v>
      </c>
      <c r="F218" s="133" t="s">
        <v>417</v>
      </c>
      <c r="G218" s="134" t="s">
        <v>228</v>
      </c>
      <c r="H218" s="135">
        <v>15</v>
      </c>
      <c r="I218" s="136"/>
      <c r="J218" s="137">
        <f>ROUND(I218*H218,2)</f>
        <v>0</v>
      </c>
      <c r="K218" s="133" t="s">
        <v>1</v>
      </c>
      <c r="L218" s="31"/>
      <c r="M218" s="138" t="s">
        <v>1</v>
      </c>
      <c r="N218" s="139" t="s">
        <v>38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232</v>
      </c>
      <c r="AT218" s="142" t="s">
        <v>138</v>
      </c>
      <c r="AU218" s="142" t="s">
        <v>83</v>
      </c>
      <c r="AY218" s="16" t="s">
        <v>135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6" t="s">
        <v>81</v>
      </c>
      <c r="BK218" s="143">
        <f>ROUND(I218*H218,2)</f>
        <v>0</v>
      </c>
      <c r="BL218" s="16" t="s">
        <v>232</v>
      </c>
      <c r="BM218" s="142" t="s">
        <v>418</v>
      </c>
    </row>
    <row r="219" spans="2:65" s="1" customFormat="1" ht="24.2" customHeight="1">
      <c r="B219" s="31"/>
      <c r="C219" s="131" t="s">
        <v>295</v>
      </c>
      <c r="D219" s="131" t="s">
        <v>138</v>
      </c>
      <c r="E219" s="132" t="s">
        <v>419</v>
      </c>
      <c r="F219" s="133" t="s">
        <v>420</v>
      </c>
      <c r="G219" s="134" t="s">
        <v>350</v>
      </c>
      <c r="H219" s="135">
        <v>18</v>
      </c>
      <c r="I219" s="136"/>
      <c r="J219" s="137">
        <f>ROUND(I219*H219,2)</f>
        <v>0</v>
      </c>
      <c r="K219" s="133" t="s">
        <v>351</v>
      </c>
      <c r="L219" s="31"/>
      <c r="M219" s="138" t="s">
        <v>1</v>
      </c>
      <c r="N219" s="139" t="s">
        <v>38</v>
      </c>
      <c r="P219" s="140">
        <f>O219*H219</f>
        <v>0</v>
      </c>
      <c r="Q219" s="140">
        <v>2.1000000000000001E-4</v>
      </c>
      <c r="R219" s="140">
        <f>Q219*H219</f>
        <v>3.7800000000000004E-3</v>
      </c>
      <c r="S219" s="140">
        <v>0</v>
      </c>
      <c r="T219" s="141">
        <f>S219*H219</f>
        <v>0</v>
      </c>
      <c r="AR219" s="142" t="s">
        <v>232</v>
      </c>
      <c r="AT219" s="142" t="s">
        <v>138</v>
      </c>
      <c r="AU219" s="142" t="s">
        <v>83</v>
      </c>
      <c r="AY219" s="16" t="s">
        <v>135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81</v>
      </c>
      <c r="BK219" s="143">
        <f>ROUND(I219*H219,2)</f>
        <v>0</v>
      </c>
      <c r="BL219" s="16" t="s">
        <v>232</v>
      </c>
      <c r="BM219" s="142" t="s">
        <v>421</v>
      </c>
    </row>
    <row r="220" spans="2:65" s="1" customFormat="1" ht="24.2" customHeight="1">
      <c r="B220" s="31"/>
      <c r="C220" s="131" t="s">
        <v>422</v>
      </c>
      <c r="D220" s="131" t="s">
        <v>138</v>
      </c>
      <c r="E220" s="132" t="s">
        <v>423</v>
      </c>
      <c r="F220" s="133" t="s">
        <v>424</v>
      </c>
      <c r="G220" s="134" t="s">
        <v>350</v>
      </c>
      <c r="H220" s="135">
        <v>18</v>
      </c>
      <c r="I220" s="136"/>
      <c r="J220" s="137">
        <f>ROUND(I220*H220,2)</f>
        <v>0</v>
      </c>
      <c r="K220" s="133" t="s">
        <v>351</v>
      </c>
      <c r="L220" s="31"/>
      <c r="M220" s="144" t="s">
        <v>1</v>
      </c>
      <c r="N220" s="145" t="s">
        <v>38</v>
      </c>
      <c r="O220" s="146"/>
      <c r="P220" s="147">
        <f>O220*H220</f>
        <v>0</v>
      </c>
      <c r="Q220" s="147">
        <v>2.0000000000000001E-4</v>
      </c>
      <c r="R220" s="147">
        <f>Q220*H220</f>
        <v>3.6000000000000003E-3</v>
      </c>
      <c r="S220" s="147">
        <v>0</v>
      </c>
      <c r="T220" s="148">
        <f>S220*H220</f>
        <v>0</v>
      </c>
      <c r="AR220" s="142" t="s">
        <v>232</v>
      </c>
      <c r="AT220" s="142" t="s">
        <v>138</v>
      </c>
      <c r="AU220" s="142" t="s">
        <v>83</v>
      </c>
      <c r="AY220" s="16" t="s">
        <v>135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6" t="s">
        <v>81</v>
      </c>
      <c r="BK220" s="143">
        <f>ROUND(I220*H220,2)</f>
        <v>0</v>
      </c>
      <c r="BL220" s="16" t="s">
        <v>232</v>
      </c>
      <c r="BM220" s="142" t="s">
        <v>425</v>
      </c>
    </row>
    <row r="221" spans="2:65" s="1" customFormat="1" ht="6.95" customHeight="1">
      <c r="B221" s="42"/>
      <c r="C221" s="43"/>
      <c r="D221" s="43"/>
      <c r="E221" s="43"/>
      <c r="F221" s="43"/>
      <c r="G221" s="43"/>
      <c r="H221" s="43"/>
      <c r="I221" s="43"/>
      <c r="J221" s="43"/>
      <c r="K221" s="43"/>
      <c r="L221" s="31"/>
    </row>
  </sheetData>
  <sheetProtection algorithmName="SHA-512" hashValue="VbaodCJzBkeGBRSVt9kPpJ/lDJPi1ugytR5wP1Gjolry5GnDPfIIsDB/L3S911nfZFHhSSm7rFL2pfbYrW+3vw==" saltValue="aUJqwTh8SIvrhsY8LzjBHw==" spinCount="100000" sheet="1" objects="1" scenarios="1" formatColumns="0" formatRows="0" autoFilter="0"/>
  <autoFilter ref="C130:K220" xr:uid="{00000000-0009-0000-0000-000002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5"/>
  <sheetViews>
    <sheetView showGridLines="0" workbookViewId="0"/>
  </sheetViews>
  <sheetFormatPr defaultColWidth="12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FVE Šitbořice</v>
      </c>
      <c r="F7" s="223"/>
      <c r="G7" s="223"/>
      <c r="H7" s="223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212" t="s">
        <v>426</v>
      </c>
      <c r="F9" s="221"/>
      <c r="G9" s="221"/>
      <c r="H9" s="22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0" t="str">
        <f>'Rekapitulace stavby'!AN8</f>
        <v>14. 5. 2025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4"/>
      <c r="G18" s="194"/>
      <c r="H18" s="19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6"/>
      <c r="E27" s="198" t="s">
        <v>1</v>
      </c>
      <c r="F27" s="198"/>
      <c r="G27" s="198"/>
      <c r="H27" s="198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5" customHeight="1">
      <c r="B30" s="31"/>
      <c r="D30" s="87" t="s">
        <v>33</v>
      </c>
      <c r="J30" s="63">
        <f>ROUND(J129,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35</v>
      </c>
      <c r="I32" s="88" t="s">
        <v>34</v>
      </c>
      <c r="J32" s="88" t="s">
        <v>36</v>
      </c>
      <c r="L32" s="31"/>
    </row>
    <row r="33" spans="2:12" s="1" customFormat="1" ht="14.45" customHeight="1">
      <c r="B33" s="31"/>
      <c r="D33" s="89" t="s">
        <v>37</v>
      </c>
      <c r="E33" s="26" t="s">
        <v>38</v>
      </c>
      <c r="F33" s="90">
        <f>ROUND((SUM(BE129:BE204)),  2)</f>
        <v>0</v>
      </c>
      <c r="I33" s="91">
        <v>0.21</v>
      </c>
      <c r="J33" s="90">
        <f>ROUND(((SUM(BE129:BE204))*I33),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ROUND((SUM(BF129:BF204)),  2)</f>
        <v>0</v>
      </c>
      <c r="I34" s="91">
        <v>0.12</v>
      </c>
      <c r="J34" s="90">
        <f>ROUND(((SUM(BF129:BF204))*I34),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ROUND((SUM(BG129:BG204)),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ROUND((SUM(BH129:BH204)),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ROUND((SUM(BI129:BI204)),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43</v>
      </c>
      <c r="E39" s="54"/>
      <c r="F39" s="54"/>
      <c r="G39" s="94" t="s">
        <v>44</v>
      </c>
      <c r="H39" s="95" t="s">
        <v>45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FVE Šitbořice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212" t="str">
        <f>E9</f>
        <v>02 - MŠ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0" t="str">
        <f>IF(J12="","",J12)</f>
        <v>14. 5. 2025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108</v>
      </c>
      <c r="J96" s="63">
        <f>J129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182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8" customFormat="1" ht="24.95" customHeight="1">
      <c r="B98" s="103"/>
      <c r="D98" s="104" t="s">
        <v>183</v>
      </c>
      <c r="E98" s="105"/>
      <c r="F98" s="105"/>
      <c r="G98" s="105"/>
      <c r="H98" s="105"/>
      <c r="I98" s="105"/>
      <c r="J98" s="106">
        <f>J135</f>
        <v>0</v>
      </c>
      <c r="L98" s="103"/>
    </row>
    <row r="99" spans="2:12" s="8" customFormat="1" ht="24.95" customHeight="1">
      <c r="B99" s="103"/>
      <c r="D99" s="104" t="s">
        <v>184</v>
      </c>
      <c r="E99" s="105"/>
      <c r="F99" s="105"/>
      <c r="G99" s="105"/>
      <c r="H99" s="105"/>
      <c r="I99" s="105"/>
      <c r="J99" s="106">
        <f>J137</f>
        <v>0</v>
      </c>
      <c r="L99" s="103"/>
    </row>
    <row r="100" spans="2:12" s="8" customFormat="1" ht="24.95" customHeight="1">
      <c r="B100" s="103"/>
      <c r="D100" s="104" t="s">
        <v>185</v>
      </c>
      <c r="E100" s="105"/>
      <c r="F100" s="105"/>
      <c r="G100" s="105"/>
      <c r="H100" s="105"/>
      <c r="I100" s="105"/>
      <c r="J100" s="106">
        <f>J144</f>
        <v>0</v>
      </c>
      <c r="L100" s="103"/>
    </row>
    <row r="101" spans="2:12" s="8" customFormat="1" ht="24.95" customHeight="1">
      <c r="B101" s="103"/>
      <c r="D101" s="104" t="s">
        <v>186</v>
      </c>
      <c r="E101" s="105"/>
      <c r="F101" s="105"/>
      <c r="G101" s="105"/>
      <c r="H101" s="105"/>
      <c r="I101" s="105"/>
      <c r="J101" s="106">
        <f>J156</f>
        <v>0</v>
      </c>
      <c r="L101" s="103"/>
    </row>
    <row r="102" spans="2:12" s="8" customFormat="1" ht="24.95" customHeight="1">
      <c r="B102" s="103"/>
      <c r="D102" s="104" t="s">
        <v>187</v>
      </c>
      <c r="E102" s="105"/>
      <c r="F102" s="105"/>
      <c r="G102" s="105"/>
      <c r="H102" s="105"/>
      <c r="I102" s="105"/>
      <c r="J102" s="106">
        <f>J166</f>
        <v>0</v>
      </c>
      <c r="L102" s="103"/>
    </row>
    <row r="103" spans="2:12" s="8" customFormat="1" ht="24.95" customHeight="1">
      <c r="B103" s="103"/>
      <c r="D103" s="104" t="s">
        <v>188</v>
      </c>
      <c r="E103" s="105"/>
      <c r="F103" s="105"/>
      <c r="G103" s="105"/>
      <c r="H103" s="105"/>
      <c r="I103" s="105"/>
      <c r="J103" s="106">
        <f>J174</f>
        <v>0</v>
      </c>
      <c r="L103" s="103"/>
    </row>
    <row r="104" spans="2:12" s="8" customFormat="1" ht="24.95" customHeight="1">
      <c r="B104" s="103"/>
      <c r="D104" s="104" t="s">
        <v>189</v>
      </c>
      <c r="E104" s="105"/>
      <c r="F104" s="105"/>
      <c r="G104" s="105"/>
      <c r="H104" s="105"/>
      <c r="I104" s="105"/>
      <c r="J104" s="106">
        <f>J184</f>
        <v>0</v>
      </c>
      <c r="L104" s="103"/>
    </row>
    <row r="105" spans="2:12" s="9" customFormat="1" ht="20.100000000000001" customHeight="1">
      <c r="B105" s="107"/>
      <c r="D105" s="108" t="s">
        <v>190</v>
      </c>
      <c r="E105" s="109"/>
      <c r="F105" s="109"/>
      <c r="G105" s="109"/>
      <c r="H105" s="109"/>
      <c r="I105" s="109"/>
      <c r="J105" s="110">
        <f>J185</f>
        <v>0</v>
      </c>
      <c r="L105" s="107"/>
    </row>
    <row r="106" spans="2:12" s="9" customFormat="1" ht="20.100000000000001" customHeight="1">
      <c r="B106" s="107"/>
      <c r="D106" s="108" t="s">
        <v>191</v>
      </c>
      <c r="E106" s="109"/>
      <c r="F106" s="109"/>
      <c r="G106" s="109"/>
      <c r="H106" s="109"/>
      <c r="I106" s="109"/>
      <c r="J106" s="110">
        <f>J197</f>
        <v>0</v>
      </c>
      <c r="L106" s="107"/>
    </row>
    <row r="107" spans="2:12" s="8" customFormat="1" ht="24.95" customHeight="1">
      <c r="B107" s="103"/>
      <c r="D107" s="104" t="s">
        <v>192</v>
      </c>
      <c r="E107" s="105"/>
      <c r="F107" s="105"/>
      <c r="G107" s="105"/>
      <c r="H107" s="105"/>
      <c r="I107" s="105"/>
      <c r="J107" s="106">
        <f>J199</f>
        <v>0</v>
      </c>
      <c r="L107" s="103"/>
    </row>
    <row r="108" spans="2:12" s="9" customFormat="1" ht="20.100000000000001" customHeight="1">
      <c r="B108" s="107"/>
      <c r="D108" s="108" t="s">
        <v>194</v>
      </c>
      <c r="E108" s="109"/>
      <c r="F108" s="109"/>
      <c r="G108" s="109"/>
      <c r="H108" s="109"/>
      <c r="I108" s="109"/>
      <c r="J108" s="110">
        <f>J200</f>
        <v>0</v>
      </c>
      <c r="L108" s="107"/>
    </row>
    <row r="109" spans="2:12" s="9" customFormat="1" ht="20.100000000000001" customHeight="1">
      <c r="B109" s="107"/>
      <c r="D109" s="108" t="s">
        <v>195</v>
      </c>
      <c r="E109" s="109"/>
      <c r="F109" s="109"/>
      <c r="G109" s="109"/>
      <c r="H109" s="109"/>
      <c r="I109" s="109"/>
      <c r="J109" s="110">
        <f>J203</f>
        <v>0</v>
      </c>
      <c r="L109" s="107"/>
    </row>
    <row r="110" spans="2:12" s="1" customFormat="1" ht="21.75" customHeight="1">
      <c r="B110" s="31"/>
      <c r="L110" s="31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31"/>
    </row>
    <row r="115" spans="2:20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1"/>
    </row>
    <row r="116" spans="2:20" s="1" customFormat="1" ht="24.95" customHeight="1">
      <c r="B116" s="31"/>
      <c r="C116" s="20" t="s">
        <v>120</v>
      </c>
      <c r="L116" s="31"/>
    </row>
    <row r="117" spans="2:20" s="1" customFormat="1" ht="6.95" customHeight="1">
      <c r="B117" s="31"/>
      <c r="L117" s="31"/>
    </row>
    <row r="118" spans="2:20" s="1" customFormat="1" ht="12" customHeight="1">
      <c r="B118" s="31"/>
      <c r="C118" s="26" t="s">
        <v>16</v>
      </c>
      <c r="L118" s="31"/>
    </row>
    <row r="119" spans="2:20" s="1" customFormat="1" ht="16.5" customHeight="1">
      <c r="B119" s="31"/>
      <c r="E119" s="222" t="str">
        <f>E7</f>
        <v>FVE Šitbořice</v>
      </c>
      <c r="F119" s="223"/>
      <c r="G119" s="223"/>
      <c r="H119" s="223"/>
      <c r="L119" s="31"/>
    </row>
    <row r="120" spans="2:20" s="1" customFormat="1" ht="12" customHeight="1">
      <c r="B120" s="31"/>
      <c r="C120" s="26" t="s">
        <v>103</v>
      </c>
      <c r="L120" s="31"/>
    </row>
    <row r="121" spans="2:20" s="1" customFormat="1" ht="16.5" customHeight="1">
      <c r="B121" s="31"/>
      <c r="E121" s="212" t="str">
        <f>E9</f>
        <v>02 - MŠ</v>
      </c>
      <c r="F121" s="221"/>
      <c r="G121" s="221"/>
      <c r="H121" s="221"/>
      <c r="L121" s="31"/>
    </row>
    <row r="122" spans="2:20" s="1" customFormat="1" ht="6.95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26" t="s">
        <v>22</v>
      </c>
      <c r="J123" s="50" t="str">
        <f>IF(J12="","",J12)</f>
        <v>14. 5. 2025</v>
      </c>
      <c r="L123" s="31"/>
    </row>
    <row r="124" spans="2:20" s="1" customFormat="1" ht="6.95" customHeight="1">
      <c r="B124" s="31"/>
      <c r="L124" s="31"/>
    </row>
    <row r="125" spans="2:20" s="1" customFormat="1" ht="15.2" customHeight="1">
      <c r="B125" s="31"/>
      <c r="C125" s="26" t="s">
        <v>24</v>
      </c>
      <c r="F125" s="24" t="str">
        <f>E15</f>
        <v xml:space="preserve"> </v>
      </c>
      <c r="I125" s="26" t="s">
        <v>29</v>
      </c>
      <c r="J125" s="29" t="str">
        <f>E21</f>
        <v xml:space="preserve"> </v>
      </c>
      <c r="L125" s="31"/>
    </row>
    <row r="126" spans="2:20" s="1" customFormat="1" ht="15.2" customHeight="1">
      <c r="B126" s="31"/>
      <c r="C126" s="26" t="s">
        <v>27</v>
      </c>
      <c r="F126" s="24" t="str">
        <f>IF(E18="","",E18)</f>
        <v>Vyplň údaj</v>
      </c>
      <c r="I126" s="26" t="s">
        <v>31</v>
      </c>
      <c r="J126" s="29" t="str">
        <f>E24</f>
        <v xml:space="preserve"> 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11"/>
      <c r="C128" s="112" t="s">
        <v>121</v>
      </c>
      <c r="D128" s="113" t="s">
        <v>58</v>
      </c>
      <c r="E128" s="113" t="s">
        <v>54</v>
      </c>
      <c r="F128" s="113" t="s">
        <v>55</v>
      </c>
      <c r="G128" s="113" t="s">
        <v>122</v>
      </c>
      <c r="H128" s="113" t="s">
        <v>123</v>
      </c>
      <c r="I128" s="113" t="s">
        <v>124</v>
      </c>
      <c r="J128" s="113" t="s">
        <v>107</v>
      </c>
      <c r="K128" s="114" t="s">
        <v>125</v>
      </c>
      <c r="L128" s="111"/>
      <c r="M128" s="56" t="s">
        <v>1</v>
      </c>
      <c r="N128" s="57" t="s">
        <v>37</v>
      </c>
      <c r="O128" s="57" t="s">
        <v>126</v>
      </c>
      <c r="P128" s="57" t="s">
        <v>127</v>
      </c>
      <c r="Q128" s="57" t="s">
        <v>128</v>
      </c>
      <c r="R128" s="57" t="s">
        <v>129</v>
      </c>
      <c r="S128" s="57" t="s">
        <v>130</v>
      </c>
      <c r="T128" s="58" t="s">
        <v>131</v>
      </c>
    </row>
    <row r="129" spans="2:65" s="1" customFormat="1" ht="22.7" customHeight="1">
      <c r="B129" s="31"/>
      <c r="C129" s="61" t="s">
        <v>132</v>
      </c>
      <c r="J129" s="115">
        <f>BK129</f>
        <v>0</v>
      </c>
      <c r="L129" s="31"/>
      <c r="M129" s="59"/>
      <c r="N129" s="51"/>
      <c r="O129" s="51"/>
      <c r="P129" s="116">
        <f>P130+P135+P137+P144+P156+P166+P174+P184+P199</f>
        <v>0</v>
      </c>
      <c r="Q129" s="51"/>
      <c r="R129" s="116">
        <f>R130+R135+R137+R144+R156+R166+R174+R184+R199</f>
        <v>0.13478879999999996</v>
      </c>
      <c r="S129" s="51"/>
      <c r="T129" s="117">
        <f>T130+T135+T137+T144+T156+T166+T174+T184+T199</f>
        <v>0.15439999999999998</v>
      </c>
      <c r="AT129" s="16" t="s">
        <v>72</v>
      </c>
      <c r="AU129" s="16" t="s">
        <v>109</v>
      </c>
      <c r="BK129" s="118">
        <f>BK130+BK135+BK137+BK144+BK156+BK166+BK174+BK184+BK199</f>
        <v>0</v>
      </c>
    </row>
    <row r="130" spans="2:65" s="11" customFormat="1" ht="26.1" customHeight="1">
      <c r="B130" s="119"/>
      <c r="D130" s="120" t="s">
        <v>72</v>
      </c>
      <c r="E130" s="121" t="s">
        <v>197</v>
      </c>
      <c r="F130" s="121" t="s">
        <v>198</v>
      </c>
      <c r="I130" s="122"/>
      <c r="J130" s="123">
        <f>BK130</f>
        <v>0</v>
      </c>
      <c r="L130" s="119"/>
      <c r="M130" s="124"/>
      <c r="P130" s="125">
        <f>SUM(P131:P134)</f>
        <v>0</v>
      </c>
      <c r="R130" s="125">
        <f>SUM(R131:R134)</f>
        <v>0</v>
      </c>
      <c r="T130" s="126">
        <f>SUM(T131:T134)</f>
        <v>0</v>
      </c>
      <c r="AR130" s="120" t="s">
        <v>81</v>
      </c>
      <c r="AT130" s="127" t="s">
        <v>72</v>
      </c>
      <c r="AU130" s="127" t="s">
        <v>73</v>
      </c>
      <c r="AY130" s="120" t="s">
        <v>135</v>
      </c>
      <c r="BK130" s="128">
        <f>SUM(BK131:BK134)</f>
        <v>0</v>
      </c>
    </row>
    <row r="131" spans="2:65" s="1" customFormat="1" ht="16.5" customHeight="1">
      <c r="B131" s="31"/>
      <c r="C131" s="131" t="s">
        <v>81</v>
      </c>
      <c r="D131" s="131" t="s">
        <v>138</v>
      </c>
      <c r="E131" s="132" t="s">
        <v>427</v>
      </c>
      <c r="F131" s="133" t="s">
        <v>200</v>
      </c>
      <c r="G131" s="134" t="s">
        <v>201</v>
      </c>
      <c r="H131" s="135">
        <v>38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141</v>
      </c>
      <c r="AT131" s="142" t="s">
        <v>138</v>
      </c>
      <c r="AU131" s="142" t="s">
        <v>81</v>
      </c>
      <c r="AY131" s="16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141</v>
      </c>
      <c r="BM131" s="142" t="s">
        <v>83</v>
      </c>
    </row>
    <row r="132" spans="2:65" s="1" customFormat="1" ht="58.5">
      <c r="B132" s="31"/>
      <c r="D132" s="149" t="s">
        <v>202</v>
      </c>
      <c r="F132" s="150" t="s">
        <v>428</v>
      </c>
      <c r="I132" s="151"/>
      <c r="L132" s="31"/>
      <c r="M132" s="152"/>
      <c r="T132" s="53"/>
      <c r="AT132" s="16" t="s">
        <v>202</v>
      </c>
      <c r="AU132" s="16" t="s">
        <v>81</v>
      </c>
    </row>
    <row r="133" spans="2:65" s="1" customFormat="1" ht="16.5" customHeight="1">
      <c r="B133" s="31"/>
      <c r="C133" s="131" t="s">
        <v>83</v>
      </c>
      <c r="D133" s="131" t="s">
        <v>138</v>
      </c>
      <c r="E133" s="132" t="s">
        <v>429</v>
      </c>
      <c r="F133" s="133" t="s">
        <v>205</v>
      </c>
      <c r="G133" s="134" t="s">
        <v>201</v>
      </c>
      <c r="H133" s="135">
        <v>38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141</v>
      </c>
    </row>
    <row r="134" spans="2:65" s="1" customFormat="1" ht="39">
      <c r="B134" s="31"/>
      <c r="D134" s="149" t="s">
        <v>202</v>
      </c>
      <c r="F134" s="150" t="s">
        <v>430</v>
      </c>
      <c r="I134" s="151"/>
      <c r="L134" s="31"/>
      <c r="M134" s="152"/>
      <c r="T134" s="53"/>
      <c r="AT134" s="16" t="s">
        <v>202</v>
      </c>
      <c r="AU134" s="16" t="s">
        <v>81</v>
      </c>
    </row>
    <row r="135" spans="2:65" s="11" customFormat="1" ht="26.1" customHeight="1">
      <c r="B135" s="119"/>
      <c r="D135" s="120" t="s">
        <v>72</v>
      </c>
      <c r="E135" s="121" t="s">
        <v>207</v>
      </c>
      <c r="F135" s="121" t="s">
        <v>208</v>
      </c>
      <c r="I135" s="122"/>
      <c r="J135" s="123">
        <f>BK135</f>
        <v>0</v>
      </c>
      <c r="L135" s="119"/>
      <c r="M135" s="124"/>
      <c r="P135" s="125">
        <f>P136</f>
        <v>0</v>
      </c>
      <c r="R135" s="125">
        <f>R136</f>
        <v>0</v>
      </c>
      <c r="T135" s="126">
        <f>T136</f>
        <v>0</v>
      </c>
      <c r="AR135" s="120" t="s">
        <v>81</v>
      </c>
      <c r="AT135" s="127" t="s">
        <v>72</v>
      </c>
      <c r="AU135" s="127" t="s">
        <v>73</v>
      </c>
      <c r="AY135" s="120" t="s">
        <v>135</v>
      </c>
      <c r="BK135" s="128">
        <f>BK136</f>
        <v>0</v>
      </c>
    </row>
    <row r="136" spans="2:65" s="1" customFormat="1" ht="16.5" customHeight="1">
      <c r="B136" s="31"/>
      <c r="C136" s="131" t="s">
        <v>149</v>
      </c>
      <c r="D136" s="131" t="s">
        <v>138</v>
      </c>
      <c r="E136" s="132" t="s">
        <v>209</v>
      </c>
      <c r="F136" s="133" t="s">
        <v>210</v>
      </c>
      <c r="G136" s="134" t="s">
        <v>201</v>
      </c>
      <c r="H136" s="135">
        <v>38</v>
      </c>
      <c r="I136" s="136"/>
      <c r="J136" s="137">
        <f>ROUND(I136*H136,2)</f>
        <v>0</v>
      </c>
      <c r="K136" s="133" t="s">
        <v>1</v>
      </c>
      <c r="L136" s="31"/>
      <c r="M136" s="138" t="s">
        <v>1</v>
      </c>
      <c r="N136" s="139" t="s">
        <v>38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141</v>
      </c>
      <c r="AT136" s="142" t="s">
        <v>138</v>
      </c>
      <c r="AU136" s="142" t="s">
        <v>81</v>
      </c>
      <c r="AY136" s="16" t="s">
        <v>135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81</v>
      </c>
      <c r="BK136" s="143">
        <f>ROUND(I136*H136,2)</f>
        <v>0</v>
      </c>
      <c r="BL136" s="16" t="s">
        <v>141</v>
      </c>
      <c r="BM136" s="142" t="s">
        <v>162</v>
      </c>
    </row>
    <row r="137" spans="2:65" s="11" customFormat="1" ht="26.1" customHeight="1">
      <c r="B137" s="119"/>
      <c r="D137" s="120" t="s">
        <v>72</v>
      </c>
      <c r="E137" s="121" t="s">
        <v>211</v>
      </c>
      <c r="F137" s="121" t="s">
        <v>212</v>
      </c>
      <c r="I137" s="122"/>
      <c r="J137" s="123">
        <f>BK137</f>
        <v>0</v>
      </c>
      <c r="L137" s="119"/>
      <c r="M137" s="124"/>
      <c r="P137" s="125">
        <f>SUM(P138:P143)</f>
        <v>0</v>
      </c>
      <c r="R137" s="125">
        <f>SUM(R138:R143)</f>
        <v>0</v>
      </c>
      <c r="T137" s="126">
        <f>SUM(T138:T143)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SUM(BK138:BK143)</f>
        <v>0</v>
      </c>
    </row>
    <row r="138" spans="2:65" s="1" customFormat="1" ht="16.5" customHeight="1">
      <c r="B138" s="31"/>
      <c r="C138" s="131" t="s">
        <v>141</v>
      </c>
      <c r="D138" s="131" t="s">
        <v>138</v>
      </c>
      <c r="E138" s="132" t="s">
        <v>431</v>
      </c>
      <c r="F138" s="133" t="s">
        <v>214</v>
      </c>
      <c r="G138" s="134" t="s">
        <v>215</v>
      </c>
      <c r="H138" s="135">
        <v>1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172</v>
      </c>
    </row>
    <row r="139" spans="2:65" s="1" customFormat="1" ht="331.5">
      <c r="B139" s="31"/>
      <c r="D139" s="149" t="s">
        <v>202</v>
      </c>
      <c r="F139" s="150" t="s">
        <v>432</v>
      </c>
      <c r="I139" s="151"/>
      <c r="L139" s="31"/>
      <c r="M139" s="152"/>
      <c r="T139" s="53"/>
      <c r="AT139" s="16" t="s">
        <v>202</v>
      </c>
      <c r="AU139" s="16" t="s">
        <v>81</v>
      </c>
    </row>
    <row r="140" spans="2:65" s="1" customFormat="1" ht="16.5" customHeight="1">
      <c r="B140" s="31"/>
      <c r="C140" s="131" t="s">
        <v>134</v>
      </c>
      <c r="D140" s="131" t="s">
        <v>138</v>
      </c>
      <c r="E140" s="132" t="s">
        <v>433</v>
      </c>
      <c r="F140" s="133" t="s">
        <v>218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219</v>
      </c>
    </row>
    <row r="141" spans="2:65" s="1" customFormat="1" ht="214.5">
      <c r="B141" s="31"/>
      <c r="D141" s="149" t="s">
        <v>202</v>
      </c>
      <c r="F141" s="150" t="s">
        <v>434</v>
      </c>
      <c r="I141" s="151"/>
      <c r="L141" s="31"/>
      <c r="M141" s="152"/>
      <c r="T141" s="53"/>
      <c r="AT141" s="16" t="s">
        <v>202</v>
      </c>
      <c r="AU141" s="16" t="s">
        <v>81</v>
      </c>
    </row>
    <row r="142" spans="2:65" s="1" customFormat="1" ht="16.5" customHeight="1">
      <c r="B142" s="31"/>
      <c r="C142" s="131" t="s">
        <v>162</v>
      </c>
      <c r="D142" s="131" t="s">
        <v>138</v>
      </c>
      <c r="E142" s="132" t="s">
        <v>435</v>
      </c>
      <c r="F142" s="133" t="s">
        <v>222</v>
      </c>
      <c r="G142" s="134" t="s">
        <v>215</v>
      </c>
      <c r="H142" s="135">
        <v>1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38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141</v>
      </c>
      <c r="AT142" s="142" t="s">
        <v>138</v>
      </c>
      <c r="AU142" s="142" t="s">
        <v>81</v>
      </c>
      <c r="AY142" s="16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81</v>
      </c>
      <c r="BK142" s="143">
        <f>ROUND(I142*H142,2)</f>
        <v>0</v>
      </c>
      <c r="BL142" s="16" t="s">
        <v>141</v>
      </c>
      <c r="BM142" s="142" t="s">
        <v>8</v>
      </c>
    </row>
    <row r="143" spans="2:65" s="1" customFormat="1" ht="87.75">
      <c r="B143" s="31"/>
      <c r="D143" s="149" t="s">
        <v>202</v>
      </c>
      <c r="F143" s="150" t="s">
        <v>436</v>
      </c>
      <c r="I143" s="151"/>
      <c r="L143" s="31"/>
      <c r="M143" s="152"/>
      <c r="T143" s="53"/>
      <c r="AT143" s="16" t="s">
        <v>202</v>
      </c>
      <c r="AU143" s="16" t="s">
        <v>81</v>
      </c>
    </row>
    <row r="144" spans="2:65" s="11" customFormat="1" ht="26.1" customHeight="1">
      <c r="B144" s="119"/>
      <c r="D144" s="120" t="s">
        <v>72</v>
      </c>
      <c r="E144" s="121" t="s">
        <v>224</v>
      </c>
      <c r="F144" s="121" t="s">
        <v>225</v>
      </c>
      <c r="I144" s="122"/>
      <c r="J144" s="123">
        <f>BK144</f>
        <v>0</v>
      </c>
      <c r="L144" s="119"/>
      <c r="M144" s="124"/>
      <c r="P144" s="125">
        <f>SUM(P145:P155)</f>
        <v>0</v>
      </c>
      <c r="R144" s="125">
        <f>SUM(R145:R155)</f>
        <v>0</v>
      </c>
      <c r="T144" s="126">
        <f>SUM(T145:T155)</f>
        <v>0</v>
      </c>
      <c r="AR144" s="120" t="s">
        <v>81</v>
      </c>
      <c r="AT144" s="127" t="s">
        <v>72</v>
      </c>
      <c r="AU144" s="127" t="s">
        <v>73</v>
      </c>
      <c r="AY144" s="120" t="s">
        <v>135</v>
      </c>
      <c r="BK144" s="128">
        <f>SUM(BK145:BK155)</f>
        <v>0</v>
      </c>
    </row>
    <row r="145" spans="2:65" s="1" customFormat="1" ht="16.5" customHeight="1">
      <c r="B145" s="31"/>
      <c r="C145" s="131" t="s">
        <v>167</v>
      </c>
      <c r="D145" s="131" t="s">
        <v>138</v>
      </c>
      <c r="E145" s="132" t="s">
        <v>226</v>
      </c>
      <c r="F145" s="133" t="s">
        <v>227</v>
      </c>
      <c r="G145" s="134" t="s">
        <v>228</v>
      </c>
      <c r="H145" s="135">
        <v>250</v>
      </c>
      <c r="I145" s="136"/>
      <c r="J145" s="137">
        <f t="shared" ref="J145:J155" si="0">ROUND(I145*H145,2)</f>
        <v>0</v>
      </c>
      <c r="K145" s="133" t="s">
        <v>1</v>
      </c>
      <c r="L145" s="31"/>
      <c r="M145" s="138" t="s">
        <v>1</v>
      </c>
      <c r="N145" s="139" t="s">
        <v>38</v>
      </c>
      <c r="P145" s="140">
        <f t="shared" ref="P145:P155" si="1">O145*H145</f>
        <v>0</v>
      </c>
      <c r="Q145" s="140">
        <v>0</v>
      </c>
      <c r="R145" s="140">
        <f t="shared" ref="R145:R155" si="2">Q145*H145</f>
        <v>0</v>
      </c>
      <c r="S145" s="140">
        <v>0</v>
      </c>
      <c r="T145" s="141">
        <f t="shared" ref="T145:T155" si="3">S145*H145</f>
        <v>0</v>
      </c>
      <c r="AR145" s="142" t="s">
        <v>141</v>
      </c>
      <c r="AT145" s="142" t="s">
        <v>138</v>
      </c>
      <c r="AU145" s="142" t="s">
        <v>81</v>
      </c>
      <c r="AY145" s="16" t="s">
        <v>135</v>
      </c>
      <c r="BE145" s="143">
        <f t="shared" ref="BE145:BE155" si="4">IF(N145="základní",J145,0)</f>
        <v>0</v>
      </c>
      <c r="BF145" s="143">
        <f t="shared" ref="BF145:BF155" si="5">IF(N145="snížená",J145,0)</f>
        <v>0</v>
      </c>
      <c r="BG145" s="143">
        <f t="shared" ref="BG145:BG155" si="6">IF(N145="zákl. přenesená",J145,0)</f>
        <v>0</v>
      </c>
      <c r="BH145" s="143">
        <f t="shared" ref="BH145:BH155" si="7">IF(N145="sníž. přenesená",J145,0)</f>
        <v>0</v>
      </c>
      <c r="BI145" s="143">
        <f t="shared" ref="BI145:BI155" si="8">IF(N145="nulová",J145,0)</f>
        <v>0</v>
      </c>
      <c r="BJ145" s="16" t="s">
        <v>81</v>
      </c>
      <c r="BK145" s="143">
        <f t="shared" ref="BK145:BK155" si="9">ROUND(I145*H145,2)</f>
        <v>0</v>
      </c>
      <c r="BL145" s="16" t="s">
        <v>141</v>
      </c>
      <c r="BM145" s="142" t="s">
        <v>229</v>
      </c>
    </row>
    <row r="146" spans="2:65" s="1" customFormat="1" ht="16.5" customHeight="1">
      <c r="B146" s="31"/>
      <c r="C146" s="131" t="s">
        <v>172</v>
      </c>
      <c r="D146" s="131" t="s">
        <v>138</v>
      </c>
      <c r="E146" s="132" t="s">
        <v>437</v>
      </c>
      <c r="F146" s="133" t="s">
        <v>231</v>
      </c>
      <c r="G146" s="134" t="s">
        <v>228</v>
      </c>
      <c r="H146" s="135">
        <v>50</v>
      </c>
      <c r="I146" s="136"/>
      <c r="J146" s="137">
        <f t="shared" si="0"/>
        <v>0</v>
      </c>
      <c r="K146" s="133" t="s">
        <v>1</v>
      </c>
      <c r="L146" s="31"/>
      <c r="M146" s="138" t="s">
        <v>1</v>
      </c>
      <c r="N146" s="139" t="s">
        <v>38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141</v>
      </c>
      <c r="AT146" s="142" t="s">
        <v>138</v>
      </c>
      <c r="AU146" s="142" t="s">
        <v>81</v>
      </c>
      <c r="AY146" s="16" t="s">
        <v>135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6" t="s">
        <v>81</v>
      </c>
      <c r="BK146" s="143">
        <f t="shared" si="9"/>
        <v>0</v>
      </c>
      <c r="BL146" s="16" t="s">
        <v>141</v>
      </c>
      <c r="BM146" s="142" t="s">
        <v>232</v>
      </c>
    </row>
    <row r="147" spans="2:65" s="1" customFormat="1" ht="16.5" customHeight="1">
      <c r="B147" s="31"/>
      <c r="C147" s="131" t="s">
        <v>178</v>
      </c>
      <c r="D147" s="131" t="s">
        <v>138</v>
      </c>
      <c r="E147" s="132" t="s">
        <v>438</v>
      </c>
      <c r="F147" s="133" t="s">
        <v>439</v>
      </c>
      <c r="G147" s="134" t="s">
        <v>228</v>
      </c>
      <c r="H147" s="135">
        <v>12</v>
      </c>
      <c r="I147" s="136"/>
      <c r="J147" s="137">
        <f t="shared" si="0"/>
        <v>0</v>
      </c>
      <c r="K147" s="133" t="s">
        <v>1</v>
      </c>
      <c r="L147" s="31"/>
      <c r="M147" s="138" t="s">
        <v>1</v>
      </c>
      <c r="N147" s="139" t="s">
        <v>38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141</v>
      </c>
      <c r="AT147" s="142" t="s">
        <v>138</v>
      </c>
      <c r="AU147" s="142" t="s">
        <v>81</v>
      </c>
      <c r="AY147" s="16" t="s">
        <v>135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6" t="s">
        <v>81</v>
      </c>
      <c r="BK147" s="143">
        <f t="shared" si="9"/>
        <v>0</v>
      </c>
      <c r="BL147" s="16" t="s">
        <v>141</v>
      </c>
      <c r="BM147" s="142" t="s">
        <v>235</v>
      </c>
    </row>
    <row r="148" spans="2:65" s="1" customFormat="1" ht="16.5" customHeight="1">
      <c r="B148" s="31"/>
      <c r="C148" s="131" t="s">
        <v>219</v>
      </c>
      <c r="D148" s="131" t="s">
        <v>138</v>
      </c>
      <c r="E148" s="132" t="s">
        <v>440</v>
      </c>
      <c r="F148" s="133" t="s">
        <v>441</v>
      </c>
      <c r="G148" s="134" t="s">
        <v>228</v>
      </c>
      <c r="H148" s="135">
        <v>30</v>
      </c>
      <c r="I148" s="136"/>
      <c r="J148" s="137">
        <f t="shared" si="0"/>
        <v>0</v>
      </c>
      <c r="K148" s="133" t="s">
        <v>1</v>
      </c>
      <c r="L148" s="31"/>
      <c r="M148" s="138" t="s">
        <v>1</v>
      </c>
      <c r="N148" s="139" t="s">
        <v>38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141</v>
      </c>
      <c r="AT148" s="142" t="s">
        <v>138</v>
      </c>
      <c r="AU148" s="142" t="s">
        <v>81</v>
      </c>
      <c r="AY148" s="16" t="s">
        <v>135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6" t="s">
        <v>81</v>
      </c>
      <c r="BK148" s="143">
        <f t="shared" si="9"/>
        <v>0</v>
      </c>
      <c r="BL148" s="16" t="s">
        <v>141</v>
      </c>
      <c r="BM148" s="142" t="s">
        <v>238</v>
      </c>
    </row>
    <row r="149" spans="2:65" s="1" customFormat="1" ht="16.5" customHeight="1">
      <c r="B149" s="31"/>
      <c r="C149" s="131" t="s">
        <v>239</v>
      </c>
      <c r="D149" s="131" t="s">
        <v>138</v>
      </c>
      <c r="E149" s="132" t="s">
        <v>442</v>
      </c>
      <c r="F149" s="133" t="s">
        <v>443</v>
      </c>
      <c r="G149" s="134" t="s">
        <v>228</v>
      </c>
      <c r="H149" s="135">
        <v>6</v>
      </c>
      <c r="I149" s="136"/>
      <c r="J149" s="137">
        <f t="shared" si="0"/>
        <v>0</v>
      </c>
      <c r="K149" s="133" t="s">
        <v>1</v>
      </c>
      <c r="L149" s="31"/>
      <c r="M149" s="138" t="s">
        <v>1</v>
      </c>
      <c r="N149" s="139" t="s">
        <v>38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141</v>
      </c>
      <c r="AT149" s="142" t="s">
        <v>138</v>
      </c>
      <c r="AU149" s="142" t="s">
        <v>81</v>
      </c>
      <c r="AY149" s="16" t="s">
        <v>135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6" t="s">
        <v>81</v>
      </c>
      <c r="BK149" s="143">
        <f t="shared" si="9"/>
        <v>0</v>
      </c>
      <c r="BL149" s="16" t="s">
        <v>141</v>
      </c>
      <c r="BM149" s="142" t="s">
        <v>242</v>
      </c>
    </row>
    <row r="150" spans="2:65" s="1" customFormat="1" ht="16.5" customHeight="1">
      <c r="B150" s="31"/>
      <c r="C150" s="131" t="s">
        <v>8</v>
      </c>
      <c r="D150" s="131" t="s">
        <v>138</v>
      </c>
      <c r="E150" s="132" t="s">
        <v>243</v>
      </c>
      <c r="F150" s="133" t="s">
        <v>244</v>
      </c>
      <c r="G150" s="134" t="s">
        <v>228</v>
      </c>
      <c r="H150" s="135">
        <v>10</v>
      </c>
      <c r="I150" s="136"/>
      <c r="J150" s="137">
        <f t="shared" si="0"/>
        <v>0</v>
      </c>
      <c r="K150" s="133" t="s">
        <v>1</v>
      </c>
      <c r="L150" s="31"/>
      <c r="M150" s="138" t="s">
        <v>1</v>
      </c>
      <c r="N150" s="139" t="s">
        <v>38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141</v>
      </c>
      <c r="AT150" s="142" t="s">
        <v>138</v>
      </c>
      <c r="AU150" s="142" t="s">
        <v>81</v>
      </c>
      <c r="AY150" s="16" t="s">
        <v>135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6" t="s">
        <v>81</v>
      </c>
      <c r="BK150" s="143">
        <f t="shared" si="9"/>
        <v>0</v>
      </c>
      <c r="BL150" s="16" t="s">
        <v>141</v>
      </c>
      <c r="BM150" s="142" t="s">
        <v>245</v>
      </c>
    </row>
    <row r="151" spans="2:65" s="1" customFormat="1" ht="16.5" customHeight="1">
      <c r="B151" s="31"/>
      <c r="C151" s="131" t="s">
        <v>246</v>
      </c>
      <c r="D151" s="131" t="s">
        <v>138</v>
      </c>
      <c r="E151" s="132" t="s">
        <v>247</v>
      </c>
      <c r="F151" s="133" t="s">
        <v>248</v>
      </c>
      <c r="G151" s="134" t="s">
        <v>228</v>
      </c>
      <c r="H151" s="135">
        <v>10</v>
      </c>
      <c r="I151" s="136"/>
      <c r="J151" s="137">
        <f t="shared" si="0"/>
        <v>0</v>
      </c>
      <c r="K151" s="133" t="s">
        <v>1</v>
      </c>
      <c r="L151" s="31"/>
      <c r="M151" s="138" t="s">
        <v>1</v>
      </c>
      <c r="N151" s="139" t="s">
        <v>38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141</v>
      </c>
      <c r="AT151" s="142" t="s">
        <v>138</v>
      </c>
      <c r="AU151" s="142" t="s">
        <v>81</v>
      </c>
      <c r="AY151" s="16" t="s">
        <v>135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6" t="s">
        <v>81</v>
      </c>
      <c r="BK151" s="143">
        <f t="shared" si="9"/>
        <v>0</v>
      </c>
      <c r="BL151" s="16" t="s">
        <v>141</v>
      </c>
      <c r="BM151" s="142" t="s">
        <v>249</v>
      </c>
    </row>
    <row r="152" spans="2:65" s="1" customFormat="1" ht="16.5" customHeight="1">
      <c r="B152" s="31"/>
      <c r="C152" s="131" t="s">
        <v>229</v>
      </c>
      <c r="D152" s="131" t="s">
        <v>138</v>
      </c>
      <c r="E152" s="132" t="s">
        <v>250</v>
      </c>
      <c r="F152" s="133" t="s">
        <v>251</v>
      </c>
      <c r="G152" s="134" t="s">
        <v>228</v>
      </c>
      <c r="H152" s="135">
        <v>30</v>
      </c>
      <c r="I152" s="136"/>
      <c r="J152" s="137">
        <f t="shared" si="0"/>
        <v>0</v>
      </c>
      <c r="K152" s="133" t="s">
        <v>1</v>
      </c>
      <c r="L152" s="31"/>
      <c r="M152" s="138" t="s">
        <v>1</v>
      </c>
      <c r="N152" s="139" t="s">
        <v>38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141</v>
      </c>
      <c r="AT152" s="142" t="s">
        <v>138</v>
      </c>
      <c r="AU152" s="142" t="s">
        <v>81</v>
      </c>
      <c r="AY152" s="16" t="s">
        <v>135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6" t="s">
        <v>81</v>
      </c>
      <c r="BK152" s="143">
        <f t="shared" si="9"/>
        <v>0</v>
      </c>
      <c r="BL152" s="16" t="s">
        <v>141</v>
      </c>
      <c r="BM152" s="142" t="s">
        <v>252</v>
      </c>
    </row>
    <row r="153" spans="2:65" s="1" customFormat="1" ht="16.5" customHeight="1">
      <c r="B153" s="31"/>
      <c r="C153" s="131" t="s">
        <v>253</v>
      </c>
      <c r="D153" s="131" t="s">
        <v>138</v>
      </c>
      <c r="E153" s="132" t="s">
        <v>254</v>
      </c>
      <c r="F153" s="133" t="s">
        <v>255</v>
      </c>
      <c r="G153" s="134" t="s">
        <v>228</v>
      </c>
      <c r="H153" s="135">
        <v>30</v>
      </c>
      <c r="I153" s="136"/>
      <c r="J153" s="137">
        <f t="shared" si="0"/>
        <v>0</v>
      </c>
      <c r="K153" s="133" t="s">
        <v>1</v>
      </c>
      <c r="L153" s="31"/>
      <c r="M153" s="138" t="s">
        <v>1</v>
      </c>
      <c r="N153" s="139" t="s">
        <v>38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141</v>
      </c>
      <c r="AT153" s="142" t="s">
        <v>138</v>
      </c>
      <c r="AU153" s="142" t="s">
        <v>81</v>
      </c>
      <c r="AY153" s="16" t="s">
        <v>135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6" t="s">
        <v>81</v>
      </c>
      <c r="BK153" s="143">
        <f t="shared" si="9"/>
        <v>0</v>
      </c>
      <c r="BL153" s="16" t="s">
        <v>141</v>
      </c>
      <c r="BM153" s="142" t="s">
        <v>256</v>
      </c>
    </row>
    <row r="154" spans="2:65" s="1" customFormat="1" ht="37.700000000000003" customHeight="1">
      <c r="B154" s="31"/>
      <c r="C154" s="131" t="s">
        <v>232</v>
      </c>
      <c r="D154" s="131" t="s">
        <v>138</v>
      </c>
      <c r="E154" s="132" t="s">
        <v>257</v>
      </c>
      <c r="F154" s="133" t="s">
        <v>258</v>
      </c>
      <c r="G154" s="134" t="s">
        <v>201</v>
      </c>
      <c r="H154" s="135">
        <v>16</v>
      </c>
      <c r="I154" s="136"/>
      <c r="J154" s="137">
        <f t="shared" si="0"/>
        <v>0</v>
      </c>
      <c r="K154" s="133" t="s">
        <v>1</v>
      </c>
      <c r="L154" s="31"/>
      <c r="M154" s="138" t="s">
        <v>1</v>
      </c>
      <c r="N154" s="139" t="s">
        <v>38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141</v>
      </c>
      <c r="AT154" s="142" t="s">
        <v>138</v>
      </c>
      <c r="AU154" s="142" t="s">
        <v>81</v>
      </c>
      <c r="AY154" s="16" t="s">
        <v>135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6" t="s">
        <v>81</v>
      </c>
      <c r="BK154" s="143">
        <f t="shared" si="9"/>
        <v>0</v>
      </c>
      <c r="BL154" s="16" t="s">
        <v>141</v>
      </c>
      <c r="BM154" s="142" t="s">
        <v>259</v>
      </c>
    </row>
    <row r="155" spans="2:65" s="1" customFormat="1" ht="16.5" customHeight="1">
      <c r="B155" s="31"/>
      <c r="C155" s="131" t="s">
        <v>260</v>
      </c>
      <c r="D155" s="131" t="s">
        <v>138</v>
      </c>
      <c r="E155" s="132" t="s">
        <v>261</v>
      </c>
      <c r="F155" s="133" t="s">
        <v>262</v>
      </c>
      <c r="G155" s="134" t="s">
        <v>201</v>
      </c>
      <c r="H155" s="135">
        <v>80</v>
      </c>
      <c r="I155" s="136"/>
      <c r="J155" s="137">
        <f t="shared" si="0"/>
        <v>0</v>
      </c>
      <c r="K155" s="133" t="s">
        <v>1</v>
      </c>
      <c r="L155" s="31"/>
      <c r="M155" s="138" t="s">
        <v>1</v>
      </c>
      <c r="N155" s="139" t="s">
        <v>38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141</v>
      </c>
      <c r="AT155" s="142" t="s">
        <v>138</v>
      </c>
      <c r="AU155" s="142" t="s">
        <v>81</v>
      </c>
      <c r="AY155" s="16" t="s">
        <v>135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6" t="s">
        <v>81</v>
      </c>
      <c r="BK155" s="143">
        <f t="shared" si="9"/>
        <v>0</v>
      </c>
      <c r="BL155" s="16" t="s">
        <v>141</v>
      </c>
      <c r="BM155" s="142" t="s">
        <v>263</v>
      </c>
    </row>
    <row r="156" spans="2:65" s="11" customFormat="1" ht="26.1" customHeight="1">
      <c r="B156" s="119"/>
      <c r="D156" s="120" t="s">
        <v>72</v>
      </c>
      <c r="E156" s="121" t="s">
        <v>264</v>
      </c>
      <c r="F156" s="121" t="s">
        <v>265</v>
      </c>
      <c r="I156" s="122"/>
      <c r="J156" s="123">
        <f>BK156</f>
        <v>0</v>
      </c>
      <c r="L156" s="119"/>
      <c r="M156" s="124"/>
      <c r="P156" s="125">
        <f>SUM(P157:P165)</f>
        <v>0</v>
      </c>
      <c r="R156" s="125">
        <f>SUM(R157:R165)</f>
        <v>0</v>
      </c>
      <c r="T156" s="126">
        <f>SUM(T157:T165)</f>
        <v>0</v>
      </c>
      <c r="AR156" s="120" t="s">
        <v>81</v>
      </c>
      <c r="AT156" s="127" t="s">
        <v>72</v>
      </c>
      <c r="AU156" s="127" t="s">
        <v>73</v>
      </c>
      <c r="AY156" s="120" t="s">
        <v>135</v>
      </c>
      <c r="BK156" s="128">
        <f>SUM(BK157:BK165)</f>
        <v>0</v>
      </c>
    </row>
    <row r="157" spans="2:65" s="1" customFormat="1" ht="16.5" customHeight="1">
      <c r="B157" s="31"/>
      <c r="C157" s="131" t="s">
        <v>235</v>
      </c>
      <c r="D157" s="131" t="s">
        <v>138</v>
      </c>
      <c r="E157" s="132" t="s">
        <v>266</v>
      </c>
      <c r="F157" s="133" t="s">
        <v>267</v>
      </c>
      <c r="G157" s="134" t="s">
        <v>228</v>
      </c>
      <c r="H157" s="135">
        <v>40</v>
      </c>
      <c r="I157" s="136"/>
      <c r="J157" s="137">
        <f t="shared" ref="J157:J165" si="10">ROUND(I157*H157,2)</f>
        <v>0</v>
      </c>
      <c r="K157" s="133" t="s">
        <v>1</v>
      </c>
      <c r="L157" s="31"/>
      <c r="M157" s="138" t="s">
        <v>1</v>
      </c>
      <c r="N157" s="139" t="s">
        <v>38</v>
      </c>
      <c r="P157" s="140">
        <f t="shared" ref="P157:P165" si="11">O157*H157</f>
        <v>0</v>
      </c>
      <c r="Q157" s="140">
        <v>0</v>
      </c>
      <c r="R157" s="140">
        <f t="shared" ref="R157:R165" si="12">Q157*H157</f>
        <v>0</v>
      </c>
      <c r="S157" s="140">
        <v>0</v>
      </c>
      <c r="T157" s="141">
        <f t="shared" ref="T157:T165" si="13">S157*H157</f>
        <v>0</v>
      </c>
      <c r="AR157" s="142" t="s">
        <v>141</v>
      </c>
      <c r="AT157" s="142" t="s">
        <v>138</v>
      </c>
      <c r="AU157" s="142" t="s">
        <v>81</v>
      </c>
      <c r="AY157" s="16" t="s">
        <v>135</v>
      </c>
      <c r="BE157" s="143">
        <f t="shared" ref="BE157:BE165" si="14">IF(N157="základní",J157,0)</f>
        <v>0</v>
      </c>
      <c r="BF157" s="143">
        <f t="shared" ref="BF157:BF165" si="15">IF(N157="snížená",J157,0)</f>
        <v>0</v>
      </c>
      <c r="BG157" s="143">
        <f t="shared" ref="BG157:BG165" si="16">IF(N157="zákl. přenesená",J157,0)</f>
        <v>0</v>
      </c>
      <c r="BH157" s="143">
        <f t="shared" ref="BH157:BH165" si="17">IF(N157="sníž. přenesená",J157,0)</f>
        <v>0</v>
      </c>
      <c r="BI157" s="143">
        <f t="shared" ref="BI157:BI165" si="18">IF(N157="nulová",J157,0)</f>
        <v>0</v>
      </c>
      <c r="BJ157" s="16" t="s">
        <v>81</v>
      </c>
      <c r="BK157" s="143">
        <f t="shared" ref="BK157:BK165" si="19">ROUND(I157*H157,2)</f>
        <v>0</v>
      </c>
      <c r="BL157" s="16" t="s">
        <v>141</v>
      </c>
      <c r="BM157" s="142" t="s">
        <v>268</v>
      </c>
    </row>
    <row r="158" spans="2:65" s="1" customFormat="1" ht="16.5" customHeight="1">
      <c r="B158" s="31"/>
      <c r="C158" s="131" t="s">
        <v>269</v>
      </c>
      <c r="D158" s="131" t="s">
        <v>138</v>
      </c>
      <c r="E158" s="132" t="s">
        <v>270</v>
      </c>
      <c r="F158" s="133" t="s">
        <v>271</v>
      </c>
      <c r="G158" s="134" t="s">
        <v>228</v>
      </c>
      <c r="H158" s="135">
        <v>20</v>
      </c>
      <c r="I158" s="136"/>
      <c r="J158" s="137">
        <f t="shared" si="10"/>
        <v>0</v>
      </c>
      <c r="K158" s="133" t="s">
        <v>1</v>
      </c>
      <c r="L158" s="31"/>
      <c r="M158" s="138" t="s">
        <v>1</v>
      </c>
      <c r="N158" s="139" t="s">
        <v>38</v>
      </c>
      <c r="P158" s="140">
        <f t="shared" si="11"/>
        <v>0</v>
      </c>
      <c r="Q158" s="140">
        <v>0</v>
      </c>
      <c r="R158" s="140">
        <f t="shared" si="12"/>
        <v>0</v>
      </c>
      <c r="S158" s="140">
        <v>0</v>
      </c>
      <c r="T158" s="141">
        <f t="shared" si="13"/>
        <v>0</v>
      </c>
      <c r="AR158" s="142" t="s">
        <v>141</v>
      </c>
      <c r="AT158" s="142" t="s">
        <v>138</v>
      </c>
      <c r="AU158" s="142" t="s">
        <v>81</v>
      </c>
      <c r="AY158" s="16" t="s">
        <v>135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6" t="s">
        <v>81</v>
      </c>
      <c r="BK158" s="143">
        <f t="shared" si="19"/>
        <v>0</v>
      </c>
      <c r="BL158" s="16" t="s">
        <v>141</v>
      </c>
      <c r="BM158" s="142" t="s">
        <v>272</v>
      </c>
    </row>
    <row r="159" spans="2:65" s="1" customFormat="1" ht="21.75" customHeight="1">
      <c r="B159" s="31"/>
      <c r="C159" s="131" t="s">
        <v>238</v>
      </c>
      <c r="D159" s="131" t="s">
        <v>138</v>
      </c>
      <c r="E159" s="132" t="s">
        <v>444</v>
      </c>
      <c r="F159" s="133" t="s">
        <v>274</v>
      </c>
      <c r="G159" s="134" t="s">
        <v>228</v>
      </c>
      <c r="H159" s="135">
        <v>4</v>
      </c>
      <c r="I159" s="136"/>
      <c r="J159" s="137">
        <f t="shared" si="10"/>
        <v>0</v>
      </c>
      <c r="K159" s="133" t="s">
        <v>1</v>
      </c>
      <c r="L159" s="31"/>
      <c r="M159" s="138" t="s">
        <v>1</v>
      </c>
      <c r="N159" s="139" t="s">
        <v>38</v>
      </c>
      <c r="P159" s="140">
        <f t="shared" si="11"/>
        <v>0</v>
      </c>
      <c r="Q159" s="140">
        <v>0</v>
      </c>
      <c r="R159" s="140">
        <f t="shared" si="12"/>
        <v>0</v>
      </c>
      <c r="S159" s="140">
        <v>0</v>
      </c>
      <c r="T159" s="141">
        <f t="shared" si="13"/>
        <v>0</v>
      </c>
      <c r="AR159" s="142" t="s">
        <v>141</v>
      </c>
      <c r="AT159" s="142" t="s">
        <v>138</v>
      </c>
      <c r="AU159" s="142" t="s">
        <v>81</v>
      </c>
      <c r="AY159" s="16" t="s">
        <v>135</v>
      </c>
      <c r="BE159" s="143">
        <f t="shared" si="14"/>
        <v>0</v>
      </c>
      <c r="BF159" s="143">
        <f t="shared" si="15"/>
        <v>0</v>
      </c>
      <c r="BG159" s="143">
        <f t="shared" si="16"/>
        <v>0</v>
      </c>
      <c r="BH159" s="143">
        <f t="shared" si="17"/>
        <v>0</v>
      </c>
      <c r="BI159" s="143">
        <f t="shared" si="18"/>
        <v>0</v>
      </c>
      <c r="BJ159" s="16" t="s">
        <v>81</v>
      </c>
      <c r="BK159" s="143">
        <f t="shared" si="19"/>
        <v>0</v>
      </c>
      <c r="BL159" s="16" t="s">
        <v>141</v>
      </c>
      <c r="BM159" s="142" t="s">
        <v>275</v>
      </c>
    </row>
    <row r="160" spans="2:65" s="1" customFormat="1" ht="16.5" customHeight="1">
      <c r="B160" s="31"/>
      <c r="C160" s="131" t="s">
        <v>7</v>
      </c>
      <c r="D160" s="131" t="s">
        <v>138</v>
      </c>
      <c r="E160" s="132" t="s">
        <v>276</v>
      </c>
      <c r="F160" s="133" t="s">
        <v>277</v>
      </c>
      <c r="G160" s="134" t="s">
        <v>201</v>
      </c>
      <c r="H160" s="135">
        <v>1</v>
      </c>
      <c r="I160" s="136"/>
      <c r="J160" s="137">
        <f t="shared" si="10"/>
        <v>0</v>
      </c>
      <c r="K160" s="133" t="s">
        <v>1</v>
      </c>
      <c r="L160" s="31"/>
      <c r="M160" s="138" t="s">
        <v>1</v>
      </c>
      <c r="N160" s="139" t="s">
        <v>38</v>
      </c>
      <c r="P160" s="140">
        <f t="shared" si="11"/>
        <v>0</v>
      </c>
      <c r="Q160" s="140">
        <v>0</v>
      </c>
      <c r="R160" s="140">
        <f t="shared" si="12"/>
        <v>0</v>
      </c>
      <c r="S160" s="140">
        <v>0</v>
      </c>
      <c r="T160" s="141">
        <f t="shared" si="13"/>
        <v>0</v>
      </c>
      <c r="AR160" s="142" t="s">
        <v>141</v>
      </c>
      <c r="AT160" s="142" t="s">
        <v>138</v>
      </c>
      <c r="AU160" s="142" t="s">
        <v>81</v>
      </c>
      <c r="AY160" s="16" t="s">
        <v>135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6" t="s">
        <v>81</v>
      </c>
      <c r="BK160" s="143">
        <f t="shared" si="19"/>
        <v>0</v>
      </c>
      <c r="BL160" s="16" t="s">
        <v>141</v>
      </c>
      <c r="BM160" s="142" t="s">
        <v>278</v>
      </c>
    </row>
    <row r="161" spans="2:65" s="1" customFormat="1" ht="37.700000000000003" customHeight="1">
      <c r="B161" s="31"/>
      <c r="C161" s="131" t="s">
        <v>242</v>
      </c>
      <c r="D161" s="131" t="s">
        <v>138</v>
      </c>
      <c r="E161" s="132" t="s">
        <v>445</v>
      </c>
      <c r="F161" s="133" t="s">
        <v>280</v>
      </c>
      <c r="G161" s="134" t="s">
        <v>215</v>
      </c>
      <c r="H161" s="135">
        <v>1</v>
      </c>
      <c r="I161" s="136"/>
      <c r="J161" s="137">
        <f t="shared" si="10"/>
        <v>0</v>
      </c>
      <c r="K161" s="133" t="s">
        <v>1</v>
      </c>
      <c r="L161" s="31"/>
      <c r="M161" s="138" t="s">
        <v>1</v>
      </c>
      <c r="N161" s="139" t="s">
        <v>38</v>
      </c>
      <c r="P161" s="140">
        <f t="shared" si="11"/>
        <v>0</v>
      </c>
      <c r="Q161" s="140">
        <v>0</v>
      </c>
      <c r="R161" s="140">
        <f t="shared" si="12"/>
        <v>0</v>
      </c>
      <c r="S161" s="140">
        <v>0</v>
      </c>
      <c r="T161" s="141">
        <f t="shared" si="13"/>
        <v>0</v>
      </c>
      <c r="AR161" s="142" t="s">
        <v>141</v>
      </c>
      <c r="AT161" s="142" t="s">
        <v>138</v>
      </c>
      <c r="AU161" s="142" t="s">
        <v>81</v>
      </c>
      <c r="AY161" s="16" t="s">
        <v>135</v>
      </c>
      <c r="BE161" s="143">
        <f t="shared" si="14"/>
        <v>0</v>
      </c>
      <c r="BF161" s="143">
        <f t="shared" si="15"/>
        <v>0</v>
      </c>
      <c r="BG161" s="143">
        <f t="shared" si="16"/>
        <v>0</v>
      </c>
      <c r="BH161" s="143">
        <f t="shared" si="17"/>
        <v>0</v>
      </c>
      <c r="BI161" s="143">
        <f t="shared" si="18"/>
        <v>0</v>
      </c>
      <c r="BJ161" s="16" t="s">
        <v>81</v>
      </c>
      <c r="BK161" s="143">
        <f t="shared" si="19"/>
        <v>0</v>
      </c>
      <c r="BL161" s="16" t="s">
        <v>141</v>
      </c>
      <c r="BM161" s="142" t="s">
        <v>281</v>
      </c>
    </row>
    <row r="162" spans="2:65" s="1" customFormat="1" ht="48.95" customHeight="1">
      <c r="B162" s="31"/>
      <c r="C162" s="131" t="s">
        <v>282</v>
      </c>
      <c r="D162" s="131" t="s">
        <v>138</v>
      </c>
      <c r="E162" s="132" t="s">
        <v>283</v>
      </c>
      <c r="F162" s="133" t="s">
        <v>284</v>
      </c>
      <c r="G162" s="134" t="s">
        <v>215</v>
      </c>
      <c r="H162" s="135">
        <v>1</v>
      </c>
      <c r="I162" s="136"/>
      <c r="J162" s="137">
        <f t="shared" si="10"/>
        <v>0</v>
      </c>
      <c r="K162" s="133" t="s">
        <v>1</v>
      </c>
      <c r="L162" s="31"/>
      <c r="M162" s="138" t="s">
        <v>1</v>
      </c>
      <c r="N162" s="139" t="s">
        <v>38</v>
      </c>
      <c r="P162" s="140">
        <f t="shared" si="11"/>
        <v>0</v>
      </c>
      <c r="Q162" s="140">
        <v>0</v>
      </c>
      <c r="R162" s="140">
        <f t="shared" si="12"/>
        <v>0</v>
      </c>
      <c r="S162" s="140">
        <v>0</v>
      </c>
      <c r="T162" s="141">
        <f t="shared" si="13"/>
        <v>0</v>
      </c>
      <c r="AR162" s="142" t="s">
        <v>141</v>
      </c>
      <c r="AT162" s="142" t="s">
        <v>138</v>
      </c>
      <c r="AU162" s="142" t="s">
        <v>81</v>
      </c>
      <c r="AY162" s="16" t="s">
        <v>135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6" t="s">
        <v>81</v>
      </c>
      <c r="BK162" s="143">
        <f t="shared" si="19"/>
        <v>0</v>
      </c>
      <c r="BL162" s="16" t="s">
        <v>141</v>
      </c>
      <c r="BM162" s="142" t="s">
        <v>285</v>
      </c>
    </row>
    <row r="163" spans="2:65" s="1" customFormat="1" ht="16.5" customHeight="1">
      <c r="B163" s="31"/>
      <c r="C163" s="131" t="s">
        <v>245</v>
      </c>
      <c r="D163" s="131" t="s">
        <v>138</v>
      </c>
      <c r="E163" s="132" t="s">
        <v>446</v>
      </c>
      <c r="F163" s="133" t="s">
        <v>287</v>
      </c>
      <c r="G163" s="134" t="s">
        <v>215</v>
      </c>
      <c r="H163" s="135">
        <v>1</v>
      </c>
      <c r="I163" s="136"/>
      <c r="J163" s="137">
        <f t="shared" si="10"/>
        <v>0</v>
      </c>
      <c r="K163" s="133" t="s">
        <v>1</v>
      </c>
      <c r="L163" s="31"/>
      <c r="M163" s="138" t="s">
        <v>1</v>
      </c>
      <c r="N163" s="139" t="s">
        <v>38</v>
      </c>
      <c r="P163" s="140">
        <f t="shared" si="11"/>
        <v>0</v>
      </c>
      <c r="Q163" s="140">
        <v>0</v>
      </c>
      <c r="R163" s="140">
        <f t="shared" si="12"/>
        <v>0</v>
      </c>
      <c r="S163" s="140">
        <v>0</v>
      </c>
      <c r="T163" s="141">
        <f t="shared" si="13"/>
        <v>0</v>
      </c>
      <c r="AR163" s="142" t="s">
        <v>141</v>
      </c>
      <c r="AT163" s="142" t="s">
        <v>138</v>
      </c>
      <c r="AU163" s="142" t="s">
        <v>81</v>
      </c>
      <c r="AY163" s="16" t="s">
        <v>135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6" t="s">
        <v>81</v>
      </c>
      <c r="BK163" s="143">
        <f t="shared" si="19"/>
        <v>0</v>
      </c>
      <c r="BL163" s="16" t="s">
        <v>141</v>
      </c>
      <c r="BM163" s="142" t="s">
        <v>288</v>
      </c>
    </row>
    <row r="164" spans="2:65" s="1" customFormat="1" ht="66.75" customHeight="1">
      <c r="B164" s="31"/>
      <c r="C164" s="131" t="s">
        <v>289</v>
      </c>
      <c r="D164" s="131" t="s">
        <v>138</v>
      </c>
      <c r="E164" s="132" t="s">
        <v>447</v>
      </c>
      <c r="F164" s="133" t="s">
        <v>291</v>
      </c>
      <c r="G164" s="134" t="s">
        <v>215</v>
      </c>
      <c r="H164" s="135">
        <v>1</v>
      </c>
      <c r="I164" s="136"/>
      <c r="J164" s="137">
        <f t="shared" si="10"/>
        <v>0</v>
      </c>
      <c r="K164" s="133" t="s">
        <v>1</v>
      </c>
      <c r="L164" s="31"/>
      <c r="M164" s="138" t="s">
        <v>1</v>
      </c>
      <c r="N164" s="139" t="s">
        <v>38</v>
      </c>
      <c r="P164" s="140">
        <f t="shared" si="11"/>
        <v>0</v>
      </c>
      <c r="Q164" s="140">
        <v>0</v>
      </c>
      <c r="R164" s="140">
        <f t="shared" si="12"/>
        <v>0</v>
      </c>
      <c r="S164" s="140">
        <v>0</v>
      </c>
      <c r="T164" s="141">
        <f t="shared" si="13"/>
        <v>0</v>
      </c>
      <c r="AR164" s="142" t="s">
        <v>141</v>
      </c>
      <c r="AT164" s="142" t="s">
        <v>138</v>
      </c>
      <c r="AU164" s="142" t="s">
        <v>81</v>
      </c>
      <c r="AY164" s="16" t="s">
        <v>135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6" t="s">
        <v>81</v>
      </c>
      <c r="BK164" s="143">
        <f t="shared" si="19"/>
        <v>0</v>
      </c>
      <c r="BL164" s="16" t="s">
        <v>141</v>
      </c>
      <c r="BM164" s="142" t="s">
        <v>292</v>
      </c>
    </row>
    <row r="165" spans="2:65" s="1" customFormat="1" ht="44.25" customHeight="1">
      <c r="B165" s="31"/>
      <c r="C165" s="131" t="s">
        <v>249</v>
      </c>
      <c r="D165" s="131" t="s">
        <v>138</v>
      </c>
      <c r="E165" s="132" t="s">
        <v>448</v>
      </c>
      <c r="F165" s="133" t="s">
        <v>294</v>
      </c>
      <c r="G165" s="134" t="s">
        <v>215</v>
      </c>
      <c r="H165" s="135">
        <v>1</v>
      </c>
      <c r="I165" s="136"/>
      <c r="J165" s="137">
        <f t="shared" si="10"/>
        <v>0</v>
      </c>
      <c r="K165" s="133" t="s">
        <v>1</v>
      </c>
      <c r="L165" s="31"/>
      <c r="M165" s="138" t="s">
        <v>1</v>
      </c>
      <c r="N165" s="139" t="s">
        <v>38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141</v>
      </c>
      <c r="AT165" s="142" t="s">
        <v>138</v>
      </c>
      <c r="AU165" s="142" t="s">
        <v>81</v>
      </c>
      <c r="AY165" s="16" t="s">
        <v>135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6" t="s">
        <v>81</v>
      </c>
      <c r="BK165" s="143">
        <f t="shared" si="19"/>
        <v>0</v>
      </c>
      <c r="BL165" s="16" t="s">
        <v>141</v>
      </c>
      <c r="BM165" s="142" t="s">
        <v>295</v>
      </c>
    </row>
    <row r="166" spans="2:65" s="11" customFormat="1" ht="26.1" customHeight="1">
      <c r="B166" s="119"/>
      <c r="D166" s="120" t="s">
        <v>72</v>
      </c>
      <c r="E166" s="121" t="s">
        <v>296</v>
      </c>
      <c r="F166" s="121" t="s">
        <v>297</v>
      </c>
      <c r="I166" s="122"/>
      <c r="J166" s="123">
        <f>BK166</f>
        <v>0</v>
      </c>
      <c r="L166" s="119"/>
      <c r="M166" s="124"/>
      <c r="P166" s="125">
        <f>SUM(P167:P173)</f>
        <v>0</v>
      </c>
      <c r="R166" s="125">
        <f>SUM(R167:R173)</f>
        <v>0</v>
      </c>
      <c r="T166" s="126">
        <f>SUM(T167:T173)</f>
        <v>0</v>
      </c>
      <c r="AR166" s="120" t="s">
        <v>81</v>
      </c>
      <c r="AT166" s="127" t="s">
        <v>72</v>
      </c>
      <c r="AU166" s="127" t="s">
        <v>73</v>
      </c>
      <c r="AY166" s="120" t="s">
        <v>135</v>
      </c>
      <c r="BK166" s="128">
        <f>SUM(BK167:BK173)</f>
        <v>0</v>
      </c>
    </row>
    <row r="167" spans="2:65" s="1" customFormat="1" ht="16.5" customHeight="1">
      <c r="B167" s="31"/>
      <c r="C167" s="131" t="s">
        <v>298</v>
      </c>
      <c r="D167" s="131" t="s">
        <v>138</v>
      </c>
      <c r="E167" s="132" t="s">
        <v>449</v>
      </c>
      <c r="F167" s="133" t="s">
        <v>300</v>
      </c>
      <c r="G167" s="134" t="s">
        <v>201</v>
      </c>
      <c r="H167" s="135">
        <v>1</v>
      </c>
      <c r="I167" s="136"/>
      <c r="J167" s="137">
        <f>ROUND(I167*H167,2)</f>
        <v>0</v>
      </c>
      <c r="K167" s="133" t="s">
        <v>1</v>
      </c>
      <c r="L167" s="31"/>
      <c r="M167" s="138" t="s">
        <v>1</v>
      </c>
      <c r="N167" s="139" t="s">
        <v>38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141</v>
      </c>
      <c r="AT167" s="142" t="s">
        <v>138</v>
      </c>
      <c r="AU167" s="142" t="s">
        <v>81</v>
      </c>
      <c r="AY167" s="16" t="s">
        <v>135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81</v>
      </c>
      <c r="BK167" s="143">
        <f>ROUND(I167*H167,2)</f>
        <v>0</v>
      </c>
      <c r="BL167" s="16" t="s">
        <v>141</v>
      </c>
      <c r="BM167" s="142" t="s">
        <v>301</v>
      </c>
    </row>
    <row r="168" spans="2:65" s="1" customFormat="1" ht="107.25">
      <c r="B168" s="31"/>
      <c r="D168" s="149" t="s">
        <v>202</v>
      </c>
      <c r="F168" s="150" t="s">
        <v>450</v>
      </c>
      <c r="I168" s="151"/>
      <c r="L168" s="31"/>
      <c r="M168" s="152"/>
      <c r="T168" s="53"/>
      <c r="AT168" s="16" t="s">
        <v>202</v>
      </c>
      <c r="AU168" s="16" t="s">
        <v>81</v>
      </c>
    </row>
    <row r="169" spans="2:65" s="1" customFormat="1" ht="16.5" customHeight="1">
      <c r="B169" s="31"/>
      <c r="C169" s="131" t="s">
        <v>252</v>
      </c>
      <c r="D169" s="131" t="s">
        <v>138</v>
      </c>
      <c r="E169" s="132" t="s">
        <v>451</v>
      </c>
      <c r="F169" s="133" t="s">
        <v>452</v>
      </c>
      <c r="G169" s="134" t="s">
        <v>453</v>
      </c>
      <c r="H169" s="135">
        <v>1</v>
      </c>
      <c r="I169" s="136"/>
      <c r="J169" s="137">
        <f>ROUND(I169*H169,2)</f>
        <v>0</v>
      </c>
      <c r="K169" s="133" t="s">
        <v>1</v>
      </c>
      <c r="L169" s="31"/>
      <c r="M169" s="138" t="s">
        <v>1</v>
      </c>
      <c r="N169" s="139" t="s">
        <v>38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141</v>
      </c>
      <c r="AT169" s="142" t="s">
        <v>138</v>
      </c>
      <c r="AU169" s="142" t="s">
        <v>81</v>
      </c>
      <c r="AY169" s="16" t="s">
        <v>135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81</v>
      </c>
      <c r="BK169" s="143">
        <f>ROUND(I169*H169,2)</f>
        <v>0</v>
      </c>
      <c r="BL169" s="16" t="s">
        <v>141</v>
      </c>
      <c r="BM169" s="142" t="s">
        <v>305</v>
      </c>
    </row>
    <row r="170" spans="2:65" s="1" customFormat="1" ht="29.25">
      <c r="B170" s="31"/>
      <c r="D170" s="149" t="s">
        <v>202</v>
      </c>
      <c r="F170" s="150" t="s">
        <v>454</v>
      </c>
      <c r="I170" s="151"/>
      <c r="L170" s="31"/>
      <c r="M170" s="152"/>
      <c r="T170" s="53"/>
      <c r="AT170" s="16" t="s">
        <v>202</v>
      </c>
      <c r="AU170" s="16" t="s">
        <v>81</v>
      </c>
    </row>
    <row r="171" spans="2:65" s="1" customFormat="1" ht="16.5" customHeight="1">
      <c r="B171" s="31"/>
      <c r="C171" s="131" t="s">
        <v>308</v>
      </c>
      <c r="D171" s="131" t="s">
        <v>138</v>
      </c>
      <c r="E171" s="132" t="s">
        <v>455</v>
      </c>
      <c r="F171" s="133" t="s">
        <v>456</v>
      </c>
      <c r="G171" s="134" t="s">
        <v>453</v>
      </c>
      <c r="H171" s="135">
        <v>1</v>
      </c>
      <c r="I171" s="136"/>
      <c r="J171" s="137">
        <f>ROUND(I171*H171,2)</f>
        <v>0</v>
      </c>
      <c r="K171" s="133" t="s">
        <v>1</v>
      </c>
      <c r="L171" s="31"/>
      <c r="M171" s="138" t="s">
        <v>1</v>
      </c>
      <c r="N171" s="139" t="s">
        <v>38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141</v>
      </c>
      <c r="AT171" s="142" t="s">
        <v>138</v>
      </c>
      <c r="AU171" s="142" t="s">
        <v>81</v>
      </c>
      <c r="AY171" s="16" t="s">
        <v>135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81</v>
      </c>
      <c r="BK171" s="143">
        <f>ROUND(I171*H171,2)</f>
        <v>0</v>
      </c>
      <c r="BL171" s="16" t="s">
        <v>141</v>
      </c>
      <c r="BM171" s="142" t="s">
        <v>312</v>
      </c>
    </row>
    <row r="172" spans="2:65" s="1" customFormat="1" ht="19.5">
      <c r="B172" s="31"/>
      <c r="D172" s="149" t="s">
        <v>202</v>
      </c>
      <c r="F172" s="150" t="s">
        <v>457</v>
      </c>
      <c r="I172" s="151"/>
      <c r="L172" s="31"/>
      <c r="M172" s="152"/>
      <c r="T172" s="53"/>
      <c r="AT172" s="16" t="s">
        <v>202</v>
      </c>
      <c r="AU172" s="16" t="s">
        <v>81</v>
      </c>
    </row>
    <row r="173" spans="2:65" s="1" customFormat="1" ht="21.75" customHeight="1">
      <c r="B173" s="31"/>
      <c r="C173" s="131" t="s">
        <v>256</v>
      </c>
      <c r="D173" s="131" t="s">
        <v>138</v>
      </c>
      <c r="E173" s="132" t="s">
        <v>303</v>
      </c>
      <c r="F173" s="133" t="s">
        <v>304</v>
      </c>
      <c r="G173" s="134" t="s">
        <v>201</v>
      </c>
      <c r="H173" s="135">
        <v>1</v>
      </c>
      <c r="I173" s="136"/>
      <c r="J173" s="137">
        <f>ROUND(I173*H173,2)</f>
        <v>0</v>
      </c>
      <c r="K173" s="133" t="s">
        <v>1</v>
      </c>
      <c r="L173" s="31"/>
      <c r="M173" s="138" t="s">
        <v>1</v>
      </c>
      <c r="N173" s="139" t="s">
        <v>38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141</v>
      </c>
      <c r="AT173" s="142" t="s">
        <v>138</v>
      </c>
      <c r="AU173" s="142" t="s">
        <v>81</v>
      </c>
      <c r="AY173" s="16" t="s">
        <v>135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141</v>
      </c>
      <c r="BM173" s="142" t="s">
        <v>316</v>
      </c>
    </row>
    <row r="174" spans="2:65" s="11" customFormat="1" ht="26.1" customHeight="1">
      <c r="B174" s="119"/>
      <c r="D174" s="120" t="s">
        <v>72</v>
      </c>
      <c r="E174" s="121" t="s">
        <v>306</v>
      </c>
      <c r="F174" s="121" t="s">
        <v>307</v>
      </c>
      <c r="I174" s="122"/>
      <c r="J174" s="123">
        <f>BK174</f>
        <v>0</v>
      </c>
      <c r="L174" s="119"/>
      <c r="M174" s="124"/>
      <c r="P174" s="125">
        <f>SUM(P175:P183)</f>
        <v>0</v>
      </c>
      <c r="R174" s="125">
        <f>SUM(R175:R183)</f>
        <v>0</v>
      </c>
      <c r="T174" s="126">
        <f>SUM(T175:T183)</f>
        <v>0</v>
      </c>
      <c r="AR174" s="120" t="s">
        <v>81</v>
      </c>
      <c r="AT174" s="127" t="s">
        <v>72</v>
      </c>
      <c r="AU174" s="127" t="s">
        <v>73</v>
      </c>
      <c r="AY174" s="120" t="s">
        <v>135</v>
      </c>
      <c r="BK174" s="128">
        <f>SUM(BK175:BK183)</f>
        <v>0</v>
      </c>
    </row>
    <row r="175" spans="2:65" s="1" customFormat="1" ht="16.5" customHeight="1">
      <c r="B175" s="31"/>
      <c r="C175" s="131" t="s">
        <v>317</v>
      </c>
      <c r="D175" s="131" t="s">
        <v>138</v>
      </c>
      <c r="E175" s="132" t="s">
        <v>309</v>
      </c>
      <c r="F175" s="133" t="s">
        <v>310</v>
      </c>
      <c r="G175" s="134" t="s">
        <v>311</v>
      </c>
      <c r="H175" s="135">
        <v>10</v>
      </c>
      <c r="I175" s="136"/>
      <c r="J175" s="137">
        <f t="shared" ref="J175:J183" si="20">ROUND(I175*H175,2)</f>
        <v>0</v>
      </c>
      <c r="K175" s="133" t="s">
        <v>1</v>
      </c>
      <c r="L175" s="31"/>
      <c r="M175" s="138" t="s">
        <v>1</v>
      </c>
      <c r="N175" s="139" t="s">
        <v>38</v>
      </c>
      <c r="P175" s="140">
        <f t="shared" ref="P175:P183" si="21">O175*H175</f>
        <v>0</v>
      </c>
      <c r="Q175" s="140">
        <v>0</v>
      </c>
      <c r="R175" s="140">
        <f t="shared" ref="R175:R183" si="22">Q175*H175</f>
        <v>0</v>
      </c>
      <c r="S175" s="140">
        <v>0</v>
      </c>
      <c r="T175" s="141">
        <f t="shared" ref="T175:T183" si="23">S175*H175</f>
        <v>0</v>
      </c>
      <c r="AR175" s="142" t="s">
        <v>141</v>
      </c>
      <c r="AT175" s="142" t="s">
        <v>138</v>
      </c>
      <c r="AU175" s="142" t="s">
        <v>81</v>
      </c>
      <c r="AY175" s="16" t="s">
        <v>135</v>
      </c>
      <c r="BE175" s="143">
        <f t="shared" ref="BE175:BE183" si="24">IF(N175="základní",J175,0)</f>
        <v>0</v>
      </c>
      <c r="BF175" s="143">
        <f t="shared" ref="BF175:BF183" si="25">IF(N175="snížená",J175,0)</f>
        <v>0</v>
      </c>
      <c r="BG175" s="143">
        <f t="shared" ref="BG175:BG183" si="26">IF(N175="zákl. přenesená",J175,0)</f>
        <v>0</v>
      </c>
      <c r="BH175" s="143">
        <f t="shared" ref="BH175:BH183" si="27">IF(N175="sníž. přenesená",J175,0)</f>
        <v>0</v>
      </c>
      <c r="BI175" s="143">
        <f t="shared" ref="BI175:BI183" si="28">IF(N175="nulová",J175,0)</f>
        <v>0</v>
      </c>
      <c r="BJ175" s="16" t="s">
        <v>81</v>
      </c>
      <c r="BK175" s="143">
        <f t="shared" ref="BK175:BK183" si="29">ROUND(I175*H175,2)</f>
        <v>0</v>
      </c>
      <c r="BL175" s="16" t="s">
        <v>141</v>
      </c>
      <c r="BM175" s="142" t="s">
        <v>320</v>
      </c>
    </row>
    <row r="176" spans="2:65" s="1" customFormat="1" ht="16.5" customHeight="1">
      <c r="B176" s="31"/>
      <c r="C176" s="131" t="s">
        <v>259</v>
      </c>
      <c r="D176" s="131" t="s">
        <v>138</v>
      </c>
      <c r="E176" s="132" t="s">
        <v>313</v>
      </c>
      <c r="F176" s="133" t="s">
        <v>314</v>
      </c>
      <c r="G176" s="134" t="s">
        <v>315</v>
      </c>
      <c r="H176" s="135">
        <v>20</v>
      </c>
      <c r="I176" s="136"/>
      <c r="J176" s="137">
        <f t="shared" si="20"/>
        <v>0</v>
      </c>
      <c r="K176" s="133" t="s">
        <v>1</v>
      </c>
      <c r="L176" s="31"/>
      <c r="M176" s="138" t="s">
        <v>1</v>
      </c>
      <c r="N176" s="139" t="s">
        <v>38</v>
      </c>
      <c r="P176" s="140">
        <f t="shared" si="21"/>
        <v>0</v>
      </c>
      <c r="Q176" s="140">
        <v>0</v>
      </c>
      <c r="R176" s="140">
        <f t="shared" si="22"/>
        <v>0</v>
      </c>
      <c r="S176" s="140">
        <v>0</v>
      </c>
      <c r="T176" s="141">
        <f t="shared" si="23"/>
        <v>0</v>
      </c>
      <c r="AR176" s="142" t="s">
        <v>141</v>
      </c>
      <c r="AT176" s="142" t="s">
        <v>138</v>
      </c>
      <c r="AU176" s="142" t="s">
        <v>81</v>
      </c>
      <c r="AY176" s="16" t="s">
        <v>135</v>
      </c>
      <c r="BE176" s="143">
        <f t="shared" si="24"/>
        <v>0</v>
      </c>
      <c r="BF176" s="143">
        <f t="shared" si="25"/>
        <v>0</v>
      </c>
      <c r="BG176" s="143">
        <f t="shared" si="26"/>
        <v>0</v>
      </c>
      <c r="BH176" s="143">
        <f t="shared" si="27"/>
        <v>0</v>
      </c>
      <c r="BI176" s="143">
        <f t="shared" si="28"/>
        <v>0</v>
      </c>
      <c r="BJ176" s="16" t="s">
        <v>81</v>
      </c>
      <c r="BK176" s="143">
        <f t="shared" si="29"/>
        <v>0</v>
      </c>
      <c r="BL176" s="16" t="s">
        <v>141</v>
      </c>
      <c r="BM176" s="142" t="s">
        <v>323</v>
      </c>
    </row>
    <row r="177" spans="2:65" s="1" customFormat="1" ht="16.5" customHeight="1">
      <c r="B177" s="31"/>
      <c r="C177" s="131" t="s">
        <v>324</v>
      </c>
      <c r="D177" s="131" t="s">
        <v>138</v>
      </c>
      <c r="E177" s="132" t="s">
        <v>318</v>
      </c>
      <c r="F177" s="133" t="s">
        <v>319</v>
      </c>
      <c r="G177" s="134" t="s">
        <v>215</v>
      </c>
      <c r="H177" s="135">
        <v>1</v>
      </c>
      <c r="I177" s="136"/>
      <c r="J177" s="137">
        <f t="shared" si="20"/>
        <v>0</v>
      </c>
      <c r="K177" s="133" t="s">
        <v>1</v>
      </c>
      <c r="L177" s="31"/>
      <c r="M177" s="138" t="s">
        <v>1</v>
      </c>
      <c r="N177" s="139" t="s">
        <v>38</v>
      </c>
      <c r="P177" s="140">
        <f t="shared" si="21"/>
        <v>0</v>
      </c>
      <c r="Q177" s="140">
        <v>0</v>
      </c>
      <c r="R177" s="140">
        <f t="shared" si="22"/>
        <v>0</v>
      </c>
      <c r="S177" s="140">
        <v>0</v>
      </c>
      <c r="T177" s="141">
        <f t="shared" si="23"/>
        <v>0</v>
      </c>
      <c r="AR177" s="142" t="s">
        <v>141</v>
      </c>
      <c r="AT177" s="142" t="s">
        <v>138</v>
      </c>
      <c r="AU177" s="142" t="s">
        <v>81</v>
      </c>
      <c r="AY177" s="16" t="s">
        <v>135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6" t="s">
        <v>81</v>
      </c>
      <c r="BK177" s="143">
        <f t="shared" si="29"/>
        <v>0</v>
      </c>
      <c r="BL177" s="16" t="s">
        <v>141</v>
      </c>
      <c r="BM177" s="142" t="s">
        <v>327</v>
      </c>
    </row>
    <row r="178" spans="2:65" s="1" customFormat="1" ht="37.700000000000003" customHeight="1">
      <c r="B178" s="31"/>
      <c r="C178" s="131" t="s">
        <v>263</v>
      </c>
      <c r="D178" s="131" t="s">
        <v>138</v>
      </c>
      <c r="E178" s="132" t="s">
        <v>321</v>
      </c>
      <c r="F178" s="133" t="s">
        <v>322</v>
      </c>
      <c r="G178" s="134" t="s">
        <v>311</v>
      </c>
      <c r="H178" s="135">
        <v>6</v>
      </c>
      <c r="I178" s="136"/>
      <c r="J178" s="137">
        <f t="shared" si="20"/>
        <v>0</v>
      </c>
      <c r="K178" s="133" t="s">
        <v>1</v>
      </c>
      <c r="L178" s="31"/>
      <c r="M178" s="138" t="s">
        <v>1</v>
      </c>
      <c r="N178" s="139" t="s">
        <v>38</v>
      </c>
      <c r="P178" s="140">
        <f t="shared" si="21"/>
        <v>0</v>
      </c>
      <c r="Q178" s="140">
        <v>0</v>
      </c>
      <c r="R178" s="140">
        <f t="shared" si="22"/>
        <v>0</v>
      </c>
      <c r="S178" s="140">
        <v>0</v>
      </c>
      <c r="T178" s="141">
        <f t="shared" si="23"/>
        <v>0</v>
      </c>
      <c r="AR178" s="142" t="s">
        <v>141</v>
      </c>
      <c r="AT178" s="142" t="s">
        <v>138</v>
      </c>
      <c r="AU178" s="142" t="s">
        <v>81</v>
      </c>
      <c r="AY178" s="16" t="s">
        <v>135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6" t="s">
        <v>81</v>
      </c>
      <c r="BK178" s="143">
        <f t="shared" si="29"/>
        <v>0</v>
      </c>
      <c r="BL178" s="16" t="s">
        <v>141</v>
      </c>
      <c r="BM178" s="142" t="s">
        <v>330</v>
      </c>
    </row>
    <row r="179" spans="2:65" s="1" customFormat="1" ht="21.75" customHeight="1">
      <c r="B179" s="31"/>
      <c r="C179" s="131" t="s">
        <v>331</v>
      </c>
      <c r="D179" s="131" t="s">
        <v>138</v>
      </c>
      <c r="E179" s="132" t="s">
        <v>325</v>
      </c>
      <c r="F179" s="133" t="s">
        <v>326</v>
      </c>
      <c r="G179" s="134" t="s">
        <v>311</v>
      </c>
      <c r="H179" s="135">
        <v>6</v>
      </c>
      <c r="I179" s="136"/>
      <c r="J179" s="137">
        <f t="shared" si="20"/>
        <v>0</v>
      </c>
      <c r="K179" s="133" t="s">
        <v>1</v>
      </c>
      <c r="L179" s="31"/>
      <c r="M179" s="138" t="s">
        <v>1</v>
      </c>
      <c r="N179" s="139" t="s">
        <v>38</v>
      </c>
      <c r="P179" s="140">
        <f t="shared" si="21"/>
        <v>0</v>
      </c>
      <c r="Q179" s="140">
        <v>0</v>
      </c>
      <c r="R179" s="140">
        <f t="shared" si="22"/>
        <v>0</v>
      </c>
      <c r="S179" s="140">
        <v>0</v>
      </c>
      <c r="T179" s="141">
        <f t="shared" si="23"/>
        <v>0</v>
      </c>
      <c r="AR179" s="142" t="s">
        <v>141</v>
      </c>
      <c r="AT179" s="142" t="s">
        <v>138</v>
      </c>
      <c r="AU179" s="142" t="s">
        <v>81</v>
      </c>
      <c r="AY179" s="16" t="s">
        <v>135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6" t="s">
        <v>81</v>
      </c>
      <c r="BK179" s="143">
        <f t="shared" si="29"/>
        <v>0</v>
      </c>
      <c r="BL179" s="16" t="s">
        <v>141</v>
      </c>
      <c r="BM179" s="142" t="s">
        <v>334</v>
      </c>
    </row>
    <row r="180" spans="2:65" s="1" customFormat="1" ht="24.2" customHeight="1">
      <c r="B180" s="31"/>
      <c r="C180" s="131" t="s">
        <v>268</v>
      </c>
      <c r="D180" s="131" t="s">
        <v>138</v>
      </c>
      <c r="E180" s="132" t="s">
        <v>458</v>
      </c>
      <c r="F180" s="133" t="s">
        <v>329</v>
      </c>
      <c r="G180" s="134" t="s">
        <v>215</v>
      </c>
      <c r="H180" s="135">
        <v>1</v>
      </c>
      <c r="I180" s="136"/>
      <c r="J180" s="137">
        <f t="shared" si="20"/>
        <v>0</v>
      </c>
      <c r="K180" s="133" t="s">
        <v>1</v>
      </c>
      <c r="L180" s="31"/>
      <c r="M180" s="138" t="s">
        <v>1</v>
      </c>
      <c r="N180" s="139" t="s">
        <v>38</v>
      </c>
      <c r="P180" s="140">
        <f t="shared" si="21"/>
        <v>0</v>
      </c>
      <c r="Q180" s="140">
        <v>0</v>
      </c>
      <c r="R180" s="140">
        <f t="shared" si="22"/>
        <v>0</v>
      </c>
      <c r="S180" s="140">
        <v>0</v>
      </c>
      <c r="T180" s="141">
        <f t="shared" si="23"/>
        <v>0</v>
      </c>
      <c r="AR180" s="142" t="s">
        <v>141</v>
      </c>
      <c r="AT180" s="142" t="s">
        <v>138</v>
      </c>
      <c r="AU180" s="142" t="s">
        <v>81</v>
      </c>
      <c r="AY180" s="16" t="s">
        <v>135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6" t="s">
        <v>81</v>
      </c>
      <c r="BK180" s="143">
        <f t="shared" si="29"/>
        <v>0</v>
      </c>
      <c r="BL180" s="16" t="s">
        <v>141</v>
      </c>
      <c r="BM180" s="142" t="s">
        <v>336</v>
      </c>
    </row>
    <row r="181" spans="2:65" s="1" customFormat="1" ht="37.700000000000003" customHeight="1">
      <c r="B181" s="31"/>
      <c r="C181" s="131" t="s">
        <v>337</v>
      </c>
      <c r="D181" s="131" t="s">
        <v>138</v>
      </c>
      <c r="E181" s="132" t="s">
        <v>332</v>
      </c>
      <c r="F181" s="133" t="s">
        <v>333</v>
      </c>
      <c r="G181" s="134" t="s">
        <v>311</v>
      </c>
      <c r="H181" s="135">
        <v>6</v>
      </c>
      <c r="I181" s="136"/>
      <c r="J181" s="137">
        <f t="shared" si="20"/>
        <v>0</v>
      </c>
      <c r="K181" s="133" t="s">
        <v>1</v>
      </c>
      <c r="L181" s="31"/>
      <c r="M181" s="138" t="s">
        <v>1</v>
      </c>
      <c r="N181" s="139" t="s">
        <v>38</v>
      </c>
      <c r="P181" s="140">
        <f t="shared" si="21"/>
        <v>0</v>
      </c>
      <c r="Q181" s="140">
        <v>0</v>
      </c>
      <c r="R181" s="140">
        <f t="shared" si="22"/>
        <v>0</v>
      </c>
      <c r="S181" s="140">
        <v>0</v>
      </c>
      <c r="T181" s="141">
        <f t="shared" si="23"/>
        <v>0</v>
      </c>
      <c r="AR181" s="142" t="s">
        <v>141</v>
      </c>
      <c r="AT181" s="142" t="s">
        <v>138</v>
      </c>
      <c r="AU181" s="142" t="s">
        <v>81</v>
      </c>
      <c r="AY181" s="16" t="s">
        <v>135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6" t="s">
        <v>81</v>
      </c>
      <c r="BK181" s="143">
        <f t="shared" si="29"/>
        <v>0</v>
      </c>
      <c r="BL181" s="16" t="s">
        <v>141</v>
      </c>
      <c r="BM181" s="142" t="s">
        <v>340</v>
      </c>
    </row>
    <row r="182" spans="2:65" s="1" customFormat="1" ht="16.5" customHeight="1">
      <c r="B182" s="31"/>
      <c r="C182" s="131" t="s">
        <v>272</v>
      </c>
      <c r="D182" s="131" t="s">
        <v>138</v>
      </c>
      <c r="E182" s="132" t="s">
        <v>335</v>
      </c>
      <c r="F182" s="133" t="s">
        <v>153</v>
      </c>
      <c r="G182" s="134" t="s">
        <v>311</v>
      </c>
      <c r="H182" s="135">
        <v>10</v>
      </c>
      <c r="I182" s="136"/>
      <c r="J182" s="137">
        <f t="shared" si="20"/>
        <v>0</v>
      </c>
      <c r="K182" s="133" t="s">
        <v>1</v>
      </c>
      <c r="L182" s="31"/>
      <c r="M182" s="138" t="s">
        <v>1</v>
      </c>
      <c r="N182" s="139" t="s">
        <v>38</v>
      </c>
      <c r="P182" s="140">
        <f t="shared" si="21"/>
        <v>0</v>
      </c>
      <c r="Q182" s="140">
        <v>0</v>
      </c>
      <c r="R182" s="140">
        <f t="shared" si="22"/>
        <v>0</v>
      </c>
      <c r="S182" s="140">
        <v>0</v>
      </c>
      <c r="T182" s="141">
        <f t="shared" si="23"/>
        <v>0</v>
      </c>
      <c r="AR182" s="142" t="s">
        <v>141</v>
      </c>
      <c r="AT182" s="142" t="s">
        <v>138</v>
      </c>
      <c r="AU182" s="142" t="s">
        <v>81</v>
      </c>
      <c r="AY182" s="16" t="s">
        <v>135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6" t="s">
        <v>81</v>
      </c>
      <c r="BK182" s="143">
        <f t="shared" si="29"/>
        <v>0</v>
      </c>
      <c r="BL182" s="16" t="s">
        <v>141</v>
      </c>
      <c r="BM182" s="142" t="s">
        <v>459</v>
      </c>
    </row>
    <row r="183" spans="2:65" s="1" customFormat="1" ht="24.2" customHeight="1">
      <c r="B183" s="31"/>
      <c r="C183" s="131" t="s">
        <v>347</v>
      </c>
      <c r="D183" s="131" t="s">
        <v>138</v>
      </c>
      <c r="E183" s="132" t="s">
        <v>338</v>
      </c>
      <c r="F183" s="133" t="s">
        <v>339</v>
      </c>
      <c r="G183" s="134" t="s">
        <v>311</v>
      </c>
      <c r="H183" s="135">
        <v>2</v>
      </c>
      <c r="I183" s="136"/>
      <c r="J183" s="137">
        <f t="shared" si="20"/>
        <v>0</v>
      </c>
      <c r="K183" s="133" t="s">
        <v>1</v>
      </c>
      <c r="L183" s="31"/>
      <c r="M183" s="138" t="s">
        <v>1</v>
      </c>
      <c r="N183" s="139" t="s">
        <v>38</v>
      </c>
      <c r="P183" s="140">
        <f t="shared" si="21"/>
        <v>0</v>
      </c>
      <c r="Q183" s="140">
        <v>0</v>
      </c>
      <c r="R183" s="140">
        <f t="shared" si="22"/>
        <v>0</v>
      </c>
      <c r="S183" s="140">
        <v>0</v>
      </c>
      <c r="T183" s="141">
        <f t="shared" si="23"/>
        <v>0</v>
      </c>
      <c r="AR183" s="142" t="s">
        <v>141</v>
      </c>
      <c r="AT183" s="142" t="s">
        <v>138</v>
      </c>
      <c r="AU183" s="142" t="s">
        <v>81</v>
      </c>
      <c r="AY183" s="16" t="s">
        <v>135</v>
      </c>
      <c r="BE183" s="143">
        <f t="shared" si="24"/>
        <v>0</v>
      </c>
      <c r="BF183" s="143">
        <f t="shared" si="25"/>
        <v>0</v>
      </c>
      <c r="BG183" s="143">
        <f t="shared" si="26"/>
        <v>0</v>
      </c>
      <c r="BH183" s="143">
        <f t="shared" si="27"/>
        <v>0</v>
      </c>
      <c r="BI183" s="143">
        <f t="shared" si="28"/>
        <v>0</v>
      </c>
      <c r="BJ183" s="16" t="s">
        <v>81</v>
      </c>
      <c r="BK183" s="143">
        <f t="shared" si="29"/>
        <v>0</v>
      </c>
      <c r="BL183" s="16" t="s">
        <v>141</v>
      </c>
      <c r="BM183" s="142" t="s">
        <v>460</v>
      </c>
    </row>
    <row r="184" spans="2:65" s="11" customFormat="1" ht="26.1" customHeight="1">
      <c r="B184" s="119"/>
      <c r="D184" s="120" t="s">
        <v>72</v>
      </c>
      <c r="E184" s="121" t="s">
        <v>344</v>
      </c>
      <c r="F184" s="121" t="s">
        <v>345</v>
      </c>
      <c r="I184" s="122"/>
      <c r="J184" s="123">
        <f>BK184</f>
        <v>0</v>
      </c>
      <c r="L184" s="119"/>
      <c r="M184" s="124"/>
      <c r="P184" s="125">
        <f>P185+P197</f>
        <v>0</v>
      </c>
      <c r="R184" s="125">
        <f>R185+R197</f>
        <v>0.13432879999999997</v>
      </c>
      <c r="T184" s="126">
        <f>T185+T197</f>
        <v>0.10639999999999999</v>
      </c>
      <c r="AR184" s="120" t="s">
        <v>81</v>
      </c>
      <c r="AT184" s="127" t="s">
        <v>72</v>
      </c>
      <c r="AU184" s="127" t="s">
        <v>73</v>
      </c>
      <c r="AY184" s="120" t="s">
        <v>135</v>
      </c>
      <c r="BK184" s="128">
        <f>BK185+BK197</f>
        <v>0</v>
      </c>
    </row>
    <row r="185" spans="2:65" s="11" customFormat="1" ht="22.7" customHeight="1">
      <c r="B185" s="119"/>
      <c r="D185" s="120" t="s">
        <v>72</v>
      </c>
      <c r="E185" s="129" t="s">
        <v>162</v>
      </c>
      <c r="F185" s="129" t="s">
        <v>346</v>
      </c>
      <c r="I185" s="122"/>
      <c r="J185" s="130">
        <f>BK185</f>
        <v>0</v>
      </c>
      <c r="L185" s="119"/>
      <c r="M185" s="124"/>
      <c r="P185" s="125">
        <f>SUM(P186:P196)</f>
        <v>0</v>
      </c>
      <c r="R185" s="125">
        <f>SUM(R186:R196)</f>
        <v>0.13432879999999997</v>
      </c>
      <c r="T185" s="126">
        <f>SUM(T186:T196)</f>
        <v>0</v>
      </c>
      <c r="AR185" s="120" t="s">
        <v>81</v>
      </c>
      <c r="AT185" s="127" t="s">
        <v>72</v>
      </c>
      <c r="AU185" s="127" t="s">
        <v>81</v>
      </c>
      <c r="AY185" s="120" t="s">
        <v>135</v>
      </c>
      <c r="BK185" s="128">
        <f>SUM(BK186:BK196)</f>
        <v>0</v>
      </c>
    </row>
    <row r="186" spans="2:65" s="1" customFormat="1" ht="24.2" customHeight="1">
      <c r="B186" s="31"/>
      <c r="C186" s="131" t="s">
        <v>275</v>
      </c>
      <c r="D186" s="131" t="s">
        <v>138</v>
      </c>
      <c r="E186" s="132" t="s">
        <v>348</v>
      </c>
      <c r="F186" s="133" t="s">
        <v>349</v>
      </c>
      <c r="G186" s="134" t="s">
        <v>350</v>
      </c>
      <c r="H186" s="135">
        <v>1.41</v>
      </c>
      <c r="I186" s="136"/>
      <c r="J186" s="137">
        <f>ROUND(I186*H186,2)</f>
        <v>0</v>
      </c>
      <c r="K186" s="133" t="s">
        <v>351</v>
      </c>
      <c r="L186" s="31"/>
      <c r="M186" s="138" t="s">
        <v>1</v>
      </c>
      <c r="N186" s="139" t="s">
        <v>38</v>
      </c>
      <c r="P186" s="140">
        <f>O186*H186</f>
        <v>0</v>
      </c>
      <c r="Q186" s="140">
        <v>3.4680000000000002E-2</v>
      </c>
      <c r="R186" s="140">
        <f>Q186*H186</f>
        <v>4.8898799999999999E-2</v>
      </c>
      <c r="S186" s="140">
        <v>0</v>
      </c>
      <c r="T186" s="141">
        <f>S186*H186</f>
        <v>0</v>
      </c>
      <c r="AR186" s="142" t="s">
        <v>141</v>
      </c>
      <c r="AT186" s="142" t="s">
        <v>138</v>
      </c>
      <c r="AU186" s="142" t="s">
        <v>83</v>
      </c>
      <c r="AY186" s="16" t="s">
        <v>135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6" t="s">
        <v>81</v>
      </c>
      <c r="BK186" s="143">
        <f>ROUND(I186*H186,2)</f>
        <v>0</v>
      </c>
      <c r="BL186" s="16" t="s">
        <v>141</v>
      </c>
      <c r="BM186" s="142" t="s">
        <v>461</v>
      </c>
    </row>
    <row r="187" spans="2:65" s="12" customFormat="1">
      <c r="B187" s="153"/>
      <c r="D187" s="149" t="s">
        <v>353</v>
      </c>
      <c r="E187" s="154" t="s">
        <v>1</v>
      </c>
      <c r="F187" s="155" t="s">
        <v>354</v>
      </c>
      <c r="H187" s="154" t="s">
        <v>1</v>
      </c>
      <c r="I187" s="156"/>
      <c r="L187" s="153"/>
      <c r="M187" s="157"/>
      <c r="T187" s="158"/>
      <c r="AT187" s="154" t="s">
        <v>353</v>
      </c>
      <c r="AU187" s="154" t="s">
        <v>83</v>
      </c>
      <c r="AV187" s="12" t="s">
        <v>81</v>
      </c>
      <c r="AW187" s="12" t="s">
        <v>30</v>
      </c>
      <c r="AX187" s="12" t="s">
        <v>73</v>
      </c>
      <c r="AY187" s="154" t="s">
        <v>135</v>
      </c>
    </row>
    <row r="188" spans="2:65" s="13" customFormat="1">
      <c r="B188" s="159"/>
      <c r="D188" s="149" t="s">
        <v>353</v>
      </c>
      <c r="E188" s="160" t="s">
        <v>1</v>
      </c>
      <c r="F188" s="161" t="s">
        <v>355</v>
      </c>
      <c r="H188" s="162">
        <v>1.41</v>
      </c>
      <c r="I188" s="163"/>
      <c r="L188" s="159"/>
      <c r="M188" s="164"/>
      <c r="T188" s="165"/>
      <c r="AT188" s="160" t="s">
        <v>353</v>
      </c>
      <c r="AU188" s="160" t="s">
        <v>83</v>
      </c>
      <c r="AV188" s="13" t="s">
        <v>83</v>
      </c>
      <c r="AW188" s="13" t="s">
        <v>30</v>
      </c>
      <c r="AX188" s="13" t="s">
        <v>73</v>
      </c>
      <c r="AY188" s="160" t="s">
        <v>135</v>
      </c>
    </row>
    <row r="189" spans="2:65" s="14" customFormat="1">
      <c r="B189" s="166"/>
      <c r="D189" s="149" t="s">
        <v>353</v>
      </c>
      <c r="E189" s="167" t="s">
        <v>1</v>
      </c>
      <c r="F189" s="168" t="s">
        <v>356</v>
      </c>
      <c r="H189" s="169">
        <v>1.41</v>
      </c>
      <c r="I189" s="170"/>
      <c r="L189" s="166"/>
      <c r="M189" s="171"/>
      <c r="T189" s="172"/>
      <c r="AT189" s="167" t="s">
        <v>353</v>
      </c>
      <c r="AU189" s="167" t="s">
        <v>83</v>
      </c>
      <c r="AV189" s="14" t="s">
        <v>141</v>
      </c>
      <c r="AW189" s="14" t="s">
        <v>30</v>
      </c>
      <c r="AX189" s="14" t="s">
        <v>81</v>
      </c>
      <c r="AY189" s="167" t="s">
        <v>135</v>
      </c>
    </row>
    <row r="190" spans="2:65" s="1" customFormat="1" ht="24.2" customHeight="1">
      <c r="B190" s="31"/>
      <c r="C190" s="131" t="s">
        <v>361</v>
      </c>
      <c r="D190" s="131" t="s">
        <v>138</v>
      </c>
      <c r="E190" s="132" t="s">
        <v>357</v>
      </c>
      <c r="F190" s="133" t="s">
        <v>358</v>
      </c>
      <c r="G190" s="134" t="s">
        <v>228</v>
      </c>
      <c r="H190" s="135">
        <v>9.4</v>
      </c>
      <c r="I190" s="136"/>
      <c r="J190" s="137">
        <f>ROUND(I190*H190,2)</f>
        <v>0</v>
      </c>
      <c r="K190" s="133" t="s">
        <v>351</v>
      </c>
      <c r="L190" s="31"/>
      <c r="M190" s="138" t="s">
        <v>1</v>
      </c>
      <c r="N190" s="139" t="s">
        <v>38</v>
      </c>
      <c r="P190" s="140">
        <f>O190*H190</f>
        <v>0</v>
      </c>
      <c r="Q190" s="140">
        <v>1.5E-3</v>
      </c>
      <c r="R190" s="140">
        <f>Q190*H190</f>
        <v>1.4100000000000001E-2</v>
      </c>
      <c r="S190" s="140">
        <v>0</v>
      </c>
      <c r="T190" s="141">
        <f>S190*H190</f>
        <v>0</v>
      </c>
      <c r="AR190" s="142" t="s">
        <v>141</v>
      </c>
      <c r="AT190" s="142" t="s">
        <v>138</v>
      </c>
      <c r="AU190" s="142" t="s">
        <v>83</v>
      </c>
      <c r="AY190" s="16" t="s">
        <v>135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6" t="s">
        <v>81</v>
      </c>
      <c r="BK190" s="143">
        <f>ROUND(I190*H190,2)</f>
        <v>0</v>
      </c>
      <c r="BL190" s="16" t="s">
        <v>141</v>
      </c>
      <c r="BM190" s="142" t="s">
        <v>462</v>
      </c>
    </row>
    <row r="191" spans="2:65" s="12" customFormat="1">
      <c r="B191" s="153"/>
      <c r="D191" s="149" t="s">
        <v>353</v>
      </c>
      <c r="E191" s="154" t="s">
        <v>1</v>
      </c>
      <c r="F191" s="155" t="s">
        <v>354</v>
      </c>
      <c r="H191" s="154" t="s">
        <v>1</v>
      </c>
      <c r="I191" s="156"/>
      <c r="L191" s="153"/>
      <c r="M191" s="157"/>
      <c r="T191" s="158"/>
      <c r="AT191" s="154" t="s">
        <v>353</v>
      </c>
      <c r="AU191" s="154" t="s">
        <v>83</v>
      </c>
      <c r="AV191" s="12" t="s">
        <v>81</v>
      </c>
      <c r="AW191" s="12" t="s">
        <v>30</v>
      </c>
      <c r="AX191" s="12" t="s">
        <v>73</v>
      </c>
      <c r="AY191" s="154" t="s">
        <v>135</v>
      </c>
    </row>
    <row r="192" spans="2:65" s="13" customFormat="1">
      <c r="B192" s="159"/>
      <c r="D192" s="149" t="s">
        <v>353</v>
      </c>
      <c r="E192" s="160" t="s">
        <v>1</v>
      </c>
      <c r="F192" s="161" t="s">
        <v>360</v>
      </c>
      <c r="H192" s="162">
        <v>9.4</v>
      </c>
      <c r="I192" s="163"/>
      <c r="L192" s="159"/>
      <c r="M192" s="164"/>
      <c r="T192" s="165"/>
      <c r="AT192" s="160" t="s">
        <v>353</v>
      </c>
      <c r="AU192" s="160" t="s">
        <v>83</v>
      </c>
      <c r="AV192" s="13" t="s">
        <v>83</v>
      </c>
      <c r="AW192" s="13" t="s">
        <v>30</v>
      </c>
      <c r="AX192" s="13" t="s">
        <v>73</v>
      </c>
      <c r="AY192" s="160" t="s">
        <v>135</v>
      </c>
    </row>
    <row r="193" spans="2:65" s="14" customFormat="1">
      <c r="B193" s="166"/>
      <c r="D193" s="149" t="s">
        <v>353</v>
      </c>
      <c r="E193" s="167" t="s">
        <v>1</v>
      </c>
      <c r="F193" s="168" t="s">
        <v>356</v>
      </c>
      <c r="H193" s="169">
        <v>9.4</v>
      </c>
      <c r="I193" s="170"/>
      <c r="L193" s="166"/>
      <c r="M193" s="171"/>
      <c r="T193" s="172"/>
      <c r="AT193" s="167" t="s">
        <v>353</v>
      </c>
      <c r="AU193" s="167" t="s">
        <v>83</v>
      </c>
      <c r="AV193" s="14" t="s">
        <v>141</v>
      </c>
      <c r="AW193" s="14" t="s">
        <v>30</v>
      </c>
      <c r="AX193" s="14" t="s">
        <v>81</v>
      </c>
      <c r="AY193" s="167" t="s">
        <v>135</v>
      </c>
    </row>
    <row r="194" spans="2:65" s="1" customFormat="1" ht="21.75" customHeight="1">
      <c r="B194" s="31"/>
      <c r="C194" s="131" t="s">
        <v>278</v>
      </c>
      <c r="D194" s="131" t="s">
        <v>138</v>
      </c>
      <c r="E194" s="132" t="s">
        <v>362</v>
      </c>
      <c r="F194" s="133" t="s">
        <v>363</v>
      </c>
      <c r="G194" s="134" t="s">
        <v>364</v>
      </c>
      <c r="H194" s="135">
        <v>1</v>
      </c>
      <c r="I194" s="136"/>
      <c r="J194" s="137">
        <f>ROUND(I194*H194,2)</f>
        <v>0</v>
      </c>
      <c r="K194" s="133" t="s">
        <v>351</v>
      </c>
      <c r="L194" s="31"/>
      <c r="M194" s="138" t="s">
        <v>1</v>
      </c>
      <c r="N194" s="139" t="s">
        <v>38</v>
      </c>
      <c r="P194" s="140">
        <f>O194*H194</f>
        <v>0</v>
      </c>
      <c r="Q194" s="140">
        <v>5.6439999999999997E-2</v>
      </c>
      <c r="R194" s="140">
        <f>Q194*H194</f>
        <v>5.6439999999999997E-2</v>
      </c>
      <c r="S194" s="140">
        <v>0</v>
      </c>
      <c r="T194" s="141">
        <f>S194*H194</f>
        <v>0</v>
      </c>
      <c r="AR194" s="142" t="s">
        <v>141</v>
      </c>
      <c r="AT194" s="142" t="s">
        <v>138</v>
      </c>
      <c r="AU194" s="142" t="s">
        <v>83</v>
      </c>
      <c r="AY194" s="16" t="s">
        <v>135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6" t="s">
        <v>81</v>
      </c>
      <c r="BK194" s="143">
        <f>ROUND(I194*H194,2)</f>
        <v>0</v>
      </c>
      <c r="BL194" s="16" t="s">
        <v>141</v>
      </c>
      <c r="BM194" s="142" t="s">
        <v>463</v>
      </c>
    </row>
    <row r="195" spans="2:65" s="1" customFormat="1" ht="33" customHeight="1">
      <c r="B195" s="31"/>
      <c r="C195" s="173" t="s">
        <v>372</v>
      </c>
      <c r="D195" s="173" t="s">
        <v>366</v>
      </c>
      <c r="E195" s="174" t="s">
        <v>367</v>
      </c>
      <c r="F195" s="175" t="s">
        <v>368</v>
      </c>
      <c r="G195" s="176" t="s">
        <v>364</v>
      </c>
      <c r="H195" s="177">
        <v>1</v>
      </c>
      <c r="I195" s="178"/>
      <c r="J195" s="179">
        <f>ROUND(I195*H195,2)</f>
        <v>0</v>
      </c>
      <c r="K195" s="175" t="s">
        <v>351</v>
      </c>
      <c r="L195" s="180"/>
      <c r="M195" s="181" t="s">
        <v>1</v>
      </c>
      <c r="N195" s="182" t="s">
        <v>38</v>
      </c>
      <c r="P195" s="140">
        <f>O195*H195</f>
        <v>0</v>
      </c>
      <c r="Q195" s="140">
        <v>1.489E-2</v>
      </c>
      <c r="R195" s="140">
        <f>Q195*H195</f>
        <v>1.489E-2</v>
      </c>
      <c r="S195" s="140">
        <v>0</v>
      </c>
      <c r="T195" s="141">
        <f>S195*H195</f>
        <v>0</v>
      </c>
      <c r="AR195" s="142" t="s">
        <v>172</v>
      </c>
      <c r="AT195" s="142" t="s">
        <v>366</v>
      </c>
      <c r="AU195" s="142" t="s">
        <v>83</v>
      </c>
      <c r="AY195" s="16" t="s">
        <v>135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6" t="s">
        <v>81</v>
      </c>
      <c r="BK195" s="143">
        <f>ROUND(I195*H195,2)</f>
        <v>0</v>
      </c>
      <c r="BL195" s="16" t="s">
        <v>141</v>
      </c>
      <c r="BM195" s="142" t="s">
        <v>464</v>
      </c>
    </row>
    <row r="196" spans="2:65" s="1" customFormat="1" ht="19.5">
      <c r="B196" s="31"/>
      <c r="D196" s="149" t="s">
        <v>202</v>
      </c>
      <c r="F196" s="150" t="s">
        <v>370</v>
      </c>
      <c r="I196" s="151"/>
      <c r="L196" s="31"/>
      <c r="M196" s="152"/>
      <c r="T196" s="53"/>
      <c r="AT196" s="16" t="s">
        <v>202</v>
      </c>
      <c r="AU196" s="16" t="s">
        <v>83</v>
      </c>
    </row>
    <row r="197" spans="2:65" s="11" customFormat="1" ht="22.7" customHeight="1">
      <c r="B197" s="119"/>
      <c r="D197" s="120" t="s">
        <v>72</v>
      </c>
      <c r="E197" s="129" t="s">
        <v>178</v>
      </c>
      <c r="F197" s="129" t="s">
        <v>371</v>
      </c>
      <c r="I197" s="122"/>
      <c r="J197" s="130">
        <f>BK197</f>
        <v>0</v>
      </c>
      <c r="L197" s="119"/>
      <c r="M197" s="124"/>
      <c r="P197" s="125">
        <f>P198</f>
        <v>0</v>
      </c>
      <c r="R197" s="125">
        <f>R198</f>
        <v>0</v>
      </c>
      <c r="T197" s="126">
        <f>T198</f>
        <v>0.10639999999999999</v>
      </c>
      <c r="AR197" s="120" t="s">
        <v>81</v>
      </c>
      <c r="AT197" s="127" t="s">
        <v>72</v>
      </c>
      <c r="AU197" s="127" t="s">
        <v>81</v>
      </c>
      <c r="AY197" s="120" t="s">
        <v>135</v>
      </c>
      <c r="BK197" s="128">
        <f>BK198</f>
        <v>0</v>
      </c>
    </row>
    <row r="198" spans="2:65" s="1" customFormat="1" ht="21.75" customHeight="1">
      <c r="B198" s="31"/>
      <c r="C198" s="131" t="s">
        <v>281</v>
      </c>
      <c r="D198" s="131" t="s">
        <v>138</v>
      </c>
      <c r="E198" s="132" t="s">
        <v>376</v>
      </c>
      <c r="F198" s="133" t="s">
        <v>377</v>
      </c>
      <c r="G198" s="134" t="s">
        <v>350</v>
      </c>
      <c r="H198" s="135">
        <v>1.4</v>
      </c>
      <c r="I198" s="136"/>
      <c r="J198" s="137">
        <f>ROUND(I198*H198,2)</f>
        <v>0</v>
      </c>
      <c r="K198" s="133" t="s">
        <v>351</v>
      </c>
      <c r="L198" s="31"/>
      <c r="M198" s="138" t="s">
        <v>1</v>
      </c>
      <c r="N198" s="139" t="s">
        <v>38</v>
      </c>
      <c r="P198" s="140">
        <f>O198*H198</f>
        <v>0</v>
      </c>
      <c r="Q198" s="140">
        <v>0</v>
      </c>
      <c r="R198" s="140">
        <f>Q198*H198</f>
        <v>0</v>
      </c>
      <c r="S198" s="140">
        <v>7.5999999999999998E-2</v>
      </c>
      <c r="T198" s="141">
        <f>S198*H198</f>
        <v>0.10639999999999999</v>
      </c>
      <c r="AR198" s="142" t="s">
        <v>141</v>
      </c>
      <c r="AT198" s="142" t="s">
        <v>138</v>
      </c>
      <c r="AU198" s="142" t="s">
        <v>83</v>
      </c>
      <c r="AY198" s="16" t="s">
        <v>135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6" t="s">
        <v>81</v>
      </c>
      <c r="BK198" s="143">
        <f>ROUND(I198*H198,2)</f>
        <v>0</v>
      </c>
      <c r="BL198" s="16" t="s">
        <v>141</v>
      </c>
      <c r="BM198" s="142" t="s">
        <v>465</v>
      </c>
    </row>
    <row r="199" spans="2:65" s="11" customFormat="1" ht="26.1" customHeight="1">
      <c r="B199" s="119"/>
      <c r="D199" s="120" t="s">
        <v>72</v>
      </c>
      <c r="E199" s="121" t="s">
        <v>379</v>
      </c>
      <c r="F199" s="121" t="s">
        <v>380</v>
      </c>
      <c r="I199" s="122"/>
      <c r="J199" s="123">
        <f>BK199</f>
        <v>0</v>
      </c>
      <c r="L199" s="119"/>
      <c r="M199" s="124"/>
      <c r="P199" s="125">
        <f>P200+P203</f>
        <v>0</v>
      </c>
      <c r="R199" s="125">
        <f>R200+R203</f>
        <v>4.6000000000000001E-4</v>
      </c>
      <c r="T199" s="126">
        <f>T200+T203</f>
        <v>4.8000000000000001E-2</v>
      </c>
      <c r="AR199" s="120" t="s">
        <v>83</v>
      </c>
      <c r="AT199" s="127" t="s">
        <v>72</v>
      </c>
      <c r="AU199" s="127" t="s">
        <v>73</v>
      </c>
      <c r="AY199" s="120" t="s">
        <v>135</v>
      </c>
      <c r="BK199" s="128">
        <f>BK200+BK203</f>
        <v>0</v>
      </c>
    </row>
    <row r="200" spans="2:65" s="11" customFormat="1" ht="22.7" customHeight="1">
      <c r="B200" s="119"/>
      <c r="D200" s="120" t="s">
        <v>72</v>
      </c>
      <c r="E200" s="129" t="s">
        <v>393</v>
      </c>
      <c r="F200" s="129" t="s">
        <v>394</v>
      </c>
      <c r="I200" s="122"/>
      <c r="J200" s="130">
        <f>BK200</f>
        <v>0</v>
      </c>
      <c r="L200" s="119"/>
      <c r="M200" s="124"/>
      <c r="P200" s="125">
        <f>SUM(P201:P202)</f>
        <v>0</v>
      </c>
      <c r="R200" s="125">
        <f>SUM(R201:R202)</f>
        <v>0</v>
      </c>
      <c r="T200" s="126">
        <f>SUM(T201:T202)</f>
        <v>4.8000000000000001E-2</v>
      </c>
      <c r="AR200" s="120" t="s">
        <v>83</v>
      </c>
      <c r="AT200" s="127" t="s">
        <v>72</v>
      </c>
      <c r="AU200" s="127" t="s">
        <v>81</v>
      </c>
      <c r="AY200" s="120" t="s">
        <v>135</v>
      </c>
      <c r="BK200" s="128">
        <f>SUM(BK201:BK202)</f>
        <v>0</v>
      </c>
    </row>
    <row r="201" spans="2:65" s="1" customFormat="1" ht="24.2" customHeight="1">
      <c r="B201" s="31"/>
      <c r="C201" s="131" t="s">
        <v>383</v>
      </c>
      <c r="D201" s="131" t="s">
        <v>138</v>
      </c>
      <c r="E201" s="132" t="s">
        <v>396</v>
      </c>
      <c r="F201" s="133" t="s">
        <v>397</v>
      </c>
      <c r="G201" s="134" t="s">
        <v>364</v>
      </c>
      <c r="H201" s="135">
        <v>2</v>
      </c>
      <c r="I201" s="136"/>
      <c r="J201" s="137">
        <f>ROUND(I201*H201,2)</f>
        <v>0</v>
      </c>
      <c r="K201" s="133" t="s">
        <v>351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0</v>
      </c>
      <c r="R201" s="140">
        <f>Q201*H201</f>
        <v>0</v>
      </c>
      <c r="S201" s="140">
        <v>2.4E-2</v>
      </c>
      <c r="T201" s="141">
        <f>S201*H201</f>
        <v>4.8000000000000001E-2</v>
      </c>
      <c r="AR201" s="142" t="s">
        <v>232</v>
      </c>
      <c r="AT201" s="142" t="s">
        <v>138</v>
      </c>
      <c r="AU201" s="142" t="s">
        <v>83</v>
      </c>
      <c r="AY201" s="16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232</v>
      </c>
      <c r="BM201" s="142" t="s">
        <v>466</v>
      </c>
    </row>
    <row r="202" spans="2:65" s="1" customFormat="1" ht="33" customHeight="1">
      <c r="B202" s="31"/>
      <c r="C202" s="131" t="s">
        <v>285</v>
      </c>
      <c r="D202" s="131" t="s">
        <v>138</v>
      </c>
      <c r="E202" s="132" t="s">
        <v>399</v>
      </c>
      <c r="F202" s="133" t="s">
        <v>400</v>
      </c>
      <c r="G202" s="134" t="s">
        <v>364</v>
      </c>
      <c r="H202" s="135">
        <v>1</v>
      </c>
      <c r="I202" s="136"/>
      <c r="J202" s="137">
        <f>ROUND(I202*H202,2)</f>
        <v>0</v>
      </c>
      <c r="K202" s="133" t="s">
        <v>1</v>
      </c>
      <c r="L202" s="31"/>
      <c r="M202" s="138" t="s">
        <v>1</v>
      </c>
      <c r="N202" s="139" t="s">
        <v>38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232</v>
      </c>
      <c r="AT202" s="142" t="s">
        <v>138</v>
      </c>
      <c r="AU202" s="142" t="s">
        <v>83</v>
      </c>
      <c r="AY202" s="16" t="s">
        <v>135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6" t="s">
        <v>81</v>
      </c>
      <c r="BK202" s="143">
        <f>ROUND(I202*H202,2)</f>
        <v>0</v>
      </c>
      <c r="BL202" s="16" t="s">
        <v>232</v>
      </c>
      <c r="BM202" s="142" t="s">
        <v>467</v>
      </c>
    </row>
    <row r="203" spans="2:65" s="11" customFormat="1" ht="22.7" customHeight="1">
      <c r="B203" s="119"/>
      <c r="D203" s="120" t="s">
        <v>72</v>
      </c>
      <c r="E203" s="129" t="s">
        <v>402</v>
      </c>
      <c r="F203" s="129" t="s">
        <v>403</v>
      </c>
      <c r="I203" s="122"/>
      <c r="J203" s="130">
        <f>BK203</f>
        <v>0</v>
      </c>
      <c r="L203" s="119"/>
      <c r="M203" s="124"/>
      <c r="P203" s="125">
        <f>P204</f>
        <v>0</v>
      </c>
      <c r="R203" s="125">
        <f>R204</f>
        <v>4.6000000000000001E-4</v>
      </c>
      <c r="T203" s="126">
        <f>T204</f>
        <v>0</v>
      </c>
      <c r="AR203" s="120" t="s">
        <v>83</v>
      </c>
      <c r="AT203" s="127" t="s">
        <v>72</v>
      </c>
      <c r="AU203" s="127" t="s">
        <v>81</v>
      </c>
      <c r="AY203" s="120" t="s">
        <v>135</v>
      </c>
      <c r="BK203" s="128">
        <f>BK204</f>
        <v>0</v>
      </c>
    </row>
    <row r="204" spans="2:65" s="1" customFormat="1" ht="24.2" customHeight="1">
      <c r="B204" s="31"/>
      <c r="C204" s="131" t="s">
        <v>395</v>
      </c>
      <c r="D204" s="131" t="s">
        <v>138</v>
      </c>
      <c r="E204" s="132" t="s">
        <v>405</v>
      </c>
      <c r="F204" s="133" t="s">
        <v>406</v>
      </c>
      <c r="G204" s="134" t="s">
        <v>350</v>
      </c>
      <c r="H204" s="135">
        <v>2</v>
      </c>
      <c r="I204" s="136"/>
      <c r="J204" s="137">
        <f>ROUND(I204*H204,2)</f>
        <v>0</v>
      </c>
      <c r="K204" s="133" t="s">
        <v>351</v>
      </c>
      <c r="L204" s="31"/>
      <c r="M204" s="144" t="s">
        <v>1</v>
      </c>
      <c r="N204" s="145" t="s">
        <v>38</v>
      </c>
      <c r="O204" s="146"/>
      <c r="P204" s="147">
        <f>O204*H204</f>
        <v>0</v>
      </c>
      <c r="Q204" s="147">
        <v>2.3000000000000001E-4</v>
      </c>
      <c r="R204" s="147">
        <f>Q204*H204</f>
        <v>4.6000000000000001E-4</v>
      </c>
      <c r="S204" s="147">
        <v>0</v>
      </c>
      <c r="T204" s="148">
        <f>S204*H204</f>
        <v>0</v>
      </c>
      <c r="AR204" s="142" t="s">
        <v>232</v>
      </c>
      <c r="AT204" s="142" t="s">
        <v>138</v>
      </c>
      <c r="AU204" s="142" t="s">
        <v>83</v>
      </c>
      <c r="AY204" s="16" t="s">
        <v>135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81</v>
      </c>
      <c r="BK204" s="143">
        <f>ROUND(I204*H204,2)</f>
        <v>0</v>
      </c>
      <c r="BL204" s="16" t="s">
        <v>232</v>
      </c>
      <c r="BM204" s="142" t="s">
        <v>468</v>
      </c>
    </row>
    <row r="205" spans="2:65" s="1" customFormat="1" ht="6.95" customHeight="1">
      <c r="B205" s="42"/>
      <c r="C205" s="43"/>
      <c r="D205" s="43"/>
      <c r="E205" s="43"/>
      <c r="F205" s="43"/>
      <c r="G205" s="43"/>
      <c r="H205" s="43"/>
      <c r="I205" s="43"/>
      <c r="J205" s="43"/>
      <c r="K205" s="43"/>
      <c r="L205" s="31"/>
    </row>
  </sheetData>
  <sheetProtection algorithmName="SHA-512" hashValue="/c/KQYPzyaV5si5jsKioMkNdVUfyhb9VoLryMvwfcNhsmqD4JpyP5B94Rxy3aQOTzjnFKXTjG8hZKHpServNNA==" saltValue="xW48Euxm39DDNSWsPGqca1LcnK30CjSgMqXmxkYThOJ3nLZhCgStCMN+I1xaC+lCIPC41MsSec8g+OglqRIQ+A==" spinCount="100000" sheet="1" objects="1" scenarios="1" formatColumns="0" formatRows="0" autoFilter="0"/>
  <autoFilter ref="C128:K204" xr:uid="{00000000-0009-0000-0000-000003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9"/>
  <sheetViews>
    <sheetView showGridLines="0" workbookViewId="0"/>
  </sheetViews>
  <sheetFormatPr defaultColWidth="12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92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FVE Šitbořice</v>
      </c>
      <c r="F7" s="223"/>
      <c r="G7" s="223"/>
      <c r="H7" s="223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212" t="s">
        <v>469</v>
      </c>
      <c r="F9" s="221"/>
      <c r="G9" s="221"/>
      <c r="H9" s="22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0" t="str">
        <f>'Rekapitulace stavby'!AN8</f>
        <v>14. 5. 2025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4"/>
      <c r="G18" s="194"/>
      <c r="H18" s="19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6"/>
      <c r="E27" s="198" t="s">
        <v>1</v>
      </c>
      <c r="F27" s="198"/>
      <c r="G27" s="198"/>
      <c r="H27" s="198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5" customHeight="1">
      <c r="B30" s="31"/>
      <c r="D30" s="87" t="s">
        <v>33</v>
      </c>
      <c r="J30" s="63">
        <f>ROUND(J131,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35</v>
      </c>
      <c r="I32" s="88" t="s">
        <v>34</v>
      </c>
      <c r="J32" s="88" t="s">
        <v>36</v>
      </c>
      <c r="L32" s="31"/>
    </row>
    <row r="33" spans="2:12" s="1" customFormat="1" ht="14.45" customHeight="1">
      <c r="B33" s="31"/>
      <c r="D33" s="89" t="s">
        <v>37</v>
      </c>
      <c r="E33" s="26" t="s">
        <v>38</v>
      </c>
      <c r="F33" s="90">
        <f>ROUND((SUM(BE131:BE218)),  2)</f>
        <v>0</v>
      </c>
      <c r="I33" s="91">
        <v>0.21</v>
      </c>
      <c r="J33" s="90">
        <f>ROUND(((SUM(BE131:BE218))*I33),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ROUND((SUM(BF131:BF218)),  2)</f>
        <v>0</v>
      </c>
      <c r="I34" s="91">
        <v>0.12</v>
      </c>
      <c r="J34" s="90">
        <f>ROUND(((SUM(BF131:BF218))*I34),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ROUND((SUM(BG131:BG218)),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ROUND((SUM(BH131:BH218)),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ROUND((SUM(BI131:BI218)),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43</v>
      </c>
      <c r="E39" s="54"/>
      <c r="F39" s="54"/>
      <c r="G39" s="94" t="s">
        <v>44</v>
      </c>
      <c r="H39" s="95" t="s">
        <v>45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FVE Šitbořice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212" t="str">
        <f>E9</f>
        <v>05 - Obecní úřad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0" t="str">
        <f>IF(J12="","",J12)</f>
        <v>14. 5. 2025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108</v>
      </c>
      <c r="J96" s="63">
        <f>J131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182</v>
      </c>
      <c r="E97" s="105"/>
      <c r="F97" s="105"/>
      <c r="G97" s="105"/>
      <c r="H97" s="105"/>
      <c r="I97" s="105"/>
      <c r="J97" s="106">
        <f>J132</f>
        <v>0</v>
      </c>
      <c r="L97" s="103"/>
    </row>
    <row r="98" spans="2:12" s="8" customFormat="1" ht="24.95" customHeight="1">
      <c r="B98" s="103"/>
      <c r="D98" s="104" t="s">
        <v>183</v>
      </c>
      <c r="E98" s="105"/>
      <c r="F98" s="105"/>
      <c r="G98" s="105"/>
      <c r="H98" s="105"/>
      <c r="I98" s="105"/>
      <c r="J98" s="106">
        <f>J137</f>
        <v>0</v>
      </c>
      <c r="L98" s="103"/>
    </row>
    <row r="99" spans="2:12" s="8" customFormat="1" ht="24.95" customHeight="1">
      <c r="B99" s="103"/>
      <c r="D99" s="104" t="s">
        <v>184</v>
      </c>
      <c r="E99" s="105"/>
      <c r="F99" s="105"/>
      <c r="G99" s="105"/>
      <c r="H99" s="105"/>
      <c r="I99" s="105"/>
      <c r="J99" s="106">
        <f>J139</f>
        <v>0</v>
      </c>
      <c r="L99" s="103"/>
    </row>
    <row r="100" spans="2:12" s="8" customFormat="1" ht="24.95" customHeight="1">
      <c r="B100" s="103"/>
      <c r="D100" s="104" t="s">
        <v>185</v>
      </c>
      <c r="E100" s="105"/>
      <c r="F100" s="105"/>
      <c r="G100" s="105"/>
      <c r="H100" s="105"/>
      <c r="I100" s="105"/>
      <c r="J100" s="106">
        <f>J146</f>
        <v>0</v>
      </c>
      <c r="L100" s="103"/>
    </row>
    <row r="101" spans="2:12" s="8" customFormat="1" ht="24.95" customHeight="1">
      <c r="B101" s="103"/>
      <c r="D101" s="104" t="s">
        <v>186</v>
      </c>
      <c r="E101" s="105"/>
      <c r="F101" s="105"/>
      <c r="G101" s="105"/>
      <c r="H101" s="105"/>
      <c r="I101" s="105"/>
      <c r="J101" s="106">
        <f>J157</f>
        <v>0</v>
      </c>
      <c r="L101" s="103"/>
    </row>
    <row r="102" spans="2:12" s="8" customFormat="1" ht="24.95" customHeight="1">
      <c r="B102" s="103"/>
      <c r="D102" s="104" t="s">
        <v>187</v>
      </c>
      <c r="E102" s="105"/>
      <c r="F102" s="105"/>
      <c r="G102" s="105"/>
      <c r="H102" s="105"/>
      <c r="I102" s="105"/>
      <c r="J102" s="106">
        <f>J167</f>
        <v>0</v>
      </c>
      <c r="L102" s="103"/>
    </row>
    <row r="103" spans="2:12" s="8" customFormat="1" ht="24.95" customHeight="1">
      <c r="B103" s="103"/>
      <c r="D103" s="104" t="s">
        <v>188</v>
      </c>
      <c r="E103" s="105"/>
      <c r="F103" s="105"/>
      <c r="G103" s="105"/>
      <c r="H103" s="105"/>
      <c r="I103" s="105"/>
      <c r="J103" s="106">
        <f>J173</f>
        <v>0</v>
      </c>
      <c r="L103" s="103"/>
    </row>
    <row r="104" spans="2:12" s="8" customFormat="1" ht="24.95" customHeight="1">
      <c r="B104" s="103"/>
      <c r="D104" s="104" t="s">
        <v>189</v>
      </c>
      <c r="E104" s="105"/>
      <c r="F104" s="105"/>
      <c r="G104" s="105"/>
      <c r="H104" s="105"/>
      <c r="I104" s="105"/>
      <c r="J104" s="106">
        <f>J183</f>
        <v>0</v>
      </c>
      <c r="L104" s="103"/>
    </row>
    <row r="105" spans="2:12" s="9" customFormat="1" ht="20.100000000000001" customHeight="1">
      <c r="B105" s="107"/>
      <c r="D105" s="108" t="s">
        <v>190</v>
      </c>
      <c r="E105" s="109"/>
      <c r="F105" s="109"/>
      <c r="G105" s="109"/>
      <c r="H105" s="109"/>
      <c r="I105" s="109"/>
      <c r="J105" s="110">
        <f>J184</f>
        <v>0</v>
      </c>
      <c r="L105" s="107"/>
    </row>
    <row r="106" spans="2:12" s="9" customFormat="1" ht="20.100000000000001" customHeight="1">
      <c r="B106" s="107"/>
      <c r="D106" s="108" t="s">
        <v>191</v>
      </c>
      <c r="E106" s="109"/>
      <c r="F106" s="109"/>
      <c r="G106" s="109"/>
      <c r="H106" s="109"/>
      <c r="I106" s="109"/>
      <c r="J106" s="110">
        <f>J196</f>
        <v>0</v>
      </c>
      <c r="L106" s="107"/>
    </row>
    <row r="107" spans="2:12" s="8" customFormat="1" ht="24.95" customHeight="1">
      <c r="B107" s="103"/>
      <c r="D107" s="104" t="s">
        <v>192</v>
      </c>
      <c r="E107" s="105"/>
      <c r="F107" s="105"/>
      <c r="G107" s="105"/>
      <c r="H107" s="105"/>
      <c r="I107" s="105"/>
      <c r="J107" s="106">
        <f>J199</f>
        <v>0</v>
      </c>
      <c r="L107" s="103"/>
    </row>
    <row r="108" spans="2:12" s="9" customFormat="1" ht="20.100000000000001" customHeight="1">
      <c r="B108" s="107"/>
      <c r="D108" s="108" t="s">
        <v>193</v>
      </c>
      <c r="E108" s="109"/>
      <c r="F108" s="109"/>
      <c r="G108" s="109"/>
      <c r="H108" s="109"/>
      <c r="I108" s="109"/>
      <c r="J108" s="110">
        <f>J200</f>
        <v>0</v>
      </c>
      <c r="L108" s="107"/>
    </row>
    <row r="109" spans="2:12" s="9" customFormat="1" ht="20.100000000000001" customHeight="1">
      <c r="B109" s="107"/>
      <c r="D109" s="108" t="s">
        <v>194</v>
      </c>
      <c r="E109" s="109"/>
      <c r="F109" s="109"/>
      <c r="G109" s="109"/>
      <c r="H109" s="109"/>
      <c r="I109" s="109"/>
      <c r="J109" s="110">
        <f>J206</f>
        <v>0</v>
      </c>
      <c r="L109" s="107"/>
    </row>
    <row r="110" spans="2:12" s="9" customFormat="1" ht="20.100000000000001" customHeight="1">
      <c r="B110" s="107"/>
      <c r="D110" s="108" t="s">
        <v>195</v>
      </c>
      <c r="E110" s="109"/>
      <c r="F110" s="109"/>
      <c r="G110" s="109"/>
      <c r="H110" s="109"/>
      <c r="I110" s="109"/>
      <c r="J110" s="110">
        <f>J209</f>
        <v>0</v>
      </c>
      <c r="L110" s="107"/>
    </row>
    <row r="111" spans="2:12" s="9" customFormat="1" ht="20.100000000000001" customHeight="1">
      <c r="B111" s="107"/>
      <c r="D111" s="108" t="s">
        <v>196</v>
      </c>
      <c r="E111" s="109"/>
      <c r="F111" s="109"/>
      <c r="G111" s="109"/>
      <c r="H111" s="109"/>
      <c r="I111" s="109"/>
      <c r="J111" s="110">
        <f>J211</f>
        <v>0</v>
      </c>
      <c r="L111" s="107"/>
    </row>
    <row r="112" spans="2:12" s="1" customFormat="1" ht="21.75" customHeight="1">
      <c r="B112" s="31"/>
      <c r="L112" s="31"/>
    </row>
    <row r="113" spans="2:12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31"/>
    </row>
    <row r="117" spans="2:12" s="1" customFormat="1" ht="6.95" customHeight="1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1"/>
    </row>
    <row r="118" spans="2:12" s="1" customFormat="1" ht="24.95" customHeight="1">
      <c r="B118" s="31"/>
      <c r="C118" s="20" t="s">
        <v>120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16</v>
      </c>
      <c r="L120" s="31"/>
    </row>
    <row r="121" spans="2:12" s="1" customFormat="1" ht="16.5" customHeight="1">
      <c r="B121" s="31"/>
      <c r="E121" s="222" t="str">
        <f>E7</f>
        <v>FVE Šitbořice</v>
      </c>
      <c r="F121" s="223"/>
      <c r="G121" s="223"/>
      <c r="H121" s="223"/>
      <c r="L121" s="31"/>
    </row>
    <row r="122" spans="2:12" s="1" customFormat="1" ht="12" customHeight="1">
      <c r="B122" s="31"/>
      <c r="C122" s="26" t="s">
        <v>103</v>
      </c>
      <c r="L122" s="31"/>
    </row>
    <row r="123" spans="2:12" s="1" customFormat="1" ht="16.5" customHeight="1">
      <c r="B123" s="31"/>
      <c r="E123" s="212" t="str">
        <f>E9</f>
        <v>05 - Obecní úřad</v>
      </c>
      <c r="F123" s="221"/>
      <c r="G123" s="221"/>
      <c r="H123" s="221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F12</f>
        <v xml:space="preserve"> </v>
      </c>
      <c r="I125" s="26" t="s">
        <v>22</v>
      </c>
      <c r="J125" s="50" t="str">
        <f>IF(J12="","",J12)</f>
        <v>14. 5. 2025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E15</f>
        <v xml:space="preserve"> </v>
      </c>
      <c r="I127" s="26" t="s">
        <v>29</v>
      </c>
      <c r="J127" s="29" t="str">
        <f>E21</f>
        <v xml:space="preserve"> 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Vyplň údaj</v>
      </c>
      <c r="I128" s="26" t="s">
        <v>31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1"/>
      <c r="C130" s="112" t="s">
        <v>121</v>
      </c>
      <c r="D130" s="113" t="s">
        <v>58</v>
      </c>
      <c r="E130" s="113" t="s">
        <v>54</v>
      </c>
      <c r="F130" s="113" t="s">
        <v>55</v>
      </c>
      <c r="G130" s="113" t="s">
        <v>122</v>
      </c>
      <c r="H130" s="113" t="s">
        <v>123</v>
      </c>
      <c r="I130" s="113" t="s">
        <v>124</v>
      </c>
      <c r="J130" s="113" t="s">
        <v>107</v>
      </c>
      <c r="K130" s="114" t="s">
        <v>125</v>
      </c>
      <c r="L130" s="111"/>
      <c r="M130" s="56" t="s">
        <v>1</v>
      </c>
      <c r="N130" s="57" t="s">
        <v>37</v>
      </c>
      <c r="O130" s="57" t="s">
        <v>126</v>
      </c>
      <c r="P130" s="57" t="s">
        <v>127</v>
      </c>
      <c r="Q130" s="57" t="s">
        <v>128</v>
      </c>
      <c r="R130" s="57" t="s">
        <v>129</v>
      </c>
      <c r="S130" s="57" t="s">
        <v>130</v>
      </c>
      <c r="T130" s="58" t="s">
        <v>131</v>
      </c>
    </row>
    <row r="131" spans="2:65" s="1" customFormat="1" ht="22.7" customHeight="1">
      <c r="B131" s="31"/>
      <c r="C131" s="61" t="s">
        <v>132</v>
      </c>
      <c r="J131" s="115">
        <f>BK131</f>
        <v>0</v>
      </c>
      <c r="L131" s="31"/>
      <c r="M131" s="59"/>
      <c r="N131" s="51"/>
      <c r="O131" s="51"/>
      <c r="P131" s="116">
        <f>P132+P137+P139+P146+P157+P167+P173+P183+P199</f>
        <v>0</v>
      </c>
      <c r="Q131" s="51"/>
      <c r="R131" s="116">
        <f>R132+R137+R139+R146+R157+R167+R173+R183+R199</f>
        <v>0.75465819999999995</v>
      </c>
      <c r="S131" s="51"/>
      <c r="T131" s="117">
        <f>T132+T137+T139+T146+T157+T167+T173+T183+T199</f>
        <v>0.15439999999999998</v>
      </c>
      <c r="AT131" s="16" t="s">
        <v>72</v>
      </c>
      <c r="AU131" s="16" t="s">
        <v>109</v>
      </c>
      <c r="BK131" s="118">
        <f>BK132+BK137+BK139+BK146+BK157+BK167+BK173+BK183+BK199</f>
        <v>0</v>
      </c>
    </row>
    <row r="132" spans="2:65" s="11" customFormat="1" ht="26.1" customHeight="1">
      <c r="B132" s="119"/>
      <c r="D132" s="120" t="s">
        <v>72</v>
      </c>
      <c r="E132" s="121" t="s">
        <v>197</v>
      </c>
      <c r="F132" s="121" t="s">
        <v>198</v>
      </c>
      <c r="I132" s="122"/>
      <c r="J132" s="123">
        <f>BK132</f>
        <v>0</v>
      </c>
      <c r="L132" s="119"/>
      <c r="M132" s="124"/>
      <c r="P132" s="125">
        <f>SUM(P133:P136)</f>
        <v>0</v>
      </c>
      <c r="R132" s="125">
        <f>SUM(R133:R136)</f>
        <v>0</v>
      </c>
      <c r="T132" s="126">
        <f>SUM(T133:T136)</f>
        <v>0</v>
      </c>
      <c r="AR132" s="120" t="s">
        <v>81</v>
      </c>
      <c r="AT132" s="127" t="s">
        <v>72</v>
      </c>
      <c r="AU132" s="127" t="s">
        <v>73</v>
      </c>
      <c r="AY132" s="120" t="s">
        <v>135</v>
      </c>
      <c r="BK132" s="128">
        <f>SUM(BK133:BK136)</f>
        <v>0</v>
      </c>
    </row>
    <row r="133" spans="2:65" s="1" customFormat="1" ht="16.5" customHeight="1">
      <c r="B133" s="31"/>
      <c r="C133" s="131" t="s">
        <v>81</v>
      </c>
      <c r="D133" s="131" t="s">
        <v>138</v>
      </c>
      <c r="E133" s="132" t="s">
        <v>199</v>
      </c>
      <c r="F133" s="133" t="s">
        <v>200</v>
      </c>
      <c r="G133" s="134" t="s">
        <v>201</v>
      </c>
      <c r="H133" s="135">
        <v>15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83</v>
      </c>
    </row>
    <row r="134" spans="2:65" s="1" customFormat="1" ht="58.5">
      <c r="B134" s="31"/>
      <c r="D134" s="149" t="s">
        <v>202</v>
      </c>
      <c r="F134" s="150" t="s">
        <v>203</v>
      </c>
      <c r="I134" s="151"/>
      <c r="L134" s="31"/>
      <c r="M134" s="152"/>
      <c r="T134" s="53"/>
      <c r="AT134" s="16" t="s">
        <v>202</v>
      </c>
      <c r="AU134" s="16" t="s">
        <v>81</v>
      </c>
    </row>
    <row r="135" spans="2:65" s="1" customFormat="1" ht="16.5" customHeight="1">
      <c r="B135" s="31"/>
      <c r="C135" s="131" t="s">
        <v>83</v>
      </c>
      <c r="D135" s="131" t="s">
        <v>138</v>
      </c>
      <c r="E135" s="132" t="s">
        <v>429</v>
      </c>
      <c r="F135" s="133" t="s">
        <v>205</v>
      </c>
      <c r="G135" s="134" t="s">
        <v>201</v>
      </c>
      <c r="H135" s="135">
        <v>15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141</v>
      </c>
      <c r="AT135" s="142" t="s">
        <v>138</v>
      </c>
      <c r="AU135" s="142" t="s">
        <v>81</v>
      </c>
      <c r="AY135" s="16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141</v>
      </c>
      <c r="BM135" s="142" t="s">
        <v>141</v>
      </c>
    </row>
    <row r="136" spans="2:65" s="1" customFormat="1" ht="39">
      <c r="B136" s="31"/>
      <c r="D136" s="149" t="s">
        <v>202</v>
      </c>
      <c r="F136" s="150" t="s">
        <v>430</v>
      </c>
      <c r="I136" s="151"/>
      <c r="L136" s="31"/>
      <c r="M136" s="152"/>
      <c r="T136" s="53"/>
      <c r="AT136" s="16" t="s">
        <v>202</v>
      </c>
      <c r="AU136" s="16" t="s">
        <v>81</v>
      </c>
    </row>
    <row r="137" spans="2:65" s="11" customFormat="1" ht="26.1" customHeight="1">
      <c r="B137" s="119"/>
      <c r="D137" s="120" t="s">
        <v>72</v>
      </c>
      <c r="E137" s="121" t="s">
        <v>207</v>
      </c>
      <c r="F137" s="121" t="s">
        <v>208</v>
      </c>
      <c r="I137" s="122"/>
      <c r="J137" s="123">
        <f>BK137</f>
        <v>0</v>
      </c>
      <c r="L137" s="119"/>
      <c r="M137" s="124"/>
      <c r="P137" s="125">
        <f>P138</f>
        <v>0</v>
      </c>
      <c r="R137" s="125">
        <f>R138</f>
        <v>0</v>
      </c>
      <c r="T137" s="126">
        <f>T138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BK138</f>
        <v>0</v>
      </c>
    </row>
    <row r="138" spans="2:65" s="1" customFormat="1" ht="16.5" customHeight="1">
      <c r="B138" s="31"/>
      <c r="C138" s="131" t="s">
        <v>149</v>
      </c>
      <c r="D138" s="131" t="s">
        <v>138</v>
      </c>
      <c r="E138" s="132" t="s">
        <v>209</v>
      </c>
      <c r="F138" s="133" t="s">
        <v>210</v>
      </c>
      <c r="G138" s="134" t="s">
        <v>201</v>
      </c>
      <c r="H138" s="135">
        <v>15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162</v>
      </c>
    </row>
    <row r="139" spans="2:65" s="11" customFormat="1" ht="26.1" customHeight="1">
      <c r="B139" s="119"/>
      <c r="D139" s="120" t="s">
        <v>72</v>
      </c>
      <c r="E139" s="121" t="s">
        <v>211</v>
      </c>
      <c r="F139" s="121" t="s">
        <v>212</v>
      </c>
      <c r="I139" s="122"/>
      <c r="J139" s="123">
        <f>BK139</f>
        <v>0</v>
      </c>
      <c r="L139" s="119"/>
      <c r="M139" s="124"/>
      <c r="P139" s="125">
        <f>SUM(P140:P145)</f>
        <v>0</v>
      </c>
      <c r="R139" s="125">
        <f>SUM(R140:R145)</f>
        <v>0</v>
      </c>
      <c r="T139" s="126">
        <f>SUM(T140:T145)</f>
        <v>0</v>
      </c>
      <c r="AR139" s="120" t="s">
        <v>81</v>
      </c>
      <c r="AT139" s="127" t="s">
        <v>72</v>
      </c>
      <c r="AU139" s="127" t="s">
        <v>73</v>
      </c>
      <c r="AY139" s="120" t="s">
        <v>135</v>
      </c>
      <c r="BK139" s="128">
        <f>SUM(BK140:BK145)</f>
        <v>0</v>
      </c>
    </row>
    <row r="140" spans="2:65" s="1" customFormat="1" ht="16.5" customHeight="1">
      <c r="B140" s="31"/>
      <c r="C140" s="131" t="s">
        <v>141</v>
      </c>
      <c r="D140" s="131" t="s">
        <v>138</v>
      </c>
      <c r="E140" s="132" t="s">
        <v>431</v>
      </c>
      <c r="F140" s="133" t="s">
        <v>214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172</v>
      </c>
    </row>
    <row r="141" spans="2:65" s="1" customFormat="1" ht="331.5">
      <c r="B141" s="31"/>
      <c r="D141" s="149" t="s">
        <v>202</v>
      </c>
      <c r="F141" s="150" t="s">
        <v>470</v>
      </c>
      <c r="I141" s="151"/>
      <c r="L141" s="31"/>
      <c r="M141" s="152"/>
      <c r="T141" s="53"/>
      <c r="AT141" s="16" t="s">
        <v>202</v>
      </c>
      <c r="AU141" s="16" t="s">
        <v>81</v>
      </c>
    </row>
    <row r="142" spans="2:65" s="1" customFormat="1" ht="16.5" customHeight="1">
      <c r="B142" s="31"/>
      <c r="C142" s="131" t="s">
        <v>134</v>
      </c>
      <c r="D142" s="131" t="s">
        <v>138</v>
      </c>
      <c r="E142" s="132" t="s">
        <v>471</v>
      </c>
      <c r="F142" s="133" t="s">
        <v>218</v>
      </c>
      <c r="G142" s="134" t="s">
        <v>215</v>
      </c>
      <c r="H142" s="135">
        <v>1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38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141</v>
      </c>
      <c r="AT142" s="142" t="s">
        <v>138</v>
      </c>
      <c r="AU142" s="142" t="s">
        <v>81</v>
      </c>
      <c r="AY142" s="16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81</v>
      </c>
      <c r="BK142" s="143">
        <f>ROUND(I142*H142,2)</f>
        <v>0</v>
      </c>
      <c r="BL142" s="16" t="s">
        <v>141</v>
      </c>
      <c r="BM142" s="142" t="s">
        <v>219</v>
      </c>
    </row>
    <row r="143" spans="2:65" s="1" customFormat="1" ht="214.5">
      <c r="B143" s="31"/>
      <c r="D143" s="149" t="s">
        <v>202</v>
      </c>
      <c r="F143" s="150" t="s">
        <v>472</v>
      </c>
      <c r="I143" s="151"/>
      <c r="L143" s="31"/>
      <c r="M143" s="152"/>
      <c r="T143" s="53"/>
      <c r="AT143" s="16" t="s">
        <v>202</v>
      </c>
      <c r="AU143" s="16" t="s">
        <v>81</v>
      </c>
    </row>
    <row r="144" spans="2:65" s="1" customFormat="1" ht="16.5" customHeight="1">
      <c r="B144" s="31"/>
      <c r="C144" s="131" t="s">
        <v>162</v>
      </c>
      <c r="D144" s="131" t="s">
        <v>138</v>
      </c>
      <c r="E144" s="132" t="s">
        <v>473</v>
      </c>
      <c r="F144" s="133" t="s">
        <v>222</v>
      </c>
      <c r="G144" s="134" t="s">
        <v>215</v>
      </c>
      <c r="H144" s="135">
        <v>1</v>
      </c>
      <c r="I144" s="136"/>
      <c r="J144" s="137">
        <f>ROUND(I144*H144,2)</f>
        <v>0</v>
      </c>
      <c r="K144" s="133" t="s">
        <v>1</v>
      </c>
      <c r="L144" s="31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141</v>
      </c>
      <c r="AT144" s="142" t="s">
        <v>138</v>
      </c>
      <c r="AU144" s="142" t="s">
        <v>81</v>
      </c>
      <c r="AY144" s="16" t="s">
        <v>135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81</v>
      </c>
      <c r="BK144" s="143">
        <f>ROUND(I144*H144,2)</f>
        <v>0</v>
      </c>
      <c r="BL144" s="16" t="s">
        <v>141</v>
      </c>
      <c r="BM144" s="142" t="s">
        <v>8</v>
      </c>
    </row>
    <row r="145" spans="2:65" s="1" customFormat="1" ht="87.75">
      <c r="B145" s="31"/>
      <c r="D145" s="149" t="s">
        <v>202</v>
      </c>
      <c r="F145" s="150" t="s">
        <v>436</v>
      </c>
      <c r="I145" s="151"/>
      <c r="L145" s="31"/>
      <c r="M145" s="152"/>
      <c r="T145" s="53"/>
      <c r="AT145" s="16" t="s">
        <v>202</v>
      </c>
      <c r="AU145" s="16" t="s">
        <v>81</v>
      </c>
    </row>
    <row r="146" spans="2:65" s="11" customFormat="1" ht="26.1" customHeight="1">
      <c r="B146" s="119"/>
      <c r="D146" s="120" t="s">
        <v>72</v>
      </c>
      <c r="E146" s="121" t="s">
        <v>224</v>
      </c>
      <c r="F146" s="121" t="s">
        <v>225</v>
      </c>
      <c r="I146" s="122"/>
      <c r="J146" s="123">
        <f>BK146</f>
        <v>0</v>
      </c>
      <c r="L146" s="119"/>
      <c r="M146" s="124"/>
      <c r="P146" s="125">
        <f>SUM(P147:P156)</f>
        <v>0</v>
      </c>
      <c r="R146" s="125">
        <f>SUM(R147:R156)</f>
        <v>0</v>
      </c>
      <c r="T146" s="126">
        <f>SUM(T147:T156)</f>
        <v>0</v>
      </c>
      <c r="AR146" s="120" t="s">
        <v>81</v>
      </c>
      <c r="AT146" s="127" t="s">
        <v>72</v>
      </c>
      <c r="AU146" s="127" t="s">
        <v>73</v>
      </c>
      <c r="AY146" s="120" t="s">
        <v>135</v>
      </c>
      <c r="BK146" s="128">
        <f>SUM(BK147:BK156)</f>
        <v>0</v>
      </c>
    </row>
    <row r="147" spans="2:65" s="1" customFormat="1" ht="16.5" customHeight="1">
      <c r="B147" s="31"/>
      <c r="C147" s="131" t="s">
        <v>167</v>
      </c>
      <c r="D147" s="131" t="s">
        <v>138</v>
      </c>
      <c r="E147" s="132" t="s">
        <v>226</v>
      </c>
      <c r="F147" s="133" t="s">
        <v>227</v>
      </c>
      <c r="G147" s="134" t="s">
        <v>228</v>
      </c>
      <c r="H147" s="135">
        <v>60</v>
      </c>
      <c r="I147" s="136"/>
      <c r="J147" s="137">
        <f t="shared" ref="J147:J156" si="0">ROUND(I147*H147,2)</f>
        <v>0</v>
      </c>
      <c r="K147" s="133" t="s">
        <v>1</v>
      </c>
      <c r="L147" s="31"/>
      <c r="M147" s="138" t="s">
        <v>1</v>
      </c>
      <c r="N147" s="139" t="s">
        <v>38</v>
      </c>
      <c r="P147" s="140">
        <f t="shared" ref="P147:P156" si="1">O147*H147</f>
        <v>0</v>
      </c>
      <c r="Q147" s="140">
        <v>0</v>
      </c>
      <c r="R147" s="140">
        <f t="shared" ref="R147:R156" si="2">Q147*H147</f>
        <v>0</v>
      </c>
      <c r="S147" s="140">
        <v>0</v>
      </c>
      <c r="T147" s="141">
        <f t="shared" ref="T147:T156" si="3">S147*H147</f>
        <v>0</v>
      </c>
      <c r="AR147" s="142" t="s">
        <v>141</v>
      </c>
      <c r="AT147" s="142" t="s">
        <v>138</v>
      </c>
      <c r="AU147" s="142" t="s">
        <v>81</v>
      </c>
      <c r="AY147" s="16" t="s">
        <v>135</v>
      </c>
      <c r="BE147" s="143">
        <f t="shared" ref="BE147:BE156" si="4">IF(N147="základní",J147,0)</f>
        <v>0</v>
      </c>
      <c r="BF147" s="143">
        <f t="shared" ref="BF147:BF156" si="5">IF(N147="snížená",J147,0)</f>
        <v>0</v>
      </c>
      <c r="BG147" s="143">
        <f t="shared" ref="BG147:BG156" si="6">IF(N147="zákl. přenesená",J147,0)</f>
        <v>0</v>
      </c>
      <c r="BH147" s="143">
        <f t="shared" ref="BH147:BH156" si="7">IF(N147="sníž. přenesená",J147,0)</f>
        <v>0</v>
      </c>
      <c r="BI147" s="143">
        <f t="shared" ref="BI147:BI156" si="8">IF(N147="nulová",J147,0)</f>
        <v>0</v>
      </c>
      <c r="BJ147" s="16" t="s">
        <v>81</v>
      </c>
      <c r="BK147" s="143">
        <f t="shared" ref="BK147:BK156" si="9">ROUND(I147*H147,2)</f>
        <v>0</v>
      </c>
      <c r="BL147" s="16" t="s">
        <v>141</v>
      </c>
      <c r="BM147" s="142" t="s">
        <v>229</v>
      </c>
    </row>
    <row r="148" spans="2:65" s="1" customFormat="1" ht="16.5" customHeight="1">
      <c r="B148" s="31"/>
      <c r="C148" s="131" t="s">
        <v>172</v>
      </c>
      <c r="D148" s="131" t="s">
        <v>138</v>
      </c>
      <c r="E148" s="132" t="s">
        <v>437</v>
      </c>
      <c r="F148" s="133" t="s">
        <v>231</v>
      </c>
      <c r="G148" s="134" t="s">
        <v>228</v>
      </c>
      <c r="H148" s="135">
        <v>50</v>
      </c>
      <c r="I148" s="136"/>
      <c r="J148" s="137">
        <f t="shared" si="0"/>
        <v>0</v>
      </c>
      <c r="K148" s="133" t="s">
        <v>1</v>
      </c>
      <c r="L148" s="31"/>
      <c r="M148" s="138" t="s">
        <v>1</v>
      </c>
      <c r="N148" s="139" t="s">
        <v>38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141</v>
      </c>
      <c r="AT148" s="142" t="s">
        <v>138</v>
      </c>
      <c r="AU148" s="142" t="s">
        <v>81</v>
      </c>
      <c r="AY148" s="16" t="s">
        <v>135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6" t="s">
        <v>81</v>
      </c>
      <c r="BK148" s="143">
        <f t="shared" si="9"/>
        <v>0</v>
      </c>
      <c r="BL148" s="16" t="s">
        <v>141</v>
      </c>
      <c r="BM148" s="142" t="s">
        <v>232</v>
      </c>
    </row>
    <row r="149" spans="2:65" s="1" customFormat="1" ht="16.5" customHeight="1">
      <c r="B149" s="31"/>
      <c r="C149" s="131" t="s">
        <v>178</v>
      </c>
      <c r="D149" s="131" t="s">
        <v>138</v>
      </c>
      <c r="E149" s="132" t="s">
        <v>474</v>
      </c>
      <c r="F149" s="133" t="s">
        <v>475</v>
      </c>
      <c r="G149" s="134" t="s">
        <v>228</v>
      </c>
      <c r="H149" s="135">
        <v>12</v>
      </c>
      <c r="I149" s="136"/>
      <c r="J149" s="137">
        <f t="shared" si="0"/>
        <v>0</v>
      </c>
      <c r="K149" s="133" t="s">
        <v>1</v>
      </c>
      <c r="L149" s="31"/>
      <c r="M149" s="138" t="s">
        <v>1</v>
      </c>
      <c r="N149" s="139" t="s">
        <v>38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141</v>
      </c>
      <c r="AT149" s="142" t="s">
        <v>138</v>
      </c>
      <c r="AU149" s="142" t="s">
        <v>81</v>
      </c>
      <c r="AY149" s="16" t="s">
        <v>135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6" t="s">
        <v>81</v>
      </c>
      <c r="BK149" s="143">
        <f t="shared" si="9"/>
        <v>0</v>
      </c>
      <c r="BL149" s="16" t="s">
        <v>141</v>
      </c>
      <c r="BM149" s="142" t="s">
        <v>235</v>
      </c>
    </row>
    <row r="150" spans="2:65" s="1" customFormat="1" ht="16.5" customHeight="1">
      <c r="B150" s="31"/>
      <c r="C150" s="131" t="s">
        <v>219</v>
      </c>
      <c r="D150" s="131" t="s">
        <v>138</v>
      </c>
      <c r="E150" s="132" t="s">
        <v>476</v>
      </c>
      <c r="F150" s="133" t="s">
        <v>477</v>
      </c>
      <c r="G150" s="134" t="s">
        <v>228</v>
      </c>
      <c r="H150" s="135">
        <v>30</v>
      </c>
      <c r="I150" s="136"/>
      <c r="J150" s="137">
        <f t="shared" si="0"/>
        <v>0</v>
      </c>
      <c r="K150" s="133" t="s">
        <v>1</v>
      </c>
      <c r="L150" s="31"/>
      <c r="M150" s="138" t="s">
        <v>1</v>
      </c>
      <c r="N150" s="139" t="s">
        <v>38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141</v>
      </c>
      <c r="AT150" s="142" t="s">
        <v>138</v>
      </c>
      <c r="AU150" s="142" t="s">
        <v>81</v>
      </c>
      <c r="AY150" s="16" t="s">
        <v>135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6" t="s">
        <v>81</v>
      </c>
      <c r="BK150" s="143">
        <f t="shared" si="9"/>
        <v>0</v>
      </c>
      <c r="BL150" s="16" t="s">
        <v>141</v>
      </c>
      <c r="BM150" s="142" t="s">
        <v>238</v>
      </c>
    </row>
    <row r="151" spans="2:65" s="1" customFormat="1" ht="16.5" customHeight="1">
      <c r="B151" s="31"/>
      <c r="C151" s="131" t="s">
        <v>239</v>
      </c>
      <c r="D151" s="131" t="s">
        <v>138</v>
      </c>
      <c r="E151" s="132" t="s">
        <v>243</v>
      </c>
      <c r="F151" s="133" t="s">
        <v>244</v>
      </c>
      <c r="G151" s="134" t="s">
        <v>228</v>
      </c>
      <c r="H151" s="135">
        <v>10</v>
      </c>
      <c r="I151" s="136"/>
      <c r="J151" s="137">
        <f t="shared" si="0"/>
        <v>0</v>
      </c>
      <c r="K151" s="133" t="s">
        <v>1</v>
      </c>
      <c r="L151" s="31"/>
      <c r="M151" s="138" t="s">
        <v>1</v>
      </c>
      <c r="N151" s="139" t="s">
        <v>38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141</v>
      </c>
      <c r="AT151" s="142" t="s">
        <v>138</v>
      </c>
      <c r="AU151" s="142" t="s">
        <v>81</v>
      </c>
      <c r="AY151" s="16" t="s">
        <v>135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6" t="s">
        <v>81</v>
      </c>
      <c r="BK151" s="143">
        <f t="shared" si="9"/>
        <v>0</v>
      </c>
      <c r="BL151" s="16" t="s">
        <v>141</v>
      </c>
      <c r="BM151" s="142" t="s">
        <v>242</v>
      </c>
    </row>
    <row r="152" spans="2:65" s="1" customFormat="1" ht="16.5" customHeight="1">
      <c r="B152" s="31"/>
      <c r="C152" s="131" t="s">
        <v>8</v>
      </c>
      <c r="D152" s="131" t="s">
        <v>138</v>
      </c>
      <c r="E152" s="132" t="s">
        <v>247</v>
      </c>
      <c r="F152" s="133" t="s">
        <v>248</v>
      </c>
      <c r="G152" s="134" t="s">
        <v>228</v>
      </c>
      <c r="H152" s="135">
        <v>10</v>
      </c>
      <c r="I152" s="136"/>
      <c r="J152" s="137">
        <f t="shared" si="0"/>
        <v>0</v>
      </c>
      <c r="K152" s="133" t="s">
        <v>1</v>
      </c>
      <c r="L152" s="31"/>
      <c r="M152" s="138" t="s">
        <v>1</v>
      </c>
      <c r="N152" s="139" t="s">
        <v>38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141</v>
      </c>
      <c r="AT152" s="142" t="s">
        <v>138</v>
      </c>
      <c r="AU152" s="142" t="s">
        <v>81</v>
      </c>
      <c r="AY152" s="16" t="s">
        <v>135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6" t="s">
        <v>81</v>
      </c>
      <c r="BK152" s="143">
        <f t="shared" si="9"/>
        <v>0</v>
      </c>
      <c r="BL152" s="16" t="s">
        <v>141</v>
      </c>
      <c r="BM152" s="142" t="s">
        <v>245</v>
      </c>
    </row>
    <row r="153" spans="2:65" s="1" customFormat="1" ht="16.5" customHeight="1">
      <c r="B153" s="31"/>
      <c r="C153" s="131" t="s">
        <v>246</v>
      </c>
      <c r="D153" s="131" t="s">
        <v>138</v>
      </c>
      <c r="E153" s="132" t="s">
        <v>250</v>
      </c>
      <c r="F153" s="133" t="s">
        <v>251</v>
      </c>
      <c r="G153" s="134" t="s">
        <v>228</v>
      </c>
      <c r="H153" s="135">
        <v>30</v>
      </c>
      <c r="I153" s="136"/>
      <c r="J153" s="137">
        <f t="shared" si="0"/>
        <v>0</v>
      </c>
      <c r="K153" s="133" t="s">
        <v>1</v>
      </c>
      <c r="L153" s="31"/>
      <c r="M153" s="138" t="s">
        <v>1</v>
      </c>
      <c r="N153" s="139" t="s">
        <v>38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141</v>
      </c>
      <c r="AT153" s="142" t="s">
        <v>138</v>
      </c>
      <c r="AU153" s="142" t="s">
        <v>81</v>
      </c>
      <c r="AY153" s="16" t="s">
        <v>135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6" t="s">
        <v>81</v>
      </c>
      <c r="BK153" s="143">
        <f t="shared" si="9"/>
        <v>0</v>
      </c>
      <c r="BL153" s="16" t="s">
        <v>141</v>
      </c>
      <c r="BM153" s="142" t="s">
        <v>249</v>
      </c>
    </row>
    <row r="154" spans="2:65" s="1" customFormat="1" ht="16.5" customHeight="1">
      <c r="B154" s="31"/>
      <c r="C154" s="131" t="s">
        <v>229</v>
      </c>
      <c r="D154" s="131" t="s">
        <v>138</v>
      </c>
      <c r="E154" s="132" t="s">
        <v>254</v>
      </c>
      <c r="F154" s="133" t="s">
        <v>255</v>
      </c>
      <c r="G154" s="134" t="s">
        <v>228</v>
      </c>
      <c r="H154" s="135">
        <v>30</v>
      </c>
      <c r="I154" s="136"/>
      <c r="J154" s="137">
        <f t="shared" si="0"/>
        <v>0</v>
      </c>
      <c r="K154" s="133" t="s">
        <v>1</v>
      </c>
      <c r="L154" s="31"/>
      <c r="M154" s="138" t="s">
        <v>1</v>
      </c>
      <c r="N154" s="139" t="s">
        <v>38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141</v>
      </c>
      <c r="AT154" s="142" t="s">
        <v>138</v>
      </c>
      <c r="AU154" s="142" t="s">
        <v>81</v>
      </c>
      <c r="AY154" s="16" t="s">
        <v>135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6" t="s">
        <v>81</v>
      </c>
      <c r="BK154" s="143">
        <f t="shared" si="9"/>
        <v>0</v>
      </c>
      <c r="BL154" s="16" t="s">
        <v>141</v>
      </c>
      <c r="BM154" s="142" t="s">
        <v>252</v>
      </c>
    </row>
    <row r="155" spans="2:65" s="1" customFormat="1" ht="37.700000000000003" customHeight="1">
      <c r="B155" s="31"/>
      <c r="C155" s="131" t="s">
        <v>253</v>
      </c>
      <c r="D155" s="131" t="s">
        <v>138</v>
      </c>
      <c r="E155" s="132" t="s">
        <v>257</v>
      </c>
      <c r="F155" s="133" t="s">
        <v>258</v>
      </c>
      <c r="G155" s="134" t="s">
        <v>201</v>
      </c>
      <c r="H155" s="135">
        <v>16</v>
      </c>
      <c r="I155" s="136"/>
      <c r="J155" s="137">
        <f t="shared" si="0"/>
        <v>0</v>
      </c>
      <c r="K155" s="133" t="s">
        <v>1</v>
      </c>
      <c r="L155" s="31"/>
      <c r="M155" s="138" t="s">
        <v>1</v>
      </c>
      <c r="N155" s="139" t="s">
        <v>38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141</v>
      </c>
      <c r="AT155" s="142" t="s">
        <v>138</v>
      </c>
      <c r="AU155" s="142" t="s">
        <v>81</v>
      </c>
      <c r="AY155" s="16" t="s">
        <v>135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6" t="s">
        <v>81</v>
      </c>
      <c r="BK155" s="143">
        <f t="shared" si="9"/>
        <v>0</v>
      </c>
      <c r="BL155" s="16" t="s">
        <v>141</v>
      </c>
      <c r="BM155" s="142" t="s">
        <v>256</v>
      </c>
    </row>
    <row r="156" spans="2:65" s="1" customFormat="1" ht="16.5" customHeight="1">
      <c r="B156" s="31"/>
      <c r="C156" s="131" t="s">
        <v>232</v>
      </c>
      <c r="D156" s="131" t="s">
        <v>138</v>
      </c>
      <c r="E156" s="132" t="s">
        <v>261</v>
      </c>
      <c r="F156" s="133" t="s">
        <v>262</v>
      </c>
      <c r="G156" s="134" t="s">
        <v>201</v>
      </c>
      <c r="H156" s="135">
        <v>80</v>
      </c>
      <c r="I156" s="136"/>
      <c r="J156" s="137">
        <f t="shared" si="0"/>
        <v>0</v>
      </c>
      <c r="K156" s="133" t="s">
        <v>1</v>
      </c>
      <c r="L156" s="31"/>
      <c r="M156" s="138" t="s">
        <v>1</v>
      </c>
      <c r="N156" s="139" t="s">
        <v>38</v>
      </c>
      <c r="P156" s="140">
        <f t="shared" si="1"/>
        <v>0</v>
      </c>
      <c r="Q156" s="140">
        <v>0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141</v>
      </c>
      <c r="AT156" s="142" t="s">
        <v>138</v>
      </c>
      <c r="AU156" s="142" t="s">
        <v>81</v>
      </c>
      <c r="AY156" s="16" t="s">
        <v>135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6" t="s">
        <v>81</v>
      </c>
      <c r="BK156" s="143">
        <f t="shared" si="9"/>
        <v>0</v>
      </c>
      <c r="BL156" s="16" t="s">
        <v>141</v>
      </c>
      <c r="BM156" s="142" t="s">
        <v>259</v>
      </c>
    </row>
    <row r="157" spans="2:65" s="11" customFormat="1" ht="26.1" customHeight="1">
      <c r="B157" s="119"/>
      <c r="D157" s="120" t="s">
        <v>72</v>
      </c>
      <c r="E157" s="121" t="s">
        <v>264</v>
      </c>
      <c r="F157" s="121" t="s">
        <v>265</v>
      </c>
      <c r="I157" s="122"/>
      <c r="J157" s="123">
        <f>BK157</f>
        <v>0</v>
      </c>
      <c r="L157" s="119"/>
      <c r="M157" s="124"/>
      <c r="P157" s="125">
        <f>SUM(P158:P166)</f>
        <v>0</v>
      </c>
      <c r="R157" s="125">
        <f>SUM(R158:R166)</f>
        <v>0</v>
      </c>
      <c r="T157" s="126">
        <f>SUM(T158:T166)</f>
        <v>0</v>
      </c>
      <c r="AR157" s="120" t="s">
        <v>81</v>
      </c>
      <c r="AT157" s="127" t="s">
        <v>72</v>
      </c>
      <c r="AU157" s="127" t="s">
        <v>73</v>
      </c>
      <c r="AY157" s="120" t="s">
        <v>135</v>
      </c>
      <c r="BK157" s="128">
        <f>SUM(BK158:BK166)</f>
        <v>0</v>
      </c>
    </row>
    <row r="158" spans="2:65" s="1" customFormat="1" ht="16.5" customHeight="1">
      <c r="B158" s="31"/>
      <c r="C158" s="131" t="s">
        <v>260</v>
      </c>
      <c r="D158" s="131" t="s">
        <v>138</v>
      </c>
      <c r="E158" s="132" t="s">
        <v>266</v>
      </c>
      <c r="F158" s="133" t="s">
        <v>267</v>
      </c>
      <c r="G158" s="134" t="s">
        <v>228</v>
      </c>
      <c r="H158" s="135">
        <v>8</v>
      </c>
      <c r="I158" s="136"/>
      <c r="J158" s="137">
        <f t="shared" ref="J158:J166" si="10">ROUND(I158*H158,2)</f>
        <v>0</v>
      </c>
      <c r="K158" s="133" t="s">
        <v>1</v>
      </c>
      <c r="L158" s="31"/>
      <c r="M158" s="138" t="s">
        <v>1</v>
      </c>
      <c r="N158" s="139" t="s">
        <v>38</v>
      </c>
      <c r="P158" s="140">
        <f t="shared" ref="P158:P166" si="11">O158*H158</f>
        <v>0</v>
      </c>
      <c r="Q158" s="140">
        <v>0</v>
      </c>
      <c r="R158" s="140">
        <f t="shared" ref="R158:R166" si="12">Q158*H158</f>
        <v>0</v>
      </c>
      <c r="S158" s="140">
        <v>0</v>
      </c>
      <c r="T158" s="141">
        <f t="shared" ref="T158:T166" si="13">S158*H158</f>
        <v>0</v>
      </c>
      <c r="AR158" s="142" t="s">
        <v>141</v>
      </c>
      <c r="AT158" s="142" t="s">
        <v>138</v>
      </c>
      <c r="AU158" s="142" t="s">
        <v>81</v>
      </c>
      <c r="AY158" s="16" t="s">
        <v>135</v>
      </c>
      <c r="BE158" s="143">
        <f t="shared" ref="BE158:BE166" si="14">IF(N158="základní",J158,0)</f>
        <v>0</v>
      </c>
      <c r="BF158" s="143">
        <f t="shared" ref="BF158:BF166" si="15">IF(N158="snížená",J158,0)</f>
        <v>0</v>
      </c>
      <c r="BG158" s="143">
        <f t="shared" ref="BG158:BG166" si="16">IF(N158="zákl. přenesená",J158,0)</f>
        <v>0</v>
      </c>
      <c r="BH158" s="143">
        <f t="shared" ref="BH158:BH166" si="17">IF(N158="sníž. přenesená",J158,0)</f>
        <v>0</v>
      </c>
      <c r="BI158" s="143">
        <f t="shared" ref="BI158:BI166" si="18">IF(N158="nulová",J158,0)</f>
        <v>0</v>
      </c>
      <c r="BJ158" s="16" t="s">
        <v>81</v>
      </c>
      <c r="BK158" s="143">
        <f t="shared" ref="BK158:BK166" si="19">ROUND(I158*H158,2)</f>
        <v>0</v>
      </c>
      <c r="BL158" s="16" t="s">
        <v>141</v>
      </c>
      <c r="BM158" s="142" t="s">
        <v>263</v>
      </c>
    </row>
    <row r="159" spans="2:65" s="1" customFormat="1" ht="16.5" customHeight="1">
      <c r="B159" s="31"/>
      <c r="C159" s="131" t="s">
        <v>235</v>
      </c>
      <c r="D159" s="131" t="s">
        <v>138</v>
      </c>
      <c r="E159" s="132" t="s">
        <v>270</v>
      </c>
      <c r="F159" s="133" t="s">
        <v>271</v>
      </c>
      <c r="G159" s="134" t="s">
        <v>228</v>
      </c>
      <c r="H159" s="135">
        <v>10</v>
      </c>
      <c r="I159" s="136"/>
      <c r="J159" s="137">
        <f t="shared" si="10"/>
        <v>0</v>
      </c>
      <c r="K159" s="133" t="s">
        <v>1</v>
      </c>
      <c r="L159" s="31"/>
      <c r="M159" s="138" t="s">
        <v>1</v>
      </c>
      <c r="N159" s="139" t="s">
        <v>38</v>
      </c>
      <c r="P159" s="140">
        <f t="shared" si="11"/>
        <v>0</v>
      </c>
      <c r="Q159" s="140">
        <v>0</v>
      </c>
      <c r="R159" s="140">
        <f t="shared" si="12"/>
        <v>0</v>
      </c>
      <c r="S159" s="140">
        <v>0</v>
      </c>
      <c r="T159" s="141">
        <f t="shared" si="13"/>
        <v>0</v>
      </c>
      <c r="AR159" s="142" t="s">
        <v>141</v>
      </c>
      <c r="AT159" s="142" t="s">
        <v>138</v>
      </c>
      <c r="AU159" s="142" t="s">
        <v>81</v>
      </c>
      <c r="AY159" s="16" t="s">
        <v>135</v>
      </c>
      <c r="BE159" s="143">
        <f t="shared" si="14"/>
        <v>0</v>
      </c>
      <c r="BF159" s="143">
        <f t="shared" si="15"/>
        <v>0</v>
      </c>
      <c r="BG159" s="143">
        <f t="shared" si="16"/>
        <v>0</v>
      </c>
      <c r="BH159" s="143">
        <f t="shared" si="17"/>
        <v>0</v>
      </c>
      <c r="BI159" s="143">
        <f t="shared" si="18"/>
        <v>0</v>
      </c>
      <c r="BJ159" s="16" t="s">
        <v>81</v>
      </c>
      <c r="BK159" s="143">
        <f t="shared" si="19"/>
        <v>0</v>
      </c>
      <c r="BL159" s="16" t="s">
        <v>141</v>
      </c>
      <c r="BM159" s="142" t="s">
        <v>268</v>
      </c>
    </row>
    <row r="160" spans="2:65" s="1" customFormat="1" ht="16.5" customHeight="1">
      <c r="B160" s="31"/>
      <c r="C160" s="131" t="s">
        <v>269</v>
      </c>
      <c r="D160" s="131" t="s">
        <v>138</v>
      </c>
      <c r="E160" s="132" t="s">
        <v>478</v>
      </c>
      <c r="F160" s="133" t="s">
        <v>479</v>
      </c>
      <c r="G160" s="134" t="s">
        <v>228</v>
      </c>
      <c r="H160" s="135">
        <v>4</v>
      </c>
      <c r="I160" s="136"/>
      <c r="J160" s="137">
        <f t="shared" si="10"/>
        <v>0</v>
      </c>
      <c r="K160" s="133" t="s">
        <v>1</v>
      </c>
      <c r="L160" s="31"/>
      <c r="M160" s="138" t="s">
        <v>1</v>
      </c>
      <c r="N160" s="139" t="s">
        <v>38</v>
      </c>
      <c r="P160" s="140">
        <f t="shared" si="11"/>
        <v>0</v>
      </c>
      <c r="Q160" s="140">
        <v>0</v>
      </c>
      <c r="R160" s="140">
        <f t="shared" si="12"/>
        <v>0</v>
      </c>
      <c r="S160" s="140">
        <v>0</v>
      </c>
      <c r="T160" s="141">
        <f t="shared" si="13"/>
        <v>0</v>
      </c>
      <c r="AR160" s="142" t="s">
        <v>141</v>
      </c>
      <c r="AT160" s="142" t="s">
        <v>138</v>
      </c>
      <c r="AU160" s="142" t="s">
        <v>81</v>
      </c>
      <c r="AY160" s="16" t="s">
        <v>135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6" t="s">
        <v>81</v>
      </c>
      <c r="BK160" s="143">
        <f t="shared" si="19"/>
        <v>0</v>
      </c>
      <c r="BL160" s="16" t="s">
        <v>141</v>
      </c>
      <c r="BM160" s="142" t="s">
        <v>272</v>
      </c>
    </row>
    <row r="161" spans="2:65" s="1" customFormat="1" ht="16.5" customHeight="1">
      <c r="B161" s="31"/>
      <c r="C161" s="131" t="s">
        <v>238</v>
      </c>
      <c r="D161" s="131" t="s">
        <v>138</v>
      </c>
      <c r="E161" s="132" t="s">
        <v>276</v>
      </c>
      <c r="F161" s="133" t="s">
        <v>277</v>
      </c>
      <c r="G161" s="134" t="s">
        <v>201</v>
      </c>
      <c r="H161" s="135">
        <v>1</v>
      </c>
      <c r="I161" s="136"/>
      <c r="J161" s="137">
        <f t="shared" si="10"/>
        <v>0</v>
      </c>
      <c r="K161" s="133" t="s">
        <v>1</v>
      </c>
      <c r="L161" s="31"/>
      <c r="M161" s="138" t="s">
        <v>1</v>
      </c>
      <c r="N161" s="139" t="s">
        <v>38</v>
      </c>
      <c r="P161" s="140">
        <f t="shared" si="11"/>
        <v>0</v>
      </c>
      <c r="Q161" s="140">
        <v>0</v>
      </c>
      <c r="R161" s="140">
        <f t="shared" si="12"/>
        <v>0</v>
      </c>
      <c r="S161" s="140">
        <v>0</v>
      </c>
      <c r="T161" s="141">
        <f t="shared" si="13"/>
        <v>0</v>
      </c>
      <c r="AR161" s="142" t="s">
        <v>141</v>
      </c>
      <c r="AT161" s="142" t="s">
        <v>138</v>
      </c>
      <c r="AU161" s="142" t="s">
        <v>81</v>
      </c>
      <c r="AY161" s="16" t="s">
        <v>135</v>
      </c>
      <c r="BE161" s="143">
        <f t="shared" si="14"/>
        <v>0</v>
      </c>
      <c r="BF161" s="143">
        <f t="shared" si="15"/>
        <v>0</v>
      </c>
      <c r="BG161" s="143">
        <f t="shared" si="16"/>
        <v>0</v>
      </c>
      <c r="BH161" s="143">
        <f t="shared" si="17"/>
        <v>0</v>
      </c>
      <c r="BI161" s="143">
        <f t="shared" si="18"/>
        <v>0</v>
      </c>
      <c r="BJ161" s="16" t="s">
        <v>81</v>
      </c>
      <c r="BK161" s="143">
        <f t="shared" si="19"/>
        <v>0</v>
      </c>
      <c r="BL161" s="16" t="s">
        <v>141</v>
      </c>
      <c r="BM161" s="142" t="s">
        <v>275</v>
      </c>
    </row>
    <row r="162" spans="2:65" s="1" customFormat="1" ht="37.700000000000003" customHeight="1">
      <c r="B162" s="31"/>
      <c r="C162" s="131" t="s">
        <v>7</v>
      </c>
      <c r="D162" s="131" t="s">
        <v>138</v>
      </c>
      <c r="E162" s="132" t="s">
        <v>480</v>
      </c>
      <c r="F162" s="133" t="s">
        <v>280</v>
      </c>
      <c r="G162" s="134" t="s">
        <v>215</v>
      </c>
      <c r="H162" s="135">
        <v>1</v>
      </c>
      <c r="I162" s="136"/>
      <c r="J162" s="137">
        <f t="shared" si="10"/>
        <v>0</v>
      </c>
      <c r="K162" s="133" t="s">
        <v>1</v>
      </c>
      <c r="L162" s="31"/>
      <c r="M162" s="138" t="s">
        <v>1</v>
      </c>
      <c r="N162" s="139" t="s">
        <v>38</v>
      </c>
      <c r="P162" s="140">
        <f t="shared" si="11"/>
        <v>0</v>
      </c>
      <c r="Q162" s="140">
        <v>0</v>
      </c>
      <c r="R162" s="140">
        <f t="shared" si="12"/>
        <v>0</v>
      </c>
      <c r="S162" s="140">
        <v>0</v>
      </c>
      <c r="T162" s="141">
        <f t="shared" si="13"/>
        <v>0</v>
      </c>
      <c r="AR162" s="142" t="s">
        <v>141</v>
      </c>
      <c r="AT162" s="142" t="s">
        <v>138</v>
      </c>
      <c r="AU162" s="142" t="s">
        <v>81</v>
      </c>
      <c r="AY162" s="16" t="s">
        <v>135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6" t="s">
        <v>81</v>
      </c>
      <c r="BK162" s="143">
        <f t="shared" si="19"/>
        <v>0</v>
      </c>
      <c r="BL162" s="16" t="s">
        <v>141</v>
      </c>
      <c r="BM162" s="142" t="s">
        <v>278</v>
      </c>
    </row>
    <row r="163" spans="2:65" s="1" customFormat="1" ht="48.95" customHeight="1">
      <c r="B163" s="31"/>
      <c r="C163" s="131" t="s">
        <v>242</v>
      </c>
      <c r="D163" s="131" t="s">
        <v>138</v>
      </c>
      <c r="E163" s="132" t="s">
        <v>283</v>
      </c>
      <c r="F163" s="133" t="s">
        <v>284</v>
      </c>
      <c r="G163" s="134" t="s">
        <v>215</v>
      </c>
      <c r="H163" s="135">
        <v>1</v>
      </c>
      <c r="I163" s="136"/>
      <c r="J163" s="137">
        <f t="shared" si="10"/>
        <v>0</v>
      </c>
      <c r="K163" s="133" t="s">
        <v>1</v>
      </c>
      <c r="L163" s="31"/>
      <c r="M163" s="138" t="s">
        <v>1</v>
      </c>
      <c r="N163" s="139" t="s">
        <v>38</v>
      </c>
      <c r="P163" s="140">
        <f t="shared" si="11"/>
        <v>0</v>
      </c>
      <c r="Q163" s="140">
        <v>0</v>
      </c>
      <c r="R163" s="140">
        <f t="shared" si="12"/>
        <v>0</v>
      </c>
      <c r="S163" s="140">
        <v>0</v>
      </c>
      <c r="T163" s="141">
        <f t="shared" si="13"/>
        <v>0</v>
      </c>
      <c r="AR163" s="142" t="s">
        <v>141</v>
      </c>
      <c r="AT163" s="142" t="s">
        <v>138</v>
      </c>
      <c r="AU163" s="142" t="s">
        <v>81</v>
      </c>
      <c r="AY163" s="16" t="s">
        <v>135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6" t="s">
        <v>81</v>
      </c>
      <c r="BK163" s="143">
        <f t="shared" si="19"/>
        <v>0</v>
      </c>
      <c r="BL163" s="16" t="s">
        <v>141</v>
      </c>
      <c r="BM163" s="142" t="s">
        <v>281</v>
      </c>
    </row>
    <row r="164" spans="2:65" s="1" customFormat="1" ht="16.5" customHeight="1">
      <c r="B164" s="31"/>
      <c r="C164" s="131" t="s">
        <v>282</v>
      </c>
      <c r="D164" s="131" t="s">
        <v>138</v>
      </c>
      <c r="E164" s="132" t="s">
        <v>481</v>
      </c>
      <c r="F164" s="133" t="s">
        <v>287</v>
      </c>
      <c r="G164" s="134" t="s">
        <v>215</v>
      </c>
      <c r="H164" s="135">
        <v>1</v>
      </c>
      <c r="I164" s="136"/>
      <c r="J164" s="137">
        <f t="shared" si="10"/>
        <v>0</v>
      </c>
      <c r="K164" s="133" t="s">
        <v>1</v>
      </c>
      <c r="L164" s="31"/>
      <c r="M164" s="138" t="s">
        <v>1</v>
      </c>
      <c r="N164" s="139" t="s">
        <v>38</v>
      </c>
      <c r="P164" s="140">
        <f t="shared" si="11"/>
        <v>0</v>
      </c>
      <c r="Q164" s="140">
        <v>0</v>
      </c>
      <c r="R164" s="140">
        <f t="shared" si="12"/>
        <v>0</v>
      </c>
      <c r="S164" s="140">
        <v>0</v>
      </c>
      <c r="T164" s="141">
        <f t="shared" si="13"/>
        <v>0</v>
      </c>
      <c r="AR164" s="142" t="s">
        <v>141</v>
      </c>
      <c r="AT164" s="142" t="s">
        <v>138</v>
      </c>
      <c r="AU164" s="142" t="s">
        <v>81</v>
      </c>
      <c r="AY164" s="16" t="s">
        <v>135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6" t="s">
        <v>81</v>
      </c>
      <c r="BK164" s="143">
        <f t="shared" si="19"/>
        <v>0</v>
      </c>
      <c r="BL164" s="16" t="s">
        <v>141</v>
      </c>
      <c r="BM164" s="142" t="s">
        <v>285</v>
      </c>
    </row>
    <row r="165" spans="2:65" s="1" customFormat="1" ht="66.75" customHeight="1">
      <c r="B165" s="31"/>
      <c r="C165" s="131" t="s">
        <v>245</v>
      </c>
      <c r="D165" s="131" t="s">
        <v>138</v>
      </c>
      <c r="E165" s="132" t="s">
        <v>482</v>
      </c>
      <c r="F165" s="133" t="s">
        <v>291</v>
      </c>
      <c r="G165" s="134" t="s">
        <v>215</v>
      </c>
      <c r="H165" s="135">
        <v>1</v>
      </c>
      <c r="I165" s="136"/>
      <c r="J165" s="137">
        <f t="shared" si="10"/>
        <v>0</v>
      </c>
      <c r="K165" s="133" t="s">
        <v>1</v>
      </c>
      <c r="L165" s="31"/>
      <c r="M165" s="138" t="s">
        <v>1</v>
      </c>
      <c r="N165" s="139" t="s">
        <v>38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141</v>
      </c>
      <c r="AT165" s="142" t="s">
        <v>138</v>
      </c>
      <c r="AU165" s="142" t="s">
        <v>81</v>
      </c>
      <c r="AY165" s="16" t="s">
        <v>135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6" t="s">
        <v>81</v>
      </c>
      <c r="BK165" s="143">
        <f t="shared" si="19"/>
        <v>0</v>
      </c>
      <c r="BL165" s="16" t="s">
        <v>141</v>
      </c>
      <c r="BM165" s="142" t="s">
        <v>288</v>
      </c>
    </row>
    <row r="166" spans="2:65" s="1" customFormat="1" ht="44.25" customHeight="1">
      <c r="B166" s="31"/>
      <c r="C166" s="131" t="s">
        <v>289</v>
      </c>
      <c r="D166" s="131" t="s">
        <v>138</v>
      </c>
      <c r="E166" s="132" t="s">
        <v>483</v>
      </c>
      <c r="F166" s="133" t="s">
        <v>294</v>
      </c>
      <c r="G166" s="134" t="s">
        <v>215</v>
      </c>
      <c r="H166" s="135">
        <v>1</v>
      </c>
      <c r="I166" s="136"/>
      <c r="J166" s="137">
        <f t="shared" si="10"/>
        <v>0</v>
      </c>
      <c r="K166" s="133" t="s">
        <v>1</v>
      </c>
      <c r="L166" s="31"/>
      <c r="M166" s="138" t="s">
        <v>1</v>
      </c>
      <c r="N166" s="139" t="s">
        <v>38</v>
      </c>
      <c r="P166" s="140">
        <f t="shared" si="11"/>
        <v>0</v>
      </c>
      <c r="Q166" s="140">
        <v>0</v>
      </c>
      <c r="R166" s="140">
        <f t="shared" si="12"/>
        <v>0</v>
      </c>
      <c r="S166" s="140">
        <v>0</v>
      </c>
      <c r="T166" s="141">
        <f t="shared" si="13"/>
        <v>0</v>
      </c>
      <c r="AR166" s="142" t="s">
        <v>141</v>
      </c>
      <c r="AT166" s="142" t="s">
        <v>138</v>
      </c>
      <c r="AU166" s="142" t="s">
        <v>81</v>
      </c>
      <c r="AY166" s="16" t="s">
        <v>135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6" t="s">
        <v>81</v>
      </c>
      <c r="BK166" s="143">
        <f t="shared" si="19"/>
        <v>0</v>
      </c>
      <c r="BL166" s="16" t="s">
        <v>141</v>
      </c>
      <c r="BM166" s="142" t="s">
        <v>292</v>
      </c>
    </row>
    <row r="167" spans="2:65" s="11" customFormat="1" ht="26.1" customHeight="1">
      <c r="B167" s="119"/>
      <c r="D167" s="120" t="s">
        <v>72</v>
      </c>
      <c r="E167" s="121" t="s">
        <v>296</v>
      </c>
      <c r="F167" s="121" t="s">
        <v>297</v>
      </c>
      <c r="I167" s="122"/>
      <c r="J167" s="123">
        <f>BK167</f>
        <v>0</v>
      </c>
      <c r="L167" s="119"/>
      <c r="M167" s="124"/>
      <c r="P167" s="125">
        <f>SUM(P168:P172)</f>
        <v>0</v>
      </c>
      <c r="R167" s="125">
        <f>SUM(R168:R172)</f>
        <v>0</v>
      </c>
      <c r="T167" s="126">
        <f>SUM(T168:T172)</f>
        <v>0</v>
      </c>
      <c r="AR167" s="120" t="s">
        <v>81</v>
      </c>
      <c r="AT167" s="127" t="s">
        <v>72</v>
      </c>
      <c r="AU167" s="127" t="s">
        <v>73</v>
      </c>
      <c r="AY167" s="120" t="s">
        <v>135</v>
      </c>
      <c r="BK167" s="128">
        <f>SUM(BK168:BK172)</f>
        <v>0</v>
      </c>
    </row>
    <row r="168" spans="2:65" s="1" customFormat="1" ht="16.5" customHeight="1">
      <c r="B168" s="31"/>
      <c r="C168" s="131" t="s">
        <v>249</v>
      </c>
      <c r="D168" s="131" t="s">
        <v>138</v>
      </c>
      <c r="E168" s="132" t="s">
        <v>484</v>
      </c>
      <c r="F168" s="133" t="s">
        <v>300</v>
      </c>
      <c r="G168" s="134" t="s">
        <v>201</v>
      </c>
      <c r="H168" s="135">
        <v>1</v>
      </c>
      <c r="I168" s="136"/>
      <c r="J168" s="137">
        <f>ROUND(I168*H168,2)</f>
        <v>0</v>
      </c>
      <c r="K168" s="133" t="s">
        <v>1</v>
      </c>
      <c r="L168" s="31"/>
      <c r="M168" s="138" t="s">
        <v>1</v>
      </c>
      <c r="N168" s="139" t="s">
        <v>38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141</v>
      </c>
      <c r="AT168" s="142" t="s">
        <v>138</v>
      </c>
      <c r="AU168" s="142" t="s">
        <v>81</v>
      </c>
      <c r="AY168" s="16" t="s">
        <v>135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81</v>
      </c>
      <c r="BK168" s="143">
        <f>ROUND(I168*H168,2)</f>
        <v>0</v>
      </c>
      <c r="BL168" s="16" t="s">
        <v>141</v>
      </c>
      <c r="BM168" s="142" t="s">
        <v>295</v>
      </c>
    </row>
    <row r="169" spans="2:65" s="1" customFormat="1" ht="107.25">
      <c r="B169" s="31"/>
      <c r="D169" s="149" t="s">
        <v>202</v>
      </c>
      <c r="F169" s="150" t="s">
        <v>485</v>
      </c>
      <c r="I169" s="151"/>
      <c r="L169" s="31"/>
      <c r="M169" s="152"/>
      <c r="T169" s="53"/>
      <c r="AT169" s="16" t="s">
        <v>202</v>
      </c>
      <c r="AU169" s="16" t="s">
        <v>81</v>
      </c>
    </row>
    <row r="170" spans="2:65" s="1" customFormat="1" ht="16.5" customHeight="1">
      <c r="B170" s="31"/>
      <c r="C170" s="131" t="s">
        <v>298</v>
      </c>
      <c r="D170" s="131" t="s">
        <v>138</v>
      </c>
      <c r="E170" s="132" t="s">
        <v>486</v>
      </c>
      <c r="F170" s="133" t="s">
        <v>452</v>
      </c>
      <c r="G170" s="134" t="s">
        <v>453</v>
      </c>
      <c r="H170" s="135">
        <v>1</v>
      </c>
      <c r="I170" s="136"/>
      <c r="J170" s="137">
        <f>ROUND(I170*H170,2)</f>
        <v>0</v>
      </c>
      <c r="K170" s="133" t="s">
        <v>1</v>
      </c>
      <c r="L170" s="31"/>
      <c r="M170" s="138" t="s">
        <v>1</v>
      </c>
      <c r="N170" s="139" t="s">
        <v>38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141</v>
      </c>
      <c r="AT170" s="142" t="s">
        <v>138</v>
      </c>
      <c r="AU170" s="142" t="s">
        <v>81</v>
      </c>
      <c r="AY170" s="16" t="s">
        <v>135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81</v>
      </c>
      <c r="BK170" s="143">
        <f>ROUND(I170*H170,2)</f>
        <v>0</v>
      </c>
      <c r="BL170" s="16" t="s">
        <v>141</v>
      </c>
      <c r="BM170" s="142" t="s">
        <v>301</v>
      </c>
    </row>
    <row r="171" spans="2:65" s="1" customFormat="1" ht="29.25">
      <c r="B171" s="31"/>
      <c r="D171" s="149" t="s">
        <v>202</v>
      </c>
      <c r="F171" s="150" t="s">
        <v>487</v>
      </c>
      <c r="I171" s="151"/>
      <c r="L171" s="31"/>
      <c r="M171" s="152"/>
      <c r="T171" s="53"/>
      <c r="AT171" s="16" t="s">
        <v>202</v>
      </c>
      <c r="AU171" s="16" t="s">
        <v>81</v>
      </c>
    </row>
    <row r="172" spans="2:65" s="1" customFormat="1" ht="21.75" customHeight="1">
      <c r="B172" s="31"/>
      <c r="C172" s="131" t="s">
        <v>252</v>
      </c>
      <c r="D172" s="131" t="s">
        <v>138</v>
      </c>
      <c r="E172" s="132" t="s">
        <v>303</v>
      </c>
      <c r="F172" s="133" t="s">
        <v>304</v>
      </c>
      <c r="G172" s="134" t="s">
        <v>201</v>
      </c>
      <c r="H172" s="135">
        <v>1</v>
      </c>
      <c r="I172" s="136"/>
      <c r="J172" s="137">
        <f>ROUND(I172*H172,2)</f>
        <v>0</v>
      </c>
      <c r="K172" s="133" t="s">
        <v>1</v>
      </c>
      <c r="L172" s="31"/>
      <c r="M172" s="138" t="s">
        <v>1</v>
      </c>
      <c r="N172" s="139" t="s">
        <v>38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141</v>
      </c>
      <c r="AT172" s="142" t="s">
        <v>138</v>
      </c>
      <c r="AU172" s="142" t="s">
        <v>81</v>
      </c>
      <c r="AY172" s="16" t="s">
        <v>135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6" t="s">
        <v>81</v>
      </c>
      <c r="BK172" s="143">
        <f>ROUND(I172*H172,2)</f>
        <v>0</v>
      </c>
      <c r="BL172" s="16" t="s">
        <v>141</v>
      </c>
      <c r="BM172" s="142" t="s">
        <v>305</v>
      </c>
    </row>
    <row r="173" spans="2:65" s="11" customFormat="1" ht="26.1" customHeight="1">
      <c r="B173" s="119"/>
      <c r="D173" s="120" t="s">
        <v>72</v>
      </c>
      <c r="E173" s="121" t="s">
        <v>306</v>
      </c>
      <c r="F173" s="121" t="s">
        <v>307</v>
      </c>
      <c r="I173" s="122"/>
      <c r="J173" s="123">
        <f>BK173</f>
        <v>0</v>
      </c>
      <c r="L173" s="119"/>
      <c r="M173" s="124"/>
      <c r="P173" s="125">
        <f>SUM(P174:P182)</f>
        <v>0</v>
      </c>
      <c r="R173" s="125">
        <f>SUM(R174:R182)</f>
        <v>0</v>
      </c>
      <c r="T173" s="126">
        <f>SUM(T174:T182)</f>
        <v>0</v>
      </c>
      <c r="AR173" s="120" t="s">
        <v>81</v>
      </c>
      <c r="AT173" s="127" t="s">
        <v>72</v>
      </c>
      <c r="AU173" s="127" t="s">
        <v>73</v>
      </c>
      <c r="AY173" s="120" t="s">
        <v>135</v>
      </c>
      <c r="BK173" s="128">
        <f>SUM(BK174:BK182)</f>
        <v>0</v>
      </c>
    </row>
    <row r="174" spans="2:65" s="1" customFormat="1" ht="16.5" customHeight="1">
      <c r="B174" s="31"/>
      <c r="C174" s="131" t="s">
        <v>308</v>
      </c>
      <c r="D174" s="131" t="s">
        <v>138</v>
      </c>
      <c r="E174" s="132" t="s">
        <v>309</v>
      </c>
      <c r="F174" s="133" t="s">
        <v>310</v>
      </c>
      <c r="G174" s="134" t="s">
        <v>311</v>
      </c>
      <c r="H174" s="135">
        <v>8</v>
      </c>
      <c r="I174" s="136"/>
      <c r="J174" s="137">
        <f t="shared" ref="J174:J182" si="20">ROUND(I174*H174,2)</f>
        <v>0</v>
      </c>
      <c r="K174" s="133" t="s">
        <v>1</v>
      </c>
      <c r="L174" s="31"/>
      <c r="M174" s="138" t="s">
        <v>1</v>
      </c>
      <c r="N174" s="139" t="s">
        <v>38</v>
      </c>
      <c r="P174" s="140">
        <f t="shared" ref="P174:P182" si="21">O174*H174</f>
        <v>0</v>
      </c>
      <c r="Q174" s="140">
        <v>0</v>
      </c>
      <c r="R174" s="140">
        <f t="shared" ref="R174:R182" si="22">Q174*H174</f>
        <v>0</v>
      </c>
      <c r="S174" s="140">
        <v>0</v>
      </c>
      <c r="T174" s="141">
        <f t="shared" ref="T174:T182" si="23">S174*H174</f>
        <v>0</v>
      </c>
      <c r="AR174" s="142" t="s">
        <v>141</v>
      </c>
      <c r="AT174" s="142" t="s">
        <v>138</v>
      </c>
      <c r="AU174" s="142" t="s">
        <v>81</v>
      </c>
      <c r="AY174" s="16" t="s">
        <v>135</v>
      </c>
      <c r="BE174" s="143">
        <f t="shared" ref="BE174:BE182" si="24">IF(N174="základní",J174,0)</f>
        <v>0</v>
      </c>
      <c r="BF174" s="143">
        <f t="shared" ref="BF174:BF182" si="25">IF(N174="snížená",J174,0)</f>
        <v>0</v>
      </c>
      <c r="BG174" s="143">
        <f t="shared" ref="BG174:BG182" si="26">IF(N174="zákl. přenesená",J174,0)</f>
        <v>0</v>
      </c>
      <c r="BH174" s="143">
        <f t="shared" ref="BH174:BH182" si="27">IF(N174="sníž. přenesená",J174,0)</f>
        <v>0</v>
      </c>
      <c r="BI174" s="143">
        <f t="shared" ref="BI174:BI182" si="28">IF(N174="nulová",J174,0)</f>
        <v>0</v>
      </c>
      <c r="BJ174" s="16" t="s">
        <v>81</v>
      </c>
      <c r="BK174" s="143">
        <f t="shared" ref="BK174:BK182" si="29">ROUND(I174*H174,2)</f>
        <v>0</v>
      </c>
      <c r="BL174" s="16" t="s">
        <v>141</v>
      </c>
      <c r="BM174" s="142" t="s">
        <v>312</v>
      </c>
    </row>
    <row r="175" spans="2:65" s="1" customFormat="1" ht="16.5" customHeight="1">
      <c r="B175" s="31"/>
      <c r="C175" s="131" t="s">
        <v>256</v>
      </c>
      <c r="D175" s="131" t="s">
        <v>138</v>
      </c>
      <c r="E175" s="132" t="s">
        <v>313</v>
      </c>
      <c r="F175" s="133" t="s">
        <v>314</v>
      </c>
      <c r="G175" s="134" t="s">
        <v>315</v>
      </c>
      <c r="H175" s="135">
        <v>20</v>
      </c>
      <c r="I175" s="136"/>
      <c r="J175" s="137">
        <f t="shared" si="20"/>
        <v>0</v>
      </c>
      <c r="K175" s="133" t="s">
        <v>1</v>
      </c>
      <c r="L175" s="31"/>
      <c r="M175" s="138" t="s">
        <v>1</v>
      </c>
      <c r="N175" s="139" t="s">
        <v>38</v>
      </c>
      <c r="P175" s="140">
        <f t="shared" si="21"/>
        <v>0</v>
      </c>
      <c r="Q175" s="140">
        <v>0</v>
      </c>
      <c r="R175" s="140">
        <f t="shared" si="22"/>
        <v>0</v>
      </c>
      <c r="S175" s="140">
        <v>0</v>
      </c>
      <c r="T175" s="141">
        <f t="shared" si="23"/>
        <v>0</v>
      </c>
      <c r="AR175" s="142" t="s">
        <v>141</v>
      </c>
      <c r="AT175" s="142" t="s">
        <v>138</v>
      </c>
      <c r="AU175" s="142" t="s">
        <v>81</v>
      </c>
      <c r="AY175" s="16" t="s">
        <v>135</v>
      </c>
      <c r="BE175" s="143">
        <f t="shared" si="24"/>
        <v>0</v>
      </c>
      <c r="BF175" s="143">
        <f t="shared" si="25"/>
        <v>0</v>
      </c>
      <c r="BG175" s="143">
        <f t="shared" si="26"/>
        <v>0</v>
      </c>
      <c r="BH175" s="143">
        <f t="shared" si="27"/>
        <v>0</v>
      </c>
      <c r="BI175" s="143">
        <f t="shared" si="28"/>
        <v>0</v>
      </c>
      <c r="BJ175" s="16" t="s">
        <v>81</v>
      </c>
      <c r="BK175" s="143">
        <f t="shared" si="29"/>
        <v>0</v>
      </c>
      <c r="BL175" s="16" t="s">
        <v>141</v>
      </c>
      <c r="BM175" s="142" t="s">
        <v>316</v>
      </c>
    </row>
    <row r="176" spans="2:65" s="1" customFormat="1" ht="16.5" customHeight="1">
      <c r="B176" s="31"/>
      <c r="C176" s="131" t="s">
        <v>317</v>
      </c>
      <c r="D176" s="131" t="s">
        <v>138</v>
      </c>
      <c r="E176" s="132" t="s">
        <v>318</v>
      </c>
      <c r="F176" s="133" t="s">
        <v>319</v>
      </c>
      <c r="G176" s="134" t="s">
        <v>215</v>
      </c>
      <c r="H176" s="135">
        <v>1</v>
      </c>
      <c r="I176" s="136"/>
      <c r="J176" s="137">
        <f t="shared" si="20"/>
        <v>0</v>
      </c>
      <c r="K176" s="133" t="s">
        <v>1</v>
      </c>
      <c r="L176" s="31"/>
      <c r="M176" s="138" t="s">
        <v>1</v>
      </c>
      <c r="N176" s="139" t="s">
        <v>38</v>
      </c>
      <c r="P176" s="140">
        <f t="shared" si="21"/>
        <v>0</v>
      </c>
      <c r="Q176" s="140">
        <v>0</v>
      </c>
      <c r="R176" s="140">
        <f t="shared" si="22"/>
        <v>0</v>
      </c>
      <c r="S176" s="140">
        <v>0</v>
      </c>
      <c r="T176" s="141">
        <f t="shared" si="23"/>
        <v>0</v>
      </c>
      <c r="AR176" s="142" t="s">
        <v>141</v>
      </c>
      <c r="AT176" s="142" t="s">
        <v>138</v>
      </c>
      <c r="AU176" s="142" t="s">
        <v>81</v>
      </c>
      <c r="AY176" s="16" t="s">
        <v>135</v>
      </c>
      <c r="BE176" s="143">
        <f t="shared" si="24"/>
        <v>0</v>
      </c>
      <c r="BF176" s="143">
        <f t="shared" si="25"/>
        <v>0</v>
      </c>
      <c r="BG176" s="143">
        <f t="shared" si="26"/>
        <v>0</v>
      </c>
      <c r="BH176" s="143">
        <f t="shared" si="27"/>
        <v>0</v>
      </c>
      <c r="BI176" s="143">
        <f t="shared" si="28"/>
        <v>0</v>
      </c>
      <c r="BJ176" s="16" t="s">
        <v>81</v>
      </c>
      <c r="BK176" s="143">
        <f t="shared" si="29"/>
        <v>0</v>
      </c>
      <c r="BL176" s="16" t="s">
        <v>141</v>
      </c>
      <c r="BM176" s="142" t="s">
        <v>320</v>
      </c>
    </row>
    <row r="177" spans="2:65" s="1" customFormat="1" ht="37.700000000000003" customHeight="1">
      <c r="B177" s="31"/>
      <c r="C177" s="131" t="s">
        <v>259</v>
      </c>
      <c r="D177" s="131" t="s">
        <v>138</v>
      </c>
      <c r="E177" s="132" t="s">
        <v>321</v>
      </c>
      <c r="F177" s="133" t="s">
        <v>322</v>
      </c>
      <c r="G177" s="134" t="s">
        <v>311</v>
      </c>
      <c r="H177" s="135">
        <v>16</v>
      </c>
      <c r="I177" s="136"/>
      <c r="J177" s="137">
        <f t="shared" si="20"/>
        <v>0</v>
      </c>
      <c r="K177" s="133" t="s">
        <v>1</v>
      </c>
      <c r="L177" s="31"/>
      <c r="M177" s="138" t="s">
        <v>1</v>
      </c>
      <c r="N177" s="139" t="s">
        <v>38</v>
      </c>
      <c r="P177" s="140">
        <f t="shared" si="21"/>
        <v>0</v>
      </c>
      <c r="Q177" s="140">
        <v>0</v>
      </c>
      <c r="R177" s="140">
        <f t="shared" si="22"/>
        <v>0</v>
      </c>
      <c r="S177" s="140">
        <v>0</v>
      </c>
      <c r="T177" s="141">
        <f t="shared" si="23"/>
        <v>0</v>
      </c>
      <c r="AR177" s="142" t="s">
        <v>141</v>
      </c>
      <c r="AT177" s="142" t="s">
        <v>138</v>
      </c>
      <c r="AU177" s="142" t="s">
        <v>81</v>
      </c>
      <c r="AY177" s="16" t="s">
        <v>135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6" t="s">
        <v>81</v>
      </c>
      <c r="BK177" s="143">
        <f t="shared" si="29"/>
        <v>0</v>
      </c>
      <c r="BL177" s="16" t="s">
        <v>141</v>
      </c>
      <c r="BM177" s="142" t="s">
        <v>323</v>
      </c>
    </row>
    <row r="178" spans="2:65" s="1" customFormat="1" ht="21.75" customHeight="1">
      <c r="B178" s="31"/>
      <c r="C178" s="131" t="s">
        <v>324</v>
      </c>
      <c r="D178" s="131" t="s">
        <v>138</v>
      </c>
      <c r="E178" s="132" t="s">
        <v>325</v>
      </c>
      <c r="F178" s="133" t="s">
        <v>326</v>
      </c>
      <c r="G178" s="134" t="s">
        <v>311</v>
      </c>
      <c r="H178" s="135">
        <v>6</v>
      </c>
      <c r="I178" s="136"/>
      <c r="J178" s="137">
        <f t="shared" si="20"/>
        <v>0</v>
      </c>
      <c r="K178" s="133" t="s">
        <v>1</v>
      </c>
      <c r="L178" s="31"/>
      <c r="M178" s="138" t="s">
        <v>1</v>
      </c>
      <c r="N178" s="139" t="s">
        <v>38</v>
      </c>
      <c r="P178" s="140">
        <f t="shared" si="21"/>
        <v>0</v>
      </c>
      <c r="Q178" s="140">
        <v>0</v>
      </c>
      <c r="R178" s="140">
        <f t="shared" si="22"/>
        <v>0</v>
      </c>
      <c r="S178" s="140">
        <v>0</v>
      </c>
      <c r="T178" s="141">
        <f t="shared" si="23"/>
        <v>0</v>
      </c>
      <c r="AR178" s="142" t="s">
        <v>141</v>
      </c>
      <c r="AT178" s="142" t="s">
        <v>138</v>
      </c>
      <c r="AU178" s="142" t="s">
        <v>81</v>
      </c>
      <c r="AY178" s="16" t="s">
        <v>135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6" t="s">
        <v>81</v>
      </c>
      <c r="BK178" s="143">
        <f t="shared" si="29"/>
        <v>0</v>
      </c>
      <c r="BL178" s="16" t="s">
        <v>141</v>
      </c>
      <c r="BM178" s="142" t="s">
        <v>327</v>
      </c>
    </row>
    <row r="179" spans="2:65" s="1" customFormat="1" ht="24.2" customHeight="1">
      <c r="B179" s="31"/>
      <c r="C179" s="131" t="s">
        <v>263</v>
      </c>
      <c r="D179" s="131" t="s">
        <v>138</v>
      </c>
      <c r="E179" s="132" t="s">
        <v>488</v>
      </c>
      <c r="F179" s="133" t="s">
        <v>329</v>
      </c>
      <c r="G179" s="134" t="s">
        <v>215</v>
      </c>
      <c r="H179" s="135">
        <v>1</v>
      </c>
      <c r="I179" s="136"/>
      <c r="J179" s="137">
        <f t="shared" si="20"/>
        <v>0</v>
      </c>
      <c r="K179" s="133" t="s">
        <v>1</v>
      </c>
      <c r="L179" s="31"/>
      <c r="M179" s="138" t="s">
        <v>1</v>
      </c>
      <c r="N179" s="139" t="s">
        <v>38</v>
      </c>
      <c r="P179" s="140">
        <f t="shared" si="21"/>
        <v>0</v>
      </c>
      <c r="Q179" s="140">
        <v>0</v>
      </c>
      <c r="R179" s="140">
        <f t="shared" si="22"/>
        <v>0</v>
      </c>
      <c r="S179" s="140">
        <v>0</v>
      </c>
      <c r="T179" s="141">
        <f t="shared" si="23"/>
        <v>0</v>
      </c>
      <c r="AR179" s="142" t="s">
        <v>141</v>
      </c>
      <c r="AT179" s="142" t="s">
        <v>138</v>
      </c>
      <c r="AU179" s="142" t="s">
        <v>81</v>
      </c>
      <c r="AY179" s="16" t="s">
        <v>135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6" t="s">
        <v>81</v>
      </c>
      <c r="BK179" s="143">
        <f t="shared" si="29"/>
        <v>0</v>
      </c>
      <c r="BL179" s="16" t="s">
        <v>141</v>
      </c>
      <c r="BM179" s="142" t="s">
        <v>330</v>
      </c>
    </row>
    <row r="180" spans="2:65" s="1" customFormat="1" ht="37.700000000000003" customHeight="1">
      <c r="B180" s="31"/>
      <c r="C180" s="131" t="s">
        <v>331</v>
      </c>
      <c r="D180" s="131" t="s">
        <v>138</v>
      </c>
      <c r="E180" s="132" t="s">
        <v>332</v>
      </c>
      <c r="F180" s="133" t="s">
        <v>333</v>
      </c>
      <c r="G180" s="134" t="s">
        <v>311</v>
      </c>
      <c r="H180" s="135">
        <v>6</v>
      </c>
      <c r="I180" s="136"/>
      <c r="J180" s="137">
        <f t="shared" si="20"/>
        <v>0</v>
      </c>
      <c r="K180" s="133" t="s">
        <v>1</v>
      </c>
      <c r="L180" s="31"/>
      <c r="M180" s="138" t="s">
        <v>1</v>
      </c>
      <c r="N180" s="139" t="s">
        <v>38</v>
      </c>
      <c r="P180" s="140">
        <f t="shared" si="21"/>
        <v>0</v>
      </c>
      <c r="Q180" s="140">
        <v>0</v>
      </c>
      <c r="R180" s="140">
        <f t="shared" si="22"/>
        <v>0</v>
      </c>
      <c r="S180" s="140">
        <v>0</v>
      </c>
      <c r="T180" s="141">
        <f t="shared" si="23"/>
        <v>0</v>
      </c>
      <c r="AR180" s="142" t="s">
        <v>141</v>
      </c>
      <c r="AT180" s="142" t="s">
        <v>138</v>
      </c>
      <c r="AU180" s="142" t="s">
        <v>81</v>
      </c>
      <c r="AY180" s="16" t="s">
        <v>135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6" t="s">
        <v>81</v>
      </c>
      <c r="BK180" s="143">
        <f t="shared" si="29"/>
        <v>0</v>
      </c>
      <c r="BL180" s="16" t="s">
        <v>141</v>
      </c>
      <c r="BM180" s="142" t="s">
        <v>334</v>
      </c>
    </row>
    <row r="181" spans="2:65" s="1" customFormat="1" ht="16.5" customHeight="1">
      <c r="B181" s="31"/>
      <c r="C181" s="131" t="s">
        <v>268</v>
      </c>
      <c r="D181" s="131" t="s">
        <v>138</v>
      </c>
      <c r="E181" s="132" t="s">
        <v>335</v>
      </c>
      <c r="F181" s="133" t="s">
        <v>153</v>
      </c>
      <c r="G181" s="134" t="s">
        <v>311</v>
      </c>
      <c r="H181" s="135">
        <v>10</v>
      </c>
      <c r="I181" s="136"/>
      <c r="J181" s="137">
        <f t="shared" si="20"/>
        <v>0</v>
      </c>
      <c r="K181" s="133" t="s">
        <v>1</v>
      </c>
      <c r="L181" s="31"/>
      <c r="M181" s="138" t="s">
        <v>1</v>
      </c>
      <c r="N181" s="139" t="s">
        <v>38</v>
      </c>
      <c r="P181" s="140">
        <f t="shared" si="21"/>
        <v>0</v>
      </c>
      <c r="Q181" s="140">
        <v>0</v>
      </c>
      <c r="R181" s="140">
        <f t="shared" si="22"/>
        <v>0</v>
      </c>
      <c r="S181" s="140">
        <v>0</v>
      </c>
      <c r="T181" s="141">
        <f t="shared" si="23"/>
        <v>0</v>
      </c>
      <c r="AR181" s="142" t="s">
        <v>141</v>
      </c>
      <c r="AT181" s="142" t="s">
        <v>138</v>
      </c>
      <c r="AU181" s="142" t="s">
        <v>81</v>
      </c>
      <c r="AY181" s="16" t="s">
        <v>135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6" t="s">
        <v>81</v>
      </c>
      <c r="BK181" s="143">
        <f t="shared" si="29"/>
        <v>0</v>
      </c>
      <c r="BL181" s="16" t="s">
        <v>141</v>
      </c>
      <c r="BM181" s="142" t="s">
        <v>336</v>
      </c>
    </row>
    <row r="182" spans="2:65" s="1" customFormat="1" ht="24.2" customHeight="1">
      <c r="B182" s="31"/>
      <c r="C182" s="131" t="s">
        <v>337</v>
      </c>
      <c r="D182" s="131" t="s">
        <v>138</v>
      </c>
      <c r="E182" s="132" t="s">
        <v>338</v>
      </c>
      <c r="F182" s="133" t="s">
        <v>339</v>
      </c>
      <c r="G182" s="134" t="s">
        <v>311</v>
      </c>
      <c r="H182" s="135">
        <v>3</v>
      </c>
      <c r="I182" s="136"/>
      <c r="J182" s="137">
        <f t="shared" si="20"/>
        <v>0</v>
      </c>
      <c r="K182" s="133" t="s">
        <v>1</v>
      </c>
      <c r="L182" s="31"/>
      <c r="M182" s="138" t="s">
        <v>1</v>
      </c>
      <c r="N182" s="139" t="s">
        <v>38</v>
      </c>
      <c r="P182" s="140">
        <f t="shared" si="21"/>
        <v>0</v>
      </c>
      <c r="Q182" s="140">
        <v>0</v>
      </c>
      <c r="R182" s="140">
        <f t="shared" si="22"/>
        <v>0</v>
      </c>
      <c r="S182" s="140">
        <v>0</v>
      </c>
      <c r="T182" s="141">
        <f t="shared" si="23"/>
        <v>0</v>
      </c>
      <c r="AR182" s="142" t="s">
        <v>141</v>
      </c>
      <c r="AT182" s="142" t="s">
        <v>138</v>
      </c>
      <c r="AU182" s="142" t="s">
        <v>81</v>
      </c>
      <c r="AY182" s="16" t="s">
        <v>135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6" t="s">
        <v>81</v>
      </c>
      <c r="BK182" s="143">
        <f t="shared" si="29"/>
        <v>0</v>
      </c>
      <c r="BL182" s="16" t="s">
        <v>141</v>
      </c>
      <c r="BM182" s="142" t="s">
        <v>340</v>
      </c>
    </row>
    <row r="183" spans="2:65" s="11" customFormat="1" ht="26.1" customHeight="1">
      <c r="B183" s="119"/>
      <c r="D183" s="120" t="s">
        <v>72</v>
      </c>
      <c r="E183" s="121" t="s">
        <v>344</v>
      </c>
      <c r="F183" s="121" t="s">
        <v>345</v>
      </c>
      <c r="I183" s="122"/>
      <c r="J183" s="123">
        <f>BK183</f>
        <v>0</v>
      </c>
      <c r="L183" s="119"/>
      <c r="M183" s="124"/>
      <c r="P183" s="125">
        <f>P184+P196</f>
        <v>0</v>
      </c>
      <c r="R183" s="125">
        <f>R184+R196</f>
        <v>0.13627879999999998</v>
      </c>
      <c r="T183" s="126">
        <f>T184+T196</f>
        <v>0.10639999999999999</v>
      </c>
      <c r="AR183" s="120" t="s">
        <v>81</v>
      </c>
      <c r="AT183" s="127" t="s">
        <v>72</v>
      </c>
      <c r="AU183" s="127" t="s">
        <v>73</v>
      </c>
      <c r="AY183" s="120" t="s">
        <v>135</v>
      </c>
      <c r="BK183" s="128">
        <f>BK184+BK196</f>
        <v>0</v>
      </c>
    </row>
    <row r="184" spans="2:65" s="11" customFormat="1" ht="22.7" customHeight="1">
      <c r="B184" s="119"/>
      <c r="D184" s="120" t="s">
        <v>72</v>
      </c>
      <c r="E184" s="129" t="s">
        <v>162</v>
      </c>
      <c r="F184" s="129" t="s">
        <v>346</v>
      </c>
      <c r="I184" s="122"/>
      <c r="J184" s="130">
        <f>BK184</f>
        <v>0</v>
      </c>
      <c r="L184" s="119"/>
      <c r="M184" s="124"/>
      <c r="P184" s="125">
        <f>SUM(P185:P195)</f>
        <v>0</v>
      </c>
      <c r="R184" s="125">
        <f>SUM(R185:R195)</f>
        <v>0.13432879999999997</v>
      </c>
      <c r="T184" s="126">
        <f>SUM(T185:T195)</f>
        <v>0</v>
      </c>
      <c r="AR184" s="120" t="s">
        <v>81</v>
      </c>
      <c r="AT184" s="127" t="s">
        <v>72</v>
      </c>
      <c r="AU184" s="127" t="s">
        <v>81</v>
      </c>
      <c r="AY184" s="120" t="s">
        <v>135</v>
      </c>
      <c r="BK184" s="128">
        <f>SUM(BK185:BK195)</f>
        <v>0</v>
      </c>
    </row>
    <row r="185" spans="2:65" s="1" customFormat="1" ht="24.2" customHeight="1">
      <c r="B185" s="31"/>
      <c r="C185" s="131" t="s">
        <v>272</v>
      </c>
      <c r="D185" s="131" t="s">
        <v>138</v>
      </c>
      <c r="E185" s="132" t="s">
        <v>348</v>
      </c>
      <c r="F185" s="133" t="s">
        <v>349</v>
      </c>
      <c r="G185" s="134" t="s">
        <v>350</v>
      </c>
      <c r="H185" s="135">
        <v>1.41</v>
      </c>
      <c r="I185" s="136"/>
      <c r="J185" s="137">
        <f>ROUND(I185*H185,2)</f>
        <v>0</v>
      </c>
      <c r="K185" s="133" t="s">
        <v>351</v>
      </c>
      <c r="L185" s="31"/>
      <c r="M185" s="138" t="s">
        <v>1</v>
      </c>
      <c r="N185" s="139" t="s">
        <v>38</v>
      </c>
      <c r="P185" s="140">
        <f>O185*H185</f>
        <v>0</v>
      </c>
      <c r="Q185" s="140">
        <v>3.4680000000000002E-2</v>
      </c>
      <c r="R185" s="140">
        <f>Q185*H185</f>
        <v>4.8898799999999999E-2</v>
      </c>
      <c r="S185" s="140">
        <v>0</v>
      </c>
      <c r="T185" s="141">
        <f>S185*H185</f>
        <v>0</v>
      </c>
      <c r="AR185" s="142" t="s">
        <v>141</v>
      </c>
      <c r="AT185" s="142" t="s">
        <v>138</v>
      </c>
      <c r="AU185" s="142" t="s">
        <v>83</v>
      </c>
      <c r="AY185" s="16" t="s">
        <v>135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6" t="s">
        <v>81</v>
      </c>
      <c r="BK185" s="143">
        <f>ROUND(I185*H185,2)</f>
        <v>0</v>
      </c>
      <c r="BL185" s="16" t="s">
        <v>141</v>
      </c>
      <c r="BM185" s="142" t="s">
        <v>489</v>
      </c>
    </row>
    <row r="186" spans="2:65" s="12" customFormat="1">
      <c r="B186" s="153"/>
      <c r="D186" s="149" t="s">
        <v>353</v>
      </c>
      <c r="E186" s="154" t="s">
        <v>1</v>
      </c>
      <c r="F186" s="155" t="s">
        <v>354</v>
      </c>
      <c r="H186" s="154" t="s">
        <v>1</v>
      </c>
      <c r="I186" s="156"/>
      <c r="L186" s="153"/>
      <c r="M186" s="157"/>
      <c r="T186" s="158"/>
      <c r="AT186" s="154" t="s">
        <v>353</v>
      </c>
      <c r="AU186" s="154" t="s">
        <v>83</v>
      </c>
      <c r="AV186" s="12" t="s">
        <v>81</v>
      </c>
      <c r="AW186" s="12" t="s">
        <v>30</v>
      </c>
      <c r="AX186" s="12" t="s">
        <v>73</v>
      </c>
      <c r="AY186" s="154" t="s">
        <v>135</v>
      </c>
    </row>
    <row r="187" spans="2:65" s="13" customFormat="1">
      <c r="B187" s="159"/>
      <c r="D187" s="149" t="s">
        <v>353</v>
      </c>
      <c r="E187" s="160" t="s">
        <v>1</v>
      </c>
      <c r="F187" s="161" t="s">
        <v>355</v>
      </c>
      <c r="H187" s="162">
        <v>1.41</v>
      </c>
      <c r="I187" s="163"/>
      <c r="L187" s="159"/>
      <c r="M187" s="164"/>
      <c r="T187" s="165"/>
      <c r="AT187" s="160" t="s">
        <v>353</v>
      </c>
      <c r="AU187" s="160" t="s">
        <v>83</v>
      </c>
      <c r="AV187" s="13" t="s">
        <v>83</v>
      </c>
      <c r="AW187" s="13" t="s">
        <v>30</v>
      </c>
      <c r="AX187" s="13" t="s">
        <v>73</v>
      </c>
      <c r="AY187" s="160" t="s">
        <v>135</v>
      </c>
    </row>
    <row r="188" spans="2:65" s="14" customFormat="1">
      <c r="B188" s="166"/>
      <c r="D188" s="149" t="s">
        <v>353</v>
      </c>
      <c r="E188" s="167" t="s">
        <v>1</v>
      </c>
      <c r="F188" s="168" t="s">
        <v>356</v>
      </c>
      <c r="H188" s="169">
        <v>1.41</v>
      </c>
      <c r="I188" s="170"/>
      <c r="L188" s="166"/>
      <c r="M188" s="171"/>
      <c r="T188" s="172"/>
      <c r="AT188" s="167" t="s">
        <v>353</v>
      </c>
      <c r="AU188" s="167" t="s">
        <v>83</v>
      </c>
      <c r="AV188" s="14" t="s">
        <v>141</v>
      </c>
      <c r="AW188" s="14" t="s">
        <v>30</v>
      </c>
      <c r="AX188" s="14" t="s">
        <v>81</v>
      </c>
      <c r="AY188" s="167" t="s">
        <v>135</v>
      </c>
    </row>
    <row r="189" spans="2:65" s="1" customFormat="1" ht="24.2" customHeight="1">
      <c r="B189" s="31"/>
      <c r="C189" s="131" t="s">
        <v>347</v>
      </c>
      <c r="D189" s="131" t="s">
        <v>138</v>
      </c>
      <c r="E189" s="132" t="s">
        <v>357</v>
      </c>
      <c r="F189" s="133" t="s">
        <v>358</v>
      </c>
      <c r="G189" s="134" t="s">
        <v>228</v>
      </c>
      <c r="H189" s="135">
        <v>9.4</v>
      </c>
      <c r="I189" s="136"/>
      <c r="J189" s="137">
        <f>ROUND(I189*H189,2)</f>
        <v>0</v>
      </c>
      <c r="K189" s="133" t="s">
        <v>351</v>
      </c>
      <c r="L189" s="31"/>
      <c r="M189" s="138" t="s">
        <v>1</v>
      </c>
      <c r="N189" s="139" t="s">
        <v>38</v>
      </c>
      <c r="P189" s="140">
        <f>O189*H189</f>
        <v>0</v>
      </c>
      <c r="Q189" s="140">
        <v>1.5E-3</v>
      </c>
      <c r="R189" s="140">
        <f>Q189*H189</f>
        <v>1.4100000000000001E-2</v>
      </c>
      <c r="S189" s="140">
        <v>0</v>
      </c>
      <c r="T189" s="141">
        <f>S189*H189</f>
        <v>0</v>
      </c>
      <c r="AR189" s="142" t="s">
        <v>141</v>
      </c>
      <c r="AT189" s="142" t="s">
        <v>138</v>
      </c>
      <c r="AU189" s="142" t="s">
        <v>83</v>
      </c>
      <c r="AY189" s="16" t="s">
        <v>135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6" t="s">
        <v>81</v>
      </c>
      <c r="BK189" s="143">
        <f>ROUND(I189*H189,2)</f>
        <v>0</v>
      </c>
      <c r="BL189" s="16" t="s">
        <v>141</v>
      </c>
      <c r="BM189" s="142" t="s">
        <v>490</v>
      </c>
    </row>
    <row r="190" spans="2:65" s="12" customFormat="1">
      <c r="B190" s="153"/>
      <c r="D190" s="149" t="s">
        <v>353</v>
      </c>
      <c r="E190" s="154" t="s">
        <v>1</v>
      </c>
      <c r="F190" s="155" t="s">
        <v>354</v>
      </c>
      <c r="H190" s="154" t="s">
        <v>1</v>
      </c>
      <c r="I190" s="156"/>
      <c r="L190" s="153"/>
      <c r="M190" s="157"/>
      <c r="T190" s="158"/>
      <c r="AT190" s="154" t="s">
        <v>353</v>
      </c>
      <c r="AU190" s="154" t="s">
        <v>83</v>
      </c>
      <c r="AV190" s="12" t="s">
        <v>81</v>
      </c>
      <c r="AW190" s="12" t="s">
        <v>30</v>
      </c>
      <c r="AX190" s="12" t="s">
        <v>73</v>
      </c>
      <c r="AY190" s="154" t="s">
        <v>135</v>
      </c>
    </row>
    <row r="191" spans="2:65" s="13" customFormat="1">
      <c r="B191" s="159"/>
      <c r="D191" s="149" t="s">
        <v>353</v>
      </c>
      <c r="E191" s="160" t="s">
        <v>1</v>
      </c>
      <c r="F191" s="161" t="s">
        <v>360</v>
      </c>
      <c r="H191" s="162">
        <v>9.4</v>
      </c>
      <c r="I191" s="163"/>
      <c r="L191" s="159"/>
      <c r="M191" s="164"/>
      <c r="T191" s="165"/>
      <c r="AT191" s="160" t="s">
        <v>353</v>
      </c>
      <c r="AU191" s="160" t="s">
        <v>83</v>
      </c>
      <c r="AV191" s="13" t="s">
        <v>83</v>
      </c>
      <c r="AW191" s="13" t="s">
        <v>30</v>
      </c>
      <c r="AX191" s="13" t="s">
        <v>73</v>
      </c>
      <c r="AY191" s="160" t="s">
        <v>135</v>
      </c>
    </row>
    <row r="192" spans="2:65" s="14" customFormat="1">
      <c r="B192" s="166"/>
      <c r="D192" s="149" t="s">
        <v>353</v>
      </c>
      <c r="E192" s="167" t="s">
        <v>1</v>
      </c>
      <c r="F192" s="168" t="s">
        <v>356</v>
      </c>
      <c r="H192" s="169">
        <v>9.4</v>
      </c>
      <c r="I192" s="170"/>
      <c r="L192" s="166"/>
      <c r="M192" s="171"/>
      <c r="T192" s="172"/>
      <c r="AT192" s="167" t="s">
        <v>353</v>
      </c>
      <c r="AU192" s="167" t="s">
        <v>83</v>
      </c>
      <c r="AV192" s="14" t="s">
        <v>141</v>
      </c>
      <c r="AW192" s="14" t="s">
        <v>30</v>
      </c>
      <c r="AX192" s="14" t="s">
        <v>81</v>
      </c>
      <c r="AY192" s="167" t="s">
        <v>135</v>
      </c>
    </row>
    <row r="193" spans="2:65" s="1" customFormat="1" ht="21.75" customHeight="1">
      <c r="B193" s="31"/>
      <c r="C193" s="131" t="s">
        <v>275</v>
      </c>
      <c r="D193" s="131" t="s">
        <v>138</v>
      </c>
      <c r="E193" s="132" t="s">
        <v>362</v>
      </c>
      <c r="F193" s="133" t="s">
        <v>363</v>
      </c>
      <c r="G193" s="134" t="s">
        <v>364</v>
      </c>
      <c r="H193" s="135">
        <v>1</v>
      </c>
      <c r="I193" s="136"/>
      <c r="J193" s="137">
        <f>ROUND(I193*H193,2)</f>
        <v>0</v>
      </c>
      <c r="K193" s="133" t="s">
        <v>351</v>
      </c>
      <c r="L193" s="31"/>
      <c r="M193" s="138" t="s">
        <v>1</v>
      </c>
      <c r="N193" s="139" t="s">
        <v>38</v>
      </c>
      <c r="P193" s="140">
        <f>O193*H193</f>
        <v>0</v>
      </c>
      <c r="Q193" s="140">
        <v>5.6439999999999997E-2</v>
      </c>
      <c r="R193" s="140">
        <f>Q193*H193</f>
        <v>5.6439999999999997E-2</v>
      </c>
      <c r="S193" s="140">
        <v>0</v>
      </c>
      <c r="T193" s="141">
        <f>S193*H193</f>
        <v>0</v>
      </c>
      <c r="AR193" s="142" t="s">
        <v>141</v>
      </c>
      <c r="AT193" s="142" t="s">
        <v>138</v>
      </c>
      <c r="AU193" s="142" t="s">
        <v>83</v>
      </c>
      <c r="AY193" s="16" t="s">
        <v>135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6" t="s">
        <v>81</v>
      </c>
      <c r="BK193" s="143">
        <f>ROUND(I193*H193,2)</f>
        <v>0</v>
      </c>
      <c r="BL193" s="16" t="s">
        <v>141</v>
      </c>
      <c r="BM193" s="142" t="s">
        <v>491</v>
      </c>
    </row>
    <row r="194" spans="2:65" s="1" customFormat="1" ht="33" customHeight="1">
      <c r="B194" s="31"/>
      <c r="C194" s="173" t="s">
        <v>361</v>
      </c>
      <c r="D194" s="173" t="s">
        <v>366</v>
      </c>
      <c r="E194" s="174" t="s">
        <v>367</v>
      </c>
      <c r="F194" s="175" t="s">
        <v>368</v>
      </c>
      <c r="G194" s="176" t="s">
        <v>364</v>
      </c>
      <c r="H194" s="177">
        <v>1</v>
      </c>
      <c r="I194" s="178"/>
      <c r="J194" s="179">
        <f>ROUND(I194*H194,2)</f>
        <v>0</v>
      </c>
      <c r="K194" s="175" t="s">
        <v>351</v>
      </c>
      <c r="L194" s="180"/>
      <c r="M194" s="181" t="s">
        <v>1</v>
      </c>
      <c r="N194" s="182" t="s">
        <v>38</v>
      </c>
      <c r="P194" s="140">
        <f>O194*H194</f>
        <v>0</v>
      </c>
      <c r="Q194" s="140">
        <v>1.489E-2</v>
      </c>
      <c r="R194" s="140">
        <f>Q194*H194</f>
        <v>1.489E-2</v>
      </c>
      <c r="S194" s="140">
        <v>0</v>
      </c>
      <c r="T194" s="141">
        <f>S194*H194</f>
        <v>0</v>
      </c>
      <c r="AR194" s="142" t="s">
        <v>172</v>
      </c>
      <c r="AT194" s="142" t="s">
        <v>366</v>
      </c>
      <c r="AU194" s="142" t="s">
        <v>83</v>
      </c>
      <c r="AY194" s="16" t="s">
        <v>135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6" t="s">
        <v>81</v>
      </c>
      <c r="BK194" s="143">
        <f>ROUND(I194*H194,2)</f>
        <v>0</v>
      </c>
      <c r="BL194" s="16" t="s">
        <v>141</v>
      </c>
      <c r="BM194" s="142" t="s">
        <v>492</v>
      </c>
    </row>
    <row r="195" spans="2:65" s="1" customFormat="1" ht="19.5">
      <c r="B195" s="31"/>
      <c r="D195" s="149" t="s">
        <v>202</v>
      </c>
      <c r="F195" s="150" t="s">
        <v>370</v>
      </c>
      <c r="I195" s="151"/>
      <c r="L195" s="31"/>
      <c r="M195" s="152"/>
      <c r="T195" s="53"/>
      <c r="AT195" s="16" t="s">
        <v>202</v>
      </c>
      <c r="AU195" s="16" t="s">
        <v>83</v>
      </c>
    </row>
    <row r="196" spans="2:65" s="11" customFormat="1" ht="22.7" customHeight="1">
      <c r="B196" s="119"/>
      <c r="D196" s="120" t="s">
        <v>72</v>
      </c>
      <c r="E196" s="129" t="s">
        <v>178</v>
      </c>
      <c r="F196" s="129" t="s">
        <v>371</v>
      </c>
      <c r="I196" s="122"/>
      <c r="J196" s="130">
        <f>BK196</f>
        <v>0</v>
      </c>
      <c r="L196" s="119"/>
      <c r="M196" s="124"/>
      <c r="P196" s="125">
        <f>SUM(P197:P198)</f>
        <v>0</v>
      </c>
      <c r="R196" s="125">
        <f>SUM(R197:R198)</f>
        <v>1.9499999999999999E-3</v>
      </c>
      <c r="T196" s="126">
        <f>SUM(T197:T198)</f>
        <v>0.10639999999999999</v>
      </c>
      <c r="AR196" s="120" t="s">
        <v>81</v>
      </c>
      <c r="AT196" s="127" t="s">
        <v>72</v>
      </c>
      <c r="AU196" s="127" t="s">
        <v>81</v>
      </c>
      <c r="AY196" s="120" t="s">
        <v>135</v>
      </c>
      <c r="BK196" s="128">
        <f>SUM(BK197:BK198)</f>
        <v>0</v>
      </c>
    </row>
    <row r="197" spans="2:65" s="1" customFormat="1" ht="33" customHeight="1">
      <c r="B197" s="31"/>
      <c r="C197" s="131" t="s">
        <v>278</v>
      </c>
      <c r="D197" s="131" t="s">
        <v>138</v>
      </c>
      <c r="E197" s="132" t="s">
        <v>373</v>
      </c>
      <c r="F197" s="133" t="s">
        <v>374</v>
      </c>
      <c r="G197" s="134" t="s">
        <v>350</v>
      </c>
      <c r="H197" s="135">
        <v>15</v>
      </c>
      <c r="I197" s="136"/>
      <c r="J197" s="137">
        <f>ROUND(I197*H197,2)</f>
        <v>0</v>
      </c>
      <c r="K197" s="133" t="s">
        <v>351</v>
      </c>
      <c r="L197" s="31"/>
      <c r="M197" s="138" t="s">
        <v>1</v>
      </c>
      <c r="N197" s="139" t="s">
        <v>38</v>
      </c>
      <c r="P197" s="140">
        <f>O197*H197</f>
        <v>0</v>
      </c>
      <c r="Q197" s="140">
        <v>1.2999999999999999E-4</v>
      </c>
      <c r="R197" s="140">
        <f>Q197*H197</f>
        <v>1.9499999999999999E-3</v>
      </c>
      <c r="S197" s="140">
        <v>0</v>
      </c>
      <c r="T197" s="141">
        <f>S197*H197</f>
        <v>0</v>
      </c>
      <c r="AR197" s="142" t="s">
        <v>141</v>
      </c>
      <c r="AT197" s="142" t="s">
        <v>138</v>
      </c>
      <c r="AU197" s="142" t="s">
        <v>83</v>
      </c>
      <c r="AY197" s="16" t="s">
        <v>135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81</v>
      </c>
      <c r="BK197" s="143">
        <f>ROUND(I197*H197,2)</f>
        <v>0</v>
      </c>
      <c r="BL197" s="16" t="s">
        <v>141</v>
      </c>
      <c r="BM197" s="142" t="s">
        <v>493</v>
      </c>
    </row>
    <row r="198" spans="2:65" s="1" customFormat="1" ht="21.75" customHeight="1">
      <c r="B198" s="31"/>
      <c r="C198" s="131" t="s">
        <v>372</v>
      </c>
      <c r="D198" s="131" t="s">
        <v>138</v>
      </c>
      <c r="E198" s="132" t="s">
        <v>376</v>
      </c>
      <c r="F198" s="133" t="s">
        <v>377</v>
      </c>
      <c r="G198" s="134" t="s">
        <v>350</v>
      </c>
      <c r="H198" s="135">
        <v>1.4</v>
      </c>
      <c r="I198" s="136"/>
      <c r="J198" s="137">
        <f>ROUND(I198*H198,2)</f>
        <v>0</v>
      </c>
      <c r="K198" s="133" t="s">
        <v>351</v>
      </c>
      <c r="L198" s="31"/>
      <c r="M198" s="138" t="s">
        <v>1</v>
      </c>
      <c r="N198" s="139" t="s">
        <v>38</v>
      </c>
      <c r="P198" s="140">
        <f>O198*H198</f>
        <v>0</v>
      </c>
      <c r="Q198" s="140">
        <v>0</v>
      </c>
      <c r="R198" s="140">
        <f>Q198*H198</f>
        <v>0</v>
      </c>
      <c r="S198" s="140">
        <v>7.5999999999999998E-2</v>
      </c>
      <c r="T198" s="141">
        <f>S198*H198</f>
        <v>0.10639999999999999</v>
      </c>
      <c r="AR198" s="142" t="s">
        <v>141</v>
      </c>
      <c r="AT198" s="142" t="s">
        <v>138</v>
      </c>
      <c r="AU198" s="142" t="s">
        <v>83</v>
      </c>
      <c r="AY198" s="16" t="s">
        <v>135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6" t="s">
        <v>81</v>
      </c>
      <c r="BK198" s="143">
        <f>ROUND(I198*H198,2)</f>
        <v>0</v>
      </c>
      <c r="BL198" s="16" t="s">
        <v>141</v>
      </c>
      <c r="BM198" s="142" t="s">
        <v>494</v>
      </c>
    </row>
    <row r="199" spans="2:65" s="11" customFormat="1" ht="26.1" customHeight="1">
      <c r="B199" s="119"/>
      <c r="D199" s="120" t="s">
        <v>72</v>
      </c>
      <c r="E199" s="121" t="s">
        <v>379</v>
      </c>
      <c r="F199" s="121" t="s">
        <v>380</v>
      </c>
      <c r="I199" s="122"/>
      <c r="J199" s="123">
        <f>BK199</f>
        <v>0</v>
      </c>
      <c r="L199" s="119"/>
      <c r="M199" s="124"/>
      <c r="P199" s="125">
        <f>P200+P206+P209+P211</f>
        <v>0</v>
      </c>
      <c r="R199" s="125">
        <f>R200+R206+R209+R211</f>
        <v>0.61837939999999991</v>
      </c>
      <c r="T199" s="126">
        <f>T200+T206+T209+T211</f>
        <v>4.8000000000000001E-2</v>
      </c>
      <c r="AR199" s="120" t="s">
        <v>83</v>
      </c>
      <c r="AT199" s="127" t="s">
        <v>72</v>
      </c>
      <c r="AU199" s="127" t="s">
        <v>73</v>
      </c>
      <c r="AY199" s="120" t="s">
        <v>135</v>
      </c>
      <c r="BK199" s="128">
        <f>BK200+BK206+BK209+BK211</f>
        <v>0</v>
      </c>
    </row>
    <row r="200" spans="2:65" s="11" customFormat="1" ht="22.7" customHeight="1">
      <c r="B200" s="119"/>
      <c r="D200" s="120" t="s">
        <v>72</v>
      </c>
      <c r="E200" s="129" t="s">
        <v>381</v>
      </c>
      <c r="F200" s="129" t="s">
        <v>382</v>
      </c>
      <c r="I200" s="122"/>
      <c r="J200" s="130">
        <f>BK200</f>
        <v>0</v>
      </c>
      <c r="L200" s="119"/>
      <c r="M200" s="124"/>
      <c r="P200" s="125">
        <f>SUM(P201:P205)</f>
        <v>0</v>
      </c>
      <c r="R200" s="125">
        <f>SUM(R201:R205)</f>
        <v>0.61033439999999994</v>
      </c>
      <c r="T200" s="126">
        <f>SUM(T201:T205)</f>
        <v>0</v>
      </c>
      <c r="AR200" s="120" t="s">
        <v>83</v>
      </c>
      <c r="AT200" s="127" t="s">
        <v>72</v>
      </c>
      <c r="AU200" s="127" t="s">
        <v>81</v>
      </c>
      <c r="AY200" s="120" t="s">
        <v>135</v>
      </c>
      <c r="BK200" s="128">
        <f>SUM(BK201:BK205)</f>
        <v>0</v>
      </c>
    </row>
    <row r="201" spans="2:65" s="1" customFormat="1" ht="21.75" customHeight="1">
      <c r="B201" s="31"/>
      <c r="C201" s="131" t="s">
        <v>281</v>
      </c>
      <c r="D201" s="131" t="s">
        <v>138</v>
      </c>
      <c r="E201" s="132" t="s">
        <v>384</v>
      </c>
      <c r="F201" s="133" t="s">
        <v>385</v>
      </c>
      <c r="G201" s="134" t="s">
        <v>228</v>
      </c>
      <c r="H201" s="135">
        <v>8</v>
      </c>
      <c r="I201" s="136"/>
      <c r="J201" s="137">
        <f>ROUND(I201*H201,2)</f>
        <v>0</v>
      </c>
      <c r="K201" s="133" t="s">
        <v>351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5.1900000000000002E-3</v>
      </c>
      <c r="R201" s="140">
        <f>Q201*H201</f>
        <v>4.1520000000000001E-2</v>
      </c>
      <c r="S201" s="140">
        <v>0</v>
      </c>
      <c r="T201" s="141">
        <f>S201*H201</f>
        <v>0</v>
      </c>
      <c r="AR201" s="142" t="s">
        <v>232</v>
      </c>
      <c r="AT201" s="142" t="s">
        <v>138</v>
      </c>
      <c r="AU201" s="142" t="s">
        <v>83</v>
      </c>
      <c r="AY201" s="16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232</v>
      </c>
      <c r="BM201" s="142" t="s">
        <v>495</v>
      </c>
    </row>
    <row r="202" spans="2:65" s="1" customFormat="1" ht="37.700000000000003" customHeight="1">
      <c r="B202" s="31"/>
      <c r="C202" s="131" t="s">
        <v>383</v>
      </c>
      <c r="D202" s="131" t="s">
        <v>138</v>
      </c>
      <c r="E202" s="132" t="s">
        <v>387</v>
      </c>
      <c r="F202" s="133" t="s">
        <v>388</v>
      </c>
      <c r="G202" s="134" t="s">
        <v>350</v>
      </c>
      <c r="H202" s="135">
        <v>9.24</v>
      </c>
      <c r="I202" s="136"/>
      <c r="J202" s="137">
        <f>ROUND(I202*H202,2)</f>
        <v>0</v>
      </c>
      <c r="K202" s="133" t="s">
        <v>351</v>
      </c>
      <c r="L202" s="31"/>
      <c r="M202" s="138" t="s">
        <v>1</v>
      </c>
      <c r="N202" s="139" t="s">
        <v>38</v>
      </c>
      <c r="P202" s="140">
        <f>O202*H202</f>
        <v>0</v>
      </c>
      <c r="Q202" s="140">
        <v>6.1559999999999997E-2</v>
      </c>
      <c r="R202" s="140">
        <f>Q202*H202</f>
        <v>0.56881439999999994</v>
      </c>
      <c r="S202" s="140">
        <v>0</v>
      </c>
      <c r="T202" s="141">
        <f>S202*H202</f>
        <v>0</v>
      </c>
      <c r="AR202" s="142" t="s">
        <v>232</v>
      </c>
      <c r="AT202" s="142" t="s">
        <v>138</v>
      </c>
      <c r="AU202" s="142" t="s">
        <v>83</v>
      </c>
      <c r="AY202" s="16" t="s">
        <v>135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6" t="s">
        <v>81</v>
      </c>
      <c r="BK202" s="143">
        <f>ROUND(I202*H202,2)</f>
        <v>0</v>
      </c>
      <c r="BL202" s="16" t="s">
        <v>232</v>
      </c>
      <c r="BM202" s="142" t="s">
        <v>496</v>
      </c>
    </row>
    <row r="203" spans="2:65" s="12" customFormat="1">
      <c r="B203" s="153"/>
      <c r="D203" s="149" t="s">
        <v>353</v>
      </c>
      <c r="E203" s="154" t="s">
        <v>1</v>
      </c>
      <c r="F203" s="155" t="s">
        <v>390</v>
      </c>
      <c r="H203" s="154" t="s">
        <v>1</v>
      </c>
      <c r="I203" s="156"/>
      <c r="L203" s="153"/>
      <c r="M203" s="157"/>
      <c r="T203" s="158"/>
      <c r="AT203" s="154" t="s">
        <v>353</v>
      </c>
      <c r="AU203" s="154" t="s">
        <v>83</v>
      </c>
      <c r="AV203" s="12" t="s">
        <v>81</v>
      </c>
      <c r="AW203" s="12" t="s">
        <v>30</v>
      </c>
      <c r="AX203" s="12" t="s">
        <v>73</v>
      </c>
      <c r="AY203" s="154" t="s">
        <v>135</v>
      </c>
    </row>
    <row r="204" spans="2:65" s="13" customFormat="1">
      <c r="B204" s="159"/>
      <c r="D204" s="149" t="s">
        <v>353</v>
      </c>
      <c r="E204" s="160" t="s">
        <v>1</v>
      </c>
      <c r="F204" s="161" t="s">
        <v>497</v>
      </c>
      <c r="H204" s="162">
        <v>9.24</v>
      </c>
      <c r="I204" s="163"/>
      <c r="L204" s="159"/>
      <c r="M204" s="164"/>
      <c r="T204" s="165"/>
      <c r="AT204" s="160" t="s">
        <v>353</v>
      </c>
      <c r="AU204" s="160" t="s">
        <v>83</v>
      </c>
      <c r="AV204" s="13" t="s">
        <v>83</v>
      </c>
      <c r="AW204" s="13" t="s">
        <v>30</v>
      </c>
      <c r="AX204" s="13" t="s">
        <v>73</v>
      </c>
      <c r="AY204" s="160" t="s">
        <v>135</v>
      </c>
    </row>
    <row r="205" spans="2:65" s="14" customFormat="1">
      <c r="B205" s="166"/>
      <c r="D205" s="149" t="s">
        <v>353</v>
      </c>
      <c r="E205" s="167" t="s">
        <v>1</v>
      </c>
      <c r="F205" s="168" t="s">
        <v>356</v>
      </c>
      <c r="H205" s="169">
        <v>9.24</v>
      </c>
      <c r="I205" s="170"/>
      <c r="L205" s="166"/>
      <c r="M205" s="171"/>
      <c r="T205" s="172"/>
      <c r="AT205" s="167" t="s">
        <v>353</v>
      </c>
      <c r="AU205" s="167" t="s">
        <v>83</v>
      </c>
      <c r="AV205" s="14" t="s">
        <v>141</v>
      </c>
      <c r="AW205" s="14" t="s">
        <v>30</v>
      </c>
      <c r="AX205" s="14" t="s">
        <v>81</v>
      </c>
      <c r="AY205" s="167" t="s">
        <v>135</v>
      </c>
    </row>
    <row r="206" spans="2:65" s="11" customFormat="1" ht="22.7" customHeight="1">
      <c r="B206" s="119"/>
      <c r="D206" s="120" t="s">
        <v>72</v>
      </c>
      <c r="E206" s="129" t="s">
        <v>393</v>
      </c>
      <c r="F206" s="129" t="s">
        <v>394</v>
      </c>
      <c r="I206" s="122"/>
      <c r="J206" s="130">
        <f>BK206</f>
        <v>0</v>
      </c>
      <c r="L206" s="119"/>
      <c r="M206" s="124"/>
      <c r="P206" s="125">
        <f>SUM(P207:P208)</f>
        <v>0</v>
      </c>
      <c r="R206" s="125">
        <f>SUM(R207:R208)</f>
        <v>0</v>
      </c>
      <c r="T206" s="126">
        <f>SUM(T207:T208)</f>
        <v>4.8000000000000001E-2</v>
      </c>
      <c r="AR206" s="120" t="s">
        <v>83</v>
      </c>
      <c r="AT206" s="127" t="s">
        <v>72</v>
      </c>
      <c r="AU206" s="127" t="s">
        <v>81</v>
      </c>
      <c r="AY206" s="120" t="s">
        <v>135</v>
      </c>
      <c r="BK206" s="128">
        <f>SUM(BK207:BK208)</f>
        <v>0</v>
      </c>
    </row>
    <row r="207" spans="2:65" s="1" customFormat="1" ht="24.2" customHeight="1">
      <c r="B207" s="31"/>
      <c r="C207" s="131" t="s">
        <v>285</v>
      </c>
      <c r="D207" s="131" t="s">
        <v>138</v>
      </c>
      <c r="E207" s="132" t="s">
        <v>396</v>
      </c>
      <c r="F207" s="133" t="s">
        <v>397</v>
      </c>
      <c r="G207" s="134" t="s">
        <v>364</v>
      </c>
      <c r="H207" s="135">
        <v>2</v>
      </c>
      <c r="I207" s="136"/>
      <c r="J207" s="137">
        <f>ROUND(I207*H207,2)</f>
        <v>0</v>
      </c>
      <c r="K207" s="133" t="s">
        <v>351</v>
      </c>
      <c r="L207" s="31"/>
      <c r="M207" s="138" t="s">
        <v>1</v>
      </c>
      <c r="N207" s="139" t="s">
        <v>38</v>
      </c>
      <c r="P207" s="140">
        <f>O207*H207</f>
        <v>0</v>
      </c>
      <c r="Q207" s="140">
        <v>0</v>
      </c>
      <c r="R207" s="140">
        <f>Q207*H207</f>
        <v>0</v>
      </c>
      <c r="S207" s="140">
        <v>2.4E-2</v>
      </c>
      <c r="T207" s="141">
        <f>S207*H207</f>
        <v>4.8000000000000001E-2</v>
      </c>
      <c r="AR207" s="142" t="s">
        <v>232</v>
      </c>
      <c r="AT207" s="142" t="s">
        <v>138</v>
      </c>
      <c r="AU207" s="142" t="s">
        <v>83</v>
      </c>
      <c r="AY207" s="16" t="s">
        <v>135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6" t="s">
        <v>81</v>
      </c>
      <c r="BK207" s="143">
        <f>ROUND(I207*H207,2)</f>
        <v>0</v>
      </c>
      <c r="BL207" s="16" t="s">
        <v>232</v>
      </c>
      <c r="BM207" s="142" t="s">
        <v>498</v>
      </c>
    </row>
    <row r="208" spans="2:65" s="1" customFormat="1" ht="33" customHeight="1">
      <c r="B208" s="31"/>
      <c r="C208" s="131" t="s">
        <v>395</v>
      </c>
      <c r="D208" s="131" t="s">
        <v>138</v>
      </c>
      <c r="E208" s="132" t="s">
        <v>399</v>
      </c>
      <c r="F208" s="133" t="s">
        <v>400</v>
      </c>
      <c r="G208" s="134" t="s">
        <v>364</v>
      </c>
      <c r="H208" s="135">
        <v>1</v>
      </c>
      <c r="I208" s="136"/>
      <c r="J208" s="137">
        <f>ROUND(I208*H208,2)</f>
        <v>0</v>
      </c>
      <c r="K208" s="133" t="s">
        <v>1</v>
      </c>
      <c r="L208" s="31"/>
      <c r="M208" s="138" t="s">
        <v>1</v>
      </c>
      <c r="N208" s="139" t="s">
        <v>38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232</v>
      </c>
      <c r="AT208" s="142" t="s">
        <v>138</v>
      </c>
      <c r="AU208" s="142" t="s">
        <v>83</v>
      </c>
      <c r="AY208" s="16" t="s">
        <v>135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6" t="s">
        <v>81</v>
      </c>
      <c r="BK208" s="143">
        <f>ROUND(I208*H208,2)</f>
        <v>0</v>
      </c>
      <c r="BL208" s="16" t="s">
        <v>232</v>
      </c>
      <c r="BM208" s="142" t="s">
        <v>499</v>
      </c>
    </row>
    <row r="209" spans="2:65" s="11" customFormat="1" ht="22.7" customHeight="1">
      <c r="B209" s="119"/>
      <c r="D209" s="120" t="s">
        <v>72</v>
      </c>
      <c r="E209" s="129" t="s">
        <v>402</v>
      </c>
      <c r="F209" s="129" t="s">
        <v>403</v>
      </c>
      <c r="I209" s="122"/>
      <c r="J209" s="130">
        <f>BK209</f>
        <v>0</v>
      </c>
      <c r="L209" s="119"/>
      <c r="M209" s="124"/>
      <c r="P209" s="125">
        <f>P210</f>
        <v>0</v>
      </c>
      <c r="R209" s="125">
        <f>R210</f>
        <v>4.6000000000000001E-4</v>
      </c>
      <c r="T209" s="126">
        <f>T210</f>
        <v>0</v>
      </c>
      <c r="AR209" s="120" t="s">
        <v>83</v>
      </c>
      <c r="AT209" s="127" t="s">
        <v>72</v>
      </c>
      <c r="AU209" s="127" t="s">
        <v>81</v>
      </c>
      <c r="AY209" s="120" t="s">
        <v>135</v>
      </c>
      <c r="BK209" s="128">
        <f>BK210</f>
        <v>0</v>
      </c>
    </row>
    <row r="210" spans="2:65" s="1" customFormat="1" ht="24.2" customHeight="1">
      <c r="B210" s="31"/>
      <c r="C210" s="131" t="s">
        <v>288</v>
      </c>
      <c r="D210" s="131" t="s">
        <v>138</v>
      </c>
      <c r="E210" s="132" t="s">
        <v>405</v>
      </c>
      <c r="F210" s="133" t="s">
        <v>406</v>
      </c>
      <c r="G210" s="134" t="s">
        <v>350</v>
      </c>
      <c r="H210" s="135">
        <v>2</v>
      </c>
      <c r="I210" s="136"/>
      <c r="J210" s="137">
        <f>ROUND(I210*H210,2)</f>
        <v>0</v>
      </c>
      <c r="K210" s="133" t="s">
        <v>351</v>
      </c>
      <c r="L210" s="31"/>
      <c r="M210" s="138" t="s">
        <v>1</v>
      </c>
      <c r="N210" s="139" t="s">
        <v>38</v>
      </c>
      <c r="P210" s="140">
        <f>O210*H210</f>
        <v>0</v>
      </c>
      <c r="Q210" s="140">
        <v>2.3000000000000001E-4</v>
      </c>
      <c r="R210" s="140">
        <f>Q210*H210</f>
        <v>4.6000000000000001E-4</v>
      </c>
      <c r="S210" s="140">
        <v>0</v>
      </c>
      <c r="T210" s="141">
        <f>S210*H210</f>
        <v>0</v>
      </c>
      <c r="AR210" s="142" t="s">
        <v>232</v>
      </c>
      <c r="AT210" s="142" t="s">
        <v>138</v>
      </c>
      <c r="AU210" s="142" t="s">
        <v>83</v>
      </c>
      <c r="AY210" s="16" t="s">
        <v>135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6" t="s">
        <v>81</v>
      </c>
      <c r="BK210" s="143">
        <f>ROUND(I210*H210,2)</f>
        <v>0</v>
      </c>
      <c r="BL210" s="16" t="s">
        <v>232</v>
      </c>
      <c r="BM210" s="142" t="s">
        <v>500</v>
      </c>
    </row>
    <row r="211" spans="2:65" s="11" customFormat="1" ht="22.7" customHeight="1">
      <c r="B211" s="119"/>
      <c r="D211" s="120" t="s">
        <v>72</v>
      </c>
      <c r="E211" s="129" t="s">
        <v>408</v>
      </c>
      <c r="F211" s="129" t="s">
        <v>409</v>
      </c>
      <c r="I211" s="122"/>
      <c r="J211" s="130">
        <f>BK211</f>
        <v>0</v>
      </c>
      <c r="L211" s="119"/>
      <c r="M211" s="124"/>
      <c r="P211" s="125">
        <f>SUM(P212:P218)</f>
        <v>0</v>
      </c>
      <c r="R211" s="125">
        <f>SUM(R212:R218)</f>
        <v>7.5849999999999997E-3</v>
      </c>
      <c r="T211" s="126">
        <f>SUM(T212:T218)</f>
        <v>0</v>
      </c>
      <c r="AR211" s="120" t="s">
        <v>83</v>
      </c>
      <c r="AT211" s="127" t="s">
        <v>72</v>
      </c>
      <c r="AU211" s="127" t="s">
        <v>81</v>
      </c>
      <c r="AY211" s="120" t="s">
        <v>135</v>
      </c>
      <c r="BK211" s="128">
        <f>SUM(BK212:BK218)</f>
        <v>0</v>
      </c>
    </row>
    <row r="212" spans="2:65" s="1" customFormat="1" ht="24.2" customHeight="1">
      <c r="B212" s="31"/>
      <c r="C212" s="131" t="s">
        <v>404</v>
      </c>
      <c r="D212" s="131" t="s">
        <v>138</v>
      </c>
      <c r="E212" s="132" t="s">
        <v>410</v>
      </c>
      <c r="F212" s="133" t="s">
        <v>411</v>
      </c>
      <c r="G212" s="134" t="s">
        <v>350</v>
      </c>
      <c r="H212" s="135">
        <v>18.48</v>
      </c>
      <c r="I212" s="136"/>
      <c r="J212" s="137">
        <f>ROUND(I212*H212,2)</f>
        <v>0</v>
      </c>
      <c r="K212" s="133" t="s">
        <v>351</v>
      </c>
      <c r="L212" s="31"/>
      <c r="M212" s="138" t="s">
        <v>1</v>
      </c>
      <c r="N212" s="139" t="s">
        <v>38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232</v>
      </c>
      <c r="AT212" s="142" t="s">
        <v>138</v>
      </c>
      <c r="AU212" s="142" t="s">
        <v>83</v>
      </c>
      <c r="AY212" s="16" t="s">
        <v>135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6" t="s">
        <v>81</v>
      </c>
      <c r="BK212" s="143">
        <f>ROUND(I212*H212,2)</f>
        <v>0</v>
      </c>
      <c r="BL212" s="16" t="s">
        <v>232</v>
      </c>
      <c r="BM212" s="142" t="s">
        <v>501</v>
      </c>
    </row>
    <row r="213" spans="2:65" s="12" customFormat="1">
      <c r="B213" s="153"/>
      <c r="D213" s="149" t="s">
        <v>353</v>
      </c>
      <c r="E213" s="154" t="s">
        <v>1</v>
      </c>
      <c r="F213" s="155" t="s">
        <v>390</v>
      </c>
      <c r="H213" s="154" t="s">
        <v>1</v>
      </c>
      <c r="I213" s="156"/>
      <c r="L213" s="153"/>
      <c r="M213" s="157"/>
      <c r="T213" s="158"/>
      <c r="AT213" s="154" t="s">
        <v>353</v>
      </c>
      <c r="AU213" s="154" t="s">
        <v>83</v>
      </c>
      <c r="AV213" s="12" t="s">
        <v>81</v>
      </c>
      <c r="AW213" s="12" t="s">
        <v>30</v>
      </c>
      <c r="AX213" s="12" t="s">
        <v>73</v>
      </c>
      <c r="AY213" s="154" t="s">
        <v>135</v>
      </c>
    </row>
    <row r="214" spans="2:65" s="13" customFormat="1">
      <c r="B214" s="159"/>
      <c r="D214" s="149" t="s">
        <v>353</v>
      </c>
      <c r="E214" s="160" t="s">
        <v>1</v>
      </c>
      <c r="F214" s="161" t="s">
        <v>502</v>
      </c>
      <c r="H214" s="162">
        <v>18.48</v>
      </c>
      <c r="I214" s="163"/>
      <c r="L214" s="159"/>
      <c r="M214" s="164"/>
      <c r="T214" s="165"/>
      <c r="AT214" s="160" t="s">
        <v>353</v>
      </c>
      <c r="AU214" s="160" t="s">
        <v>83</v>
      </c>
      <c r="AV214" s="13" t="s">
        <v>83</v>
      </c>
      <c r="AW214" s="13" t="s">
        <v>30</v>
      </c>
      <c r="AX214" s="13" t="s">
        <v>73</v>
      </c>
      <c r="AY214" s="160" t="s">
        <v>135</v>
      </c>
    </row>
    <row r="215" spans="2:65" s="14" customFormat="1">
      <c r="B215" s="166"/>
      <c r="D215" s="149" t="s">
        <v>353</v>
      </c>
      <c r="E215" s="167" t="s">
        <v>1</v>
      </c>
      <c r="F215" s="168" t="s">
        <v>356</v>
      </c>
      <c r="H215" s="169">
        <v>18.48</v>
      </c>
      <c r="I215" s="170"/>
      <c r="L215" s="166"/>
      <c r="M215" s="171"/>
      <c r="T215" s="172"/>
      <c r="AT215" s="167" t="s">
        <v>353</v>
      </c>
      <c r="AU215" s="167" t="s">
        <v>83</v>
      </c>
      <c r="AV215" s="14" t="s">
        <v>141</v>
      </c>
      <c r="AW215" s="14" t="s">
        <v>30</v>
      </c>
      <c r="AX215" s="14" t="s">
        <v>81</v>
      </c>
      <c r="AY215" s="167" t="s">
        <v>135</v>
      </c>
    </row>
    <row r="216" spans="2:65" s="1" customFormat="1" ht="24.2" customHeight="1">
      <c r="B216" s="31"/>
      <c r="C216" s="131" t="s">
        <v>292</v>
      </c>
      <c r="D216" s="131" t="s">
        <v>138</v>
      </c>
      <c r="E216" s="132" t="s">
        <v>416</v>
      </c>
      <c r="F216" s="133" t="s">
        <v>417</v>
      </c>
      <c r="G216" s="134" t="s">
        <v>228</v>
      </c>
      <c r="H216" s="135">
        <v>15</v>
      </c>
      <c r="I216" s="136"/>
      <c r="J216" s="137">
        <f>ROUND(I216*H216,2)</f>
        <v>0</v>
      </c>
      <c r="K216" s="133" t="s">
        <v>1</v>
      </c>
      <c r="L216" s="31"/>
      <c r="M216" s="138" t="s">
        <v>1</v>
      </c>
      <c r="N216" s="139" t="s">
        <v>38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232</v>
      </c>
      <c r="AT216" s="142" t="s">
        <v>138</v>
      </c>
      <c r="AU216" s="142" t="s">
        <v>83</v>
      </c>
      <c r="AY216" s="16" t="s">
        <v>135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6" t="s">
        <v>81</v>
      </c>
      <c r="BK216" s="143">
        <f>ROUND(I216*H216,2)</f>
        <v>0</v>
      </c>
      <c r="BL216" s="16" t="s">
        <v>232</v>
      </c>
      <c r="BM216" s="142" t="s">
        <v>503</v>
      </c>
    </row>
    <row r="217" spans="2:65" s="1" customFormat="1" ht="24.2" customHeight="1">
      <c r="B217" s="31"/>
      <c r="C217" s="131" t="s">
        <v>415</v>
      </c>
      <c r="D217" s="131" t="s">
        <v>138</v>
      </c>
      <c r="E217" s="132" t="s">
        <v>419</v>
      </c>
      <c r="F217" s="133" t="s">
        <v>420</v>
      </c>
      <c r="G217" s="134" t="s">
        <v>350</v>
      </c>
      <c r="H217" s="135">
        <v>18.5</v>
      </c>
      <c r="I217" s="136"/>
      <c r="J217" s="137">
        <f>ROUND(I217*H217,2)</f>
        <v>0</v>
      </c>
      <c r="K217" s="133" t="s">
        <v>351</v>
      </c>
      <c r="L217" s="31"/>
      <c r="M217" s="138" t="s">
        <v>1</v>
      </c>
      <c r="N217" s="139" t="s">
        <v>38</v>
      </c>
      <c r="P217" s="140">
        <f>O217*H217</f>
        <v>0</v>
      </c>
      <c r="Q217" s="140">
        <v>2.1000000000000001E-4</v>
      </c>
      <c r="R217" s="140">
        <f>Q217*H217</f>
        <v>3.885E-3</v>
      </c>
      <c r="S217" s="140">
        <v>0</v>
      </c>
      <c r="T217" s="141">
        <f>S217*H217</f>
        <v>0</v>
      </c>
      <c r="AR217" s="142" t="s">
        <v>232</v>
      </c>
      <c r="AT217" s="142" t="s">
        <v>138</v>
      </c>
      <c r="AU217" s="142" t="s">
        <v>83</v>
      </c>
      <c r="AY217" s="16" t="s">
        <v>135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6" t="s">
        <v>81</v>
      </c>
      <c r="BK217" s="143">
        <f>ROUND(I217*H217,2)</f>
        <v>0</v>
      </c>
      <c r="BL217" s="16" t="s">
        <v>232</v>
      </c>
      <c r="BM217" s="142" t="s">
        <v>504</v>
      </c>
    </row>
    <row r="218" spans="2:65" s="1" customFormat="1" ht="24.2" customHeight="1">
      <c r="B218" s="31"/>
      <c r="C218" s="131" t="s">
        <v>295</v>
      </c>
      <c r="D218" s="131" t="s">
        <v>138</v>
      </c>
      <c r="E218" s="132" t="s">
        <v>423</v>
      </c>
      <c r="F218" s="133" t="s">
        <v>424</v>
      </c>
      <c r="G218" s="134" t="s">
        <v>350</v>
      </c>
      <c r="H218" s="135">
        <v>18.5</v>
      </c>
      <c r="I218" s="136"/>
      <c r="J218" s="137">
        <f>ROUND(I218*H218,2)</f>
        <v>0</v>
      </c>
      <c r="K218" s="133" t="s">
        <v>351</v>
      </c>
      <c r="L218" s="31"/>
      <c r="M218" s="144" t="s">
        <v>1</v>
      </c>
      <c r="N218" s="145" t="s">
        <v>38</v>
      </c>
      <c r="O218" s="146"/>
      <c r="P218" s="147">
        <f>O218*H218</f>
        <v>0</v>
      </c>
      <c r="Q218" s="147">
        <v>2.0000000000000001E-4</v>
      </c>
      <c r="R218" s="147">
        <f>Q218*H218</f>
        <v>3.7000000000000002E-3</v>
      </c>
      <c r="S218" s="147">
        <v>0</v>
      </c>
      <c r="T218" s="148">
        <f>S218*H218</f>
        <v>0</v>
      </c>
      <c r="AR218" s="142" t="s">
        <v>232</v>
      </c>
      <c r="AT218" s="142" t="s">
        <v>138</v>
      </c>
      <c r="AU218" s="142" t="s">
        <v>83</v>
      </c>
      <c r="AY218" s="16" t="s">
        <v>135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6" t="s">
        <v>81</v>
      </c>
      <c r="BK218" s="143">
        <f>ROUND(I218*H218,2)</f>
        <v>0</v>
      </c>
      <c r="BL218" s="16" t="s">
        <v>232</v>
      </c>
      <c r="BM218" s="142" t="s">
        <v>505</v>
      </c>
    </row>
    <row r="219" spans="2:65" s="1" customFormat="1" ht="6.95" customHeight="1">
      <c r="B219" s="42"/>
      <c r="C219" s="43"/>
      <c r="D219" s="43"/>
      <c r="E219" s="43"/>
      <c r="F219" s="43"/>
      <c r="G219" s="43"/>
      <c r="H219" s="43"/>
      <c r="I219" s="43"/>
      <c r="J219" s="43"/>
      <c r="K219" s="43"/>
      <c r="L219" s="31"/>
    </row>
  </sheetData>
  <sheetProtection algorithmName="SHA-512" hashValue="84/B1scaOrTDi0tHGIHQS1Wnvt/Nf4fcZFoackE3cyiviqW6igYb/5qCPfOUnu8Lvucv/hMqNlz3Uv7CNDqaBw==" saltValue="b4pXYOj5yf3UCts7BHQOpP8UfNwJhNABYpwFYjSHMFvxM9lW5peU5PI/aSUO87hMT/bpkihS0L0HhUpBJRLTmw==" spinCount="100000" sheet="1" objects="1" scenarios="1" formatColumns="0" formatRows="0" autoFilter="0"/>
  <autoFilter ref="C130:K218" xr:uid="{00000000-0009-0000-0000-000004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22"/>
  <sheetViews>
    <sheetView showGridLines="0" workbookViewId="0"/>
  </sheetViews>
  <sheetFormatPr defaultColWidth="12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95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FVE Šitbořice</v>
      </c>
      <c r="F7" s="223"/>
      <c r="G7" s="223"/>
      <c r="H7" s="223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212" t="s">
        <v>506</v>
      </c>
      <c r="F9" s="221"/>
      <c r="G9" s="221"/>
      <c r="H9" s="22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0" t="str">
        <f>'Rekapitulace stavby'!AN8</f>
        <v>14. 5. 2025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4"/>
      <c r="G18" s="194"/>
      <c r="H18" s="19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6"/>
      <c r="E27" s="198" t="s">
        <v>1</v>
      </c>
      <c r="F27" s="198"/>
      <c r="G27" s="198"/>
      <c r="H27" s="198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5" customHeight="1">
      <c r="B30" s="31"/>
      <c r="D30" s="87" t="s">
        <v>33</v>
      </c>
      <c r="J30" s="63">
        <f>ROUND(J131,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35</v>
      </c>
      <c r="I32" s="88" t="s">
        <v>34</v>
      </c>
      <c r="J32" s="88" t="s">
        <v>36</v>
      </c>
      <c r="L32" s="31"/>
    </row>
    <row r="33" spans="2:12" s="1" customFormat="1" ht="14.45" customHeight="1">
      <c r="B33" s="31"/>
      <c r="D33" s="89" t="s">
        <v>37</v>
      </c>
      <c r="E33" s="26" t="s">
        <v>38</v>
      </c>
      <c r="F33" s="90">
        <f>ROUND((SUM(BE131:BE221)),  2)</f>
        <v>0</v>
      </c>
      <c r="I33" s="91">
        <v>0.21</v>
      </c>
      <c r="J33" s="90">
        <f>ROUND(((SUM(BE131:BE221))*I33),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ROUND((SUM(BF131:BF221)),  2)</f>
        <v>0</v>
      </c>
      <c r="I34" s="91">
        <v>0.12</v>
      </c>
      <c r="J34" s="90">
        <f>ROUND(((SUM(BF131:BF221))*I34),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ROUND((SUM(BG131:BG221)),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ROUND((SUM(BH131:BH221)),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ROUND((SUM(BI131:BI221)),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43</v>
      </c>
      <c r="E39" s="54"/>
      <c r="F39" s="54"/>
      <c r="G39" s="94" t="s">
        <v>44</v>
      </c>
      <c r="H39" s="95" t="s">
        <v>45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FVE Šitbořice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212" t="str">
        <f>E9</f>
        <v>06 - Sokolovna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0" t="str">
        <f>IF(J12="","",J12)</f>
        <v>14. 5. 2025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108</v>
      </c>
      <c r="J96" s="63">
        <f>J131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182</v>
      </c>
      <c r="E97" s="105"/>
      <c r="F97" s="105"/>
      <c r="G97" s="105"/>
      <c r="H97" s="105"/>
      <c r="I97" s="105"/>
      <c r="J97" s="106">
        <f>J132</f>
        <v>0</v>
      </c>
      <c r="L97" s="103"/>
    </row>
    <row r="98" spans="2:12" s="8" customFormat="1" ht="24.95" customHeight="1">
      <c r="B98" s="103"/>
      <c r="D98" s="104" t="s">
        <v>183</v>
      </c>
      <c r="E98" s="105"/>
      <c r="F98" s="105"/>
      <c r="G98" s="105"/>
      <c r="H98" s="105"/>
      <c r="I98" s="105"/>
      <c r="J98" s="106">
        <f>J137</f>
        <v>0</v>
      </c>
      <c r="L98" s="103"/>
    </row>
    <row r="99" spans="2:12" s="8" customFormat="1" ht="24.95" customHeight="1">
      <c r="B99" s="103"/>
      <c r="D99" s="104" t="s">
        <v>184</v>
      </c>
      <c r="E99" s="105"/>
      <c r="F99" s="105"/>
      <c r="G99" s="105"/>
      <c r="H99" s="105"/>
      <c r="I99" s="105"/>
      <c r="J99" s="106">
        <f>J139</f>
        <v>0</v>
      </c>
      <c r="L99" s="103"/>
    </row>
    <row r="100" spans="2:12" s="8" customFormat="1" ht="24.95" customHeight="1">
      <c r="B100" s="103"/>
      <c r="D100" s="104" t="s">
        <v>185</v>
      </c>
      <c r="E100" s="105"/>
      <c r="F100" s="105"/>
      <c r="G100" s="105"/>
      <c r="H100" s="105"/>
      <c r="I100" s="105"/>
      <c r="J100" s="106">
        <f>J146</f>
        <v>0</v>
      </c>
      <c r="L100" s="103"/>
    </row>
    <row r="101" spans="2:12" s="8" customFormat="1" ht="24.95" customHeight="1">
      <c r="B101" s="103"/>
      <c r="D101" s="104" t="s">
        <v>186</v>
      </c>
      <c r="E101" s="105"/>
      <c r="F101" s="105"/>
      <c r="G101" s="105"/>
      <c r="H101" s="105"/>
      <c r="I101" s="105"/>
      <c r="J101" s="106">
        <f>J158</f>
        <v>0</v>
      </c>
      <c r="L101" s="103"/>
    </row>
    <row r="102" spans="2:12" s="8" customFormat="1" ht="24.95" customHeight="1">
      <c r="B102" s="103"/>
      <c r="D102" s="104" t="s">
        <v>187</v>
      </c>
      <c r="E102" s="105"/>
      <c r="F102" s="105"/>
      <c r="G102" s="105"/>
      <c r="H102" s="105"/>
      <c r="I102" s="105"/>
      <c r="J102" s="106">
        <f>J168</f>
        <v>0</v>
      </c>
      <c r="L102" s="103"/>
    </row>
    <row r="103" spans="2:12" s="8" customFormat="1" ht="24.95" customHeight="1">
      <c r="B103" s="103"/>
      <c r="D103" s="104" t="s">
        <v>188</v>
      </c>
      <c r="E103" s="105"/>
      <c r="F103" s="105"/>
      <c r="G103" s="105"/>
      <c r="H103" s="105"/>
      <c r="I103" s="105"/>
      <c r="J103" s="106">
        <f>J176</f>
        <v>0</v>
      </c>
      <c r="L103" s="103"/>
    </row>
    <row r="104" spans="2:12" s="8" customFormat="1" ht="24.95" customHeight="1">
      <c r="B104" s="103"/>
      <c r="D104" s="104" t="s">
        <v>189</v>
      </c>
      <c r="E104" s="105"/>
      <c r="F104" s="105"/>
      <c r="G104" s="105"/>
      <c r="H104" s="105"/>
      <c r="I104" s="105"/>
      <c r="J104" s="106">
        <f>J186</f>
        <v>0</v>
      </c>
      <c r="L104" s="103"/>
    </row>
    <row r="105" spans="2:12" s="9" customFormat="1" ht="20.100000000000001" customHeight="1">
      <c r="B105" s="107"/>
      <c r="D105" s="108" t="s">
        <v>190</v>
      </c>
      <c r="E105" s="109"/>
      <c r="F105" s="109"/>
      <c r="G105" s="109"/>
      <c r="H105" s="109"/>
      <c r="I105" s="109"/>
      <c r="J105" s="110">
        <f>J187</f>
        <v>0</v>
      </c>
      <c r="L105" s="107"/>
    </row>
    <row r="106" spans="2:12" s="9" customFormat="1" ht="20.100000000000001" customHeight="1">
      <c r="B106" s="107"/>
      <c r="D106" s="108" t="s">
        <v>191</v>
      </c>
      <c r="E106" s="109"/>
      <c r="F106" s="109"/>
      <c r="G106" s="109"/>
      <c r="H106" s="109"/>
      <c r="I106" s="109"/>
      <c r="J106" s="110">
        <f>J199</f>
        <v>0</v>
      </c>
      <c r="L106" s="107"/>
    </row>
    <row r="107" spans="2:12" s="8" customFormat="1" ht="24.95" customHeight="1">
      <c r="B107" s="103"/>
      <c r="D107" s="104" t="s">
        <v>192</v>
      </c>
      <c r="E107" s="105"/>
      <c r="F107" s="105"/>
      <c r="G107" s="105"/>
      <c r="H107" s="105"/>
      <c r="I107" s="105"/>
      <c r="J107" s="106">
        <f>J202</f>
        <v>0</v>
      </c>
      <c r="L107" s="103"/>
    </row>
    <row r="108" spans="2:12" s="9" customFormat="1" ht="20.100000000000001" customHeight="1">
      <c r="B108" s="107"/>
      <c r="D108" s="108" t="s">
        <v>193</v>
      </c>
      <c r="E108" s="109"/>
      <c r="F108" s="109"/>
      <c r="G108" s="109"/>
      <c r="H108" s="109"/>
      <c r="I108" s="109"/>
      <c r="J108" s="110">
        <f>J203</f>
        <v>0</v>
      </c>
      <c r="L108" s="107"/>
    </row>
    <row r="109" spans="2:12" s="9" customFormat="1" ht="20.100000000000001" customHeight="1">
      <c r="B109" s="107"/>
      <c r="D109" s="108" t="s">
        <v>194</v>
      </c>
      <c r="E109" s="109"/>
      <c r="F109" s="109"/>
      <c r="G109" s="109"/>
      <c r="H109" s="109"/>
      <c r="I109" s="109"/>
      <c r="J109" s="110">
        <f>J209</f>
        <v>0</v>
      </c>
      <c r="L109" s="107"/>
    </row>
    <row r="110" spans="2:12" s="9" customFormat="1" ht="20.100000000000001" customHeight="1">
      <c r="B110" s="107"/>
      <c r="D110" s="108" t="s">
        <v>195</v>
      </c>
      <c r="E110" s="109"/>
      <c r="F110" s="109"/>
      <c r="G110" s="109"/>
      <c r="H110" s="109"/>
      <c r="I110" s="109"/>
      <c r="J110" s="110">
        <f>J212</f>
        <v>0</v>
      </c>
      <c r="L110" s="107"/>
    </row>
    <row r="111" spans="2:12" s="9" customFormat="1" ht="20.100000000000001" customHeight="1">
      <c r="B111" s="107"/>
      <c r="D111" s="108" t="s">
        <v>196</v>
      </c>
      <c r="E111" s="109"/>
      <c r="F111" s="109"/>
      <c r="G111" s="109"/>
      <c r="H111" s="109"/>
      <c r="I111" s="109"/>
      <c r="J111" s="110">
        <f>J214</f>
        <v>0</v>
      </c>
      <c r="L111" s="107"/>
    </row>
    <row r="112" spans="2:12" s="1" customFormat="1" ht="21.75" customHeight="1">
      <c r="B112" s="31"/>
      <c r="L112" s="31"/>
    </row>
    <row r="113" spans="2:12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31"/>
    </row>
    <row r="117" spans="2:12" s="1" customFormat="1" ht="6.95" customHeight="1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1"/>
    </row>
    <row r="118" spans="2:12" s="1" customFormat="1" ht="24.95" customHeight="1">
      <c r="B118" s="31"/>
      <c r="C118" s="20" t="s">
        <v>120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16</v>
      </c>
      <c r="L120" s="31"/>
    </row>
    <row r="121" spans="2:12" s="1" customFormat="1" ht="16.5" customHeight="1">
      <c r="B121" s="31"/>
      <c r="E121" s="222" t="str">
        <f>E7</f>
        <v>FVE Šitbořice</v>
      </c>
      <c r="F121" s="223"/>
      <c r="G121" s="223"/>
      <c r="H121" s="223"/>
      <c r="L121" s="31"/>
    </row>
    <row r="122" spans="2:12" s="1" customFormat="1" ht="12" customHeight="1">
      <c r="B122" s="31"/>
      <c r="C122" s="26" t="s">
        <v>103</v>
      </c>
      <c r="L122" s="31"/>
    </row>
    <row r="123" spans="2:12" s="1" customFormat="1" ht="16.5" customHeight="1">
      <c r="B123" s="31"/>
      <c r="E123" s="212" t="str">
        <f>E9</f>
        <v>06 - Sokolovna</v>
      </c>
      <c r="F123" s="221"/>
      <c r="G123" s="221"/>
      <c r="H123" s="221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F12</f>
        <v xml:space="preserve"> </v>
      </c>
      <c r="I125" s="26" t="s">
        <v>22</v>
      </c>
      <c r="J125" s="50" t="str">
        <f>IF(J12="","",J12)</f>
        <v>14. 5. 2025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E15</f>
        <v xml:space="preserve"> </v>
      </c>
      <c r="I127" s="26" t="s">
        <v>29</v>
      </c>
      <c r="J127" s="29" t="str">
        <f>E21</f>
        <v xml:space="preserve"> 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Vyplň údaj</v>
      </c>
      <c r="I128" s="26" t="s">
        <v>31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1"/>
      <c r="C130" s="112" t="s">
        <v>121</v>
      </c>
      <c r="D130" s="113" t="s">
        <v>58</v>
      </c>
      <c r="E130" s="113" t="s">
        <v>54</v>
      </c>
      <c r="F130" s="113" t="s">
        <v>55</v>
      </c>
      <c r="G130" s="113" t="s">
        <v>122</v>
      </c>
      <c r="H130" s="113" t="s">
        <v>123</v>
      </c>
      <c r="I130" s="113" t="s">
        <v>124</v>
      </c>
      <c r="J130" s="113" t="s">
        <v>107</v>
      </c>
      <c r="K130" s="114" t="s">
        <v>125</v>
      </c>
      <c r="L130" s="111"/>
      <c r="M130" s="56" t="s">
        <v>1</v>
      </c>
      <c r="N130" s="57" t="s">
        <v>37</v>
      </c>
      <c r="O130" s="57" t="s">
        <v>126</v>
      </c>
      <c r="P130" s="57" t="s">
        <v>127</v>
      </c>
      <c r="Q130" s="57" t="s">
        <v>128</v>
      </c>
      <c r="R130" s="57" t="s">
        <v>129</v>
      </c>
      <c r="S130" s="57" t="s">
        <v>130</v>
      </c>
      <c r="T130" s="58" t="s">
        <v>131</v>
      </c>
    </row>
    <row r="131" spans="2:65" s="1" customFormat="1" ht="22.7" customHeight="1">
      <c r="B131" s="31"/>
      <c r="C131" s="61" t="s">
        <v>132</v>
      </c>
      <c r="J131" s="115">
        <f>BK131</f>
        <v>0</v>
      </c>
      <c r="L131" s="31"/>
      <c r="M131" s="59"/>
      <c r="N131" s="51"/>
      <c r="O131" s="51"/>
      <c r="P131" s="116">
        <f>P132+P137+P139+P146+P158+P168+P176+P186+P202</f>
        <v>0</v>
      </c>
      <c r="Q131" s="51"/>
      <c r="R131" s="116">
        <f>R132+R137+R139+R146+R158+R168+R176+R186+R202</f>
        <v>0.78958280000000003</v>
      </c>
      <c r="S131" s="51"/>
      <c r="T131" s="117">
        <f>T132+T137+T139+T146+T158+T168+T176+T186+T202</f>
        <v>0.15439999999999998</v>
      </c>
      <c r="AT131" s="16" t="s">
        <v>72</v>
      </c>
      <c r="AU131" s="16" t="s">
        <v>109</v>
      </c>
      <c r="BK131" s="118">
        <f>BK132+BK137+BK139+BK146+BK158+BK168+BK176+BK186+BK202</f>
        <v>0</v>
      </c>
    </row>
    <row r="132" spans="2:65" s="11" customFormat="1" ht="26.1" customHeight="1">
      <c r="B132" s="119"/>
      <c r="D132" s="120" t="s">
        <v>72</v>
      </c>
      <c r="E132" s="121" t="s">
        <v>197</v>
      </c>
      <c r="F132" s="121" t="s">
        <v>198</v>
      </c>
      <c r="I132" s="122"/>
      <c r="J132" s="123">
        <f>BK132</f>
        <v>0</v>
      </c>
      <c r="L132" s="119"/>
      <c r="M132" s="124"/>
      <c r="P132" s="125">
        <f>SUM(P133:P136)</f>
        <v>0</v>
      </c>
      <c r="R132" s="125">
        <f>SUM(R133:R136)</f>
        <v>0</v>
      </c>
      <c r="T132" s="126">
        <f>SUM(T133:T136)</f>
        <v>0</v>
      </c>
      <c r="AR132" s="120" t="s">
        <v>81</v>
      </c>
      <c r="AT132" s="127" t="s">
        <v>72</v>
      </c>
      <c r="AU132" s="127" t="s">
        <v>73</v>
      </c>
      <c r="AY132" s="120" t="s">
        <v>135</v>
      </c>
      <c r="BK132" s="128">
        <f>SUM(BK133:BK136)</f>
        <v>0</v>
      </c>
    </row>
    <row r="133" spans="2:65" s="1" customFormat="1" ht="16.5" customHeight="1">
      <c r="B133" s="31"/>
      <c r="C133" s="131" t="s">
        <v>81</v>
      </c>
      <c r="D133" s="131" t="s">
        <v>138</v>
      </c>
      <c r="E133" s="132" t="s">
        <v>199</v>
      </c>
      <c r="F133" s="133" t="s">
        <v>200</v>
      </c>
      <c r="G133" s="134" t="s">
        <v>201</v>
      </c>
      <c r="H133" s="135">
        <v>33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83</v>
      </c>
    </row>
    <row r="134" spans="2:65" s="1" customFormat="1" ht="58.5">
      <c r="B134" s="31"/>
      <c r="D134" s="149" t="s">
        <v>202</v>
      </c>
      <c r="F134" s="150" t="s">
        <v>203</v>
      </c>
      <c r="I134" s="151"/>
      <c r="L134" s="31"/>
      <c r="M134" s="152"/>
      <c r="T134" s="53"/>
      <c r="AT134" s="16" t="s">
        <v>202</v>
      </c>
      <c r="AU134" s="16" t="s">
        <v>81</v>
      </c>
    </row>
    <row r="135" spans="2:65" s="1" customFormat="1" ht="16.5" customHeight="1">
      <c r="B135" s="31"/>
      <c r="C135" s="131" t="s">
        <v>83</v>
      </c>
      <c r="D135" s="131" t="s">
        <v>138</v>
      </c>
      <c r="E135" s="132" t="s">
        <v>429</v>
      </c>
      <c r="F135" s="133" t="s">
        <v>205</v>
      </c>
      <c r="G135" s="134" t="s">
        <v>201</v>
      </c>
      <c r="H135" s="135">
        <v>33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141</v>
      </c>
      <c r="AT135" s="142" t="s">
        <v>138</v>
      </c>
      <c r="AU135" s="142" t="s">
        <v>81</v>
      </c>
      <c r="AY135" s="16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141</v>
      </c>
      <c r="BM135" s="142" t="s">
        <v>141</v>
      </c>
    </row>
    <row r="136" spans="2:65" s="1" customFormat="1" ht="39">
      <c r="B136" s="31"/>
      <c r="D136" s="149" t="s">
        <v>202</v>
      </c>
      <c r="F136" s="150" t="s">
        <v>430</v>
      </c>
      <c r="I136" s="151"/>
      <c r="L136" s="31"/>
      <c r="M136" s="152"/>
      <c r="T136" s="53"/>
      <c r="AT136" s="16" t="s">
        <v>202</v>
      </c>
      <c r="AU136" s="16" t="s">
        <v>81</v>
      </c>
    </row>
    <row r="137" spans="2:65" s="11" customFormat="1" ht="26.1" customHeight="1">
      <c r="B137" s="119"/>
      <c r="D137" s="120" t="s">
        <v>72</v>
      </c>
      <c r="E137" s="121" t="s">
        <v>207</v>
      </c>
      <c r="F137" s="121" t="s">
        <v>208</v>
      </c>
      <c r="I137" s="122"/>
      <c r="J137" s="123">
        <f>BK137</f>
        <v>0</v>
      </c>
      <c r="L137" s="119"/>
      <c r="M137" s="124"/>
      <c r="P137" s="125">
        <f>P138</f>
        <v>0</v>
      </c>
      <c r="R137" s="125">
        <f>R138</f>
        <v>0</v>
      </c>
      <c r="T137" s="126">
        <f>T138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BK138</f>
        <v>0</v>
      </c>
    </row>
    <row r="138" spans="2:65" s="1" customFormat="1" ht="16.5" customHeight="1">
      <c r="B138" s="31"/>
      <c r="C138" s="131" t="s">
        <v>149</v>
      </c>
      <c r="D138" s="131" t="s">
        <v>138</v>
      </c>
      <c r="E138" s="132" t="s">
        <v>209</v>
      </c>
      <c r="F138" s="133" t="s">
        <v>210</v>
      </c>
      <c r="G138" s="134" t="s">
        <v>201</v>
      </c>
      <c r="H138" s="135">
        <v>33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162</v>
      </c>
    </row>
    <row r="139" spans="2:65" s="11" customFormat="1" ht="26.1" customHeight="1">
      <c r="B139" s="119"/>
      <c r="D139" s="120" t="s">
        <v>72</v>
      </c>
      <c r="E139" s="121" t="s">
        <v>211</v>
      </c>
      <c r="F139" s="121" t="s">
        <v>212</v>
      </c>
      <c r="I139" s="122"/>
      <c r="J139" s="123">
        <f>BK139</f>
        <v>0</v>
      </c>
      <c r="L139" s="119"/>
      <c r="M139" s="124"/>
      <c r="P139" s="125">
        <f>SUM(P140:P145)</f>
        <v>0</v>
      </c>
      <c r="R139" s="125">
        <f>SUM(R140:R145)</f>
        <v>0</v>
      </c>
      <c r="T139" s="126">
        <f>SUM(T140:T145)</f>
        <v>0</v>
      </c>
      <c r="AR139" s="120" t="s">
        <v>81</v>
      </c>
      <c r="AT139" s="127" t="s">
        <v>72</v>
      </c>
      <c r="AU139" s="127" t="s">
        <v>73</v>
      </c>
      <c r="AY139" s="120" t="s">
        <v>135</v>
      </c>
      <c r="BK139" s="128">
        <f>SUM(BK140:BK145)</f>
        <v>0</v>
      </c>
    </row>
    <row r="140" spans="2:65" s="1" customFormat="1" ht="16.5" customHeight="1">
      <c r="B140" s="31"/>
      <c r="C140" s="131" t="s">
        <v>141</v>
      </c>
      <c r="D140" s="131" t="s">
        <v>138</v>
      </c>
      <c r="E140" s="132" t="s">
        <v>431</v>
      </c>
      <c r="F140" s="133" t="s">
        <v>214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172</v>
      </c>
    </row>
    <row r="141" spans="2:65" s="1" customFormat="1" ht="331.5">
      <c r="B141" s="31"/>
      <c r="D141" s="149" t="s">
        <v>202</v>
      </c>
      <c r="F141" s="150" t="s">
        <v>507</v>
      </c>
      <c r="I141" s="151"/>
      <c r="L141" s="31"/>
      <c r="M141" s="152"/>
      <c r="T141" s="53"/>
      <c r="AT141" s="16" t="s">
        <v>202</v>
      </c>
      <c r="AU141" s="16" t="s">
        <v>81</v>
      </c>
    </row>
    <row r="142" spans="2:65" s="1" customFormat="1" ht="16.5" customHeight="1">
      <c r="B142" s="31"/>
      <c r="C142" s="131" t="s">
        <v>134</v>
      </c>
      <c r="D142" s="131" t="s">
        <v>138</v>
      </c>
      <c r="E142" s="132" t="s">
        <v>508</v>
      </c>
      <c r="F142" s="133" t="s">
        <v>218</v>
      </c>
      <c r="G142" s="134" t="s">
        <v>215</v>
      </c>
      <c r="H142" s="135">
        <v>1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38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141</v>
      </c>
      <c r="AT142" s="142" t="s">
        <v>138</v>
      </c>
      <c r="AU142" s="142" t="s">
        <v>81</v>
      </c>
      <c r="AY142" s="16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81</v>
      </c>
      <c r="BK142" s="143">
        <f>ROUND(I142*H142,2)</f>
        <v>0</v>
      </c>
      <c r="BL142" s="16" t="s">
        <v>141</v>
      </c>
      <c r="BM142" s="142" t="s">
        <v>219</v>
      </c>
    </row>
    <row r="143" spans="2:65" s="1" customFormat="1" ht="214.5">
      <c r="B143" s="31"/>
      <c r="D143" s="149" t="s">
        <v>202</v>
      </c>
      <c r="F143" s="150" t="s">
        <v>472</v>
      </c>
      <c r="I143" s="151"/>
      <c r="L143" s="31"/>
      <c r="M143" s="152"/>
      <c r="T143" s="53"/>
      <c r="AT143" s="16" t="s">
        <v>202</v>
      </c>
      <c r="AU143" s="16" t="s">
        <v>81</v>
      </c>
    </row>
    <row r="144" spans="2:65" s="1" customFormat="1" ht="16.5" customHeight="1">
      <c r="B144" s="31"/>
      <c r="C144" s="131" t="s">
        <v>162</v>
      </c>
      <c r="D144" s="131" t="s">
        <v>138</v>
      </c>
      <c r="E144" s="132" t="s">
        <v>509</v>
      </c>
      <c r="F144" s="133" t="s">
        <v>222</v>
      </c>
      <c r="G144" s="134" t="s">
        <v>215</v>
      </c>
      <c r="H144" s="135">
        <v>1</v>
      </c>
      <c r="I144" s="136"/>
      <c r="J144" s="137">
        <f>ROUND(I144*H144,2)</f>
        <v>0</v>
      </c>
      <c r="K144" s="133" t="s">
        <v>1</v>
      </c>
      <c r="L144" s="31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141</v>
      </c>
      <c r="AT144" s="142" t="s">
        <v>138</v>
      </c>
      <c r="AU144" s="142" t="s">
        <v>81</v>
      </c>
      <c r="AY144" s="16" t="s">
        <v>135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81</v>
      </c>
      <c r="BK144" s="143">
        <f>ROUND(I144*H144,2)</f>
        <v>0</v>
      </c>
      <c r="BL144" s="16" t="s">
        <v>141</v>
      </c>
      <c r="BM144" s="142" t="s">
        <v>8</v>
      </c>
    </row>
    <row r="145" spans="2:65" s="1" customFormat="1" ht="68.25">
      <c r="B145" s="31"/>
      <c r="D145" s="149" t="s">
        <v>202</v>
      </c>
      <c r="F145" s="150" t="s">
        <v>510</v>
      </c>
      <c r="I145" s="151"/>
      <c r="L145" s="31"/>
      <c r="M145" s="152"/>
      <c r="T145" s="53"/>
      <c r="AT145" s="16" t="s">
        <v>202</v>
      </c>
      <c r="AU145" s="16" t="s">
        <v>81</v>
      </c>
    </row>
    <row r="146" spans="2:65" s="11" customFormat="1" ht="26.1" customHeight="1">
      <c r="B146" s="119"/>
      <c r="D146" s="120" t="s">
        <v>72</v>
      </c>
      <c r="E146" s="121" t="s">
        <v>224</v>
      </c>
      <c r="F146" s="121" t="s">
        <v>225</v>
      </c>
      <c r="I146" s="122"/>
      <c r="J146" s="123">
        <f>BK146</f>
        <v>0</v>
      </c>
      <c r="L146" s="119"/>
      <c r="M146" s="124"/>
      <c r="P146" s="125">
        <f>SUM(P147:P157)</f>
        <v>0</v>
      </c>
      <c r="R146" s="125">
        <f>SUM(R147:R157)</f>
        <v>0</v>
      </c>
      <c r="T146" s="126">
        <f>SUM(T147:T157)</f>
        <v>0</v>
      </c>
      <c r="AR146" s="120" t="s">
        <v>81</v>
      </c>
      <c r="AT146" s="127" t="s">
        <v>72</v>
      </c>
      <c r="AU146" s="127" t="s">
        <v>73</v>
      </c>
      <c r="AY146" s="120" t="s">
        <v>135</v>
      </c>
      <c r="BK146" s="128">
        <f>SUM(BK147:BK157)</f>
        <v>0</v>
      </c>
    </row>
    <row r="147" spans="2:65" s="1" customFormat="1" ht="16.5" customHeight="1">
      <c r="B147" s="31"/>
      <c r="C147" s="131" t="s">
        <v>167</v>
      </c>
      <c r="D147" s="131" t="s">
        <v>138</v>
      </c>
      <c r="E147" s="132" t="s">
        <v>226</v>
      </c>
      <c r="F147" s="133" t="s">
        <v>227</v>
      </c>
      <c r="G147" s="134" t="s">
        <v>228</v>
      </c>
      <c r="H147" s="135">
        <v>120</v>
      </c>
      <c r="I147" s="136"/>
      <c r="J147" s="137">
        <f t="shared" ref="J147:J157" si="0">ROUND(I147*H147,2)</f>
        <v>0</v>
      </c>
      <c r="K147" s="133" t="s">
        <v>1</v>
      </c>
      <c r="L147" s="31"/>
      <c r="M147" s="138" t="s">
        <v>1</v>
      </c>
      <c r="N147" s="139" t="s">
        <v>38</v>
      </c>
      <c r="P147" s="140">
        <f t="shared" ref="P147:P157" si="1">O147*H147</f>
        <v>0</v>
      </c>
      <c r="Q147" s="140">
        <v>0</v>
      </c>
      <c r="R147" s="140">
        <f t="shared" ref="R147:R157" si="2">Q147*H147</f>
        <v>0</v>
      </c>
      <c r="S147" s="140">
        <v>0</v>
      </c>
      <c r="T147" s="141">
        <f t="shared" ref="T147:T157" si="3">S147*H147</f>
        <v>0</v>
      </c>
      <c r="AR147" s="142" t="s">
        <v>141</v>
      </c>
      <c r="AT147" s="142" t="s">
        <v>138</v>
      </c>
      <c r="AU147" s="142" t="s">
        <v>81</v>
      </c>
      <c r="AY147" s="16" t="s">
        <v>135</v>
      </c>
      <c r="BE147" s="143">
        <f t="shared" ref="BE147:BE157" si="4">IF(N147="základní",J147,0)</f>
        <v>0</v>
      </c>
      <c r="BF147" s="143">
        <f t="shared" ref="BF147:BF157" si="5">IF(N147="snížená",J147,0)</f>
        <v>0</v>
      </c>
      <c r="BG147" s="143">
        <f t="shared" ref="BG147:BG157" si="6">IF(N147="zákl. přenesená",J147,0)</f>
        <v>0</v>
      </c>
      <c r="BH147" s="143">
        <f t="shared" ref="BH147:BH157" si="7">IF(N147="sníž. přenesená",J147,0)</f>
        <v>0</v>
      </c>
      <c r="BI147" s="143">
        <f t="shared" ref="BI147:BI157" si="8">IF(N147="nulová",J147,0)</f>
        <v>0</v>
      </c>
      <c r="BJ147" s="16" t="s">
        <v>81</v>
      </c>
      <c r="BK147" s="143">
        <f t="shared" ref="BK147:BK157" si="9">ROUND(I147*H147,2)</f>
        <v>0</v>
      </c>
      <c r="BL147" s="16" t="s">
        <v>141</v>
      </c>
      <c r="BM147" s="142" t="s">
        <v>229</v>
      </c>
    </row>
    <row r="148" spans="2:65" s="1" customFormat="1" ht="16.5" customHeight="1">
      <c r="B148" s="31"/>
      <c r="C148" s="131" t="s">
        <v>172</v>
      </c>
      <c r="D148" s="131" t="s">
        <v>138</v>
      </c>
      <c r="E148" s="132" t="s">
        <v>437</v>
      </c>
      <c r="F148" s="133" t="s">
        <v>231</v>
      </c>
      <c r="G148" s="134" t="s">
        <v>228</v>
      </c>
      <c r="H148" s="135">
        <v>50</v>
      </c>
      <c r="I148" s="136"/>
      <c r="J148" s="137">
        <f t="shared" si="0"/>
        <v>0</v>
      </c>
      <c r="K148" s="133" t="s">
        <v>1</v>
      </c>
      <c r="L148" s="31"/>
      <c r="M148" s="138" t="s">
        <v>1</v>
      </c>
      <c r="N148" s="139" t="s">
        <v>38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141</v>
      </c>
      <c r="AT148" s="142" t="s">
        <v>138</v>
      </c>
      <c r="AU148" s="142" t="s">
        <v>81</v>
      </c>
      <c r="AY148" s="16" t="s">
        <v>135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6" t="s">
        <v>81</v>
      </c>
      <c r="BK148" s="143">
        <f t="shared" si="9"/>
        <v>0</v>
      </c>
      <c r="BL148" s="16" t="s">
        <v>141</v>
      </c>
      <c r="BM148" s="142" t="s">
        <v>232</v>
      </c>
    </row>
    <row r="149" spans="2:65" s="1" customFormat="1" ht="16.5" customHeight="1">
      <c r="B149" s="31"/>
      <c r="C149" s="131" t="s">
        <v>178</v>
      </c>
      <c r="D149" s="131" t="s">
        <v>138</v>
      </c>
      <c r="E149" s="132" t="s">
        <v>438</v>
      </c>
      <c r="F149" s="133" t="s">
        <v>439</v>
      </c>
      <c r="G149" s="134" t="s">
        <v>228</v>
      </c>
      <c r="H149" s="135">
        <v>12</v>
      </c>
      <c r="I149" s="136"/>
      <c r="J149" s="137">
        <f t="shared" si="0"/>
        <v>0</v>
      </c>
      <c r="K149" s="133" t="s">
        <v>1</v>
      </c>
      <c r="L149" s="31"/>
      <c r="M149" s="138" t="s">
        <v>1</v>
      </c>
      <c r="N149" s="139" t="s">
        <v>38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141</v>
      </c>
      <c r="AT149" s="142" t="s">
        <v>138</v>
      </c>
      <c r="AU149" s="142" t="s">
        <v>81</v>
      </c>
      <c r="AY149" s="16" t="s">
        <v>135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6" t="s">
        <v>81</v>
      </c>
      <c r="BK149" s="143">
        <f t="shared" si="9"/>
        <v>0</v>
      </c>
      <c r="BL149" s="16" t="s">
        <v>141</v>
      </c>
      <c r="BM149" s="142" t="s">
        <v>235</v>
      </c>
    </row>
    <row r="150" spans="2:65" s="1" customFormat="1" ht="16.5" customHeight="1">
      <c r="B150" s="31"/>
      <c r="C150" s="131" t="s">
        <v>219</v>
      </c>
      <c r="D150" s="131" t="s">
        <v>138</v>
      </c>
      <c r="E150" s="132" t="s">
        <v>440</v>
      </c>
      <c r="F150" s="133" t="s">
        <v>441</v>
      </c>
      <c r="G150" s="134" t="s">
        <v>228</v>
      </c>
      <c r="H150" s="135">
        <v>30</v>
      </c>
      <c r="I150" s="136"/>
      <c r="J150" s="137">
        <f t="shared" si="0"/>
        <v>0</v>
      </c>
      <c r="K150" s="133" t="s">
        <v>1</v>
      </c>
      <c r="L150" s="31"/>
      <c r="M150" s="138" t="s">
        <v>1</v>
      </c>
      <c r="N150" s="139" t="s">
        <v>38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141</v>
      </c>
      <c r="AT150" s="142" t="s">
        <v>138</v>
      </c>
      <c r="AU150" s="142" t="s">
        <v>81</v>
      </c>
      <c r="AY150" s="16" t="s">
        <v>135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6" t="s">
        <v>81</v>
      </c>
      <c r="BK150" s="143">
        <f t="shared" si="9"/>
        <v>0</v>
      </c>
      <c r="BL150" s="16" t="s">
        <v>141</v>
      </c>
      <c r="BM150" s="142" t="s">
        <v>238</v>
      </c>
    </row>
    <row r="151" spans="2:65" s="1" customFormat="1" ht="16.5" customHeight="1">
      <c r="B151" s="31"/>
      <c r="C151" s="131" t="s">
        <v>239</v>
      </c>
      <c r="D151" s="131" t="s">
        <v>138</v>
      </c>
      <c r="E151" s="132" t="s">
        <v>442</v>
      </c>
      <c r="F151" s="133" t="s">
        <v>443</v>
      </c>
      <c r="G151" s="134" t="s">
        <v>228</v>
      </c>
      <c r="H151" s="135">
        <v>6</v>
      </c>
      <c r="I151" s="136"/>
      <c r="J151" s="137">
        <f t="shared" si="0"/>
        <v>0</v>
      </c>
      <c r="K151" s="133" t="s">
        <v>1</v>
      </c>
      <c r="L151" s="31"/>
      <c r="M151" s="138" t="s">
        <v>1</v>
      </c>
      <c r="N151" s="139" t="s">
        <v>38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141</v>
      </c>
      <c r="AT151" s="142" t="s">
        <v>138</v>
      </c>
      <c r="AU151" s="142" t="s">
        <v>81</v>
      </c>
      <c r="AY151" s="16" t="s">
        <v>135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6" t="s">
        <v>81</v>
      </c>
      <c r="BK151" s="143">
        <f t="shared" si="9"/>
        <v>0</v>
      </c>
      <c r="BL151" s="16" t="s">
        <v>141</v>
      </c>
      <c r="BM151" s="142" t="s">
        <v>242</v>
      </c>
    </row>
    <row r="152" spans="2:65" s="1" customFormat="1" ht="16.5" customHeight="1">
      <c r="B152" s="31"/>
      <c r="C152" s="131" t="s">
        <v>8</v>
      </c>
      <c r="D152" s="131" t="s">
        <v>138</v>
      </c>
      <c r="E152" s="132" t="s">
        <v>243</v>
      </c>
      <c r="F152" s="133" t="s">
        <v>244</v>
      </c>
      <c r="G152" s="134" t="s">
        <v>228</v>
      </c>
      <c r="H152" s="135">
        <v>10</v>
      </c>
      <c r="I152" s="136"/>
      <c r="J152" s="137">
        <f t="shared" si="0"/>
        <v>0</v>
      </c>
      <c r="K152" s="133" t="s">
        <v>1</v>
      </c>
      <c r="L152" s="31"/>
      <c r="M152" s="138" t="s">
        <v>1</v>
      </c>
      <c r="N152" s="139" t="s">
        <v>38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141</v>
      </c>
      <c r="AT152" s="142" t="s">
        <v>138</v>
      </c>
      <c r="AU152" s="142" t="s">
        <v>81</v>
      </c>
      <c r="AY152" s="16" t="s">
        <v>135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6" t="s">
        <v>81</v>
      </c>
      <c r="BK152" s="143">
        <f t="shared" si="9"/>
        <v>0</v>
      </c>
      <c r="BL152" s="16" t="s">
        <v>141</v>
      </c>
      <c r="BM152" s="142" t="s">
        <v>245</v>
      </c>
    </row>
    <row r="153" spans="2:65" s="1" customFormat="1" ht="16.5" customHeight="1">
      <c r="B153" s="31"/>
      <c r="C153" s="131" t="s">
        <v>246</v>
      </c>
      <c r="D153" s="131" t="s">
        <v>138</v>
      </c>
      <c r="E153" s="132" t="s">
        <v>247</v>
      </c>
      <c r="F153" s="133" t="s">
        <v>248</v>
      </c>
      <c r="G153" s="134" t="s">
        <v>228</v>
      </c>
      <c r="H153" s="135">
        <v>10</v>
      </c>
      <c r="I153" s="136"/>
      <c r="J153" s="137">
        <f t="shared" si="0"/>
        <v>0</v>
      </c>
      <c r="K153" s="133" t="s">
        <v>1</v>
      </c>
      <c r="L153" s="31"/>
      <c r="M153" s="138" t="s">
        <v>1</v>
      </c>
      <c r="N153" s="139" t="s">
        <v>38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141</v>
      </c>
      <c r="AT153" s="142" t="s">
        <v>138</v>
      </c>
      <c r="AU153" s="142" t="s">
        <v>81</v>
      </c>
      <c r="AY153" s="16" t="s">
        <v>135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6" t="s">
        <v>81</v>
      </c>
      <c r="BK153" s="143">
        <f t="shared" si="9"/>
        <v>0</v>
      </c>
      <c r="BL153" s="16" t="s">
        <v>141</v>
      </c>
      <c r="BM153" s="142" t="s">
        <v>249</v>
      </c>
    </row>
    <row r="154" spans="2:65" s="1" customFormat="1" ht="16.5" customHeight="1">
      <c r="B154" s="31"/>
      <c r="C154" s="131" t="s">
        <v>229</v>
      </c>
      <c r="D154" s="131" t="s">
        <v>138</v>
      </c>
      <c r="E154" s="132" t="s">
        <v>250</v>
      </c>
      <c r="F154" s="133" t="s">
        <v>251</v>
      </c>
      <c r="G154" s="134" t="s">
        <v>228</v>
      </c>
      <c r="H154" s="135">
        <v>30</v>
      </c>
      <c r="I154" s="136"/>
      <c r="J154" s="137">
        <f t="shared" si="0"/>
        <v>0</v>
      </c>
      <c r="K154" s="133" t="s">
        <v>1</v>
      </c>
      <c r="L154" s="31"/>
      <c r="M154" s="138" t="s">
        <v>1</v>
      </c>
      <c r="N154" s="139" t="s">
        <v>38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141</v>
      </c>
      <c r="AT154" s="142" t="s">
        <v>138</v>
      </c>
      <c r="AU154" s="142" t="s">
        <v>81</v>
      </c>
      <c r="AY154" s="16" t="s">
        <v>135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6" t="s">
        <v>81</v>
      </c>
      <c r="BK154" s="143">
        <f t="shared" si="9"/>
        <v>0</v>
      </c>
      <c r="BL154" s="16" t="s">
        <v>141</v>
      </c>
      <c r="BM154" s="142" t="s">
        <v>252</v>
      </c>
    </row>
    <row r="155" spans="2:65" s="1" customFormat="1" ht="16.5" customHeight="1">
      <c r="B155" s="31"/>
      <c r="C155" s="131" t="s">
        <v>253</v>
      </c>
      <c r="D155" s="131" t="s">
        <v>138</v>
      </c>
      <c r="E155" s="132" t="s">
        <v>254</v>
      </c>
      <c r="F155" s="133" t="s">
        <v>255</v>
      </c>
      <c r="G155" s="134" t="s">
        <v>228</v>
      </c>
      <c r="H155" s="135">
        <v>30</v>
      </c>
      <c r="I155" s="136"/>
      <c r="J155" s="137">
        <f t="shared" si="0"/>
        <v>0</v>
      </c>
      <c r="K155" s="133" t="s">
        <v>1</v>
      </c>
      <c r="L155" s="31"/>
      <c r="M155" s="138" t="s">
        <v>1</v>
      </c>
      <c r="N155" s="139" t="s">
        <v>38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141</v>
      </c>
      <c r="AT155" s="142" t="s">
        <v>138</v>
      </c>
      <c r="AU155" s="142" t="s">
        <v>81</v>
      </c>
      <c r="AY155" s="16" t="s">
        <v>135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6" t="s">
        <v>81</v>
      </c>
      <c r="BK155" s="143">
        <f t="shared" si="9"/>
        <v>0</v>
      </c>
      <c r="BL155" s="16" t="s">
        <v>141</v>
      </c>
      <c r="BM155" s="142" t="s">
        <v>256</v>
      </c>
    </row>
    <row r="156" spans="2:65" s="1" customFormat="1" ht="37.700000000000003" customHeight="1">
      <c r="B156" s="31"/>
      <c r="C156" s="131" t="s">
        <v>232</v>
      </c>
      <c r="D156" s="131" t="s">
        <v>138</v>
      </c>
      <c r="E156" s="132" t="s">
        <v>257</v>
      </c>
      <c r="F156" s="133" t="s">
        <v>258</v>
      </c>
      <c r="G156" s="134" t="s">
        <v>201</v>
      </c>
      <c r="H156" s="135">
        <v>16</v>
      </c>
      <c r="I156" s="136"/>
      <c r="J156" s="137">
        <f t="shared" si="0"/>
        <v>0</v>
      </c>
      <c r="K156" s="133" t="s">
        <v>1</v>
      </c>
      <c r="L156" s="31"/>
      <c r="M156" s="138" t="s">
        <v>1</v>
      </c>
      <c r="N156" s="139" t="s">
        <v>38</v>
      </c>
      <c r="P156" s="140">
        <f t="shared" si="1"/>
        <v>0</v>
      </c>
      <c r="Q156" s="140">
        <v>0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141</v>
      </c>
      <c r="AT156" s="142" t="s">
        <v>138</v>
      </c>
      <c r="AU156" s="142" t="s">
        <v>81</v>
      </c>
      <c r="AY156" s="16" t="s">
        <v>135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6" t="s">
        <v>81</v>
      </c>
      <c r="BK156" s="143">
        <f t="shared" si="9"/>
        <v>0</v>
      </c>
      <c r="BL156" s="16" t="s">
        <v>141</v>
      </c>
      <c r="BM156" s="142" t="s">
        <v>259</v>
      </c>
    </row>
    <row r="157" spans="2:65" s="1" customFormat="1" ht="16.5" customHeight="1">
      <c r="B157" s="31"/>
      <c r="C157" s="131" t="s">
        <v>260</v>
      </c>
      <c r="D157" s="131" t="s">
        <v>138</v>
      </c>
      <c r="E157" s="132" t="s">
        <v>261</v>
      </c>
      <c r="F157" s="133" t="s">
        <v>262</v>
      </c>
      <c r="G157" s="134" t="s">
        <v>201</v>
      </c>
      <c r="H157" s="135">
        <v>100</v>
      </c>
      <c r="I157" s="136"/>
      <c r="J157" s="137">
        <f t="shared" si="0"/>
        <v>0</v>
      </c>
      <c r="K157" s="133" t="s">
        <v>1</v>
      </c>
      <c r="L157" s="31"/>
      <c r="M157" s="138" t="s">
        <v>1</v>
      </c>
      <c r="N157" s="139" t="s">
        <v>38</v>
      </c>
      <c r="P157" s="140">
        <f t="shared" si="1"/>
        <v>0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141</v>
      </c>
      <c r="AT157" s="142" t="s">
        <v>138</v>
      </c>
      <c r="AU157" s="142" t="s">
        <v>81</v>
      </c>
      <c r="AY157" s="16" t="s">
        <v>135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6" t="s">
        <v>81</v>
      </c>
      <c r="BK157" s="143">
        <f t="shared" si="9"/>
        <v>0</v>
      </c>
      <c r="BL157" s="16" t="s">
        <v>141</v>
      </c>
      <c r="BM157" s="142" t="s">
        <v>263</v>
      </c>
    </row>
    <row r="158" spans="2:65" s="11" customFormat="1" ht="26.1" customHeight="1">
      <c r="B158" s="119"/>
      <c r="D158" s="120" t="s">
        <v>72</v>
      </c>
      <c r="E158" s="121" t="s">
        <v>264</v>
      </c>
      <c r="F158" s="121" t="s">
        <v>265</v>
      </c>
      <c r="I158" s="122"/>
      <c r="J158" s="123">
        <f>BK158</f>
        <v>0</v>
      </c>
      <c r="L158" s="119"/>
      <c r="M158" s="124"/>
      <c r="P158" s="125">
        <f>SUM(P159:P167)</f>
        <v>0</v>
      </c>
      <c r="R158" s="125">
        <f>SUM(R159:R167)</f>
        <v>0</v>
      </c>
      <c r="T158" s="126">
        <f>SUM(T159:T167)</f>
        <v>0</v>
      </c>
      <c r="AR158" s="120" t="s">
        <v>81</v>
      </c>
      <c r="AT158" s="127" t="s">
        <v>72</v>
      </c>
      <c r="AU158" s="127" t="s">
        <v>73</v>
      </c>
      <c r="AY158" s="120" t="s">
        <v>135</v>
      </c>
      <c r="BK158" s="128">
        <f>SUM(BK159:BK167)</f>
        <v>0</v>
      </c>
    </row>
    <row r="159" spans="2:65" s="1" customFormat="1" ht="16.5" customHeight="1">
      <c r="B159" s="31"/>
      <c r="C159" s="131" t="s">
        <v>235</v>
      </c>
      <c r="D159" s="131" t="s">
        <v>138</v>
      </c>
      <c r="E159" s="132" t="s">
        <v>266</v>
      </c>
      <c r="F159" s="133" t="s">
        <v>267</v>
      </c>
      <c r="G159" s="134" t="s">
        <v>228</v>
      </c>
      <c r="H159" s="135">
        <v>40</v>
      </c>
      <c r="I159" s="136"/>
      <c r="J159" s="137">
        <f t="shared" ref="J159:J167" si="10">ROUND(I159*H159,2)</f>
        <v>0</v>
      </c>
      <c r="K159" s="133" t="s">
        <v>1</v>
      </c>
      <c r="L159" s="31"/>
      <c r="M159" s="138" t="s">
        <v>1</v>
      </c>
      <c r="N159" s="139" t="s">
        <v>38</v>
      </c>
      <c r="P159" s="140">
        <f t="shared" ref="P159:P167" si="11">O159*H159</f>
        <v>0</v>
      </c>
      <c r="Q159" s="140">
        <v>0</v>
      </c>
      <c r="R159" s="140">
        <f t="shared" ref="R159:R167" si="12">Q159*H159</f>
        <v>0</v>
      </c>
      <c r="S159" s="140">
        <v>0</v>
      </c>
      <c r="T159" s="141">
        <f t="shared" ref="T159:T167" si="13">S159*H159</f>
        <v>0</v>
      </c>
      <c r="AR159" s="142" t="s">
        <v>141</v>
      </c>
      <c r="AT159" s="142" t="s">
        <v>138</v>
      </c>
      <c r="AU159" s="142" t="s">
        <v>81</v>
      </c>
      <c r="AY159" s="16" t="s">
        <v>135</v>
      </c>
      <c r="BE159" s="143">
        <f t="shared" ref="BE159:BE167" si="14">IF(N159="základní",J159,0)</f>
        <v>0</v>
      </c>
      <c r="BF159" s="143">
        <f t="shared" ref="BF159:BF167" si="15">IF(N159="snížená",J159,0)</f>
        <v>0</v>
      </c>
      <c r="BG159" s="143">
        <f t="shared" ref="BG159:BG167" si="16">IF(N159="zákl. přenesená",J159,0)</f>
        <v>0</v>
      </c>
      <c r="BH159" s="143">
        <f t="shared" ref="BH159:BH167" si="17">IF(N159="sníž. přenesená",J159,0)</f>
        <v>0</v>
      </c>
      <c r="BI159" s="143">
        <f t="shared" ref="BI159:BI167" si="18">IF(N159="nulová",J159,0)</f>
        <v>0</v>
      </c>
      <c r="BJ159" s="16" t="s">
        <v>81</v>
      </c>
      <c r="BK159" s="143">
        <f t="shared" ref="BK159:BK167" si="19">ROUND(I159*H159,2)</f>
        <v>0</v>
      </c>
      <c r="BL159" s="16" t="s">
        <v>141</v>
      </c>
      <c r="BM159" s="142" t="s">
        <v>268</v>
      </c>
    </row>
    <row r="160" spans="2:65" s="1" customFormat="1" ht="16.5" customHeight="1">
      <c r="B160" s="31"/>
      <c r="C160" s="131" t="s">
        <v>269</v>
      </c>
      <c r="D160" s="131" t="s">
        <v>138</v>
      </c>
      <c r="E160" s="132" t="s">
        <v>270</v>
      </c>
      <c r="F160" s="133" t="s">
        <v>271</v>
      </c>
      <c r="G160" s="134" t="s">
        <v>228</v>
      </c>
      <c r="H160" s="135">
        <v>16</v>
      </c>
      <c r="I160" s="136"/>
      <c r="J160" s="137">
        <f t="shared" si="10"/>
        <v>0</v>
      </c>
      <c r="K160" s="133" t="s">
        <v>1</v>
      </c>
      <c r="L160" s="31"/>
      <c r="M160" s="138" t="s">
        <v>1</v>
      </c>
      <c r="N160" s="139" t="s">
        <v>38</v>
      </c>
      <c r="P160" s="140">
        <f t="shared" si="11"/>
        <v>0</v>
      </c>
      <c r="Q160" s="140">
        <v>0</v>
      </c>
      <c r="R160" s="140">
        <f t="shared" si="12"/>
        <v>0</v>
      </c>
      <c r="S160" s="140">
        <v>0</v>
      </c>
      <c r="T160" s="141">
        <f t="shared" si="13"/>
        <v>0</v>
      </c>
      <c r="AR160" s="142" t="s">
        <v>141</v>
      </c>
      <c r="AT160" s="142" t="s">
        <v>138</v>
      </c>
      <c r="AU160" s="142" t="s">
        <v>81</v>
      </c>
      <c r="AY160" s="16" t="s">
        <v>135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6" t="s">
        <v>81</v>
      </c>
      <c r="BK160" s="143">
        <f t="shared" si="19"/>
        <v>0</v>
      </c>
      <c r="BL160" s="16" t="s">
        <v>141</v>
      </c>
      <c r="BM160" s="142" t="s">
        <v>272</v>
      </c>
    </row>
    <row r="161" spans="2:65" s="1" customFormat="1" ht="16.5" customHeight="1">
      <c r="B161" s="31"/>
      <c r="C161" s="131" t="s">
        <v>238</v>
      </c>
      <c r="D161" s="131" t="s">
        <v>138</v>
      </c>
      <c r="E161" s="132" t="s">
        <v>478</v>
      </c>
      <c r="F161" s="133" t="s">
        <v>479</v>
      </c>
      <c r="G161" s="134" t="s">
        <v>228</v>
      </c>
      <c r="H161" s="135">
        <v>4</v>
      </c>
      <c r="I161" s="136"/>
      <c r="J161" s="137">
        <f t="shared" si="10"/>
        <v>0</v>
      </c>
      <c r="K161" s="133" t="s">
        <v>1</v>
      </c>
      <c r="L161" s="31"/>
      <c r="M161" s="138" t="s">
        <v>1</v>
      </c>
      <c r="N161" s="139" t="s">
        <v>38</v>
      </c>
      <c r="P161" s="140">
        <f t="shared" si="11"/>
        <v>0</v>
      </c>
      <c r="Q161" s="140">
        <v>0</v>
      </c>
      <c r="R161" s="140">
        <f t="shared" si="12"/>
        <v>0</v>
      </c>
      <c r="S161" s="140">
        <v>0</v>
      </c>
      <c r="T161" s="141">
        <f t="shared" si="13"/>
        <v>0</v>
      </c>
      <c r="AR161" s="142" t="s">
        <v>141</v>
      </c>
      <c r="AT161" s="142" t="s">
        <v>138</v>
      </c>
      <c r="AU161" s="142" t="s">
        <v>81</v>
      </c>
      <c r="AY161" s="16" t="s">
        <v>135</v>
      </c>
      <c r="BE161" s="143">
        <f t="shared" si="14"/>
        <v>0</v>
      </c>
      <c r="BF161" s="143">
        <f t="shared" si="15"/>
        <v>0</v>
      </c>
      <c r="BG161" s="143">
        <f t="shared" si="16"/>
        <v>0</v>
      </c>
      <c r="BH161" s="143">
        <f t="shared" si="17"/>
        <v>0</v>
      </c>
      <c r="BI161" s="143">
        <f t="shared" si="18"/>
        <v>0</v>
      </c>
      <c r="BJ161" s="16" t="s">
        <v>81</v>
      </c>
      <c r="BK161" s="143">
        <f t="shared" si="19"/>
        <v>0</v>
      </c>
      <c r="BL161" s="16" t="s">
        <v>141</v>
      </c>
      <c r="BM161" s="142" t="s">
        <v>275</v>
      </c>
    </row>
    <row r="162" spans="2:65" s="1" customFormat="1" ht="16.5" customHeight="1">
      <c r="B162" s="31"/>
      <c r="C162" s="131" t="s">
        <v>7</v>
      </c>
      <c r="D162" s="131" t="s">
        <v>138</v>
      </c>
      <c r="E162" s="132" t="s">
        <v>276</v>
      </c>
      <c r="F162" s="133" t="s">
        <v>277</v>
      </c>
      <c r="G162" s="134" t="s">
        <v>201</v>
      </c>
      <c r="H162" s="135">
        <v>1</v>
      </c>
      <c r="I162" s="136"/>
      <c r="J162" s="137">
        <f t="shared" si="10"/>
        <v>0</v>
      </c>
      <c r="K162" s="133" t="s">
        <v>1</v>
      </c>
      <c r="L162" s="31"/>
      <c r="M162" s="138" t="s">
        <v>1</v>
      </c>
      <c r="N162" s="139" t="s">
        <v>38</v>
      </c>
      <c r="P162" s="140">
        <f t="shared" si="11"/>
        <v>0</v>
      </c>
      <c r="Q162" s="140">
        <v>0</v>
      </c>
      <c r="R162" s="140">
        <f t="shared" si="12"/>
        <v>0</v>
      </c>
      <c r="S162" s="140">
        <v>0</v>
      </c>
      <c r="T162" s="141">
        <f t="shared" si="13"/>
        <v>0</v>
      </c>
      <c r="AR162" s="142" t="s">
        <v>141</v>
      </c>
      <c r="AT162" s="142" t="s">
        <v>138</v>
      </c>
      <c r="AU162" s="142" t="s">
        <v>81</v>
      </c>
      <c r="AY162" s="16" t="s">
        <v>135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6" t="s">
        <v>81</v>
      </c>
      <c r="BK162" s="143">
        <f t="shared" si="19"/>
        <v>0</v>
      </c>
      <c r="BL162" s="16" t="s">
        <v>141</v>
      </c>
      <c r="BM162" s="142" t="s">
        <v>278</v>
      </c>
    </row>
    <row r="163" spans="2:65" s="1" customFormat="1" ht="37.700000000000003" customHeight="1">
      <c r="B163" s="31"/>
      <c r="C163" s="131" t="s">
        <v>242</v>
      </c>
      <c r="D163" s="131" t="s">
        <v>138</v>
      </c>
      <c r="E163" s="132" t="s">
        <v>445</v>
      </c>
      <c r="F163" s="133" t="s">
        <v>280</v>
      </c>
      <c r="G163" s="134" t="s">
        <v>215</v>
      </c>
      <c r="H163" s="135">
        <v>1</v>
      </c>
      <c r="I163" s="136"/>
      <c r="J163" s="137">
        <f t="shared" si="10"/>
        <v>0</v>
      </c>
      <c r="K163" s="133" t="s">
        <v>1</v>
      </c>
      <c r="L163" s="31"/>
      <c r="M163" s="138" t="s">
        <v>1</v>
      </c>
      <c r="N163" s="139" t="s">
        <v>38</v>
      </c>
      <c r="P163" s="140">
        <f t="shared" si="11"/>
        <v>0</v>
      </c>
      <c r="Q163" s="140">
        <v>0</v>
      </c>
      <c r="R163" s="140">
        <f t="shared" si="12"/>
        <v>0</v>
      </c>
      <c r="S163" s="140">
        <v>0</v>
      </c>
      <c r="T163" s="141">
        <f t="shared" si="13"/>
        <v>0</v>
      </c>
      <c r="AR163" s="142" t="s">
        <v>141</v>
      </c>
      <c r="AT163" s="142" t="s">
        <v>138</v>
      </c>
      <c r="AU163" s="142" t="s">
        <v>81</v>
      </c>
      <c r="AY163" s="16" t="s">
        <v>135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6" t="s">
        <v>81</v>
      </c>
      <c r="BK163" s="143">
        <f t="shared" si="19"/>
        <v>0</v>
      </c>
      <c r="BL163" s="16" t="s">
        <v>141</v>
      </c>
      <c r="BM163" s="142" t="s">
        <v>281</v>
      </c>
    </row>
    <row r="164" spans="2:65" s="1" customFormat="1" ht="48.95" customHeight="1">
      <c r="B164" s="31"/>
      <c r="C164" s="131" t="s">
        <v>282</v>
      </c>
      <c r="D164" s="131" t="s">
        <v>138</v>
      </c>
      <c r="E164" s="132" t="s">
        <v>283</v>
      </c>
      <c r="F164" s="133" t="s">
        <v>284</v>
      </c>
      <c r="G164" s="134" t="s">
        <v>215</v>
      </c>
      <c r="H164" s="135">
        <v>1</v>
      </c>
      <c r="I164" s="136"/>
      <c r="J164" s="137">
        <f t="shared" si="10"/>
        <v>0</v>
      </c>
      <c r="K164" s="133" t="s">
        <v>1</v>
      </c>
      <c r="L164" s="31"/>
      <c r="M164" s="138" t="s">
        <v>1</v>
      </c>
      <c r="N164" s="139" t="s">
        <v>38</v>
      </c>
      <c r="P164" s="140">
        <f t="shared" si="11"/>
        <v>0</v>
      </c>
      <c r="Q164" s="140">
        <v>0</v>
      </c>
      <c r="R164" s="140">
        <f t="shared" si="12"/>
        <v>0</v>
      </c>
      <c r="S164" s="140">
        <v>0</v>
      </c>
      <c r="T164" s="141">
        <f t="shared" si="13"/>
        <v>0</v>
      </c>
      <c r="AR164" s="142" t="s">
        <v>141</v>
      </c>
      <c r="AT164" s="142" t="s">
        <v>138</v>
      </c>
      <c r="AU164" s="142" t="s">
        <v>81</v>
      </c>
      <c r="AY164" s="16" t="s">
        <v>135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6" t="s">
        <v>81</v>
      </c>
      <c r="BK164" s="143">
        <f t="shared" si="19"/>
        <v>0</v>
      </c>
      <c r="BL164" s="16" t="s">
        <v>141</v>
      </c>
      <c r="BM164" s="142" t="s">
        <v>285</v>
      </c>
    </row>
    <row r="165" spans="2:65" s="1" customFormat="1" ht="16.5" customHeight="1">
      <c r="B165" s="31"/>
      <c r="C165" s="131" t="s">
        <v>245</v>
      </c>
      <c r="D165" s="131" t="s">
        <v>138</v>
      </c>
      <c r="E165" s="132" t="s">
        <v>481</v>
      </c>
      <c r="F165" s="133" t="s">
        <v>287</v>
      </c>
      <c r="G165" s="134" t="s">
        <v>215</v>
      </c>
      <c r="H165" s="135">
        <v>1</v>
      </c>
      <c r="I165" s="136"/>
      <c r="J165" s="137">
        <f t="shared" si="10"/>
        <v>0</v>
      </c>
      <c r="K165" s="133" t="s">
        <v>1</v>
      </c>
      <c r="L165" s="31"/>
      <c r="M165" s="138" t="s">
        <v>1</v>
      </c>
      <c r="N165" s="139" t="s">
        <v>38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141</v>
      </c>
      <c r="AT165" s="142" t="s">
        <v>138</v>
      </c>
      <c r="AU165" s="142" t="s">
        <v>81</v>
      </c>
      <c r="AY165" s="16" t="s">
        <v>135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6" t="s">
        <v>81</v>
      </c>
      <c r="BK165" s="143">
        <f t="shared" si="19"/>
        <v>0</v>
      </c>
      <c r="BL165" s="16" t="s">
        <v>141</v>
      </c>
      <c r="BM165" s="142" t="s">
        <v>288</v>
      </c>
    </row>
    <row r="166" spans="2:65" s="1" customFormat="1" ht="66.75" customHeight="1">
      <c r="B166" s="31"/>
      <c r="C166" s="131" t="s">
        <v>289</v>
      </c>
      <c r="D166" s="131" t="s">
        <v>138</v>
      </c>
      <c r="E166" s="132" t="s">
        <v>511</v>
      </c>
      <c r="F166" s="133" t="s">
        <v>291</v>
      </c>
      <c r="G166" s="134" t="s">
        <v>215</v>
      </c>
      <c r="H166" s="135">
        <v>1</v>
      </c>
      <c r="I166" s="136"/>
      <c r="J166" s="137">
        <f t="shared" si="10"/>
        <v>0</v>
      </c>
      <c r="K166" s="133" t="s">
        <v>1</v>
      </c>
      <c r="L166" s="31"/>
      <c r="M166" s="138" t="s">
        <v>1</v>
      </c>
      <c r="N166" s="139" t="s">
        <v>38</v>
      </c>
      <c r="P166" s="140">
        <f t="shared" si="11"/>
        <v>0</v>
      </c>
      <c r="Q166" s="140">
        <v>0</v>
      </c>
      <c r="R166" s="140">
        <f t="shared" si="12"/>
        <v>0</v>
      </c>
      <c r="S166" s="140">
        <v>0</v>
      </c>
      <c r="T166" s="141">
        <f t="shared" si="13"/>
        <v>0</v>
      </c>
      <c r="AR166" s="142" t="s">
        <v>141</v>
      </c>
      <c r="AT166" s="142" t="s">
        <v>138</v>
      </c>
      <c r="AU166" s="142" t="s">
        <v>81</v>
      </c>
      <c r="AY166" s="16" t="s">
        <v>135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6" t="s">
        <v>81</v>
      </c>
      <c r="BK166" s="143">
        <f t="shared" si="19"/>
        <v>0</v>
      </c>
      <c r="BL166" s="16" t="s">
        <v>141</v>
      </c>
      <c r="BM166" s="142" t="s">
        <v>292</v>
      </c>
    </row>
    <row r="167" spans="2:65" s="1" customFormat="1" ht="44.25" customHeight="1">
      <c r="B167" s="31"/>
      <c r="C167" s="131" t="s">
        <v>249</v>
      </c>
      <c r="D167" s="131" t="s">
        <v>138</v>
      </c>
      <c r="E167" s="132" t="s">
        <v>448</v>
      </c>
      <c r="F167" s="133" t="s">
        <v>294</v>
      </c>
      <c r="G167" s="134" t="s">
        <v>215</v>
      </c>
      <c r="H167" s="135">
        <v>1</v>
      </c>
      <c r="I167" s="136"/>
      <c r="J167" s="137">
        <f t="shared" si="10"/>
        <v>0</v>
      </c>
      <c r="K167" s="133" t="s">
        <v>1</v>
      </c>
      <c r="L167" s="31"/>
      <c r="M167" s="138" t="s">
        <v>1</v>
      </c>
      <c r="N167" s="139" t="s">
        <v>38</v>
      </c>
      <c r="P167" s="140">
        <f t="shared" si="11"/>
        <v>0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141</v>
      </c>
      <c r="AT167" s="142" t="s">
        <v>138</v>
      </c>
      <c r="AU167" s="142" t="s">
        <v>81</v>
      </c>
      <c r="AY167" s="16" t="s">
        <v>135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6" t="s">
        <v>81</v>
      </c>
      <c r="BK167" s="143">
        <f t="shared" si="19"/>
        <v>0</v>
      </c>
      <c r="BL167" s="16" t="s">
        <v>141</v>
      </c>
      <c r="BM167" s="142" t="s">
        <v>295</v>
      </c>
    </row>
    <row r="168" spans="2:65" s="11" customFormat="1" ht="26.1" customHeight="1">
      <c r="B168" s="119"/>
      <c r="D168" s="120" t="s">
        <v>72</v>
      </c>
      <c r="E168" s="121" t="s">
        <v>296</v>
      </c>
      <c r="F168" s="121" t="s">
        <v>297</v>
      </c>
      <c r="I168" s="122"/>
      <c r="J168" s="123">
        <f>BK168</f>
        <v>0</v>
      </c>
      <c r="L168" s="119"/>
      <c r="M168" s="124"/>
      <c r="P168" s="125">
        <f>SUM(P169:P175)</f>
        <v>0</v>
      </c>
      <c r="R168" s="125">
        <f>SUM(R169:R175)</f>
        <v>0</v>
      </c>
      <c r="T168" s="126">
        <f>SUM(T169:T175)</f>
        <v>0</v>
      </c>
      <c r="AR168" s="120" t="s">
        <v>81</v>
      </c>
      <c r="AT168" s="127" t="s">
        <v>72</v>
      </c>
      <c r="AU168" s="127" t="s">
        <v>73</v>
      </c>
      <c r="AY168" s="120" t="s">
        <v>135</v>
      </c>
      <c r="BK168" s="128">
        <f>SUM(BK169:BK175)</f>
        <v>0</v>
      </c>
    </row>
    <row r="169" spans="2:65" s="1" customFormat="1" ht="16.5" customHeight="1">
      <c r="B169" s="31"/>
      <c r="C169" s="131" t="s">
        <v>298</v>
      </c>
      <c r="D169" s="131" t="s">
        <v>138</v>
      </c>
      <c r="E169" s="132" t="s">
        <v>484</v>
      </c>
      <c r="F169" s="133" t="s">
        <v>300</v>
      </c>
      <c r="G169" s="134" t="s">
        <v>201</v>
      </c>
      <c r="H169" s="135">
        <v>1</v>
      </c>
      <c r="I169" s="136"/>
      <c r="J169" s="137">
        <f>ROUND(I169*H169,2)</f>
        <v>0</v>
      </c>
      <c r="K169" s="133" t="s">
        <v>1</v>
      </c>
      <c r="L169" s="31"/>
      <c r="M169" s="138" t="s">
        <v>1</v>
      </c>
      <c r="N169" s="139" t="s">
        <v>38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141</v>
      </c>
      <c r="AT169" s="142" t="s">
        <v>138</v>
      </c>
      <c r="AU169" s="142" t="s">
        <v>81</v>
      </c>
      <c r="AY169" s="16" t="s">
        <v>135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81</v>
      </c>
      <c r="BK169" s="143">
        <f>ROUND(I169*H169,2)</f>
        <v>0</v>
      </c>
      <c r="BL169" s="16" t="s">
        <v>141</v>
      </c>
      <c r="BM169" s="142" t="s">
        <v>301</v>
      </c>
    </row>
    <row r="170" spans="2:65" s="1" customFormat="1" ht="107.25">
      <c r="B170" s="31"/>
      <c r="D170" s="149" t="s">
        <v>202</v>
      </c>
      <c r="F170" s="150" t="s">
        <v>512</v>
      </c>
      <c r="I170" s="151"/>
      <c r="L170" s="31"/>
      <c r="M170" s="152"/>
      <c r="T170" s="53"/>
      <c r="AT170" s="16" t="s">
        <v>202</v>
      </c>
      <c r="AU170" s="16" t="s">
        <v>81</v>
      </c>
    </row>
    <row r="171" spans="2:65" s="1" customFormat="1" ht="16.5" customHeight="1">
      <c r="B171" s="31"/>
      <c r="C171" s="131" t="s">
        <v>252</v>
      </c>
      <c r="D171" s="131" t="s">
        <v>138</v>
      </c>
      <c r="E171" s="132" t="s">
        <v>451</v>
      </c>
      <c r="F171" s="133" t="s">
        <v>452</v>
      </c>
      <c r="G171" s="134" t="s">
        <v>453</v>
      </c>
      <c r="H171" s="135">
        <v>1</v>
      </c>
      <c r="I171" s="136"/>
      <c r="J171" s="137">
        <f>ROUND(I171*H171,2)</f>
        <v>0</v>
      </c>
      <c r="K171" s="133" t="s">
        <v>1</v>
      </c>
      <c r="L171" s="31"/>
      <c r="M171" s="138" t="s">
        <v>1</v>
      </c>
      <c r="N171" s="139" t="s">
        <v>38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141</v>
      </c>
      <c r="AT171" s="142" t="s">
        <v>138</v>
      </c>
      <c r="AU171" s="142" t="s">
        <v>81</v>
      </c>
      <c r="AY171" s="16" t="s">
        <v>135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81</v>
      </c>
      <c r="BK171" s="143">
        <f>ROUND(I171*H171,2)</f>
        <v>0</v>
      </c>
      <c r="BL171" s="16" t="s">
        <v>141</v>
      </c>
      <c r="BM171" s="142" t="s">
        <v>305</v>
      </c>
    </row>
    <row r="172" spans="2:65" s="1" customFormat="1" ht="29.25">
      <c r="B172" s="31"/>
      <c r="D172" s="149" t="s">
        <v>202</v>
      </c>
      <c r="F172" s="150" t="s">
        <v>454</v>
      </c>
      <c r="I172" s="151"/>
      <c r="L172" s="31"/>
      <c r="M172" s="152"/>
      <c r="T172" s="53"/>
      <c r="AT172" s="16" t="s">
        <v>202</v>
      </c>
      <c r="AU172" s="16" t="s">
        <v>81</v>
      </c>
    </row>
    <row r="173" spans="2:65" s="1" customFormat="1" ht="16.5" customHeight="1">
      <c r="B173" s="31"/>
      <c r="C173" s="131" t="s">
        <v>308</v>
      </c>
      <c r="D173" s="131" t="s">
        <v>138</v>
      </c>
      <c r="E173" s="132" t="s">
        <v>455</v>
      </c>
      <c r="F173" s="133" t="s">
        <v>456</v>
      </c>
      <c r="G173" s="134" t="s">
        <v>453</v>
      </c>
      <c r="H173" s="135">
        <v>1</v>
      </c>
      <c r="I173" s="136"/>
      <c r="J173" s="137">
        <f>ROUND(I173*H173,2)</f>
        <v>0</v>
      </c>
      <c r="K173" s="133" t="s">
        <v>1</v>
      </c>
      <c r="L173" s="31"/>
      <c r="M173" s="138" t="s">
        <v>1</v>
      </c>
      <c r="N173" s="139" t="s">
        <v>38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141</v>
      </c>
      <c r="AT173" s="142" t="s">
        <v>138</v>
      </c>
      <c r="AU173" s="142" t="s">
        <v>81</v>
      </c>
      <c r="AY173" s="16" t="s">
        <v>135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141</v>
      </c>
      <c r="BM173" s="142" t="s">
        <v>312</v>
      </c>
    </row>
    <row r="174" spans="2:65" s="1" customFormat="1" ht="19.5">
      <c r="B174" s="31"/>
      <c r="D174" s="149" t="s">
        <v>202</v>
      </c>
      <c r="F174" s="150" t="s">
        <v>457</v>
      </c>
      <c r="I174" s="151"/>
      <c r="L174" s="31"/>
      <c r="M174" s="152"/>
      <c r="T174" s="53"/>
      <c r="AT174" s="16" t="s">
        <v>202</v>
      </c>
      <c r="AU174" s="16" t="s">
        <v>81</v>
      </c>
    </row>
    <row r="175" spans="2:65" s="1" customFormat="1" ht="21.75" customHeight="1">
      <c r="B175" s="31"/>
      <c r="C175" s="131" t="s">
        <v>256</v>
      </c>
      <c r="D175" s="131" t="s">
        <v>138</v>
      </c>
      <c r="E175" s="132" t="s">
        <v>303</v>
      </c>
      <c r="F175" s="133" t="s">
        <v>304</v>
      </c>
      <c r="G175" s="134" t="s">
        <v>201</v>
      </c>
      <c r="H175" s="135">
        <v>1</v>
      </c>
      <c r="I175" s="136"/>
      <c r="J175" s="137">
        <f>ROUND(I175*H175,2)</f>
        <v>0</v>
      </c>
      <c r="K175" s="133" t="s">
        <v>1</v>
      </c>
      <c r="L175" s="31"/>
      <c r="M175" s="138" t="s">
        <v>1</v>
      </c>
      <c r="N175" s="139" t="s">
        <v>38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141</v>
      </c>
      <c r="AT175" s="142" t="s">
        <v>138</v>
      </c>
      <c r="AU175" s="142" t="s">
        <v>81</v>
      </c>
      <c r="AY175" s="16" t="s">
        <v>135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81</v>
      </c>
      <c r="BK175" s="143">
        <f>ROUND(I175*H175,2)</f>
        <v>0</v>
      </c>
      <c r="BL175" s="16" t="s">
        <v>141</v>
      </c>
      <c r="BM175" s="142" t="s">
        <v>316</v>
      </c>
    </row>
    <row r="176" spans="2:65" s="11" customFormat="1" ht="26.1" customHeight="1">
      <c r="B176" s="119"/>
      <c r="D176" s="120" t="s">
        <v>72</v>
      </c>
      <c r="E176" s="121" t="s">
        <v>306</v>
      </c>
      <c r="F176" s="121" t="s">
        <v>307</v>
      </c>
      <c r="I176" s="122"/>
      <c r="J176" s="123">
        <f>BK176</f>
        <v>0</v>
      </c>
      <c r="L176" s="119"/>
      <c r="M176" s="124"/>
      <c r="P176" s="125">
        <f>SUM(P177:P185)</f>
        <v>0</v>
      </c>
      <c r="R176" s="125">
        <f>SUM(R177:R185)</f>
        <v>0</v>
      </c>
      <c r="T176" s="126">
        <f>SUM(T177:T185)</f>
        <v>0</v>
      </c>
      <c r="AR176" s="120" t="s">
        <v>81</v>
      </c>
      <c r="AT176" s="127" t="s">
        <v>72</v>
      </c>
      <c r="AU176" s="127" t="s">
        <v>73</v>
      </c>
      <c r="AY176" s="120" t="s">
        <v>135</v>
      </c>
      <c r="BK176" s="128">
        <f>SUM(BK177:BK185)</f>
        <v>0</v>
      </c>
    </row>
    <row r="177" spans="2:65" s="1" customFormat="1" ht="16.5" customHeight="1">
      <c r="B177" s="31"/>
      <c r="C177" s="131" t="s">
        <v>317</v>
      </c>
      <c r="D177" s="131" t="s">
        <v>138</v>
      </c>
      <c r="E177" s="132" t="s">
        <v>309</v>
      </c>
      <c r="F177" s="133" t="s">
        <v>310</v>
      </c>
      <c r="G177" s="134" t="s">
        <v>311</v>
      </c>
      <c r="H177" s="135">
        <v>10</v>
      </c>
      <c r="I177" s="136"/>
      <c r="J177" s="137">
        <f t="shared" ref="J177:J185" si="20">ROUND(I177*H177,2)</f>
        <v>0</v>
      </c>
      <c r="K177" s="133" t="s">
        <v>1</v>
      </c>
      <c r="L177" s="31"/>
      <c r="M177" s="138" t="s">
        <v>1</v>
      </c>
      <c r="N177" s="139" t="s">
        <v>38</v>
      </c>
      <c r="P177" s="140">
        <f t="shared" ref="P177:P185" si="21">O177*H177</f>
        <v>0</v>
      </c>
      <c r="Q177" s="140">
        <v>0</v>
      </c>
      <c r="R177" s="140">
        <f t="shared" ref="R177:R185" si="22">Q177*H177</f>
        <v>0</v>
      </c>
      <c r="S177" s="140">
        <v>0</v>
      </c>
      <c r="T177" s="141">
        <f t="shared" ref="T177:T185" si="23">S177*H177</f>
        <v>0</v>
      </c>
      <c r="AR177" s="142" t="s">
        <v>141</v>
      </c>
      <c r="AT177" s="142" t="s">
        <v>138</v>
      </c>
      <c r="AU177" s="142" t="s">
        <v>81</v>
      </c>
      <c r="AY177" s="16" t="s">
        <v>135</v>
      </c>
      <c r="BE177" s="143">
        <f t="shared" ref="BE177:BE185" si="24">IF(N177="základní",J177,0)</f>
        <v>0</v>
      </c>
      <c r="BF177" s="143">
        <f t="shared" ref="BF177:BF185" si="25">IF(N177="snížená",J177,0)</f>
        <v>0</v>
      </c>
      <c r="BG177" s="143">
        <f t="shared" ref="BG177:BG185" si="26">IF(N177="zákl. přenesená",J177,0)</f>
        <v>0</v>
      </c>
      <c r="BH177" s="143">
        <f t="shared" ref="BH177:BH185" si="27">IF(N177="sníž. přenesená",J177,0)</f>
        <v>0</v>
      </c>
      <c r="BI177" s="143">
        <f t="shared" ref="BI177:BI185" si="28">IF(N177="nulová",J177,0)</f>
        <v>0</v>
      </c>
      <c r="BJ177" s="16" t="s">
        <v>81</v>
      </c>
      <c r="BK177" s="143">
        <f t="shared" ref="BK177:BK185" si="29">ROUND(I177*H177,2)</f>
        <v>0</v>
      </c>
      <c r="BL177" s="16" t="s">
        <v>141</v>
      </c>
      <c r="BM177" s="142" t="s">
        <v>320</v>
      </c>
    </row>
    <row r="178" spans="2:65" s="1" customFormat="1" ht="16.5" customHeight="1">
      <c r="B178" s="31"/>
      <c r="C178" s="131" t="s">
        <v>259</v>
      </c>
      <c r="D178" s="131" t="s">
        <v>138</v>
      </c>
      <c r="E178" s="132" t="s">
        <v>313</v>
      </c>
      <c r="F178" s="133" t="s">
        <v>314</v>
      </c>
      <c r="G178" s="134" t="s">
        <v>315</v>
      </c>
      <c r="H178" s="135">
        <v>20</v>
      </c>
      <c r="I178" s="136"/>
      <c r="J178" s="137">
        <f t="shared" si="20"/>
        <v>0</v>
      </c>
      <c r="K178" s="133" t="s">
        <v>1</v>
      </c>
      <c r="L178" s="31"/>
      <c r="M178" s="138" t="s">
        <v>1</v>
      </c>
      <c r="N178" s="139" t="s">
        <v>38</v>
      </c>
      <c r="P178" s="140">
        <f t="shared" si="21"/>
        <v>0</v>
      </c>
      <c r="Q178" s="140">
        <v>0</v>
      </c>
      <c r="R178" s="140">
        <f t="shared" si="22"/>
        <v>0</v>
      </c>
      <c r="S178" s="140">
        <v>0</v>
      </c>
      <c r="T178" s="141">
        <f t="shared" si="23"/>
        <v>0</v>
      </c>
      <c r="AR178" s="142" t="s">
        <v>141</v>
      </c>
      <c r="AT178" s="142" t="s">
        <v>138</v>
      </c>
      <c r="AU178" s="142" t="s">
        <v>81</v>
      </c>
      <c r="AY178" s="16" t="s">
        <v>135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6" t="s">
        <v>81</v>
      </c>
      <c r="BK178" s="143">
        <f t="shared" si="29"/>
        <v>0</v>
      </c>
      <c r="BL178" s="16" t="s">
        <v>141</v>
      </c>
      <c r="BM178" s="142" t="s">
        <v>323</v>
      </c>
    </row>
    <row r="179" spans="2:65" s="1" customFormat="1" ht="16.5" customHeight="1">
      <c r="B179" s="31"/>
      <c r="C179" s="131" t="s">
        <v>324</v>
      </c>
      <c r="D179" s="131" t="s">
        <v>138</v>
      </c>
      <c r="E179" s="132" t="s">
        <v>318</v>
      </c>
      <c r="F179" s="133" t="s">
        <v>319</v>
      </c>
      <c r="G179" s="134" t="s">
        <v>215</v>
      </c>
      <c r="H179" s="135">
        <v>1</v>
      </c>
      <c r="I179" s="136"/>
      <c r="J179" s="137">
        <f t="shared" si="20"/>
        <v>0</v>
      </c>
      <c r="K179" s="133" t="s">
        <v>1</v>
      </c>
      <c r="L179" s="31"/>
      <c r="M179" s="138" t="s">
        <v>1</v>
      </c>
      <c r="N179" s="139" t="s">
        <v>38</v>
      </c>
      <c r="P179" s="140">
        <f t="shared" si="21"/>
        <v>0</v>
      </c>
      <c r="Q179" s="140">
        <v>0</v>
      </c>
      <c r="R179" s="140">
        <f t="shared" si="22"/>
        <v>0</v>
      </c>
      <c r="S179" s="140">
        <v>0</v>
      </c>
      <c r="T179" s="141">
        <f t="shared" si="23"/>
        <v>0</v>
      </c>
      <c r="AR179" s="142" t="s">
        <v>141</v>
      </c>
      <c r="AT179" s="142" t="s">
        <v>138</v>
      </c>
      <c r="AU179" s="142" t="s">
        <v>81</v>
      </c>
      <c r="AY179" s="16" t="s">
        <v>135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6" t="s">
        <v>81</v>
      </c>
      <c r="BK179" s="143">
        <f t="shared" si="29"/>
        <v>0</v>
      </c>
      <c r="BL179" s="16" t="s">
        <v>141</v>
      </c>
      <c r="BM179" s="142" t="s">
        <v>327</v>
      </c>
    </row>
    <row r="180" spans="2:65" s="1" customFormat="1" ht="37.700000000000003" customHeight="1">
      <c r="B180" s="31"/>
      <c r="C180" s="131" t="s">
        <v>263</v>
      </c>
      <c r="D180" s="131" t="s">
        <v>138</v>
      </c>
      <c r="E180" s="132" t="s">
        <v>321</v>
      </c>
      <c r="F180" s="133" t="s">
        <v>322</v>
      </c>
      <c r="G180" s="134" t="s">
        <v>311</v>
      </c>
      <c r="H180" s="135">
        <v>16</v>
      </c>
      <c r="I180" s="136"/>
      <c r="J180" s="137">
        <f t="shared" si="20"/>
        <v>0</v>
      </c>
      <c r="K180" s="133" t="s">
        <v>1</v>
      </c>
      <c r="L180" s="31"/>
      <c r="M180" s="138" t="s">
        <v>1</v>
      </c>
      <c r="N180" s="139" t="s">
        <v>38</v>
      </c>
      <c r="P180" s="140">
        <f t="shared" si="21"/>
        <v>0</v>
      </c>
      <c r="Q180" s="140">
        <v>0</v>
      </c>
      <c r="R180" s="140">
        <f t="shared" si="22"/>
        <v>0</v>
      </c>
      <c r="S180" s="140">
        <v>0</v>
      </c>
      <c r="T180" s="141">
        <f t="shared" si="23"/>
        <v>0</v>
      </c>
      <c r="AR180" s="142" t="s">
        <v>141</v>
      </c>
      <c r="AT180" s="142" t="s">
        <v>138</v>
      </c>
      <c r="AU180" s="142" t="s">
        <v>81</v>
      </c>
      <c r="AY180" s="16" t="s">
        <v>135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6" t="s">
        <v>81</v>
      </c>
      <c r="BK180" s="143">
        <f t="shared" si="29"/>
        <v>0</v>
      </c>
      <c r="BL180" s="16" t="s">
        <v>141</v>
      </c>
      <c r="BM180" s="142" t="s">
        <v>330</v>
      </c>
    </row>
    <row r="181" spans="2:65" s="1" customFormat="1" ht="21.75" customHeight="1">
      <c r="B181" s="31"/>
      <c r="C181" s="131" t="s">
        <v>331</v>
      </c>
      <c r="D181" s="131" t="s">
        <v>138</v>
      </c>
      <c r="E181" s="132" t="s">
        <v>325</v>
      </c>
      <c r="F181" s="133" t="s">
        <v>326</v>
      </c>
      <c r="G181" s="134" t="s">
        <v>311</v>
      </c>
      <c r="H181" s="135">
        <v>6</v>
      </c>
      <c r="I181" s="136"/>
      <c r="J181" s="137">
        <f t="shared" si="20"/>
        <v>0</v>
      </c>
      <c r="K181" s="133" t="s">
        <v>1</v>
      </c>
      <c r="L181" s="31"/>
      <c r="M181" s="138" t="s">
        <v>1</v>
      </c>
      <c r="N181" s="139" t="s">
        <v>38</v>
      </c>
      <c r="P181" s="140">
        <f t="shared" si="21"/>
        <v>0</v>
      </c>
      <c r="Q181" s="140">
        <v>0</v>
      </c>
      <c r="R181" s="140">
        <f t="shared" si="22"/>
        <v>0</v>
      </c>
      <c r="S181" s="140">
        <v>0</v>
      </c>
      <c r="T181" s="141">
        <f t="shared" si="23"/>
        <v>0</v>
      </c>
      <c r="AR181" s="142" t="s">
        <v>141</v>
      </c>
      <c r="AT181" s="142" t="s">
        <v>138</v>
      </c>
      <c r="AU181" s="142" t="s">
        <v>81</v>
      </c>
      <c r="AY181" s="16" t="s">
        <v>135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6" t="s">
        <v>81</v>
      </c>
      <c r="BK181" s="143">
        <f t="shared" si="29"/>
        <v>0</v>
      </c>
      <c r="BL181" s="16" t="s">
        <v>141</v>
      </c>
      <c r="BM181" s="142" t="s">
        <v>334</v>
      </c>
    </row>
    <row r="182" spans="2:65" s="1" customFormat="1" ht="24.2" customHeight="1">
      <c r="B182" s="31"/>
      <c r="C182" s="131" t="s">
        <v>268</v>
      </c>
      <c r="D182" s="131" t="s">
        <v>138</v>
      </c>
      <c r="E182" s="132" t="s">
        <v>488</v>
      </c>
      <c r="F182" s="133" t="s">
        <v>329</v>
      </c>
      <c r="G182" s="134" t="s">
        <v>215</v>
      </c>
      <c r="H182" s="135">
        <v>1</v>
      </c>
      <c r="I182" s="136"/>
      <c r="J182" s="137">
        <f t="shared" si="20"/>
        <v>0</v>
      </c>
      <c r="K182" s="133" t="s">
        <v>1</v>
      </c>
      <c r="L182" s="31"/>
      <c r="M182" s="138" t="s">
        <v>1</v>
      </c>
      <c r="N182" s="139" t="s">
        <v>38</v>
      </c>
      <c r="P182" s="140">
        <f t="shared" si="21"/>
        <v>0</v>
      </c>
      <c r="Q182" s="140">
        <v>0</v>
      </c>
      <c r="R182" s="140">
        <f t="shared" si="22"/>
        <v>0</v>
      </c>
      <c r="S182" s="140">
        <v>0</v>
      </c>
      <c r="T182" s="141">
        <f t="shared" si="23"/>
        <v>0</v>
      </c>
      <c r="AR182" s="142" t="s">
        <v>141</v>
      </c>
      <c r="AT182" s="142" t="s">
        <v>138</v>
      </c>
      <c r="AU182" s="142" t="s">
        <v>81</v>
      </c>
      <c r="AY182" s="16" t="s">
        <v>135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6" t="s">
        <v>81</v>
      </c>
      <c r="BK182" s="143">
        <f t="shared" si="29"/>
        <v>0</v>
      </c>
      <c r="BL182" s="16" t="s">
        <v>141</v>
      </c>
      <c r="BM182" s="142" t="s">
        <v>336</v>
      </c>
    </row>
    <row r="183" spans="2:65" s="1" customFormat="1" ht="37.700000000000003" customHeight="1">
      <c r="B183" s="31"/>
      <c r="C183" s="131" t="s">
        <v>337</v>
      </c>
      <c r="D183" s="131" t="s">
        <v>138</v>
      </c>
      <c r="E183" s="132" t="s">
        <v>332</v>
      </c>
      <c r="F183" s="133" t="s">
        <v>333</v>
      </c>
      <c r="G183" s="134" t="s">
        <v>311</v>
      </c>
      <c r="H183" s="135">
        <v>6</v>
      </c>
      <c r="I183" s="136"/>
      <c r="J183" s="137">
        <f t="shared" si="20"/>
        <v>0</v>
      </c>
      <c r="K183" s="133" t="s">
        <v>1</v>
      </c>
      <c r="L183" s="31"/>
      <c r="M183" s="138" t="s">
        <v>1</v>
      </c>
      <c r="N183" s="139" t="s">
        <v>38</v>
      </c>
      <c r="P183" s="140">
        <f t="shared" si="21"/>
        <v>0</v>
      </c>
      <c r="Q183" s="140">
        <v>0</v>
      </c>
      <c r="R183" s="140">
        <f t="shared" si="22"/>
        <v>0</v>
      </c>
      <c r="S183" s="140">
        <v>0</v>
      </c>
      <c r="T183" s="141">
        <f t="shared" si="23"/>
        <v>0</v>
      </c>
      <c r="AR183" s="142" t="s">
        <v>141</v>
      </c>
      <c r="AT183" s="142" t="s">
        <v>138</v>
      </c>
      <c r="AU183" s="142" t="s">
        <v>81</v>
      </c>
      <c r="AY183" s="16" t="s">
        <v>135</v>
      </c>
      <c r="BE183" s="143">
        <f t="shared" si="24"/>
        <v>0</v>
      </c>
      <c r="BF183" s="143">
        <f t="shared" si="25"/>
        <v>0</v>
      </c>
      <c r="BG183" s="143">
        <f t="shared" si="26"/>
        <v>0</v>
      </c>
      <c r="BH183" s="143">
        <f t="shared" si="27"/>
        <v>0</v>
      </c>
      <c r="BI183" s="143">
        <f t="shared" si="28"/>
        <v>0</v>
      </c>
      <c r="BJ183" s="16" t="s">
        <v>81</v>
      </c>
      <c r="BK183" s="143">
        <f t="shared" si="29"/>
        <v>0</v>
      </c>
      <c r="BL183" s="16" t="s">
        <v>141</v>
      </c>
      <c r="BM183" s="142" t="s">
        <v>340</v>
      </c>
    </row>
    <row r="184" spans="2:65" s="1" customFormat="1" ht="16.5" customHeight="1">
      <c r="B184" s="31"/>
      <c r="C184" s="131" t="s">
        <v>272</v>
      </c>
      <c r="D184" s="131" t="s">
        <v>138</v>
      </c>
      <c r="E184" s="132" t="s">
        <v>335</v>
      </c>
      <c r="F184" s="133" t="s">
        <v>153</v>
      </c>
      <c r="G184" s="134" t="s">
        <v>311</v>
      </c>
      <c r="H184" s="135">
        <v>10</v>
      </c>
      <c r="I184" s="136"/>
      <c r="J184" s="137">
        <f t="shared" si="20"/>
        <v>0</v>
      </c>
      <c r="K184" s="133" t="s">
        <v>1</v>
      </c>
      <c r="L184" s="31"/>
      <c r="M184" s="138" t="s">
        <v>1</v>
      </c>
      <c r="N184" s="139" t="s">
        <v>38</v>
      </c>
      <c r="P184" s="140">
        <f t="shared" si="21"/>
        <v>0</v>
      </c>
      <c r="Q184" s="140">
        <v>0</v>
      </c>
      <c r="R184" s="140">
        <f t="shared" si="22"/>
        <v>0</v>
      </c>
      <c r="S184" s="140">
        <v>0</v>
      </c>
      <c r="T184" s="141">
        <f t="shared" si="23"/>
        <v>0</v>
      </c>
      <c r="AR184" s="142" t="s">
        <v>141</v>
      </c>
      <c r="AT184" s="142" t="s">
        <v>138</v>
      </c>
      <c r="AU184" s="142" t="s">
        <v>81</v>
      </c>
      <c r="AY184" s="16" t="s">
        <v>135</v>
      </c>
      <c r="BE184" s="143">
        <f t="shared" si="24"/>
        <v>0</v>
      </c>
      <c r="BF184" s="143">
        <f t="shared" si="25"/>
        <v>0</v>
      </c>
      <c r="BG184" s="143">
        <f t="shared" si="26"/>
        <v>0</v>
      </c>
      <c r="BH184" s="143">
        <f t="shared" si="27"/>
        <v>0</v>
      </c>
      <c r="BI184" s="143">
        <f t="shared" si="28"/>
        <v>0</v>
      </c>
      <c r="BJ184" s="16" t="s">
        <v>81</v>
      </c>
      <c r="BK184" s="143">
        <f t="shared" si="29"/>
        <v>0</v>
      </c>
      <c r="BL184" s="16" t="s">
        <v>141</v>
      </c>
      <c r="BM184" s="142" t="s">
        <v>459</v>
      </c>
    </row>
    <row r="185" spans="2:65" s="1" customFormat="1" ht="24.2" customHeight="1">
      <c r="B185" s="31"/>
      <c r="C185" s="131" t="s">
        <v>347</v>
      </c>
      <c r="D185" s="131" t="s">
        <v>138</v>
      </c>
      <c r="E185" s="132" t="s">
        <v>338</v>
      </c>
      <c r="F185" s="133" t="s">
        <v>339</v>
      </c>
      <c r="G185" s="134" t="s">
        <v>311</v>
      </c>
      <c r="H185" s="135">
        <v>3</v>
      </c>
      <c r="I185" s="136"/>
      <c r="J185" s="137">
        <f t="shared" si="20"/>
        <v>0</v>
      </c>
      <c r="K185" s="133" t="s">
        <v>1</v>
      </c>
      <c r="L185" s="31"/>
      <c r="M185" s="138" t="s">
        <v>1</v>
      </c>
      <c r="N185" s="139" t="s">
        <v>38</v>
      </c>
      <c r="P185" s="140">
        <f t="shared" si="21"/>
        <v>0</v>
      </c>
      <c r="Q185" s="140">
        <v>0</v>
      </c>
      <c r="R185" s="140">
        <f t="shared" si="22"/>
        <v>0</v>
      </c>
      <c r="S185" s="140">
        <v>0</v>
      </c>
      <c r="T185" s="141">
        <f t="shared" si="23"/>
        <v>0</v>
      </c>
      <c r="AR185" s="142" t="s">
        <v>141</v>
      </c>
      <c r="AT185" s="142" t="s">
        <v>138</v>
      </c>
      <c r="AU185" s="142" t="s">
        <v>81</v>
      </c>
      <c r="AY185" s="16" t="s">
        <v>135</v>
      </c>
      <c r="BE185" s="143">
        <f t="shared" si="24"/>
        <v>0</v>
      </c>
      <c r="BF185" s="143">
        <f t="shared" si="25"/>
        <v>0</v>
      </c>
      <c r="BG185" s="143">
        <f t="shared" si="26"/>
        <v>0</v>
      </c>
      <c r="BH185" s="143">
        <f t="shared" si="27"/>
        <v>0</v>
      </c>
      <c r="BI185" s="143">
        <f t="shared" si="28"/>
        <v>0</v>
      </c>
      <c r="BJ185" s="16" t="s">
        <v>81</v>
      </c>
      <c r="BK185" s="143">
        <f t="shared" si="29"/>
        <v>0</v>
      </c>
      <c r="BL185" s="16" t="s">
        <v>141</v>
      </c>
      <c r="BM185" s="142" t="s">
        <v>460</v>
      </c>
    </row>
    <row r="186" spans="2:65" s="11" customFormat="1" ht="26.1" customHeight="1">
      <c r="B186" s="119"/>
      <c r="D186" s="120" t="s">
        <v>72</v>
      </c>
      <c r="E186" s="121" t="s">
        <v>344</v>
      </c>
      <c r="F186" s="121" t="s">
        <v>345</v>
      </c>
      <c r="I186" s="122"/>
      <c r="J186" s="123">
        <f>BK186</f>
        <v>0</v>
      </c>
      <c r="L186" s="119"/>
      <c r="M186" s="124"/>
      <c r="P186" s="125">
        <f>P187+P199</f>
        <v>0</v>
      </c>
      <c r="R186" s="125">
        <f>R187+R199</f>
        <v>0.13627879999999998</v>
      </c>
      <c r="T186" s="126">
        <f>T187+T199</f>
        <v>0.10639999999999999</v>
      </c>
      <c r="AR186" s="120" t="s">
        <v>81</v>
      </c>
      <c r="AT186" s="127" t="s">
        <v>72</v>
      </c>
      <c r="AU186" s="127" t="s">
        <v>73</v>
      </c>
      <c r="AY186" s="120" t="s">
        <v>135</v>
      </c>
      <c r="BK186" s="128">
        <f>BK187+BK199</f>
        <v>0</v>
      </c>
    </row>
    <row r="187" spans="2:65" s="11" customFormat="1" ht="22.7" customHeight="1">
      <c r="B187" s="119"/>
      <c r="D187" s="120" t="s">
        <v>72</v>
      </c>
      <c r="E187" s="129" t="s">
        <v>162</v>
      </c>
      <c r="F187" s="129" t="s">
        <v>346</v>
      </c>
      <c r="I187" s="122"/>
      <c r="J187" s="130">
        <f>BK187</f>
        <v>0</v>
      </c>
      <c r="L187" s="119"/>
      <c r="M187" s="124"/>
      <c r="P187" s="125">
        <f>SUM(P188:P198)</f>
        <v>0</v>
      </c>
      <c r="R187" s="125">
        <f>SUM(R188:R198)</f>
        <v>0.13432879999999997</v>
      </c>
      <c r="T187" s="126">
        <f>SUM(T188:T198)</f>
        <v>0</v>
      </c>
      <c r="AR187" s="120" t="s">
        <v>81</v>
      </c>
      <c r="AT187" s="127" t="s">
        <v>72</v>
      </c>
      <c r="AU187" s="127" t="s">
        <v>81</v>
      </c>
      <c r="AY187" s="120" t="s">
        <v>135</v>
      </c>
      <c r="BK187" s="128">
        <f>SUM(BK188:BK198)</f>
        <v>0</v>
      </c>
    </row>
    <row r="188" spans="2:65" s="1" customFormat="1" ht="24.2" customHeight="1">
      <c r="B188" s="31"/>
      <c r="C188" s="131" t="s">
        <v>275</v>
      </c>
      <c r="D188" s="131" t="s">
        <v>138</v>
      </c>
      <c r="E188" s="132" t="s">
        <v>348</v>
      </c>
      <c r="F188" s="133" t="s">
        <v>349</v>
      </c>
      <c r="G188" s="134" t="s">
        <v>350</v>
      </c>
      <c r="H188" s="135">
        <v>1.41</v>
      </c>
      <c r="I188" s="136"/>
      <c r="J188" s="137">
        <f>ROUND(I188*H188,2)</f>
        <v>0</v>
      </c>
      <c r="K188" s="133" t="s">
        <v>351</v>
      </c>
      <c r="L188" s="31"/>
      <c r="M188" s="138" t="s">
        <v>1</v>
      </c>
      <c r="N188" s="139" t="s">
        <v>38</v>
      </c>
      <c r="P188" s="140">
        <f>O188*H188</f>
        <v>0</v>
      </c>
      <c r="Q188" s="140">
        <v>3.4680000000000002E-2</v>
      </c>
      <c r="R188" s="140">
        <f>Q188*H188</f>
        <v>4.8898799999999999E-2</v>
      </c>
      <c r="S188" s="140">
        <v>0</v>
      </c>
      <c r="T188" s="141">
        <f>S188*H188</f>
        <v>0</v>
      </c>
      <c r="AR188" s="142" t="s">
        <v>141</v>
      </c>
      <c r="AT188" s="142" t="s">
        <v>138</v>
      </c>
      <c r="AU188" s="142" t="s">
        <v>83</v>
      </c>
      <c r="AY188" s="16" t="s">
        <v>135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81</v>
      </c>
      <c r="BK188" s="143">
        <f>ROUND(I188*H188,2)</f>
        <v>0</v>
      </c>
      <c r="BL188" s="16" t="s">
        <v>141</v>
      </c>
      <c r="BM188" s="142" t="s">
        <v>513</v>
      </c>
    </row>
    <row r="189" spans="2:65" s="12" customFormat="1">
      <c r="B189" s="153"/>
      <c r="D189" s="149" t="s">
        <v>353</v>
      </c>
      <c r="E189" s="154" t="s">
        <v>1</v>
      </c>
      <c r="F189" s="155" t="s">
        <v>354</v>
      </c>
      <c r="H189" s="154" t="s">
        <v>1</v>
      </c>
      <c r="I189" s="156"/>
      <c r="L189" s="153"/>
      <c r="M189" s="157"/>
      <c r="T189" s="158"/>
      <c r="AT189" s="154" t="s">
        <v>353</v>
      </c>
      <c r="AU189" s="154" t="s">
        <v>83</v>
      </c>
      <c r="AV189" s="12" t="s">
        <v>81</v>
      </c>
      <c r="AW189" s="12" t="s">
        <v>30</v>
      </c>
      <c r="AX189" s="12" t="s">
        <v>73</v>
      </c>
      <c r="AY189" s="154" t="s">
        <v>135</v>
      </c>
    </row>
    <row r="190" spans="2:65" s="13" customFormat="1">
      <c r="B190" s="159"/>
      <c r="D190" s="149" t="s">
        <v>353</v>
      </c>
      <c r="E190" s="160" t="s">
        <v>1</v>
      </c>
      <c r="F190" s="161" t="s">
        <v>355</v>
      </c>
      <c r="H190" s="162">
        <v>1.41</v>
      </c>
      <c r="I190" s="163"/>
      <c r="L190" s="159"/>
      <c r="M190" s="164"/>
      <c r="T190" s="165"/>
      <c r="AT190" s="160" t="s">
        <v>353</v>
      </c>
      <c r="AU190" s="160" t="s">
        <v>83</v>
      </c>
      <c r="AV190" s="13" t="s">
        <v>83</v>
      </c>
      <c r="AW190" s="13" t="s">
        <v>30</v>
      </c>
      <c r="AX190" s="13" t="s">
        <v>73</v>
      </c>
      <c r="AY190" s="160" t="s">
        <v>135</v>
      </c>
    </row>
    <row r="191" spans="2:65" s="14" customFormat="1">
      <c r="B191" s="166"/>
      <c r="D191" s="149" t="s">
        <v>353</v>
      </c>
      <c r="E191" s="167" t="s">
        <v>1</v>
      </c>
      <c r="F191" s="168" t="s">
        <v>356</v>
      </c>
      <c r="H191" s="169">
        <v>1.41</v>
      </c>
      <c r="I191" s="170"/>
      <c r="L191" s="166"/>
      <c r="M191" s="171"/>
      <c r="T191" s="172"/>
      <c r="AT191" s="167" t="s">
        <v>353</v>
      </c>
      <c r="AU191" s="167" t="s">
        <v>83</v>
      </c>
      <c r="AV191" s="14" t="s">
        <v>141</v>
      </c>
      <c r="AW191" s="14" t="s">
        <v>30</v>
      </c>
      <c r="AX191" s="14" t="s">
        <v>81</v>
      </c>
      <c r="AY191" s="167" t="s">
        <v>135</v>
      </c>
    </row>
    <row r="192" spans="2:65" s="1" customFormat="1" ht="24.2" customHeight="1">
      <c r="B192" s="31"/>
      <c r="C192" s="131" t="s">
        <v>361</v>
      </c>
      <c r="D192" s="131" t="s">
        <v>138</v>
      </c>
      <c r="E192" s="132" t="s">
        <v>357</v>
      </c>
      <c r="F192" s="133" t="s">
        <v>358</v>
      </c>
      <c r="G192" s="134" t="s">
        <v>228</v>
      </c>
      <c r="H192" s="135">
        <v>9.4</v>
      </c>
      <c r="I192" s="136"/>
      <c r="J192" s="137">
        <f>ROUND(I192*H192,2)</f>
        <v>0</v>
      </c>
      <c r="K192" s="133" t="s">
        <v>351</v>
      </c>
      <c r="L192" s="31"/>
      <c r="M192" s="138" t="s">
        <v>1</v>
      </c>
      <c r="N192" s="139" t="s">
        <v>38</v>
      </c>
      <c r="P192" s="140">
        <f>O192*H192</f>
        <v>0</v>
      </c>
      <c r="Q192" s="140">
        <v>1.5E-3</v>
      </c>
      <c r="R192" s="140">
        <f>Q192*H192</f>
        <v>1.4100000000000001E-2</v>
      </c>
      <c r="S192" s="140">
        <v>0</v>
      </c>
      <c r="T192" s="141">
        <f>S192*H192</f>
        <v>0</v>
      </c>
      <c r="AR192" s="142" t="s">
        <v>141</v>
      </c>
      <c r="AT192" s="142" t="s">
        <v>138</v>
      </c>
      <c r="AU192" s="142" t="s">
        <v>83</v>
      </c>
      <c r="AY192" s="16" t="s">
        <v>135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81</v>
      </c>
      <c r="BK192" s="143">
        <f>ROUND(I192*H192,2)</f>
        <v>0</v>
      </c>
      <c r="BL192" s="16" t="s">
        <v>141</v>
      </c>
      <c r="BM192" s="142" t="s">
        <v>514</v>
      </c>
    </row>
    <row r="193" spans="2:65" s="12" customFormat="1">
      <c r="B193" s="153"/>
      <c r="D193" s="149" t="s">
        <v>353</v>
      </c>
      <c r="E193" s="154" t="s">
        <v>1</v>
      </c>
      <c r="F193" s="155" t="s">
        <v>354</v>
      </c>
      <c r="H193" s="154" t="s">
        <v>1</v>
      </c>
      <c r="I193" s="156"/>
      <c r="L193" s="153"/>
      <c r="M193" s="157"/>
      <c r="T193" s="158"/>
      <c r="AT193" s="154" t="s">
        <v>353</v>
      </c>
      <c r="AU193" s="154" t="s">
        <v>83</v>
      </c>
      <c r="AV193" s="12" t="s">
        <v>81</v>
      </c>
      <c r="AW193" s="12" t="s">
        <v>30</v>
      </c>
      <c r="AX193" s="12" t="s">
        <v>73</v>
      </c>
      <c r="AY193" s="154" t="s">
        <v>135</v>
      </c>
    </row>
    <row r="194" spans="2:65" s="13" customFormat="1">
      <c r="B194" s="159"/>
      <c r="D194" s="149" t="s">
        <v>353</v>
      </c>
      <c r="E194" s="160" t="s">
        <v>1</v>
      </c>
      <c r="F194" s="161" t="s">
        <v>360</v>
      </c>
      <c r="H194" s="162">
        <v>9.4</v>
      </c>
      <c r="I194" s="163"/>
      <c r="L194" s="159"/>
      <c r="M194" s="164"/>
      <c r="T194" s="165"/>
      <c r="AT194" s="160" t="s">
        <v>353</v>
      </c>
      <c r="AU194" s="160" t="s">
        <v>83</v>
      </c>
      <c r="AV194" s="13" t="s">
        <v>83</v>
      </c>
      <c r="AW194" s="13" t="s">
        <v>30</v>
      </c>
      <c r="AX194" s="13" t="s">
        <v>73</v>
      </c>
      <c r="AY194" s="160" t="s">
        <v>135</v>
      </c>
    </row>
    <row r="195" spans="2:65" s="14" customFormat="1">
      <c r="B195" s="166"/>
      <c r="D195" s="149" t="s">
        <v>353</v>
      </c>
      <c r="E195" s="167" t="s">
        <v>1</v>
      </c>
      <c r="F195" s="168" t="s">
        <v>356</v>
      </c>
      <c r="H195" s="169">
        <v>9.4</v>
      </c>
      <c r="I195" s="170"/>
      <c r="L195" s="166"/>
      <c r="M195" s="171"/>
      <c r="T195" s="172"/>
      <c r="AT195" s="167" t="s">
        <v>353</v>
      </c>
      <c r="AU195" s="167" t="s">
        <v>83</v>
      </c>
      <c r="AV195" s="14" t="s">
        <v>141</v>
      </c>
      <c r="AW195" s="14" t="s">
        <v>30</v>
      </c>
      <c r="AX195" s="14" t="s">
        <v>81</v>
      </c>
      <c r="AY195" s="167" t="s">
        <v>135</v>
      </c>
    </row>
    <row r="196" spans="2:65" s="1" customFormat="1" ht="21.75" customHeight="1">
      <c r="B196" s="31"/>
      <c r="C196" s="131" t="s">
        <v>278</v>
      </c>
      <c r="D196" s="131" t="s">
        <v>138</v>
      </c>
      <c r="E196" s="132" t="s">
        <v>362</v>
      </c>
      <c r="F196" s="133" t="s">
        <v>363</v>
      </c>
      <c r="G196" s="134" t="s">
        <v>364</v>
      </c>
      <c r="H196" s="135">
        <v>1</v>
      </c>
      <c r="I196" s="136"/>
      <c r="J196" s="137">
        <f>ROUND(I196*H196,2)</f>
        <v>0</v>
      </c>
      <c r="K196" s="133" t="s">
        <v>351</v>
      </c>
      <c r="L196" s="31"/>
      <c r="M196" s="138" t="s">
        <v>1</v>
      </c>
      <c r="N196" s="139" t="s">
        <v>38</v>
      </c>
      <c r="P196" s="140">
        <f>O196*H196</f>
        <v>0</v>
      </c>
      <c r="Q196" s="140">
        <v>5.6439999999999997E-2</v>
      </c>
      <c r="R196" s="140">
        <f>Q196*H196</f>
        <v>5.6439999999999997E-2</v>
      </c>
      <c r="S196" s="140">
        <v>0</v>
      </c>
      <c r="T196" s="141">
        <f>S196*H196</f>
        <v>0</v>
      </c>
      <c r="AR196" s="142" t="s">
        <v>141</v>
      </c>
      <c r="AT196" s="142" t="s">
        <v>138</v>
      </c>
      <c r="AU196" s="142" t="s">
        <v>83</v>
      </c>
      <c r="AY196" s="16" t="s">
        <v>135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6" t="s">
        <v>81</v>
      </c>
      <c r="BK196" s="143">
        <f>ROUND(I196*H196,2)</f>
        <v>0</v>
      </c>
      <c r="BL196" s="16" t="s">
        <v>141</v>
      </c>
      <c r="BM196" s="142" t="s">
        <v>515</v>
      </c>
    </row>
    <row r="197" spans="2:65" s="1" customFormat="1" ht="33" customHeight="1">
      <c r="B197" s="31"/>
      <c r="C197" s="173" t="s">
        <v>372</v>
      </c>
      <c r="D197" s="173" t="s">
        <v>366</v>
      </c>
      <c r="E197" s="174" t="s">
        <v>367</v>
      </c>
      <c r="F197" s="175" t="s">
        <v>368</v>
      </c>
      <c r="G197" s="176" t="s">
        <v>364</v>
      </c>
      <c r="H197" s="177">
        <v>1</v>
      </c>
      <c r="I197" s="178"/>
      <c r="J197" s="179">
        <f>ROUND(I197*H197,2)</f>
        <v>0</v>
      </c>
      <c r="K197" s="175" t="s">
        <v>351</v>
      </c>
      <c r="L197" s="180"/>
      <c r="M197" s="181" t="s">
        <v>1</v>
      </c>
      <c r="N197" s="182" t="s">
        <v>38</v>
      </c>
      <c r="P197" s="140">
        <f>O197*H197</f>
        <v>0</v>
      </c>
      <c r="Q197" s="140">
        <v>1.489E-2</v>
      </c>
      <c r="R197" s="140">
        <f>Q197*H197</f>
        <v>1.489E-2</v>
      </c>
      <c r="S197" s="140">
        <v>0</v>
      </c>
      <c r="T197" s="141">
        <f>S197*H197</f>
        <v>0</v>
      </c>
      <c r="AR197" s="142" t="s">
        <v>172</v>
      </c>
      <c r="AT197" s="142" t="s">
        <v>366</v>
      </c>
      <c r="AU197" s="142" t="s">
        <v>83</v>
      </c>
      <c r="AY197" s="16" t="s">
        <v>135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81</v>
      </c>
      <c r="BK197" s="143">
        <f>ROUND(I197*H197,2)</f>
        <v>0</v>
      </c>
      <c r="BL197" s="16" t="s">
        <v>141</v>
      </c>
      <c r="BM197" s="142" t="s">
        <v>516</v>
      </c>
    </row>
    <row r="198" spans="2:65" s="1" customFormat="1" ht="19.5">
      <c r="B198" s="31"/>
      <c r="D198" s="149" t="s">
        <v>202</v>
      </c>
      <c r="F198" s="150" t="s">
        <v>370</v>
      </c>
      <c r="I198" s="151"/>
      <c r="L198" s="31"/>
      <c r="M198" s="152"/>
      <c r="T198" s="53"/>
      <c r="AT198" s="16" t="s">
        <v>202</v>
      </c>
      <c r="AU198" s="16" t="s">
        <v>83</v>
      </c>
    </row>
    <row r="199" spans="2:65" s="11" customFormat="1" ht="22.7" customHeight="1">
      <c r="B199" s="119"/>
      <c r="D199" s="120" t="s">
        <v>72</v>
      </c>
      <c r="E199" s="129" t="s">
        <v>178</v>
      </c>
      <c r="F199" s="129" t="s">
        <v>371</v>
      </c>
      <c r="I199" s="122"/>
      <c r="J199" s="130">
        <f>BK199</f>
        <v>0</v>
      </c>
      <c r="L199" s="119"/>
      <c r="M199" s="124"/>
      <c r="P199" s="125">
        <f>SUM(P200:P201)</f>
        <v>0</v>
      </c>
      <c r="R199" s="125">
        <f>SUM(R200:R201)</f>
        <v>1.9499999999999999E-3</v>
      </c>
      <c r="T199" s="126">
        <f>SUM(T200:T201)</f>
        <v>0.10639999999999999</v>
      </c>
      <c r="AR199" s="120" t="s">
        <v>81</v>
      </c>
      <c r="AT199" s="127" t="s">
        <v>72</v>
      </c>
      <c r="AU199" s="127" t="s">
        <v>81</v>
      </c>
      <c r="AY199" s="120" t="s">
        <v>135</v>
      </c>
      <c r="BK199" s="128">
        <f>SUM(BK200:BK201)</f>
        <v>0</v>
      </c>
    </row>
    <row r="200" spans="2:65" s="1" customFormat="1" ht="33" customHeight="1">
      <c r="B200" s="31"/>
      <c r="C200" s="131" t="s">
        <v>281</v>
      </c>
      <c r="D200" s="131" t="s">
        <v>138</v>
      </c>
      <c r="E200" s="132" t="s">
        <v>373</v>
      </c>
      <c r="F200" s="133" t="s">
        <v>374</v>
      </c>
      <c r="G200" s="134" t="s">
        <v>350</v>
      </c>
      <c r="H200" s="135">
        <v>15</v>
      </c>
      <c r="I200" s="136"/>
      <c r="J200" s="137">
        <f>ROUND(I200*H200,2)</f>
        <v>0</v>
      </c>
      <c r="K200" s="133" t="s">
        <v>351</v>
      </c>
      <c r="L200" s="31"/>
      <c r="M200" s="138" t="s">
        <v>1</v>
      </c>
      <c r="N200" s="139" t="s">
        <v>38</v>
      </c>
      <c r="P200" s="140">
        <f>O200*H200</f>
        <v>0</v>
      </c>
      <c r="Q200" s="140">
        <v>1.2999999999999999E-4</v>
      </c>
      <c r="R200" s="140">
        <f>Q200*H200</f>
        <v>1.9499999999999999E-3</v>
      </c>
      <c r="S200" s="140">
        <v>0</v>
      </c>
      <c r="T200" s="141">
        <f>S200*H200</f>
        <v>0</v>
      </c>
      <c r="AR200" s="142" t="s">
        <v>141</v>
      </c>
      <c r="AT200" s="142" t="s">
        <v>138</v>
      </c>
      <c r="AU200" s="142" t="s">
        <v>83</v>
      </c>
      <c r="AY200" s="16" t="s">
        <v>135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6" t="s">
        <v>81</v>
      </c>
      <c r="BK200" s="143">
        <f>ROUND(I200*H200,2)</f>
        <v>0</v>
      </c>
      <c r="BL200" s="16" t="s">
        <v>141</v>
      </c>
      <c r="BM200" s="142" t="s">
        <v>517</v>
      </c>
    </row>
    <row r="201" spans="2:65" s="1" customFormat="1" ht="21.75" customHeight="1">
      <c r="B201" s="31"/>
      <c r="C201" s="131" t="s">
        <v>383</v>
      </c>
      <c r="D201" s="131" t="s">
        <v>138</v>
      </c>
      <c r="E201" s="132" t="s">
        <v>376</v>
      </c>
      <c r="F201" s="133" t="s">
        <v>377</v>
      </c>
      <c r="G201" s="134" t="s">
        <v>350</v>
      </c>
      <c r="H201" s="135">
        <v>1.4</v>
      </c>
      <c r="I201" s="136"/>
      <c r="J201" s="137">
        <f>ROUND(I201*H201,2)</f>
        <v>0</v>
      </c>
      <c r="K201" s="133" t="s">
        <v>351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0</v>
      </c>
      <c r="R201" s="140">
        <f>Q201*H201</f>
        <v>0</v>
      </c>
      <c r="S201" s="140">
        <v>7.5999999999999998E-2</v>
      </c>
      <c r="T201" s="141">
        <f>S201*H201</f>
        <v>0.10639999999999999</v>
      </c>
      <c r="AR201" s="142" t="s">
        <v>141</v>
      </c>
      <c r="AT201" s="142" t="s">
        <v>138</v>
      </c>
      <c r="AU201" s="142" t="s">
        <v>83</v>
      </c>
      <c r="AY201" s="16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141</v>
      </c>
      <c r="BM201" s="142" t="s">
        <v>518</v>
      </c>
    </row>
    <row r="202" spans="2:65" s="11" customFormat="1" ht="26.1" customHeight="1">
      <c r="B202" s="119"/>
      <c r="D202" s="120" t="s">
        <v>72</v>
      </c>
      <c r="E202" s="121" t="s">
        <v>379</v>
      </c>
      <c r="F202" s="121" t="s">
        <v>380</v>
      </c>
      <c r="I202" s="122"/>
      <c r="J202" s="123">
        <f>BK202</f>
        <v>0</v>
      </c>
      <c r="L202" s="119"/>
      <c r="M202" s="124"/>
      <c r="P202" s="125">
        <f>P203+P209+P212+P214</f>
        <v>0</v>
      </c>
      <c r="R202" s="125">
        <f>R203+R209+R212+R214</f>
        <v>0.65330400000000011</v>
      </c>
      <c r="T202" s="126">
        <f>T203+T209+T212+T214</f>
        <v>4.8000000000000001E-2</v>
      </c>
      <c r="AR202" s="120" t="s">
        <v>83</v>
      </c>
      <c r="AT202" s="127" t="s">
        <v>72</v>
      </c>
      <c r="AU202" s="127" t="s">
        <v>73</v>
      </c>
      <c r="AY202" s="120" t="s">
        <v>135</v>
      </c>
      <c r="BK202" s="128">
        <f>BK203+BK209+BK212+BK214</f>
        <v>0</v>
      </c>
    </row>
    <row r="203" spans="2:65" s="11" customFormat="1" ht="22.7" customHeight="1">
      <c r="B203" s="119"/>
      <c r="D203" s="120" t="s">
        <v>72</v>
      </c>
      <c r="E203" s="129" t="s">
        <v>381</v>
      </c>
      <c r="F203" s="129" t="s">
        <v>382</v>
      </c>
      <c r="I203" s="122"/>
      <c r="J203" s="130">
        <f>BK203</f>
        <v>0</v>
      </c>
      <c r="L203" s="119"/>
      <c r="M203" s="124"/>
      <c r="P203" s="125">
        <f>SUM(P204:P208)</f>
        <v>0</v>
      </c>
      <c r="R203" s="125">
        <f>SUM(R204:R208)</f>
        <v>0.64480800000000005</v>
      </c>
      <c r="T203" s="126">
        <f>SUM(T204:T208)</f>
        <v>0</v>
      </c>
      <c r="AR203" s="120" t="s">
        <v>83</v>
      </c>
      <c r="AT203" s="127" t="s">
        <v>72</v>
      </c>
      <c r="AU203" s="127" t="s">
        <v>81</v>
      </c>
      <c r="AY203" s="120" t="s">
        <v>135</v>
      </c>
      <c r="BK203" s="128">
        <f>SUM(BK204:BK208)</f>
        <v>0</v>
      </c>
    </row>
    <row r="204" spans="2:65" s="1" customFormat="1" ht="21.75" customHeight="1">
      <c r="B204" s="31"/>
      <c r="C204" s="131" t="s">
        <v>285</v>
      </c>
      <c r="D204" s="131" t="s">
        <v>138</v>
      </c>
      <c r="E204" s="132" t="s">
        <v>384</v>
      </c>
      <c r="F204" s="133" t="s">
        <v>385</v>
      </c>
      <c r="G204" s="134" t="s">
        <v>228</v>
      </c>
      <c r="H204" s="135">
        <v>8</v>
      </c>
      <c r="I204" s="136"/>
      <c r="J204" s="137">
        <f>ROUND(I204*H204,2)</f>
        <v>0</v>
      </c>
      <c r="K204" s="133" t="s">
        <v>351</v>
      </c>
      <c r="L204" s="31"/>
      <c r="M204" s="138" t="s">
        <v>1</v>
      </c>
      <c r="N204" s="139" t="s">
        <v>38</v>
      </c>
      <c r="P204" s="140">
        <f>O204*H204</f>
        <v>0</v>
      </c>
      <c r="Q204" s="140">
        <v>5.1900000000000002E-3</v>
      </c>
      <c r="R204" s="140">
        <f>Q204*H204</f>
        <v>4.1520000000000001E-2</v>
      </c>
      <c r="S204" s="140">
        <v>0</v>
      </c>
      <c r="T204" s="141">
        <f>S204*H204</f>
        <v>0</v>
      </c>
      <c r="AR204" s="142" t="s">
        <v>232</v>
      </c>
      <c r="AT204" s="142" t="s">
        <v>138</v>
      </c>
      <c r="AU204" s="142" t="s">
        <v>83</v>
      </c>
      <c r="AY204" s="16" t="s">
        <v>135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81</v>
      </c>
      <c r="BK204" s="143">
        <f>ROUND(I204*H204,2)</f>
        <v>0</v>
      </c>
      <c r="BL204" s="16" t="s">
        <v>232</v>
      </c>
      <c r="BM204" s="142" t="s">
        <v>519</v>
      </c>
    </row>
    <row r="205" spans="2:65" s="1" customFormat="1" ht="37.700000000000003" customHeight="1">
      <c r="B205" s="31"/>
      <c r="C205" s="131" t="s">
        <v>395</v>
      </c>
      <c r="D205" s="131" t="s">
        <v>138</v>
      </c>
      <c r="E205" s="132" t="s">
        <v>387</v>
      </c>
      <c r="F205" s="133" t="s">
        <v>388</v>
      </c>
      <c r="G205" s="134" t="s">
        <v>350</v>
      </c>
      <c r="H205" s="135">
        <v>9.8000000000000007</v>
      </c>
      <c r="I205" s="136"/>
      <c r="J205" s="137">
        <f>ROUND(I205*H205,2)</f>
        <v>0</v>
      </c>
      <c r="K205" s="133" t="s">
        <v>351</v>
      </c>
      <c r="L205" s="31"/>
      <c r="M205" s="138" t="s">
        <v>1</v>
      </c>
      <c r="N205" s="139" t="s">
        <v>38</v>
      </c>
      <c r="P205" s="140">
        <f>O205*H205</f>
        <v>0</v>
      </c>
      <c r="Q205" s="140">
        <v>6.1559999999999997E-2</v>
      </c>
      <c r="R205" s="140">
        <f>Q205*H205</f>
        <v>0.60328800000000005</v>
      </c>
      <c r="S205" s="140">
        <v>0</v>
      </c>
      <c r="T205" s="141">
        <f>S205*H205</f>
        <v>0</v>
      </c>
      <c r="AR205" s="142" t="s">
        <v>232</v>
      </c>
      <c r="AT205" s="142" t="s">
        <v>138</v>
      </c>
      <c r="AU205" s="142" t="s">
        <v>83</v>
      </c>
      <c r="AY205" s="16" t="s">
        <v>135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81</v>
      </c>
      <c r="BK205" s="143">
        <f>ROUND(I205*H205,2)</f>
        <v>0</v>
      </c>
      <c r="BL205" s="16" t="s">
        <v>232</v>
      </c>
      <c r="BM205" s="142" t="s">
        <v>520</v>
      </c>
    </row>
    <row r="206" spans="2:65" s="12" customFormat="1">
      <c r="B206" s="153"/>
      <c r="D206" s="149" t="s">
        <v>353</v>
      </c>
      <c r="E206" s="154" t="s">
        <v>1</v>
      </c>
      <c r="F206" s="155" t="s">
        <v>390</v>
      </c>
      <c r="H206" s="154" t="s">
        <v>1</v>
      </c>
      <c r="I206" s="156"/>
      <c r="L206" s="153"/>
      <c r="M206" s="157"/>
      <c r="T206" s="158"/>
      <c r="AT206" s="154" t="s">
        <v>353</v>
      </c>
      <c r="AU206" s="154" t="s">
        <v>83</v>
      </c>
      <c r="AV206" s="12" t="s">
        <v>81</v>
      </c>
      <c r="AW206" s="12" t="s">
        <v>30</v>
      </c>
      <c r="AX206" s="12" t="s">
        <v>73</v>
      </c>
      <c r="AY206" s="154" t="s">
        <v>135</v>
      </c>
    </row>
    <row r="207" spans="2:65" s="13" customFormat="1">
      <c r="B207" s="159"/>
      <c r="D207" s="149" t="s">
        <v>353</v>
      </c>
      <c r="E207" s="160" t="s">
        <v>1</v>
      </c>
      <c r="F207" s="161" t="s">
        <v>521</v>
      </c>
      <c r="H207" s="162">
        <v>9.8000000000000007</v>
      </c>
      <c r="I207" s="163"/>
      <c r="L207" s="159"/>
      <c r="M207" s="164"/>
      <c r="T207" s="165"/>
      <c r="AT207" s="160" t="s">
        <v>353</v>
      </c>
      <c r="AU207" s="160" t="s">
        <v>83</v>
      </c>
      <c r="AV207" s="13" t="s">
        <v>83</v>
      </c>
      <c r="AW207" s="13" t="s">
        <v>30</v>
      </c>
      <c r="AX207" s="13" t="s">
        <v>73</v>
      </c>
      <c r="AY207" s="160" t="s">
        <v>135</v>
      </c>
    </row>
    <row r="208" spans="2:65" s="14" customFormat="1">
      <c r="B208" s="166"/>
      <c r="D208" s="149" t="s">
        <v>353</v>
      </c>
      <c r="E208" s="167" t="s">
        <v>1</v>
      </c>
      <c r="F208" s="168" t="s">
        <v>356</v>
      </c>
      <c r="H208" s="169">
        <v>9.8000000000000007</v>
      </c>
      <c r="I208" s="170"/>
      <c r="L208" s="166"/>
      <c r="M208" s="171"/>
      <c r="T208" s="172"/>
      <c r="AT208" s="167" t="s">
        <v>353</v>
      </c>
      <c r="AU208" s="167" t="s">
        <v>83</v>
      </c>
      <c r="AV208" s="14" t="s">
        <v>141</v>
      </c>
      <c r="AW208" s="14" t="s">
        <v>30</v>
      </c>
      <c r="AX208" s="14" t="s">
        <v>81</v>
      </c>
      <c r="AY208" s="167" t="s">
        <v>135</v>
      </c>
    </row>
    <row r="209" spans="2:65" s="11" customFormat="1" ht="22.7" customHeight="1">
      <c r="B209" s="119"/>
      <c r="D209" s="120" t="s">
        <v>72</v>
      </c>
      <c r="E209" s="129" t="s">
        <v>393</v>
      </c>
      <c r="F209" s="129" t="s">
        <v>394</v>
      </c>
      <c r="I209" s="122"/>
      <c r="J209" s="130">
        <f>BK209</f>
        <v>0</v>
      </c>
      <c r="L209" s="119"/>
      <c r="M209" s="124"/>
      <c r="P209" s="125">
        <f>SUM(P210:P211)</f>
        <v>0</v>
      </c>
      <c r="R209" s="125">
        <f>SUM(R210:R211)</f>
        <v>0</v>
      </c>
      <c r="T209" s="126">
        <f>SUM(T210:T211)</f>
        <v>4.8000000000000001E-2</v>
      </c>
      <c r="AR209" s="120" t="s">
        <v>83</v>
      </c>
      <c r="AT209" s="127" t="s">
        <v>72</v>
      </c>
      <c r="AU209" s="127" t="s">
        <v>81</v>
      </c>
      <c r="AY209" s="120" t="s">
        <v>135</v>
      </c>
      <c r="BK209" s="128">
        <f>SUM(BK210:BK211)</f>
        <v>0</v>
      </c>
    </row>
    <row r="210" spans="2:65" s="1" customFormat="1" ht="24.2" customHeight="1">
      <c r="B210" s="31"/>
      <c r="C210" s="131" t="s">
        <v>288</v>
      </c>
      <c r="D210" s="131" t="s">
        <v>138</v>
      </c>
      <c r="E210" s="132" t="s">
        <v>396</v>
      </c>
      <c r="F210" s="133" t="s">
        <v>397</v>
      </c>
      <c r="G210" s="134" t="s">
        <v>364</v>
      </c>
      <c r="H210" s="135">
        <v>2</v>
      </c>
      <c r="I210" s="136"/>
      <c r="J210" s="137">
        <f>ROUND(I210*H210,2)</f>
        <v>0</v>
      </c>
      <c r="K210" s="133" t="s">
        <v>351</v>
      </c>
      <c r="L210" s="31"/>
      <c r="M210" s="138" t="s">
        <v>1</v>
      </c>
      <c r="N210" s="139" t="s">
        <v>38</v>
      </c>
      <c r="P210" s="140">
        <f>O210*H210</f>
        <v>0</v>
      </c>
      <c r="Q210" s="140">
        <v>0</v>
      </c>
      <c r="R210" s="140">
        <f>Q210*H210</f>
        <v>0</v>
      </c>
      <c r="S210" s="140">
        <v>2.4E-2</v>
      </c>
      <c r="T210" s="141">
        <f>S210*H210</f>
        <v>4.8000000000000001E-2</v>
      </c>
      <c r="AR210" s="142" t="s">
        <v>232</v>
      </c>
      <c r="AT210" s="142" t="s">
        <v>138</v>
      </c>
      <c r="AU210" s="142" t="s">
        <v>83</v>
      </c>
      <c r="AY210" s="16" t="s">
        <v>135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6" t="s">
        <v>81</v>
      </c>
      <c r="BK210" s="143">
        <f>ROUND(I210*H210,2)</f>
        <v>0</v>
      </c>
      <c r="BL210" s="16" t="s">
        <v>232</v>
      </c>
      <c r="BM210" s="142" t="s">
        <v>522</v>
      </c>
    </row>
    <row r="211" spans="2:65" s="1" customFormat="1" ht="33" customHeight="1">
      <c r="B211" s="31"/>
      <c r="C211" s="131" t="s">
        <v>404</v>
      </c>
      <c r="D211" s="131" t="s">
        <v>138</v>
      </c>
      <c r="E211" s="132" t="s">
        <v>399</v>
      </c>
      <c r="F211" s="133" t="s">
        <v>400</v>
      </c>
      <c r="G211" s="134" t="s">
        <v>364</v>
      </c>
      <c r="H211" s="135">
        <v>1</v>
      </c>
      <c r="I211" s="136"/>
      <c r="J211" s="137">
        <f>ROUND(I211*H211,2)</f>
        <v>0</v>
      </c>
      <c r="K211" s="133" t="s">
        <v>1</v>
      </c>
      <c r="L211" s="31"/>
      <c r="M211" s="138" t="s">
        <v>1</v>
      </c>
      <c r="N211" s="139" t="s">
        <v>38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232</v>
      </c>
      <c r="AT211" s="142" t="s">
        <v>138</v>
      </c>
      <c r="AU211" s="142" t="s">
        <v>83</v>
      </c>
      <c r="AY211" s="16" t="s">
        <v>135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6" t="s">
        <v>81</v>
      </c>
      <c r="BK211" s="143">
        <f>ROUND(I211*H211,2)</f>
        <v>0</v>
      </c>
      <c r="BL211" s="16" t="s">
        <v>232</v>
      </c>
      <c r="BM211" s="142" t="s">
        <v>523</v>
      </c>
    </row>
    <row r="212" spans="2:65" s="11" customFormat="1" ht="22.7" customHeight="1">
      <c r="B212" s="119"/>
      <c r="D212" s="120" t="s">
        <v>72</v>
      </c>
      <c r="E212" s="129" t="s">
        <v>402</v>
      </c>
      <c r="F212" s="129" t="s">
        <v>403</v>
      </c>
      <c r="I212" s="122"/>
      <c r="J212" s="130">
        <f>BK212</f>
        <v>0</v>
      </c>
      <c r="L212" s="119"/>
      <c r="M212" s="124"/>
      <c r="P212" s="125">
        <f>P213</f>
        <v>0</v>
      </c>
      <c r="R212" s="125">
        <f>R213</f>
        <v>4.6000000000000001E-4</v>
      </c>
      <c r="T212" s="126">
        <f>T213</f>
        <v>0</v>
      </c>
      <c r="AR212" s="120" t="s">
        <v>83</v>
      </c>
      <c r="AT212" s="127" t="s">
        <v>72</v>
      </c>
      <c r="AU212" s="127" t="s">
        <v>81</v>
      </c>
      <c r="AY212" s="120" t="s">
        <v>135</v>
      </c>
      <c r="BK212" s="128">
        <f>BK213</f>
        <v>0</v>
      </c>
    </row>
    <row r="213" spans="2:65" s="1" customFormat="1" ht="24.2" customHeight="1">
      <c r="B213" s="31"/>
      <c r="C213" s="131" t="s">
        <v>292</v>
      </c>
      <c r="D213" s="131" t="s">
        <v>138</v>
      </c>
      <c r="E213" s="132" t="s">
        <v>405</v>
      </c>
      <c r="F213" s="133" t="s">
        <v>406</v>
      </c>
      <c r="G213" s="134" t="s">
        <v>350</v>
      </c>
      <c r="H213" s="135">
        <v>2</v>
      </c>
      <c r="I213" s="136"/>
      <c r="J213" s="137">
        <f>ROUND(I213*H213,2)</f>
        <v>0</v>
      </c>
      <c r="K213" s="133" t="s">
        <v>351</v>
      </c>
      <c r="L213" s="31"/>
      <c r="M213" s="138" t="s">
        <v>1</v>
      </c>
      <c r="N213" s="139" t="s">
        <v>38</v>
      </c>
      <c r="P213" s="140">
        <f>O213*H213</f>
        <v>0</v>
      </c>
      <c r="Q213" s="140">
        <v>2.3000000000000001E-4</v>
      </c>
      <c r="R213" s="140">
        <f>Q213*H213</f>
        <v>4.6000000000000001E-4</v>
      </c>
      <c r="S213" s="140">
        <v>0</v>
      </c>
      <c r="T213" s="141">
        <f>S213*H213</f>
        <v>0</v>
      </c>
      <c r="AR213" s="142" t="s">
        <v>232</v>
      </c>
      <c r="AT213" s="142" t="s">
        <v>138</v>
      </c>
      <c r="AU213" s="142" t="s">
        <v>83</v>
      </c>
      <c r="AY213" s="16" t="s">
        <v>135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6" t="s">
        <v>81</v>
      </c>
      <c r="BK213" s="143">
        <f>ROUND(I213*H213,2)</f>
        <v>0</v>
      </c>
      <c r="BL213" s="16" t="s">
        <v>232</v>
      </c>
      <c r="BM213" s="142" t="s">
        <v>524</v>
      </c>
    </row>
    <row r="214" spans="2:65" s="11" customFormat="1" ht="22.7" customHeight="1">
      <c r="B214" s="119"/>
      <c r="D214" s="120" t="s">
        <v>72</v>
      </c>
      <c r="E214" s="129" t="s">
        <v>408</v>
      </c>
      <c r="F214" s="129" t="s">
        <v>409</v>
      </c>
      <c r="I214" s="122"/>
      <c r="J214" s="130">
        <f>BK214</f>
        <v>0</v>
      </c>
      <c r="L214" s="119"/>
      <c r="M214" s="124"/>
      <c r="P214" s="125">
        <f>SUM(P215:P221)</f>
        <v>0</v>
      </c>
      <c r="R214" s="125">
        <f>SUM(R215:R221)</f>
        <v>8.0360000000000015E-3</v>
      </c>
      <c r="T214" s="126">
        <f>SUM(T215:T221)</f>
        <v>0</v>
      </c>
      <c r="AR214" s="120" t="s">
        <v>83</v>
      </c>
      <c r="AT214" s="127" t="s">
        <v>72</v>
      </c>
      <c r="AU214" s="127" t="s">
        <v>81</v>
      </c>
      <c r="AY214" s="120" t="s">
        <v>135</v>
      </c>
      <c r="BK214" s="128">
        <f>SUM(BK215:BK221)</f>
        <v>0</v>
      </c>
    </row>
    <row r="215" spans="2:65" s="1" customFormat="1" ht="24.2" customHeight="1">
      <c r="B215" s="31"/>
      <c r="C215" s="131" t="s">
        <v>415</v>
      </c>
      <c r="D215" s="131" t="s">
        <v>138</v>
      </c>
      <c r="E215" s="132" t="s">
        <v>410</v>
      </c>
      <c r="F215" s="133" t="s">
        <v>411</v>
      </c>
      <c r="G215" s="134" t="s">
        <v>350</v>
      </c>
      <c r="H215" s="135">
        <v>19.600000000000001</v>
      </c>
      <c r="I215" s="136"/>
      <c r="J215" s="137">
        <f>ROUND(I215*H215,2)</f>
        <v>0</v>
      </c>
      <c r="K215" s="133" t="s">
        <v>351</v>
      </c>
      <c r="L215" s="31"/>
      <c r="M215" s="138" t="s">
        <v>1</v>
      </c>
      <c r="N215" s="139" t="s">
        <v>38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232</v>
      </c>
      <c r="AT215" s="142" t="s">
        <v>138</v>
      </c>
      <c r="AU215" s="142" t="s">
        <v>83</v>
      </c>
      <c r="AY215" s="16" t="s">
        <v>135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6" t="s">
        <v>81</v>
      </c>
      <c r="BK215" s="143">
        <f>ROUND(I215*H215,2)</f>
        <v>0</v>
      </c>
      <c r="BL215" s="16" t="s">
        <v>232</v>
      </c>
      <c r="BM215" s="142" t="s">
        <v>525</v>
      </c>
    </row>
    <row r="216" spans="2:65" s="12" customFormat="1">
      <c r="B216" s="153"/>
      <c r="D216" s="149" t="s">
        <v>353</v>
      </c>
      <c r="E216" s="154" t="s">
        <v>1</v>
      </c>
      <c r="F216" s="155" t="s">
        <v>390</v>
      </c>
      <c r="H216" s="154" t="s">
        <v>1</v>
      </c>
      <c r="I216" s="156"/>
      <c r="L216" s="153"/>
      <c r="M216" s="157"/>
      <c r="T216" s="158"/>
      <c r="AT216" s="154" t="s">
        <v>353</v>
      </c>
      <c r="AU216" s="154" t="s">
        <v>83</v>
      </c>
      <c r="AV216" s="12" t="s">
        <v>81</v>
      </c>
      <c r="AW216" s="12" t="s">
        <v>30</v>
      </c>
      <c r="AX216" s="12" t="s">
        <v>73</v>
      </c>
      <c r="AY216" s="154" t="s">
        <v>135</v>
      </c>
    </row>
    <row r="217" spans="2:65" s="13" customFormat="1">
      <c r="B217" s="159"/>
      <c r="D217" s="149" t="s">
        <v>353</v>
      </c>
      <c r="E217" s="160" t="s">
        <v>1</v>
      </c>
      <c r="F217" s="161" t="s">
        <v>526</v>
      </c>
      <c r="H217" s="162">
        <v>19.600000000000001</v>
      </c>
      <c r="I217" s="163"/>
      <c r="L217" s="159"/>
      <c r="M217" s="164"/>
      <c r="T217" s="165"/>
      <c r="AT217" s="160" t="s">
        <v>353</v>
      </c>
      <c r="AU217" s="160" t="s">
        <v>83</v>
      </c>
      <c r="AV217" s="13" t="s">
        <v>83</v>
      </c>
      <c r="AW217" s="13" t="s">
        <v>30</v>
      </c>
      <c r="AX217" s="13" t="s">
        <v>73</v>
      </c>
      <c r="AY217" s="160" t="s">
        <v>135</v>
      </c>
    </row>
    <row r="218" spans="2:65" s="14" customFormat="1">
      <c r="B218" s="166"/>
      <c r="D218" s="149" t="s">
        <v>353</v>
      </c>
      <c r="E218" s="167" t="s">
        <v>1</v>
      </c>
      <c r="F218" s="168" t="s">
        <v>356</v>
      </c>
      <c r="H218" s="169">
        <v>19.600000000000001</v>
      </c>
      <c r="I218" s="170"/>
      <c r="L218" s="166"/>
      <c r="M218" s="171"/>
      <c r="T218" s="172"/>
      <c r="AT218" s="167" t="s">
        <v>353</v>
      </c>
      <c r="AU218" s="167" t="s">
        <v>83</v>
      </c>
      <c r="AV218" s="14" t="s">
        <v>141</v>
      </c>
      <c r="AW218" s="14" t="s">
        <v>30</v>
      </c>
      <c r="AX218" s="14" t="s">
        <v>81</v>
      </c>
      <c r="AY218" s="167" t="s">
        <v>135</v>
      </c>
    </row>
    <row r="219" spans="2:65" s="1" customFormat="1" ht="24.2" customHeight="1">
      <c r="B219" s="31"/>
      <c r="C219" s="131" t="s">
        <v>295</v>
      </c>
      <c r="D219" s="131" t="s">
        <v>138</v>
      </c>
      <c r="E219" s="132" t="s">
        <v>416</v>
      </c>
      <c r="F219" s="133" t="s">
        <v>417</v>
      </c>
      <c r="G219" s="134" t="s">
        <v>228</v>
      </c>
      <c r="H219" s="135">
        <v>17</v>
      </c>
      <c r="I219" s="136"/>
      <c r="J219" s="137">
        <f>ROUND(I219*H219,2)</f>
        <v>0</v>
      </c>
      <c r="K219" s="133" t="s">
        <v>1</v>
      </c>
      <c r="L219" s="31"/>
      <c r="M219" s="138" t="s">
        <v>1</v>
      </c>
      <c r="N219" s="139" t="s">
        <v>38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232</v>
      </c>
      <c r="AT219" s="142" t="s">
        <v>138</v>
      </c>
      <c r="AU219" s="142" t="s">
        <v>83</v>
      </c>
      <c r="AY219" s="16" t="s">
        <v>135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81</v>
      </c>
      <c r="BK219" s="143">
        <f>ROUND(I219*H219,2)</f>
        <v>0</v>
      </c>
      <c r="BL219" s="16" t="s">
        <v>232</v>
      </c>
      <c r="BM219" s="142" t="s">
        <v>527</v>
      </c>
    </row>
    <row r="220" spans="2:65" s="1" customFormat="1" ht="24.2" customHeight="1">
      <c r="B220" s="31"/>
      <c r="C220" s="131" t="s">
        <v>422</v>
      </c>
      <c r="D220" s="131" t="s">
        <v>138</v>
      </c>
      <c r="E220" s="132" t="s">
        <v>419</v>
      </c>
      <c r="F220" s="133" t="s">
        <v>420</v>
      </c>
      <c r="G220" s="134" t="s">
        <v>350</v>
      </c>
      <c r="H220" s="135">
        <v>19.600000000000001</v>
      </c>
      <c r="I220" s="136"/>
      <c r="J220" s="137">
        <f>ROUND(I220*H220,2)</f>
        <v>0</v>
      </c>
      <c r="K220" s="133" t="s">
        <v>351</v>
      </c>
      <c r="L220" s="31"/>
      <c r="M220" s="138" t="s">
        <v>1</v>
      </c>
      <c r="N220" s="139" t="s">
        <v>38</v>
      </c>
      <c r="P220" s="140">
        <f>O220*H220</f>
        <v>0</v>
      </c>
      <c r="Q220" s="140">
        <v>2.1000000000000001E-4</v>
      </c>
      <c r="R220" s="140">
        <f>Q220*H220</f>
        <v>4.1160000000000007E-3</v>
      </c>
      <c r="S220" s="140">
        <v>0</v>
      </c>
      <c r="T220" s="141">
        <f>S220*H220</f>
        <v>0</v>
      </c>
      <c r="AR220" s="142" t="s">
        <v>232</v>
      </c>
      <c r="AT220" s="142" t="s">
        <v>138</v>
      </c>
      <c r="AU220" s="142" t="s">
        <v>83</v>
      </c>
      <c r="AY220" s="16" t="s">
        <v>135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6" t="s">
        <v>81</v>
      </c>
      <c r="BK220" s="143">
        <f>ROUND(I220*H220,2)</f>
        <v>0</v>
      </c>
      <c r="BL220" s="16" t="s">
        <v>232</v>
      </c>
      <c r="BM220" s="142" t="s">
        <v>528</v>
      </c>
    </row>
    <row r="221" spans="2:65" s="1" customFormat="1" ht="24.2" customHeight="1">
      <c r="B221" s="31"/>
      <c r="C221" s="131" t="s">
        <v>301</v>
      </c>
      <c r="D221" s="131" t="s">
        <v>138</v>
      </c>
      <c r="E221" s="132" t="s">
        <v>423</v>
      </c>
      <c r="F221" s="133" t="s">
        <v>424</v>
      </c>
      <c r="G221" s="134" t="s">
        <v>350</v>
      </c>
      <c r="H221" s="135">
        <v>19.600000000000001</v>
      </c>
      <c r="I221" s="136"/>
      <c r="J221" s="137">
        <f>ROUND(I221*H221,2)</f>
        <v>0</v>
      </c>
      <c r="K221" s="133" t="s">
        <v>351</v>
      </c>
      <c r="L221" s="31"/>
      <c r="M221" s="144" t="s">
        <v>1</v>
      </c>
      <c r="N221" s="145" t="s">
        <v>38</v>
      </c>
      <c r="O221" s="146"/>
      <c r="P221" s="147">
        <f>O221*H221</f>
        <v>0</v>
      </c>
      <c r="Q221" s="147">
        <v>2.0000000000000001E-4</v>
      </c>
      <c r="R221" s="147">
        <f>Q221*H221</f>
        <v>3.9200000000000007E-3</v>
      </c>
      <c r="S221" s="147">
        <v>0</v>
      </c>
      <c r="T221" s="148">
        <f>S221*H221</f>
        <v>0</v>
      </c>
      <c r="AR221" s="142" t="s">
        <v>232</v>
      </c>
      <c r="AT221" s="142" t="s">
        <v>138</v>
      </c>
      <c r="AU221" s="142" t="s">
        <v>83</v>
      </c>
      <c r="AY221" s="16" t="s">
        <v>135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6" t="s">
        <v>81</v>
      </c>
      <c r="BK221" s="143">
        <f>ROUND(I221*H221,2)</f>
        <v>0</v>
      </c>
      <c r="BL221" s="16" t="s">
        <v>232</v>
      </c>
      <c r="BM221" s="142" t="s">
        <v>529</v>
      </c>
    </row>
    <row r="222" spans="2:65" s="1" customFormat="1" ht="6.95" customHeight="1">
      <c r="B222" s="42"/>
      <c r="C222" s="43"/>
      <c r="D222" s="43"/>
      <c r="E222" s="43"/>
      <c r="F222" s="43"/>
      <c r="G222" s="43"/>
      <c r="H222" s="43"/>
      <c r="I222" s="43"/>
      <c r="J222" s="43"/>
      <c r="K222" s="43"/>
      <c r="L222" s="31"/>
    </row>
  </sheetData>
  <sheetProtection algorithmName="SHA-512" hashValue="UUR+KOjfQ1A3WDQQchmu/f3DWZjQOK0t4GgAB5Gj6G186qdgBC4A6ksec26SHGVP7FUI5M3TXekh/Q0qBwm0pA==" saltValue="UVxiBDLf7LL2UWNBekZRH62qn9pucLPauSdOQxOnHrPuQ9yl5J7IgVLHtn0eeYjJdKh3H5nqMpqnrbe1NaYlHQ==" spinCount="100000" sheet="1" objects="1" scenarios="1" formatColumns="0" formatRows="0" autoFilter="0"/>
  <autoFilter ref="C130:K221" xr:uid="{00000000-0009-0000-0000-000005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02"/>
  <sheetViews>
    <sheetView showGridLines="0" workbookViewId="0"/>
  </sheetViews>
  <sheetFormatPr defaultColWidth="12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98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FVE Šitbořice</v>
      </c>
      <c r="F7" s="223"/>
      <c r="G7" s="223"/>
      <c r="H7" s="223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212" t="s">
        <v>530</v>
      </c>
      <c r="F9" s="221"/>
      <c r="G9" s="221"/>
      <c r="H9" s="22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0" t="str">
        <f>'Rekapitulace stavby'!AN8</f>
        <v>14. 5. 2025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4"/>
      <c r="G18" s="194"/>
      <c r="H18" s="19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6"/>
      <c r="E27" s="198" t="s">
        <v>1</v>
      </c>
      <c r="F27" s="198"/>
      <c r="G27" s="198"/>
      <c r="H27" s="198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5" customHeight="1">
      <c r="B30" s="31"/>
      <c r="D30" s="87" t="s">
        <v>33</v>
      </c>
      <c r="J30" s="63">
        <f>ROUND(J129,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35</v>
      </c>
      <c r="I32" s="88" t="s">
        <v>34</v>
      </c>
      <c r="J32" s="88" t="s">
        <v>36</v>
      </c>
      <c r="L32" s="31"/>
    </row>
    <row r="33" spans="2:12" s="1" customFormat="1" ht="14.45" customHeight="1">
      <c r="B33" s="31"/>
      <c r="D33" s="89" t="s">
        <v>37</v>
      </c>
      <c r="E33" s="26" t="s">
        <v>38</v>
      </c>
      <c r="F33" s="90">
        <f>ROUND((SUM(BE129:BE201)),  2)</f>
        <v>0</v>
      </c>
      <c r="I33" s="91">
        <v>0.21</v>
      </c>
      <c r="J33" s="90">
        <f>ROUND(((SUM(BE129:BE201))*I33),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ROUND((SUM(BF129:BF201)),  2)</f>
        <v>0</v>
      </c>
      <c r="I34" s="91">
        <v>0.12</v>
      </c>
      <c r="J34" s="90">
        <f>ROUND(((SUM(BF129:BF201))*I34),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ROUND((SUM(BG129:BG201)),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ROUND((SUM(BH129:BH201)),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ROUND((SUM(BI129:BI201)),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43</v>
      </c>
      <c r="E39" s="54"/>
      <c r="F39" s="54"/>
      <c r="G39" s="94" t="s">
        <v>44</v>
      </c>
      <c r="H39" s="95" t="s">
        <v>45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FVE Šitbořice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212" t="str">
        <f>E9</f>
        <v>08 - ZŠ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0" t="str">
        <f>IF(J12="","",J12)</f>
        <v>14. 5. 2025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108</v>
      </c>
      <c r="J96" s="63">
        <f>J129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182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8" customFormat="1" ht="24.95" customHeight="1">
      <c r="B98" s="103"/>
      <c r="D98" s="104" t="s">
        <v>183</v>
      </c>
      <c r="E98" s="105"/>
      <c r="F98" s="105"/>
      <c r="G98" s="105"/>
      <c r="H98" s="105"/>
      <c r="I98" s="105"/>
      <c r="J98" s="106">
        <f>J135</f>
        <v>0</v>
      </c>
      <c r="L98" s="103"/>
    </row>
    <row r="99" spans="2:12" s="8" customFormat="1" ht="24.95" customHeight="1">
      <c r="B99" s="103"/>
      <c r="D99" s="104" t="s">
        <v>184</v>
      </c>
      <c r="E99" s="105"/>
      <c r="F99" s="105"/>
      <c r="G99" s="105"/>
      <c r="H99" s="105"/>
      <c r="I99" s="105"/>
      <c r="J99" s="106">
        <f>J137</f>
        <v>0</v>
      </c>
      <c r="L99" s="103"/>
    </row>
    <row r="100" spans="2:12" s="8" customFormat="1" ht="24.95" customHeight="1">
      <c r="B100" s="103"/>
      <c r="D100" s="104" t="s">
        <v>185</v>
      </c>
      <c r="E100" s="105"/>
      <c r="F100" s="105"/>
      <c r="G100" s="105"/>
      <c r="H100" s="105"/>
      <c r="I100" s="105"/>
      <c r="J100" s="106">
        <f>J144</f>
        <v>0</v>
      </c>
      <c r="L100" s="103"/>
    </row>
    <row r="101" spans="2:12" s="8" customFormat="1" ht="24.95" customHeight="1">
      <c r="B101" s="103"/>
      <c r="D101" s="104" t="s">
        <v>186</v>
      </c>
      <c r="E101" s="105"/>
      <c r="F101" s="105"/>
      <c r="G101" s="105"/>
      <c r="H101" s="105"/>
      <c r="I101" s="105"/>
      <c r="J101" s="106">
        <f>J155</f>
        <v>0</v>
      </c>
      <c r="L101" s="103"/>
    </row>
    <row r="102" spans="2:12" s="8" customFormat="1" ht="24.95" customHeight="1">
      <c r="B102" s="103"/>
      <c r="D102" s="104" t="s">
        <v>187</v>
      </c>
      <c r="E102" s="105"/>
      <c r="F102" s="105"/>
      <c r="G102" s="105"/>
      <c r="H102" s="105"/>
      <c r="I102" s="105"/>
      <c r="J102" s="106">
        <f>J165</f>
        <v>0</v>
      </c>
      <c r="L102" s="103"/>
    </row>
    <row r="103" spans="2:12" s="8" customFormat="1" ht="24.95" customHeight="1">
      <c r="B103" s="103"/>
      <c r="D103" s="104" t="s">
        <v>188</v>
      </c>
      <c r="E103" s="105"/>
      <c r="F103" s="105"/>
      <c r="G103" s="105"/>
      <c r="H103" s="105"/>
      <c r="I103" s="105"/>
      <c r="J103" s="106">
        <f>J171</f>
        <v>0</v>
      </c>
      <c r="L103" s="103"/>
    </row>
    <row r="104" spans="2:12" s="8" customFormat="1" ht="24.95" customHeight="1">
      <c r="B104" s="103"/>
      <c r="D104" s="104" t="s">
        <v>189</v>
      </c>
      <c r="E104" s="105"/>
      <c r="F104" s="105"/>
      <c r="G104" s="105"/>
      <c r="H104" s="105"/>
      <c r="I104" s="105"/>
      <c r="J104" s="106">
        <f>J181</f>
        <v>0</v>
      </c>
      <c r="L104" s="103"/>
    </row>
    <row r="105" spans="2:12" s="9" customFormat="1" ht="20.100000000000001" customHeight="1">
      <c r="B105" s="107"/>
      <c r="D105" s="108" t="s">
        <v>190</v>
      </c>
      <c r="E105" s="109"/>
      <c r="F105" s="109"/>
      <c r="G105" s="109"/>
      <c r="H105" s="109"/>
      <c r="I105" s="109"/>
      <c r="J105" s="110">
        <f>J182</f>
        <v>0</v>
      </c>
      <c r="L105" s="107"/>
    </row>
    <row r="106" spans="2:12" s="9" customFormat="1" ht="20.100000000000001" customHeight="1">
      <c r="B106" s="107"/>
      <c r="D106" s="108" t="s">
        <v>191</v>
      </c>
      <c r="E106" s="109"/>
      <c r="F106" s="109"/>
      <c r="G106" s="109"/>
      <c r="H106" s="109"/>
      <c r="I106" s="109"/>
      <c r="J106" s="110">
        <f>J194</f>
        <v>0</v>
      </c>
      <c r="L106" s="107"/>
    </row>
    <row r="107" spans="2:12" s="8" customFormat="1" ht="24.95" customHeight="1">
      <c r="B107" s="103"/>
      <c r="D107" s="104" t="s">
        <v>192</v>
      </c>
      <c r="E107" s="105"/>
      <c r="F107" s="105"/>
      <c r="G107" s="105"/>
      <c r="H107" s="105"/>
      <c r="I107" s="105"/>
      <c r="J107" s="106">
        <f>J196</f>
        <v>0</v>
      </c>
      <c r="L107" s="103"/>
    </row>
    <row r="108" spans="2:12" s="9" customFormat="1" ht="20.100000000000001" customHeight="1">
      <c r="B108" s="107"/>
      <c r="D108" s="108" t="s">
        <v>194</v>
      </c>
      <c r="E108" s="109"/>
      <c r="F108" s="109"/>
      <c r="G108" s="109"/>
      <c r="H108" s="109"/>
      <c r="I108" s="109"/>
      <c r="J108" s="110">
        <f>J197</f>
        <v>0</v>
      </c>
      <c r="L108" s="107"/>
    </row>
    <row r="109" spans="2:12" s="9" customFormat="1" ht="20.100000000000001" customHeight="1">
      <c r="B109" s="107"/>
      <c r="D109" s="108" t="s">
        <v>195</v>
      </c>
      <c r="E109" s="109"/>
      <c r="F109" s="109"/>
      <c r="G109" s="109"/>
      <c r="H109" s="109"/>
      <c r="I109" s="109"/>
      <c r="J109" s="110">
        <f>J200</f>
        <v>0</v>
      </c>
      <c r="L109" s="107"/>
    </row>
    <row r="110" spans="2:12" s="1" customFormat="1" ht="21.75" customHeight="1">
      <c r="B110" s="31"/>
      <c r="L110" s="31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31"/>
    </row>
    <row r="115" spans="2:20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1"/>
    </row>
    <row r="116" spans="2:20" s="1" customFormat="1" ht="24.95" customHeight="1">
      <c r="B116" s="31"/>
      <c r="C116" s="20" t="s">
        <v>120</v>
      </c>
      <c r="L116" s="31"/>
    </row>
    <row r="117" spans="2:20" s="1" customFormat="1" ht="6.95" customHeight="1">
      <c r="B117" s="31"/>
      <c r="L117" s="31"/>
    </row>
    <row r="118" spans="2:20" s="1" customFormat="1" ht="12" customHeight="1">
      <c r="B118" s="31"/>
      <c r="C118" s="26" t="s">
        <v>16</v>
      </c>
      <c r="L118" s="31"/>
    </row>
    <row r="119" spans="2:20" s="1" customFormat="1" ht="16.5" customHeight="1">
      <c r="B119" s="31"/>
      <c r="E119" s="222" t="str">
        <f>E7</f>
        <v>FVE Šitbořice</v>
      </c>
      <c r="F119" s="223"/>
      <c r="G119" s="223"/>
      <c r="H119" s="223"/>
      <c r="L119" s="31"/>
    </row>
    <row r="120" spans="2:20" s="1" customFormat="1" ht="12" customHeight="1">
      <c r="B120" s="31"/>
      <c r="C120" s="26" t="s">
        <v>103</v>
      </c>
      <c r="L120" s="31"/>
    </row>
    <row r="121" spans="2:20" s="1" customFormat="1" ht="16.5" customHeight="1">
      <c r="B121" s="31"/>
      <c r="E121" s="212" t="str">
        <f>E9</f>
        <v>08 - ZŠ</v>
      </c>
      <c r="F121" s="221"/>
      <c r="G121" s="221"/>
      <c r="H121" s="221"/>
      <c r="L121" s="31"/>
    </row>
    <row r="122" spans="2:20" s="1" customFormat="1" ht="6.95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26" t="s">
        <v>22</v>
      </c>
      <c r="J123" s="50" t="str">
        <f>IF(J12="","",J12)</f>
        <v>14. 5. 2025</v>
      </c>
      <c r="L123" s="31"/>
    </row>
    <row r="124" spans="2:20" s="1" customFormat="1" ht="6.95" customHeight="1">
      <c r="B124" s="31"/>
      <c r="L124" s="31"/>
    </row>
    <row r="125" spans="2:20" s="1" customFormat="1" ht="15.2" customHeight="1">
      <c r="B125" s="31"/>
      <c r="C125" s="26" t="s">
        <v>24</v>
      </c>
      <c r="F125" s="24" t="str">
        <f>E15</f>
        <v xml:space="preserve"> </v>
      </c>
      <c r="I125" s="26" t="s">
        <v>29</v>
      </c>
      <c r="J125" s="29" t="str">
        <f>E21</f>
        <v xml:space="preserve"> </v>
      </c>
      <c r="L125" s="31"/>
    </row>
    <row r="126" spans="2:20" s="1" customFormat="1" ht="15.2" customHeight="1">
      <c r="B126" s="31"/>
      <c r="C126" s="26" t="s">
        <v>27</v>
      </c>
      <c r="F126" s="24" t="str">
        <f>IF(E18="","",E18)</f>
        <v>Vyplň údaj</v>
      </c>
      <c r="I126" s="26" t="s">
        <v>31</v>
      </c>
      <c r="J126" s="29" t="str">
        <f>E24</f>
        <v xml:space="preserve"> 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11"/>
      <c r="C128" s="112" t="s">
        <v>121</v>
      </c>
      <c r="D128" s="113" t="s">
        <v>58</v>
      </c>
      <c r="E128" s="113" t="s">
        <v>54</v>
      </c>
      <c r="F128" s="113" t="s">
        <v>55</v>
      </c>
      <c r="G128" s="113" t="s">
        <v>122</v>
      </c>
      <c r="H128" s="113" t="s">
        <v>123</v>
      </c>
      <c r="I128" s="113" t="s">
        <v>124</v>
      </c>
      <c r="J128" s="113" t="s">
        <v>107</v>
      </c>
      <c r="K128" s="114" t="s">
        <v>125</v>
      </c>
      <c r="L128" s="111"/>
      <c r="M128" s="56" t="s">
        <v>1</v>
      </c>
      <c r="N128" s="57" t="s">
        <v>37</v>
      </c>
      <c r="O128" s="57" t="s">
        <v>126</v>
      </c>
      <c r="P128" s="57" t="s">
        <v>127</v>
      </c>
      <c r="Q128" s="57" t="s">
        <v>128</v>
      </c>
      <c r="R128" s="57" t="s">
        <v>129</v>
      </c>
      <c r="S128" s="57" t="s">
        <v>130</v>
      </c>
      <c r="T128" s="58" t="s">
        <v>131</v>
      </c>
    </row>
    <row r="129" spans="2:65" s="1" customFormat="1" ht="22.7" customHeight="1">
      <c r="B129" s="31"/>
      <c r="C129" s="61" t="s">
        <v>132</v>
      </c>
      <c r="J129" s="115">
        <f>BK129</f>
        <v>0</v>
      </c>
      <c r="L129" s="31"/>
      <c r="M129" s="59"/>
      <c r="N129" s="51"/>
      <c r="O129" s="51"/>
      <c r="P129" s="116">
        <f>P130+P135+P137+P144+P155+P165+P171+P181+P196</f>
        <v>0</v>
      </c>
      <c r="Q129" s="51"/>
      <c r="R129" s="116">
        <f>R130+R135+R137+R144+R155+R165+R171+R181+R196</f>
        <v>0.13478879999999996</v>
      </c>
      <c r="S129" s="51"/>
      <c r="T129" s="117">
        <f>T130+T135+T137+T144+T155+T165+T171+T181+T196</f>
        <v>0.15439999999999998</v>
      </c>
      <c r="AT129" s="16" t="s">
        <v>72</v>
      </c>
      <c r="AU129" s="16" t="s">
        <v>109</v>
      </c>
      <c r="BK129" s="118">
        <f>BK130+BK135+BK137+BK144+BK155+BK165+BK171+BK181+BK196</f>
        <v>0</v>
      </c>
    </row>
    <row r="130" spans="2:65" s="11" customFormat="1" ht="26.1" customHeight="1">
      <c r="B130" s="119"/>
      <c r="D130" s="120" t="s">
        <v>72</v>
      </c>
      <c r="E130" s="121" t="s">
        <v>197</v>
      </c>
      <c r="F130" s="121" t="s">
        <v>198</v>
      </c>
      <c r="I130" s="122"/>
      <c r="J130" s="123">
        <f>BK130</f>
        <v>0</v>
      </c>
      <c r="L130" s="119"/>
      <c r="M130" s="124"/>
      <c r="P130" s="125">
        <f>SUM(P131:P134)</f>
        <v>0</v>
      </c>
      <c r="R130" s="125">
        <f>SUM(R131:R134)</f>
        <v>0</v>
      </c>
      <c r="T130" s="126">
        <f>SUM(T131:T134)</f>
        <v>0</v>
      </c>
      <c r="AR130" s="120" t="s">
        <v>81</v>
      </c>
      <c r="AT130" s="127" t="s">
        <v>72</v>
      </c>
      <c r="AU130" s="127" t="s">
        <v>73</v>
      </c>
      <c r="AY130" s="120" t="s">
        <v>135</v>
      </c>
      <c r="BK130" s="128">
        <f>SUM(BK131:BK134)</f>
        <v>0</v>
      </c>
    </row>
    <row r="131" spans="2:65" s="1" customFormat="1" ht="16.5" customHeight="1">
      <c r="B131" s="31"/>
      <c r="C131" s="131" t="s">
        <v>81</v>
      </c>
      <c r="D131" s="131" t="s">
        <v>138</v>
      </c>
      <c r="E131" s="132" t="s">
        <v>427</v>
      </c>
      <c r="F131" s="133" t="s">
        <v>200</v>
      </c>
      <c r="G131" s="134" t="s">
        <v>201</v>
      </c>
      <c r="H131" s="135">
        <v>18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141</v>
      </c>
      <c r="AT131" s="142" t="s">
        <v>138</v>
      </c>
      <c r="AU131" s="142" t="s">
        <v>81</v>
      </c>
      <c r="AY131" s="16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141</v>
      </c>
      <c r="BM131" s="142" t="s">
        <v>83</v>
      </c>
    </row>
    <row r="132" spans="2:65" s="1" customFormat="1" ht="58.5">
      <c r="B132" s="31"/>
      <c r="D132" s="149" t="s">
        <v>202</v>
      </c>
      <c r="F132" s="150" t="s">
        <v>428</v>
      </c>
      <c r="I132" s="151"/>
      <c r="L132" s="31"/>
      <c r="M132" s="152"/>
      <c r="T132" s="53"/>
      <c r="AT132" s="16" t="s">
        <v>202</v>
      </c>
      <c r="AU132" s="16" t="s">
        <v>81</v>
      </c>
    </row>
    <row r="133" spans="2:65" s="1" customFormat="1" ht="16.5" customHeight="1">
      <c r="B133" s="31"/>
      <c r="C133" s="131" t="s">
        <v>83</v>
      </c>
      <c r="D133" s="131" t="s">
        <v>138</v>
      </c>
      <c r="E133" s="132" t="s">
        <v>429</v>
      </c>
      <c r="F133" s="133" t="s">
        <v>205</v>
      </c>
      <c r="G133" s="134" t="s">
        <v>201</v>
      </c>
      <c r="H133" s="135">
        <v>18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141</v>
      </c>
    </row>
    <row r="134" spans="2:65" s="1" customFormat="1" ht="39">
      <c r="B134" s="31"/>
      <c r="D134" s="149" t="s">
        <v>202</v>
      </c>
      <c r="F134" s="150" t="s">
        <v>430</v>
      </c>
      <c r="I134" s="151"/>
      <c r="L134" s="31"/>
      <c r="M134" s="152"/>
      <c r="T134" s="53"/>
      <c r="AT134" s="16" t="s">
        <v>202</v>
      </c>
      <c r="AU134" s="16" t="s">
        <v>81</v>
      </c>
    </row>
    <row r="135" spans="2:65" s="11" customFormat="1" ht="26.1" customHeight="1">
      <c r="B135" s="119"/>
      <c r="D135" s="120" t="s">
        <v>72</v>
      </c>
      <c r="E135" s="121" t="s">
        <v>207</v>
      </c>
      <c r="F135" s="121" t="s">
        <v>208</v>
      </c>
      <c r="I135" s="122"/>
      <c r="J135" s="123">
        <f>BK135</f>
        <v>0</v>
      </c>
      <c r="L135" s="119"/>
      <c r="M135" s="124"/>
      <c r="P135" s="125">
        <f>P136</f>
        <v>0</v>
      </c>
      <c r="R135" s="125">
        <f>R136</f>
        <v>0</v>
      </c>
      <c r="T135" s="126">
        <f>T136</f>
        <v>0</v>
      </c>
      <c r="AR135" s="120" t="s">
        <v>81</v>
      </c>
      <c r="AT135" s="127" t="s">
        <v>72</v>
      </c>
      <c r="AU135" s="127" t="s">
        <v>73</v>
      </c>
      <c r="AY135" s="120" t="s">
        <v>135</v>
      </c>
      <c r="BK135" s="128">
        <f>BK136</f>
        <v>0</v>
      </c>
    </row>
    <row r="136" spans="2:65" s="1" customFormat="1" ht="16.5" customHeight="1">
      <c r="B136" s="31"/>
      <c r="C136" s="131" t="s">
        <v>149</v>
      </c>
      <c r="D136" s="131" t="s">
        <v>138</v>
      </c>
      <c r="E136" s="132" t="s">
        <v>209</v>
      </c>
      <c r="F136" s="133" t="s">
        <v>210</v>
      </c>
      <c r="G136" s="134" t="s">
        <v>201</v>
      </c>
      <c r="H136" s="135">
        <v>18</v>
      </c>
      <c r="I136" s="136"/>
      <c r="J136" s="137">
        <f>ROUND(I136*H136,2)</f>
        <v>0</v>
      </c>
      <c r="K136" s="133" t="s">
        <v>1</v>
      </c>
      <c r="L136" s="31"/>
      <c r="M136" s="138" t="s">
        <v>1</v>
      </c>
      <c r="N136" s="139" t="s">
        <v>38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141</v>
      </c>
      <c r="AT136" s="142" t="s">
        <v>138</v>
      </c>
      <c r="AU136" s="142" t="s">
        <v>81</v>
      </c>
      <c r="AY136" s="16" t="s">
        <v>135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81</v>
      </c>
      <c r="BK136" s="143">
        <f>ROUND(I136*H136,2)</f>
        <v>0</v>
      </c>
      <c r="BL136" s="16" t="s">
        <v>141</v>
      </c>
      <c r="BM136" s="142" t="s">
        <v>162</v>
      </c>
    </row>
    <row r="137" spans="2:65" s="11" customFormat="1" ht="26.1" customHeight="1">
      <c r="B137" s="119"/>
      <c r="D137" s="120" t="s">
        <v>72</v>
      </c>
      <c r="E137" s="121" t="s">
        <v>211</v>
      </c>
      <c r="F137" s="121" t="s">
        <v>212</v>
      </c>
      <c r="I137" s="122"/>
      <c r="J137" s="123">
        <f>BK137</f>
        <v>0</v>
      </c>
      <c r="L137" s="119"/>
      <c r="M137" s="124"/>
      <c r="P137" s="125">
        <f>SUM(P138:P143)</f>
        <v>0</v>
      </c>
      <c r="R137" s="125">
        <f>SUM(R138:R143)</f>
        <v>0</v>
      </c>
      <c r="T137" s="126">
        <f>SUM(T138:T143)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SUM(BK138:BK143)</f>
        <v>0</v>
      </c>
    </row>
    <row r="138" spans="2:65" s="1" customFormat="1" ht="16.5" customHeight="1">
      <c r="B138" s="31"/>
      <c r="C138" s="131" t="s">
        <v>141</v>
      </c>
      <c r="D138" s="131" t="s">
        <v>138</v>
      </c>
      <c r="E138" s="132" t="s">
        <v>431</v>
      </c>
      <c r="F138" s="133" t="s">
        <v>214</v>
      </c>
      <c r="G138" s="134" t="s">
        <v>215</v>
      </c>
      <c r="H138" s="135">
        <v>1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172</v>
      </c>
    </row>
    <row r="139" spans="2:65" s="1" customFormat="1" ht="331.5">
      <c r="B139" s="31"/>
      <c r="D139" s="149" t="s">
        <v>202</v>
      </c>
      <c r="F139" s="150" t="s">
        <v>531</v>
      </c>
      <c r="I139" s="151"/>
      <c r="L139" s="31"/>
      <c r="M139" s="152"/>
      <c r="T139" s="53"/>
      <c r="AT139" s="16" t="s">
        <v>202</v>
      </c>
      <c r="AU139" s="16" t="s">
        <v>81</v>
      </c>
    </row>
    <row r="140" spans="2:65" s="1" customFormat="1" ht="16.5" customHeight="1">
      <c r="B140" s="31"/>
      <c r="C140" s="131" t="s">
        <v>134</v>
      </c>
      <c r="D140" s="131" t="s">
        <v>138</v>
      </c>
      <c r="E140" s="132" t="s">
        <v>508</v>
      </c>
      <c r="F140" s="133" t="s">
        <v>218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219</v>
      </c>
    </row>
    <row r="141" spans="2:65" s="1" customFormat="1" ht="214.5">
      <c r="B141" s="31"/>
      <c r="D141" s="149" t="s">
        <v>202</v>
      </c>
      <c r="F141" s="150" t="s">
        <v>532</v>
      </c>
      <c r="I141" s="151"/>
      <c r="L141" s="31"/>
      <c r="M141" s="152"/>
      <c r="T141" s="53"/>
      <c r="AT141" s="16" t="s">
        <v>202</v>
      </c>
      <c r="AU141" s="16" t="s">
        <v>81</v>
      </c>
    </row>
    <row r="142" spans="2:65" s="1" customFormat="1" ht="16.5" customHeight="1">
      <c r="B142" s="31"/>
      <c r="C142" s="131" t="s">
        <v>162</v>
      </c>
      <c r="D142" s="131" t="s">
        <v>138</v>
      </c>
      <c r="E142" s="132" t="s">
        <v>473</v>
      </c>
      <c r="F142" s="133" t="s">
        <v>222</v>
      </c>
      <c r="G142" s="134" t="s">
        <v>215</v>
      </c>
      <c r="H142" s="135">
        <v>1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38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141</v>
      </c>
      <c r="AT142" s="142" t="s">
        <v>138</v>
      </c>
      <c r="AU142" s="142" t="s">
        <v>81</v>
      </c>
      <c r="AY142" s="16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81</v>
      </c>
      <c r="BK142" s="143">
        <f>ROUND(I142*H142,2)</f>
        <v>0</v>
      </c>
      <c r="BL142" s="16" t="s">
        <v>141</v>
      </c>
      <c r="BM142" s="142" t="s">
        <v>8</v>
      </c>
    </row>
    <row r="143" spans="2:65" s="1" customFormat="1" ht="87.75">
      <c r="B143" s="31"/>
      <c r="D143" s="149" t="s">
        <v>202</v>
      </c>
      <c r="F143" s="150" t="s">
        <v>533</v>
      </c>
      <c r="I143" s="151"/>
      <c r="L143" s="31"/>
      <c r="M143" s="152"/>
      <c r="T143" s="53"/>
      <c r="AT143" s="16" t="s">
        <v>202</v>
      </c>
      <c r="AU143" s="16" t="s">
        <v>81</v>
      </c>
    </row>
    <row r="144" spans="2:65" s="11" customFormat="1" ht="26.1" customHeight="1">
      <c r="B144" s="119"/>
      <c r="D144" s="120" t="s">
        <v>72</v>
      </c>
      <c r="E144" s="121" t="s">
        <v>224</v>
      </c>
      <c r="F144" s="121" t="s">
        <v>225</v>
      </c>
      <c r="I144" s="122"/>
      <c r="J144" s="123">
        <f>BK144</f>
        <v>0</v>
      </c>
      <c r="L144" s="119"/>
      <c r="M144" s="124"/>
      <c r="P144" s="125">
        <f>SUM(P145:P154)</f>
        <v>0</v>
      </c>
      <c r="R144" s="125">
        <f>SUM(R145:R154)</f>
        <v>0</v>
      </c>
      <c r="T144" s="126">
        <f>SUM(T145:T154)</f>
        <v>0</v>
      </c>
      <c r="AR144" s="120" t="s">
        <v>81</v>
      </c>
      <c r="AT144" s="127" t="s">
        <v>72</v>
      </c>
      <c r="AU144" s="127" t="s">
        <v>73</v>
      </c>
      <c r="AY144" s="120" t="s">
        <v>135</v>
      </c>
      <c r="BK144" s="128">
        <f>SUM(BK145:BK154)</f>
        <v>0</v>
      </c>
    </row>
    <row r="145" spans="2:65" s="1" customFormat="1" ht="16.5" customHeight="1">
      <c r="B145" s="31"/>
      <c r="C145" s="131" t="s">
        <v>167</v>
      </c>
      <c r="D145" s="131" t="s">
        <v>138</v>
      </c>
      <c r="E145" s="132" t="s">
        <v>226</v>
      </c>
      <c r="F145" s="133" t="s">
        <v>227</v>
      </c>
      <c r="G145" s="134" t="s">
        <v>228</v>
      </c>
      <c r="H145" s="135">
        <v>120</v>
      </c>
      <c r="I145" s="136"/>
      <c r="J145" s="137">
        <f t="shared" ref="J145:J154" si="0">ROUND(I145*H145,2)</f>
        <v>0</v>
      </c>
      <c r="K145" s="133" t="s">
        <v>1</v>
      </c>
      <c r="L145" s="31"/>
      <c r="M145" s="138" t="s">
        <v>1</v>
      </c>
      <c r="N145" s="139" t="s">
        <v>38</v>
      </c>
      <c r="P145" s="140">
        <f t="shared" ref="P145:P154" si="1">O145*H145</f>
        <v>0</v>
      </c>
      <c r="Q145" s="140">
        <v>0</v>
      </c>
      <c r="R145" s="140">
        <f t="shared" ref="R145:R154" si="2">Q145*H145</f>
        <v>0</v>
      </c>
      <c r="S145" s="140">
        <v>0</v>
      </c>
      <c r="T145" s="141">
        <f t="shared" ref="T145:T154" si="3">S145*H145</f>
        <v>0</v>
      </c>
      <c r="AR145" s="142" t="s">
        <v>141</v>
      </c>
      <c r="AT145" s="142" t="s">
        <v>138</v>
      </c>
      <c r="AU145" s="142" t="s">
        <v>81</v>
      </c>
      <c r="AY145" s="16" t="s">
        <v>135</v>
      </c>
      <c r="BE145" s="143">
        <f t="shared" ref="BE145:BE154" si="4">IF(N145="základní",J145,0)</f>
        <v>0</v>
      </c>
      <c r="BF145" s="143">
        <f t="shared" ref="BF145:BF154" si="5">IF(N145="snížená",J145,0)</f>
        <v>0</v>
      </c>
      <c r="BG145" s="143">
        <f t="shared" ref="BG145:BG154" si="6">IF(N145="zákl. přenesená",J145,0)</f>
        <v>0</v>
      </c>
      <c r="BH145" s="143">
        <f t="shared" ref="BH145:BH154" si="7">IF(N145="sníž. přenesená",J145,0)</f>
        <v>0</v>
      </c>
      <c r="BI145" s="143">
        <f t="shared" ref="BI145:BI154" si="8">IF(N145="nulová",J145,0)</f>
        <v>0</v>
      </c>
      <c r="BJ145" s="16" t="s">
        <v>81</v>
      </c>
      <c r="BK145" s="143">
        <f t="shared" ref="BK145:BK154" si="9">ROUND(I145*H145,2)</f>
        <v>0</v>
      </c>
      <c r="BL145" s="16" t="s">
        <v>141</v>
      </c>
      <c r="BM145" s="142" t="s">
        <v>229</v>
      </c>
    </row>
    <row r="146" spans="2:65" s="1" customFormat="1" ht="16.5" customHeight="1">
      <c r="B146" s="31"/>
      <c r="C146" s="131" t="s">
        <v>172</v>
      </c>
      <c r="D146" s="131" t="s">
        <v>138</v>
      </c>
      <c r="E146" s="132" t="s">
        <v>437</v>
      </c>
      <c r="F146" s="133" t="s">
        <v>231</v>
      </c>
      <c r="G146" s="134" t="s">
        <v>228</v>
      </c>
      <c r="H146" s="135">
        <v>50</v>
      </c>
      <c r="I146" s="136"/>
      <c r="J146" s="137">
        <f t="shared" si="0"/>
        <v>0</v>
      </c>
      <c r="K146" s="133" t="s">
        <v>1</v>
      </c>
      <c r="L146" s="31"/>
      <c r="M146" s="138" t="s">
        <v>1</v>
      </c>
      <c r="N146" s="139" t="s">
        <v>38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141</v>
      </c>
      <c r="AT146" s="142" t="s">
        <v>138</v>
      </c>
      <c r="AU146" s="142" t="s">
        <v>81</v>
      </c>
      <c r="AY146" s="16" t="s">
        <v>135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6" t="s">
        <v>81</v>
      </c>
      <c r="BK146" s="143">
        <f t="shared" si="9"/>
        <v>0</v>
      </c>
      <c r="BL146" s="16" t="s">
        <v>141</v>
      </c>
      <c r="BM146" s="142" t="s">
        <v>232</v>
      </c>
    </row>
    <row r="147" spans="2:65" s="1" customFormat="1" ht="16.5" customHeight="1">
      <c r="B147" s="31"/>
      <c r="C147" s="131" t="s">
        <v>178</v>
      </c>
      <c r="D147" s="131" t="s">
        <v>138</v>
      </c>
      <c r="E147" s="132" t="s">
        <v>474</v>
      </c>
      <c r="F147" s="133" t="s">
        <v>475</v>
      </c>
      <c r="G147" s="134" t="s">
        <v>228</v>
      </c>
      <c r="H147" s="135">
        <v>12</v>
      </c>
      <c r="I147" s="136"/>
      <c r="J147" s="137">
        <f t="shared" si="0"/>
        <v>0</v>
      </c>
      <c r="K147" s="133" t="s">
        <v>1</v>
      </c>
      <c r="L147" s="31"/>
      <c r="M147" s="138" t="s">
        <v>1</v>
      </c>
      <c r="N147" s="139" t="s">
        <v>38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141</v>
      </c>
      <c r="AT147" s="142" t="s">
        <v>138</v>
      </c>
      <c r="AU147" s="142" t="s">
        <v>81</v>
      </c>
      <c r="AY147" s="16" t="s">
        <v>135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6" t="s">
        <v>81</v>
      </c>
      <c r="BK147" s="143">
        <f t="shared" si="9"/>
        <v>0</v>
      </c>
      <c r="BL147" s="16" t="s">
        <v>141</v>
      </c>
      <c r="BM147" s="142" t="s">
        <v>235</v>
      </c>
    </row>
    <row r="148" spans="2:65" s="1" customFormat="1" ht="16.5" customHeight="1">
      <c r="B148" s="31"/>
      <c r="C148" s="131" t="s">
        <v>219</v>
      </c>
      <c r="D148" s="131" t="s">
        <v>138</v>
      </c>
      <c r="E148" s="132" t="s">
        <v>476</v>
      </c>
      <c r="F148" s="133" t="s">
        <v>477</v>
      </c>
      <c r="G148" s="134" t="s">
        <v>228</v>
      </c>
      <c r="H148" s="135">
        <v>30</v>
      </c>
      <c r="I148" s="136"/>
      <c r="J148" s="137">
        <f t="shared" si="0"/>
        <v>0</v>
      </c>
      <c r="K148" s="133" t="s">
        <v>1</v>
      </c>
      <c r="L148" s="31"/>
      <c r="M148" s="138" t="s">
        <v>1</v>
      </c>
      <c r="N148" s="139" t="s">
        <v>38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141</v>
      </c>
      <c r="AT148" s="142" t="s">
        <v>138</v>
      </c>
      <c r="AU148" s="142" t="s">
        <v>81</v>
      </c>
      <c r="AY148" s="16" t="s">
        <v>135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6" t="s">
        <v>81</v>
      </c>
      <c r="BK148" s="143">
        <f t="shared" si="9"/>
        <v>0</v>
      </c>
      <c r="BL148" s="16" t="s">
        <v>141</v>
      </c>
      <c r="BM148" s="142" t="s">
        <v>238</v>
      </c>
    </row>
    <row r="149" spans="2:65" s="1" customFormat="1" ht="16.5" customHeight="1">
      <c r="B149" s="31"/>
      <c r="C149" s="131" t="s">
        <v>239</v>
      </c>
      <c r="D149" s="131" t="s">
        <v>138</v>
      </c>
      <c r="E149" s="132" t="s">
        <v>243</v>
      </c>
      <c r="F149" s="133" t="s">
        <v>244</v>
      </c>
      <c r="G149" s="134" t="s">
        <v>228</v>
      </c>
      <c r="H149" s="135">
        <v>10</v>
      </c>
      <c r="I149" s="136"/>
      <c r="J149" s="137">
        <f t="shared" si="0"/>
        <v>0</v>
      </c>
      <c r="K149" s="133" t="s">
        <v>1</v>
      </c>
      <c r="L149" s="31"/>
      <c r="M149" s="138" t="s">
        <v>1</v>
      </c>
      <c r="N149" s="139" t="s">
        <v>38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141</v>
      </c>
      <c r="AT149" s="142" t="s">
        <v>138</v>
      </c>
      <c r="AU149" s="142" t="s">
        <v>81</v>
      </c>
      <c r="AY149" s="16" t="s">
        <v>135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6" t="s">
        <v>81</v>
      </c>
      <c r="BK149" s="143">
        <f t="shared" si="9"/>
        <v>0</v>
      </c>
      <c r="BL149" s="16" t="s">
        <v>141</v>
      </c>
      <c r="BM149" s="142" t="s">
        <v>242</v>
      </c>
    </row>
    <row r="150" spans="2:65" s="1" customFormat="1" ht="16.5" customHeight="1">
      <c r="B150" s="31"/>
      <c r="C150" s="131" t="s">
        <v>8</v>
      </c>
      <c r="D150" s="131" t="s">
        <v>138</v>
      </c>
      <c r="E150" s="132" t="s">
        <v>247</v>
      </c>
      <c r="F150" s="133" t="s">
        <v>248</v>
      </c>
      <c r="G150" s="134" t="s">
        <v>228</v>
      </c>
      <c r="H150" s="135">
        <v>10</v>
      </c>
      <c r="I150" s="136"/>
      <c r="J150" s="137">
        <f t="shared" si="0"/>
        <v>0</v>
      </c>
      <c r="K150" s="133" t="s">
        <v>1</v>
      </c>
      <c r="L150" s="31"/>
      <c r="M150" s="138" t="s">
        <v>1</v>
      </c>
      <c r="N150" s="139" t="s">
        <v>38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141</v>
      </c>
      <c r="AT150" s="142" t="s">
        <v>138</v>
      </c>
      <c r="AU150" s="142" t="s">
        <v>81</v>
      </c>
      <c r="AY150" s="16" t="s">
        <v>135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6" t="s">
        <v>81</v>
      </c>
      <c r="BK150" s="143">
        <f t="shared" si="9"/>
        <v>0</v>
      </c>
      <c r="BL150" s="16" t="s">
        <v>141</v>
      </c>
      <c r="BM150" s="142" t="s">
        <v>245</v>
      </c>
    </row>
    <row r="151" spans="2:65" s="1" customFormat="1" ht="16.5" customHeight="1">
      <c r="B151" s="31"/>
      <c r="C151" s="131" t="s">
        <v>246</v>
      </c>
      <c r="D151" s="131" t="s">
        <v>138</v>
      </c>
      <c r="E151" s="132" t="s">
        <v>250</v>
      </c>
      <c r="F151" s="133" t="s">
        <v>251</v>
      </c>
      <c r="G151" s="134" t="s">
        <v>228</v>
      </c>
      <c r="H151" s="135">
        <v>30</v>
      </c>
      <c r="I151" s="136"/>
      <c r="J151" s="137">
        <f t="shared" si="0"/>
        <v>0</v>
      </c>
      <c r="K151" s="133" t="s">
        <v>1</v>
      </c>
      <c r="L151" s="31"/>
      <c r="M151" s="138" t="s">
        <v>1</v>
      </c>
      <c r="N151" s="139" t="s">
        <v>38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141</v>
      </c>
      <c r="AT151" s="142" t="s">
        <v>138</v>
      </c>
      <c r="AU151" s="142" t="s">
        <v>81</v>
      </c>
      <c r="AY151" s="16" t="s">
        <v>135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6" t="s">
        <v>81</v>
      </c>
      <c r="BK151" s="143">
        <f t="shared" si="9"/>
        <v>0</v>
      </c>
      <c r="BL151" s="16" t="s">
        <v>141</v>
      </c>
      <c r="BM151" s="142" t="s">
        <v>249</v>
      </c>
    </row>
    <row r="152" spans="2:65" s="1" customFormat="1" ht="16.5" customHeight="1">
      <c r="B152" s="31"/>
      <c r="C152" s="131" t="s">
        <v>229</v>
      </c>
      <c r="D152" s="131" t="s">
        <v>138</v>
      </c>
      <c r="E152" s="132" t="s">
        <v>254</v>
      </c>
      <c r="F152" s="133" t="s">
        <v>255</v>
      </c>
      <c r="G152" s="134" t="s">
        <v>228</v>
      </c>
      <c r="H152" s="135">
        <v>30</v>
      </c>
      <c r="I152" s="136"/>
      <c r="J152" s="137">
        <f t="shared" si="0"/>
        <v>0</v>
      </c>
      <c r="K152" s="133" t="s">
        <v>1</v>
      </c>
      <c r="L152" s="31"/>
      <c r="M152" s="138" t="s">
        <v>1</v>
      </c>
      <c r="N152" s="139" t="s">
        <v>38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141</v>
      </c>
      <c r="AT152" s="142" t="s">
        <v>138</v>
      </c>
      <c r="AU152" s="142" t="s">
        <v>81</v>
      </c>
      <c r="AY152" s="16" t="s">
        <v>135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6" t="s">
        <v>81</v>
      </c>
      <c r="BK152" s="143">
        <f t="shared" si="9"/>
        <v>0</v>
      </c>
      <c r="BL152" s="16" t="s">
        <v>141</v>
      </c>
      <c r="BM152" s="142" t="s">
        <v>252</v>
      </c>
    </row>
    <row r="153" spans="2:65" s="1" customFormat="1" ht="37.700000000000003" customHeight="1">
      <c r="B153" s="31"/>
      <c r="C153" s="131" t="s">
        <v>253</v>
      </c>
      <c r="D153" s="131" t="s">
        <v>138</v>
      </c>
      <c r="E153" s="132" t="s">
        <v>257</v>
      </c>
      <c r="F153" s="133" t="s">
        <v>258</v>
      </c>
      <c r="G153" s="134" t="s">
        <v>201</v>
      </c>
      <c r="H153" s="135">
        <v>16</v>
      </c>
      <c r="I153" s="136"/>
      <c r="J153" s="137">
        <f t="shared" si="0"/>
        <v>0</v>
      </c>
      <c r="K153" s="133" t="s">
        <v>1</v>
      </c>
      <c r="L153" s="31"/>
      <c r="M153" s="138" t="s">
        <v>1</v>
      </c>
      <c r="N153" s="139" t="s">
        <v>38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141</v>
      </c>
      <c r="AT153" s="142" t="s">
        <v>138</v>
      </c>
      <c r="AU153" s="142" t="s">
        <v>81</v>
      </c>
      <c r="AY153" s="16" t="s">
        <v>135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6" t="s">
        <v>81</v>
      </c>
      <c r="BK153" s="143">
        <f t="shared" si="9"/>
        <v>0</v>
      </c>
      <c r="BL153" s="16" t="s">
        <v>141</v>
      </c>
      <c r="BM153" s="142" t="s">
        <v>256</v>
      </c>
    </row>
    <row r="154" spans="2:65" s="1" customFormat="1" ht="16.5" customHeight="1">
      <c r="B154" s="31"/>
      <c r="C154" s="131" t="s">
        <v>232</v>
      </c>
      <c r="D154" s="131" t="s">
        <v>138</v>
      </c>
      <c r="E154" s="132" t="s">
        <v>261</v>
      </c>
      <c r="F154" s="133" t="s">
        <v>262</v>
      </c>
      <c r="G154" s="134" t="s">
        <v>201</v>
      </c>
      <c r="H154" s="135">
        <v>80</v>
      </c>
      <c r="I154" s="136"/>
      <c r="J154" s="137">
        <f t="shared" si="0"/>
        <v>0</v>
      </c>
      <c r="K154" s="133" t="s">
        <v>1</v>
      </c>
      <c r="L154" s="31"/>
      <c r="M154" s="138" t="s">
        <v>1</v>
      </c>
      <c r="N154" s="139" t="s">
        <v>38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141</v>
      </c>
      <c r="AT154" s="142" t="s">
        <v>138</v>
      </c>
      <c r="AU154" s="142" t="s">
        <v>81</v>
      </c>
      <c r="AY154" s="16" t="s">
        <v>135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6" t="s">
        <v>81</v>
      </c>
      <c r="BK154" s="143">
        <f t="shared" si="9"/>
        <v>0</v>
      </c>
      <c r="BL154" s="16" t="s">
        <v>141</v>
      </c>
      <c r="BM154" s="142" t="s">
        <v>259</v>
      </c>
    </row>
    <row r="155" spans="2:65" s="11" customFormat="1" ht="26.1" customHeight="1">
      <c r="B155" s="119"/>
      <c r="D155" s="120" t="s">
        <v>72</v>
      </c>
      <c r="E155" s="121" t="s">
        <v>264</v>
      </c>
      <c r="F155" s="121" t="s">
        <v>265</v>
      </c>
      <c r="I155" s="122"/>
      <c r="J155" s="123">
        <f>BK155</f>
        <v>0</v>
      </c>
      <c r="L155" s="119"/>
      <c r="M155" s="124"/>
      <c r="P155" s="125">
        <f>SUM(P156:P164)</f>
        <v>0</v>
      </c>
      <c r="R155" s="125">
        <f>SUM(R156:R164)</f>
        <v>0</v>
      </c>
      <c r="T155" s="126">
        <f>SUM(T156:T164)</f>
        <v>0</v>
      </c>
      <c r="AR155" s="120" t="s">
        <v>81</v>
      </c>
      <c r="AT155" s="127" t="s">
        <v>72</v>
      </c>
      <c r="AU155" s="127" t="s">
        <v>73</v>
      </c>
      <c r="AY155" s="120" t="s">
        <v>135</v>
      </c>
      <c r="BK155" s="128">
        <f>SUM(BK156:BK164)</f>
        <v>0</v>
      </c>
    </row>
    <row r="156" spans="2:65" s="1" customFormat="1" ht="16.5" customHeight="1">
      <c r="B156" s="31"/>
      <c r="C156" s="131" t="s">
        <v>260</v>
      </c>
      <c r="D156" s="131" t="s">
        <v>138</v>
      </c>
      <c r="E156" s="132" t="s">
        <v>266</v>
      </c>
      <c r="F156" s="133" t="s">
        <v>267</v>
      </c>
      <c r="G156" s="134" t="s">
        <v>228</v>
      </c>
      <c r="H156" s="135">
        <v>26</v>
      </c>
      <c r="I156" s="136"/>
      <c r="J156" s="137">
        <f t="shared" ref="J156:J164" si="10">ROUND(I156*H156,2)</f>
        <v>0</v>
      </c>
      <c r="K156" s="133" t="s">
        <v>1</v>
      </c>
      <c r="L156" s="31"/>
      <c r="M156" s="138" t="s">
        <v>1</v>
      </c>
      <c r="N156" s="139" t="s">
        <v>38</v>
      </c>
      <c r="P156" s="140">
        <f t="shared" ref="P156:P164" si="11">O156*H156</f>
        <v>0</v>
      </c>
      <c r="Q156" s="140">
        <v>0</v>
      </c>
      <c r="R156" s="140">
        <f t="shared" ref="R156:R164" si="12">Q156*H156</f>
        <v>0</v>
      </c>
      <c r="S156" s="140">
        <v>0</v>
      </c>
      <c r="T156" s="141">
        <f t="shared" ref="T156:T164" si="13">S156*H156</f>
        <v>0</v>
      </c>
      <c r="AR156" s="142" t="s">
        <v>141</v>
      </c>
      <c r="AT156" s="142" t="s">
        <v>138</v>
      </c>
      <c r="AU156" s="142" t="s">
        <v>81</v>
      </c>
      <c r="AY156" s="16" t="s">
        <v>135</v>
      </c>
      <c r="BE156" s="143">
        <f t="shared" ref="BE156:BE164" si="14">IF(N156="základní",J156,0)</f>
        <v>0</v>
      </c>
      <c r="BF156" s="143">
        <f t="shared" ref="BF156:BF164" si="15">IF(N156="snížená",J156,0)</f>
        <v>0</v>
      </c>
      <c r="BG156" s="143">
        <f t="shared" ref="BG156:BG164" si="16">IF(N156="zákl. přenesená",J156,0)</f>
        <v>0</v>
      </c>
      <c r="BH156" s="143">
        <f t="shared" ref="BH156:BH164" si="17">IF(N156="sníž. přenesená",J156,0)</f>
        <v>0</v>
      </c>
      <c r="BI156" s="143">
        <f t="shared" ref="BI156:BI164" si="18">IF(N156="nulová",J156,0)</f>
        <v>0</v>
      </c>
      <c r="BJ156" s="16" t="s">
        <v>81</v>
      </c>
      <c r="BK156" s="143">
        <f t="shared" ref="BK156:BK164" si="19">ROUND(I156*H156,2)</f>
        <v>0</v>
      </c>
      <c r="BL156" s="16" t="s">
        <v>141</v>
      </c>
      <c r="BM156" s="142" t="s">
        <v>263</v>
      </c>
    </row>
    <row r="157" spans="2:65" s="1" customFormat="1" ht="16.5" customHeight="1">
      <c r="B157" s="31"/>
      <c r="C157" s="131" t="s">
        <v>235</v>
      </c>
      <c r="D157" s="131" t="s">
        <v>138</v>
      </c>
      <c r="E157" s="132" t="s">
        <v>270</v>
      </c>
      <c r="F157" s="133" t="s">
        <v>271</v>
      </c>
      <c r="G157" s="134" t="s">
        <v>228</v>
      </c>
      <c r="H157" s="135">
        <v>12</v>
      </c>
      <c r="I157" s="136"/>
      <c r="J157" s="137">
        <f t="shared" si="10"/>
        <v>0</v>
      </c>
      <c r="K157" s="133" t="s">
        <v>1</v>
      </c>
      <c r="L157" s="31"/>
      <c r="M157" s="138" t="s">
        <v>1</v>
      </c>
      <c r="N157" s="139" t="s">
        <v>38</v>
      </c>
      <c r="P157" s="140">
        <f t="shared" si="11"/>
        <v>0</v>
      </c>
      <c r="Q157" s="140">
        <v>0</v>
      </c>
      <c r="R157" s="140">
        <f t="shared" si="12"/>
        <v>0</v>
      </c>
      <c r="S157" s="140">
        <v>0</v>
      </c>
      <c r="T157" s="141">
        <f t="shared" si="13"/>
        <v>0</v>
      </c>
      <c r="AR157" s="142" t="s">
        <v>141</v>
      </c>
      <c r="AT157" s="142" t="s">
        <v>138</v>
      </c>
      <c r="AU157" s="142" t="s">
        <v>81</v>
      </c>
      <c r="AY157" s="16" t="s">
        <v>135</v>
      </c>
      <c r="BE157" s="143">
        <f t="shared" si="14"/>
        <v>0</v>
      </c>
      <c r="BF157" s="143">
        <f t="shared" si="15"/>
        <v>0</v>
      </c>
      <c r="BG157" s="143">
        <f t="shared" si="16"/>
        <v>0</v>
      </c>
      <c r="BH157" s="143">
        <f t="shared" si="17"/>
        <v>0</v>
      </c>
      <c r="BI157" s="143">
        <f t="shared" si="18"/>
        <v>0</v>
      </c>
      <c r="BJ157" s="16" t="s">
        <v>81</v>
      </c>
      <c r="BK157" s="143">
        <f t="shared" si="19"/>
        <v>0</v>
      </c>
      <c r="BL157" s="16" t="s">
        <v>141</v>
      </c>
      <c r="BM157" s="142" t="s">
        <v>268</v>
      </c>
    </row>
    <row r="158" spans="2:65" s="1" customFormat="1" ht="16.5" customHeight="1">
      <c r="B158" s="31"/>
      <c r="C158" s="131" t="s">
        <v>269</v>
      </c>
      <c r="D158" s="131" t="s">
        <v>138</v>
      </c>
      <c r="E158" s="132" t="s">
        <v>478</v>
      </c>
      <c r="F158" s="133" t="s">
        <v>479</v>
      </c>
      <c r="G158" s="134" t="s">
        <v>228</v>
      </c>
      <c r="H158" s="135">
        <v>4</v>
      </c>
      <c r="I158" s="136"/>
      <c r="J158" s="137">
        <f t="shared" si="10"/>
        <v>0</v>
      </c>
      <c r="K158" s="133" t="s">
        <v>1</v>
      </c>
      <c r="L158" s="31"/>
      <c r="M158" s="138" t="s">
        <v>1</v>
      </c>
      <c r="N158" s="139" t="s">
        <v>38</v>
      </c>
      <c r="P158" s="140">
        <f t="shared" si="11"/>
        <v>0</v>
      </c>
      <c r="Q158" s="140">
        <v>0</v>
      </c>
      <c r="R158" s="140">
        <f t="shared" si="12"/>
        <v>0</v>
      </c>
      <c r="S158" s="140">
        <v>0</v>
      </c>
      <c r="T158" s="141">
        <f t="shared" si="13"/>
        <v>0</v>
      </c>
      <c r="AR158" s="142" t="s">
        <v>141</v>
      </c>
      <c r="AT158" s="142" t="s">
        <v>138</v>
      </c>
      <c r="AU158" s="142" t="s">
        <v>81</v>
      </c>
      <c r="AY158" s="16" t="s">
        <v>135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6" t="s">
        <v>81</v>
      </c>
      <c r="BK158" s="143">
        <f t="shared" si="19"/>
        <v>0</v>
      </c>
      <c r="BL158" s="16" t="s">
        <v>141</v>
      </c>
      <c r="BM158" s="142" t="s">
        <v>272</v>
      </c>
    </row>
    <row r="159" spans="2:65" s="1" customFormat="1" ht="16.5" customHeight="1">
      <c r="B159" s="31"/>
      <c r="C159" s="131" t="s">
        <v>238</v>
      </c>
      <c r="D159" s="131" t="s">
        <v>138</v>
      </c>
      <c r="E159" s="132" t="s">
        <v>276</v>
      </c>
      <c r="F159" s="133" t="s">
        <v>277</v>
      </c>
      <c r="G159" s="134" t="s">
        <v>201</v>
      </c>
      <c r="H159" s="135">
        <v>1</v>
      </c>
      <c r="I159" s="136"/>
      <c r="J159" s="137">
        <f t="shared" si="10"/>
        <v>0</v>
      </c>
      <c r="K159" s="133" t="s">
        <v>1</v>
      </c>
      <c r="L159" s="31"/>
      <c r="M159" s="138" t="s">
        <v>1</v>
      </c>
      <c r="N159" s="139" t="s">
        <v>38</v>
      </c>
      <c r="P159" s="140">
        <f t="shared" si="11"/>
        <v>0</v>
      </c>
      <c r="Q159" s="140">
        <v>0</v>
      </c>
      <c r="R159" s="140">
        <f t="shared" si="12"/>
        <v>0</v>
      </c>
      <c r="S159" s="140">
        <v>0</v>
      </c>
      <c r="T159" s="141">
        <f t="shared" si="13"/>
        <v>0</v>
      </c>
      <c r="AR159" s="142" t="s">
        <v>141</v>
      </c>
      <c r="AT159" s="142" t="s">
        <v>138</v>
      </c>
      <c r="AU159" s="142" t="s">
        <v>81</v>
      </c>
      <c r="AY159" s="16" t="s">
        <v>135</v>
      </c>
      <c r="BE159" s="143">
        <f t="shared" si="14"/>
        <v>0</v>
      </c>
      <c r="BF159" s="143">
        <f t="shared" si="15"/>
        <v>0</v>
      </c>
      <c r="BG159" s="143">
        <f t="shared" si="16"/>
        <v>0</v>
      </c>
      <c r="BH159" s="143">
        <f t="shared" si="17"/>
        <v>0</v>
      </c>
      <c r="BI159" s="143">
        <f t="shared" si="18"/>
        <v>0</v>
      </c>
      <c r="BJ159" s="16" t="s">
        <v>81</v>
      </c>
      <c r="BK159" s="143">
        <f t="shared" si="19"/>
        <v>0</v>
      </c>
      <c r="BL159" s="16" t="s">
        <v>141</v>
      </c>
      <c r="BM159" s="142" t="s">
        <v>275</v>
      </c>
    </row>
    <row r="160" spans="2:65" s="1" customFormat="1" ht="37.700000000000003" customHeight="1">
      <c r="B160" s="31"/>
      <c r="C160" s="131" t="s">
        <v>7</v>
      </c>
      <c r="D160" s="131" t="s">
        <v>138</v>
      </c>
      <c r="E160" s="132" t="s">
        <v>445</v>
      </c>
      <c r="F160" s="133" t="s">
        <v>280</v>
      </c>
      <c r="G160" s="134" t="s">
        <v>215</v>
      </c>
      <c r="H160" s="135">
        <v>1</v>
      </c>
      <c r="I160" s="136"/>
      <c r="J160" s="137">
        <f t="shared" si="10"/>
        <v>0</v>
      </c>
      <c r="K160" s="133" t="s">
        <v>1</v>
      </c>
      <c r="L160" s="31"/>
      <c r="M160" s="138" t="s">
        <v>1</v>
      </c>
      <c r="N160" s="139" t="s">
        <v>38</v>
      </c>
      <c r="P160" s="140">
        <f t="shared" si="11"/>
        <v>0</v>
      </c>
      <c r="Q160" s="140">
        <v>0</v>
      </c>
      <c r="R160" s="140">
        <f t="shared" si="12"/>
        <v>0</v>
      </c>
      <c r="S160" s="140">
        <v>0</v>
      </c>
      <c r="T160" s="141">
        <f t="shared" si="13"/>
        <v>0</v>
      </c>
      <c r="AR160" s="142" t="s">
        <v>141</v>
      </c>
      <c r="AT160" s="142" t="s">
        <v>138</v>
      </c>
      <c r="AU160" s="142" t="s">
        <v>81</v>
      </c>
      <c r="AY160" s="16" t="s">
        <v>135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6" t="s">
        <v>81</v>
      </c>
      <c r="BK160" s="143">
        <f t="shared" si="19"/>
        <v>0</v>
      </c>
      <c r="BL160" s="16" t="s">
        <v>141</v>
      </c>
      <c r="BM160" s="142" t="s">
        <v>278</v>
      </c>
    </row>
    <row r="161" spans="2:65" s="1" customFormat="1" ht="48.95" customHeight="1">
      <c r="B161" s="31"/>
      <c r="C161" s="131" t="s">
        <v>242</v>
      </c>
      <c r="D161" s="131" t="s">
        <v>138</v>
      </c>
      <c r="E161" s="132" t="s">
        <v>283</v>
      </c>
      <c r="F161" s="133" t="s">
        <v>284</v>
      </c>
      <c r="G161" s="134" t="s">
        <v>215</v>
      </c>
      <c r="H161" s="135">
        <v>1</v>
      </c>
      <c r="I161" s="136"/>
      <c r="J161" s="137">
        <f t="shared" si="10"/>
        <v>0</v>
      </c>
      <c r="K161" s="133" t="s">
        <v>1</v>
      </c>
      <c r="L161" s="31"/>
      <c r="M161" s="138" t="s">
        <v>1</v>
      </c>
      <c r="N161" s="139" t="s">
        <v>38</v>
      </c>
      <c r="P161" s="140">
        <f t="shared" si="11"/>
        <v>0</v>
      </c>
      <c r="Q161" s="140">
        <v>0</v>
      </c>
      <c r="R161" s="140">
        <f t="shared" si="12"/>
        <v>0</v>
      </c>
      <c r="S161" s="140">
        <v>0</v>
      </c>
      <c r="T161" s="141">
        <f t="shared" si="13"/>
        <v>0</v>
      </c>
      <c r="AR161" s="142" t="s">
        <v>141</v>
      </c>
      <c r="AT161" s="142" t="s">
        <v>138</v>
      </c>
      <c r="AU161" s="142" t="s">
        <v>81</v>
      </c>
      <c r="AY161" s="16" t="s">
        <v>135</v>
      </c>
      <c r="BE161" s="143">
        <f t="shared" si="14"/>
        <v>0</v>
      </c>
      <c r="BF161" s="143">
        <f t="shared" si="15"/>
        <v>0</v>
      </c>
      <c r="BG161" s="143">
        <f t="shared" si="16"/>
        <v>0</v>
      </c>
      <c r="BH161" s="143">
        <f t="shared" si="17"/>
        <v>0</v>
      </c>
      <c r="BI161" s="143">
        <f t="shared" si="18"/>
        <v>0</v>
      </c>
      <c r="BJ161" s="16" t="s">
        <v>81</v>
      </c>
      <c r="BK161" s="143">
        <f t="shared" si="19"/>
        <v>0</v>
      </c>
      <c r="BL161" s="16" t="s">
        <v>141</v>
      </c>
      <c r="BM161" s="142" t="s">
        <v>281</v>
      </c>
    </row>
    <row r="162" spans="2:65" s="1" customFormat="1" ht="16.5" customHeight="1">
      <c r="B162" s="31"/>
      <c r="C162" s="131" t="s">
        <v>282</v>
      </c>
      <c r="D162" s="131" t="s">
        <v>138</v>
      </c>
      <c r="E162" s="132" t="s">
        <v>481</v>
      </c>
      <c r="F162" s="133" t="s">
        <v>287</v>
      </c>
      <c r="G162" s="134" t="s">
        <v>215</v>
      </c>
      <c r="H162" s="135">
        <v>1</v>
      </c>
      <c r="I162" s="136"/>
      <c r="J162" s="137">
        <f t="shared" si="10"/>
        <v>0</v>
      </c>
      <c r="K162" s="133" t="s">
        <v>1</v>
      </c>
      <c r="L162" s="31"/>
      <c r="M162" s="138" t="s">
        <v>1</v>
      </c>
      <c r="N162" s="139" t="s">
        <v>38</v>
      </c>
      <c r="P162" s="140">
        <f t="shared" si="11"/>
        <v>0</v>
      </c>
      <c r="Q162" s="140">
        <v>0</v>
      </c>
      <c r="R162" s="140">
        <f t="shared" si="12"/>
        <v>0</v>
      </c>
      <c r="S162" s="140">
        <v>0</v>
      </c>
      <c r="T162" s="141">
        <f t="shared" si="13"/>
        <v>0</v>
      </c>
      <c r="AR162" s="142" t="s">
        <v>141</v>
      </c>
      <c r="AT162" s="142" t="s">
        <v>138</v>
      </c>
      <c r="AU162" s="142" t="s">
        <v>81</v>
      </c>
      <c r="AY162" s="16" t="s">
        <v>135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6" t="s">
        <v>81</v>
      </c>
      <c r="BK162" s="143">
        <f t="shared" si="19"/>
        <v>0</v>
      </c>
      <c r="BL162" s="16" t="s">
        <v>141</v>
      </c>
      <c r="BM162" s="142" t="s">
        <v>285</v>
      </c>
    </row>
    <row r="163" spans="2:65" s="1" customFormat="1" ht="66.75" customHeight="1">
      <c r="B163" s="31"/>
      <c r="C163" s="131" t="s">
        <v>245</v>
      </c>
      <c r="D163" s="131" t="s">
        <v>138</v>
      </c>
      <c r="E163" s="132" t="s">
        <v>534</v>
      </c>
      <c r="F163" s="133" t="s">
        <v>291</v>
      </c>
      <c r="G163" s="134" t="s">
        <v>215</v>
      </c>
      <c r="H163" s="135">
        <v>1</v>
      </c>
      <c r="I163" s="136"/>
      <c r="J163" s="137">
        <f t="shared" si="10"/>
        <v>0</v>
      </c>
      <c r="K163" s="133" t="s">
        <v>1</v>
      </c>
      <c r="L163" s="31"/>
      <c r="M163" s="138" t="s">
        <v>1</v>
      </c>
      <c r="N163" s="139" t="s">
        <v>38</v>
      </c>
      <c r="P163" s="140">
        <f t="shared" si="11"/>
        <v>0</v>
      </c>
      <c r="Q163" s="140">
        <v>0</v>
      </c>
      <c r="R163" s="140">
        <f t="shared" si="12"/>
        <v>0</v>
      </c>
      <c r="S163" s="140">
        <v>0</v>
      </c>
      <c r="T163" s="141">
        <f t="shared" si="13"/>
        <v>0</v>
      </c>
      <c r="AR163" s="142" t="s">
        <v>141</v>
      </c>
      <c r="AT163" s="142" t="s">
        <v>138</v>
      </c>
      <c r="AU163" s="142" t="s">
        <v>81</v>
      </c>
      <c r="AY163" s="16" t="s">
        <v>135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6" t="s">
        <v>81</v>
      </c>
      <c r="BK163" s="143">
        <f t="shared" si="19"/>
        <v>0</v>
      </c>
      <c r="BL163" s="16" t="s">
        <v>141</v>
      </c>
      <c r="BM163" s="142" t="s">
        <v>288</v>
      </c>
    </row>
    <row r="164" spans="2:65" s="1" customFormat="1" ht="44.25" customHeight="1">
      <c r="B164" s="31"/>
      <c r="C164" s="131" t="s">
        <v>289</v>
      </c>
      <c r="D164" s="131" t="s">
        <v>138</v>
      </c>
      <c r="E164" s="132" t="s">
        <v>448</v>
      </c>
      <c r="F164" s="133" t="s">
        <v>294</v>
      </c>
      <c r="G164" s="134" t="s">
        <v>215</v>
      </c>
      <c r="H164" s="135">
        <v>1</v>
      </c>
      <c r="I164" s="136"/>
      <c r="J164" s="137">
        <f t="shared" si="10"/>
        <v>0</v>
      </c>
      <c r="K164" s="133" t="s">
        <v>1</v>
      </c>
      <c r="L164" s="31"/>
      <c r="M164" s="138" t="s">
        <v>1</v>
      </c>
      <c r="N164" s="139" t="s">
        <v>38</v>
      </c>
      <c r="P164" s="140">
        <f t="shared" si="11"/>
        <v>0</v>
      </c>
      <c r="Q164" s="140">
        <v>0</v>
      </c>
      <c r="R164" s="140">
        <f t="shared" si="12"/>
        <v>0</v>
      </c>
      <c r="S164" s="140">
        <v>0</v>
      </c>
      <c r="T164" s="141">
        <f t="shared" si="13"/>
        <v>0</v>
      </c>
      <c r="AR164" s="142" t="s">
        <v>141</v>
      </c>
      <c r="AT164" s="142" t="s">
        <v>138</v>
      </c>
      <c r="AU164" s="142" t="s">
        <v>81</v>
      </c>
      <c r="AY164" s="16" t="s">
        <v>135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6" t="s">
        <v>81</v>
      </c>
      <c r="BK164" s="143">
        <f t="shared" si="19"/>
        <v>0</v>
      </c>
      <c r="BL164" s="16" t="s">
        <v>141</v>
      </c>
      <c r="BM164" s="142" t="s">
        <v>292</v>
      </c>
    </row>
    <row r="165" spans="2:65" s="11" customFormat="1" ht="26.1" customHeight="1">
      <c r="B165" s="119"/>
      <c r="D165" s="120" t="s">
        <v>72</v>
      </c>
      <c r="E165" s="121" t="s">
        <v>296</v>
      </c>
      <c r="F165" s="121" t="s">
        <v>297</v>
      </c>
      <c r="I165" s="122"/>
      <c r="J165" s="123">
        <f>BK165</f>
        <v>0</v>
      </c>
      <c r="L165" s="119"/>
      <c r="M165" s="124"/>
      <c r="P165" s="125">
        <f>SUM(P166:P170)</f>
        <v>0</v>
      </c>
      <c r="R165" s="125">
        <f>SUM(R166:R170)</f>
        <v>0</v>
      </c>
      <c r="T165" s="126">
        <f>SUM(T166:T170)</f>
        <v>0</v>
      </c>
      <c r="AR165" s="120" t="s">
        <v>81</v>
      </c>
      <c r="AT165" s="127" t="s">
        <v>72</v>
      </c>
      <c r="AU165" s="127" t="s">
        <v>73</v>
      </c>
      <c r="AY165" s="120" t="s">
        <v>135</v>
      </c>
      <c r="BK165" s="128">
        <f>SUM(BK166:BK170)</f>
        <v>0</v>
      </c>
    </row>
    <row r="166" spans="2:65" s="1" customFormat="1" ht="16.5" customHeight="1">
      <c r="B166" s="31"/>
      <c r="C166" s="131" t="s">
        <v>249</v>
      </c>
      <c r="D166" s="131" t="s">
        <v>138</v>
      </c>
      <c r="E166" s="132" t="s">
        <v>449</v>
      </c>
      <c r="F166" s="133" t="s">
        <v>300</v>
      </c>
      <c r="G166" s="134" t="s">
        <v>201</v>
      </c>
      <c r="H166" s="135">
        <v>1</v>
      </c>
      <c r="I166" s="136"/>
      <c r="J166" s="137">
        <f>ROUND(I166*H166,2)</f>
        <v>0</v>
      </c>
      <c r="K166" s="133" t="s">
        <v>1</v>
      </c>
      <c r="L166" s="31"/>
      <c r="M166" s="138" t="s">
        <v>1</v>
      </c>
      <c r="N166" s="139" t="s">
        <v>38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141</v>
      </c>
      <c r="AT166" s="142" t="s">
        <v>138</v>
      </c>
      <c r="AU166" s="142" t="s">
        <v>81</v>
      </c>
      <c r="AY166" s="16" t="s">
        <v>135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81</v>
      </c>
      <c r="BK166" s="143">
        <f>ROUND(I166*H166,2)</f>
        <v>0</v>
      </c>
      <c r="BL166" s="16" t="s">
        <v>141</v>
      </c>
      <c r="BM166" s="142" t="s">
        <v>295</v>
      </c>
    </row>
    <row r="167" spans="2:65" s="1" customFormat="1" ht="107.25">
      <c r="B167" s="31"/>
      <c r="D167" s="149" t="s">
        <v>202</v>
      </c>
      <c r="F167" s="150" t="s">
        <v>535</v>
      </c>
      <c r="I167" s="151"/>
      <c r="L167" s="31"/>
      <c r="M167" s="152"/>
      <c r="T167" s="53"/>
      <c r="AT167" s="16" t="s">
        <v>202</v>
      </c>
      <c r="AU167" s="16" t="s">
        <v>81</v>
      </c>
    </row>
    <row r="168" spans="2:65" s="1" customFormat="1" ht="16.5" customHeight="1">
      <c r="B168" s="31"/>
      <c r="C168" s="131" t="s">
        <v>298</v>
      </c>
      <c r="D168" s="131" t="s">
        <v>138</v>
      </c>
      <c r="E168" s="132" t="s">
        <v>486</v>
      </c>
      <c r="F168" s="133" t="s">
        <v>452</v>
      </c>
      <c r="G168" s="134" t="s">
        <v>453</v>
      </c>
      <c r="H168" s="135">
        <v>1</v>
      </c>
      <c r="I168" s="136"/>
      <c r="J168" s="137">
        <f>ROUND(I168*H168,2)</f>
        <v>0</v>
      </c>
      <c r="K168" s="133" t="s">
        <v>1</v>
      </c>
      <c r="L168" s="31"/>
      <c r="M168" s="138" t="s">
        <v>1</v>
      </c>
      <c r="N168" s="139" t="s">
        <v>38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141</v>
      </c>
      <c r="AT168" s="142" t="s">
        <v>138</v>
      </c>
      <c r="AU168" s="142" t="s">
        <v>81</v>
      </c>
      <c r="AY168" s="16" t="s">
        <v>135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81</v>
      </c>
      <c r="BK168" s="143">
        <f>ROUND(I168*H168,2)</f>
        <v>0</v>
      </c>
      <c r="BL168" s="16" t="s">
        <v>141</v>
      </c>
      <c r="BM168" s="142" t="s">
        <v>301</v>
      </c>
    </row>
    <row r="169" spans="2:65" s="1" customFormat="1" ht="29.25">
      <c r="B169" s="31"/>
      <c r="D169" s="149" t="s">
        <v>202</v>
      </c>
      <c r="F169" s="150" t="s">
        <v>487</v>
      </c>
      <c r="I169" s="151"/>
      <c r="L169" s="31"/>
      <c r="M169" s="152"/>
      <c r="T169" s="53"/>
      <c r="AT169" s="16" t="s">
        <v>202</v>
      </c>
      <c r="AU169" s="16" t="s">
        <v>81</v>
      </c>
    </row>
    <row r="170" spans="2:65" s="1" customFormat="1" ht="21.75" customHeight="1">
      <c r="B170" s="31"/>
      <c r="C170" s="131" t="s">
        <v>252</v>
      </c>
      <c r="D170" s="131" t="s">
        <v>138</v>
      </c>
      <c r="E170" s="132" t="s">
        <v>303</v>
      </c>
      <c r="F170" s="133" t="s">
        <v>304</v>
      </c>
      <c r="G170" s="134" t="s">
        <v>201</v>
      </c>
      <c r="H170" s="135">
        <v>1</v>
      </c>
      <c r="I170" s="136"/>
      <c r="J170" s="137">
        <f>ROUND(I170*H170,2)</f>
        <v>0</v>
      </c>
      <c r="K170" s="133" t="s">
        <v>1</v>
      </c>
      <c r="L170" s="31"/>
      <c r="M170" s="138" t="s">
        <v>1</v>
      </c>
      <c r="N170" s="139" t="s">
        <v>38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141</v>
      </c>
      <c r="AT170" s="142" t="s">
        <v>138</v>
      </c>
      <c r="AU170" s="142" t="s">
        <v>81</v>
      </c>
      <c r="AY170" s="16" t="s">
        <v>135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81</v>
      </c>
      <c r="BK170" s="143">
        <f>ROUND(I170*H170,2)</f>
        <v>0</v>
      </c>
      <c r="BL170" s="16" t="s">
        <v>141</v>
      </c>
      <c r="BM170" s="142" t="s">
        <v>305</v>
      </c>
    </row>
    <row r="171" spans="2:65" s="11" customFormat="1" ht="26.1" customHeight="1">
      <c r="B171" s="119"/>
      <c r="D171" s="120" t="s">
        <v>72</v>
      </c>
      <c r="E171" s="121" t="s">
        <v>306</v>
      </c>
      <c r="F171" s="121" t="s">
        <v>307</v>
      </c>
      <c r="I171" s="122"/>
      <c r="J171" s="123">
        <f>BK171</f>
        <v>0</v>
      </c>
      <c r="L171" s="119"/>
      <c r="M171" s="124"/>
      <c r="P171" s="125">
        <f>SUM(P172:P180)</f>
        <v>0</v>
      </c>
      <c r="R171" s="125">
        <f>SUM(R172:R180)</f>
        <v>0</v>
      </c>
      <c r="T171" s="126">
        <f>SUM(T172:T180)</f>
        <v>0</v>
      </c>
      <c r="AR171" s="120" t="s">
        <v>81</v>
      </c>
      <c r="AT171" s="127" t="s">
        <v>72</v>
      </c>
      <c r="AU171" s="127" t="s">
        <v>73</v>
      </c>
      <c r="AY171" s="120" t="s">
        <v>135</v>
      </c>
      <c r="BK171" s="128">
        <f>SUM(BK172:BK180)</f>
        <v>0</v>
      </c>
    </row>
    <row r="172" spans="2:65" s="1" customFormat="1" ht="16.5" customHeight="1">
      <c r="B172" s="31"/>
      <c r="C172" s="131" t="s">
        <v>308</v>
      </c>
      <c r="D172" s="131" t="s">
        <v>138</v>
      </c>
      <c r="E172" s="132" t="s">
        <v>309</v>
      </c>
      <c r="F172" s="133" t="s">
        <v>310</v>
      </c>
      <c r="G172" s="134" t="s">
        <v>311</v>
      </c>
      <c r="H172" s="135">
        <v>8</v>
      </c>
      <c r="I172" s="136"/>
      <c r="J172" s="137">
        <f t="shared" ref="J172:J180" si="20">ROUND(I172*H172,2)</f>
        <v>0</v>
      </c>
      <c r="K172" s="133" t="s">
        <v>1</v>
      </c>
      <c r="L172" s="31"/>
      <c r="M172" s="138" t="s">
        <v>1</v>
      </c>
      <c r="N172" s="139" t="s">
        <v>38</v>
      </c>
      <c r="P172" s="140">
        <f t="shared" ref="P172:P180" si="21">O172*H172</f>
        <v>0</v>
      </c>
      <c r="Q172" s="140">
        <v>0</v>
      </c>
      <c r="R172" s="140">
        <f t="shared" ref="R172:R180" si="22">Q172*H172</f>
        <v>0</v>
      </c>
      <c r="S172" s="140">
        <v>0</v>
      </c>
      <c r="T172" s="141">
        <f t="shared" ref="T172:T180" si="23">S172*H172</f>
        <v>0</v>
      </c>
      <c r="AR172" s="142" t="s">
        <v>141</v>
      </c>
      <c r="AT172" s="142" t="s">
        <v>138</v>
      </c>
      <c r="AU172" s="142" t="s">
        <v>81</v>
      </c>
      <c r="AY172" s="16" t="s">
        <v>135</v>
      </c>
      <c r="BE172" s="143">
        <f t="shared" ref="BE172:BE180" si="24">IF(N172="základní",J172,0)</f>
        <v>0</v>
      </c>
      <c r="BF172" s="143">
        <f t="shared" ref="BF172:BF180" si="25">IF(N172="snížená",J172,0)</f>
        <v>0</v>
      </c>
      <c r="BG172" s="143">
        <f t="shared" ref="BG172:BG180" si="26">IF(N172="zákl. přenesená",J172,0)</f>
        <v>0</v>
      </c>
      <c r="BH172" s="143">
        <f t="shared" ref="BH172:BH180" si="27">IF(N172="sníž. přenesená",J172,0)</f>
        <v>0</v>
      </c>
      <c r="BI172" s="143">
        <f t="shared" ref="BI172:BI180" si="28">IF(N172="nulová",J172,0)</f>
        <v>0</v>
      </c>
      <c r="BJ172" s="16" t="s">
        <v>81</v>
      </c>
      <c r="BK172" s="143">
        <f t="shared" ref="BK172:BK180" si="29">ROUND(I172*H172,2)</f>
        <v>0</v>
      </c>
      <c r="BL172" s="16" t="s">
        <v>141</v>
      </c>
      <c r="BM172" s="142" t="s">
        <v>312</v>
      </c>
    </row>
    <row r="173" spans="2:65" s="1" customFormat="1" ht="16.5" customHeight="1">
      <c r="B173" s="31"/>
      <c r="C173" s="131" t="s">
        <v>256</v>
      </c>
      <c r="D173" s="131" t="s">
        <v>138</v>
      </c>
      <c r="E173" s="132" t="s">
        <v>313</v>
      </c>
      <c r="F173" s="133" t="s">
        <v>314</v>
      </c>
      <c r="G173" s="134" t="s">
        <v>315</v>
      </c>
      <c r="H173" s="135">
        <v>20</v>
      </c>
      <c r="I173" s="136"/>
      <c r="J173" s="137">
        <f t="shared" si="20"/>
        <v>0</v>
      </c>
      <c r="K173" s="133" t="s">
        <v>1</v>
      </c>
      <c r="L173" s="31"/>
      <c r="M173" s="138" t="s">
        <v>1</v>
      </c>
      <c r="N173" s="139" t="s">
        <v>38</v>
      </c>
      <c r="P173" s="140">
        <f t="shared" si="21"/>
        <v>0</v>
      </c>
      <c r="Q173" s="140">
        <v>0</v>
      </c>
      <c r="R173" s="140">
        <f t="shared" si="22"/>
        <v>0</v>
      </c>
      <c r="S173" s="140">
        <v>0</v>
      </c>
      <c r="T173" s="141">
        <f t="shared" si="23"/>
        <v>0</v>
      </c>
      <c r="AR173" s="142" t="s">
        <v>141</v>
      </c>
      <c r="AT173" s="142" t="s">
        <v>138</v>
      </c>
      <c r="AU173" s="142" t="s">
        <v>81</v>
      </c>
      <c r="AY173" s="16" t="s">
        <v>135</v>
      </c>
      <c r="BE173" s="143">
        <f t="shared" si="24"/>
        <v>0</v>
      </c>
      <c r="BF173" s="143">
        <f t="shared" si="25"/>
        <v>0</v>
      </c>
      <c r="BG173" s="143">
        <f t="shared" si="26"/>
        <v>0</v>
      </c>
      <c r="BH173" s="143">
        <f t="shared" si="27"/>
        <v>0</v>
      </c>
      <c r="BI173" s="143">
        <f t="shared" si="28"/>
        <v>0</v>
      </c>
      <c r="BJ173" s="16" t="s">
        <v>81</v>
      </c>
      <c r="BK173" s="143">
        <f t="shared" si="29"/>
        <v>0</v>
      </c>
      <c r="BL173" s="16" t="s">
        <v>141</v>
      </c>
      <c r="BM173" s="142" t="s">
        <v>316</v>
      </c>
    </row>
    <row r="174" spans="2:65" s="1" customFormat="1" ht="16.5" customHeight="1">
      <c r="B174" s="31"/>
      <c r="C174" s="131" t="s">
        <v>317</v>
      </c>
      <c r="D174" s="131" t="s">
        <v>138</v>
      </c>
      <c r="E174" s="132" t="s">
        <v>318</v>
      </c>
      <c r="F174" s="133" t="s">
        <v>319</v>
      </c>
      <c r="G174" s="134" t="s">
        <v>215</v>
      </c>
      <c r="H174" s="135">
        <v>1</v>
      </c>
      <c r="I174" s="136"/>
      <c r="J174" s="137">
        <f t="shared" si="20"/>
        <v>0</v>
      </c>
      <c r="K174" s="133" t="s">
        <v>1</v>
      </c>
      <c r="L174" s="31"/>
      <c r="M174" s="138" t="s">
        <v>1</v>
      </c>
      <c r="N174" s="139" t="s">
        <v>38</v>
      </c>
      <c r="P174" s="140">
        <f t="shared" si="21"/>
        <v>0</v>
      </c>
      <c r="Q174" s="140">
        <v>0</v>
      </c>
      <c r="R174" s="140">
        <f t="shared" si="22"/>
        <v>0</v>
      </c>
      <c r="S174" s="140">
        <v>0</v>
      </c>
      <c r="T174" s="141">
        <f t="shared" si="23"/>
        <v>0</v>
      </c>
      <c r="AR174" s="142" t="s">
        <v>141</v>
      </c>
      <c r="AT174" s="142" t="s">
        <v>138</v>
      </c>
      <c r="AU174" s="142" t="s">
        <v>81</v>
      </c>
      <c r="AY174" s="16" t="s">
        <v>135</v>
      </c>
      <c r="BE174" s="143">
        <f t="shared" si="24"/>
        <v>0</v>
      </c>
      <c r="BF174" s="143">
        <f t="shared" si="25"/>
        <v>0</v>
      </c>
      <c r="BG174" s="143">
        <f t="shared" si="26"/>
        <v>0</v>
      </c>
      <c r="BH174" s="143">
        <f t="shared" si="27"/>
        <v>0</v>
      </c>
      <c r="BI174" s="143">
        <f t="shared" si="28"/>
        <v>0</v>
      </c>
      <c r="BJ174" s="16" t="s">
        <v>81</v>
      </c>
      <c r="BK174" s="143">
        <f t="shared" si="29"/>
        <v>0</v>
      </c>
      <c r="BL174" s="16" t="s">
        <v>141</v>
      </c>
      <c r="BM174" s="142" t="s">
        <v>320</v>
      </c>
    </row>
    <row r="175" spans="2:65" s="1" customFormat="1" ht="37.700000000000003" customHeight="1">
      <c r="B175" s="31"/>
      <c r="C175" s="131" t="s">
        <v>259</v>
      </c>
      <c r="D175" s="131" t="s">
        <v>138</v>
      </c>
      <c r="E175" s="132" t="s">
        <v>321</v>
      </c>
      <c r="F175" s="133" t="s">
        <v>322</v>
      </c>
      <c r="G175" s="134" t="s">
        <v>311</v>
      </c>
      <c r="H175" s="135">
        <v>16</v>
      </c>
      <c r="I175" s="136"/>
      <c r="J175" s="137">
        <f t="shared" si="20"/>
        <v>0</v>
      </c>
      <c r="K175" s="133" t="s">
        <v>1</v>
      </c>
      <c r="L175" s="31"/>
      <c r="M175" s="138" t="s">
        <v>1</v>
      </c>
      <c r="N175" s="139" t="s">
        <v>38</v>
      </c>
      <c r="P175" s="140">
        <f t="shared" si="21"/>
        <v>0</v>
      </c>
      <c r="Q175" s="140">
        <v>0</v>
      </c>
      <c r="R175" s="140">
        <f t="shared" si="22"/>
        <v>0</v>
      </c>
      <c r="S175" s="140">
        <v>0</v>
      </c>
      <c r="T175" s="141">
        <f t="shared" si="23"/>
        <v>0</v>
      </c>
      <c r="AR175" s="142" t="s">
        <v>141</v>
      </c>
      <c r="AT175" s="142" t="s">
        <v>138</v>
      </c>
      <c r="AU175" s="142" t="s">
        <v>81</v>
      </c>
      <c r="AY175" s="16" t="s">
        <v>135</v>
      </c>
      <c r="BE175" s="143">
        <f t="shared" si="24"/>
        <v>0</v>
      </c>
      <c r="BF175" s="143">
        <f t="shared" si="25"/>
        <v>0</v>
      </c>
      <c r="BG175" s="143">
        <f t="shared" si="26"/>
        <v>0</v>
      </c>
      <c r="BH175" s="143">
        <f t="shared" si="27"/>
        <v>0</v>
      </c>
      <c r="BI175" s="143">
        <f t="shared" si="28"/>
        <v>0</v>
      </c>
      <c r="BJ175" s="16" t="s">
        <v>81</v>
      </c>
      <c r="BK175" s="143">
        <f t="shared" si="29"/>
        <v>0</v>
      </c>
      <c r="BL175" s="16" t="s">
        <v>141</v>
      </c>
      <c r="BM175" s="142" t="s">
        <v>323</v>
      </c>
    </row>
    <row r="176" spans="2:65" s="1" customFormat="1" ht="21.75" customHeight="1">
      <c r="B176" s="31"/>
      <c r="C176" s="131" t="s">
        <v>324</v>
      </c>
      <c r="D176" s="131" t="s">
        <v>138</v>
      </c>
      <c r="E176" s="132" t="s">
        <v>325</v>
      </c>
      <c r="F176" s="133" t="s">
        <v>326</v>
      </c>
      <c r="G176" s="134" t="s">
        <v>311</v>
      </c>
      <c r="H176" s="135">
        <v>6</v>
      </c>
      <c r="I176" s="136"/>
      <c r="J176" s="137">
        <f t="shared" si="20"/>
        <v>0</v>
      </c>
      <c r="K176" s="133" t="s">
        <v>1</v>
      </c>
      <c r="L176" s="31"/>
      <c r="M176" s="138" t="s">
        <v>1</v>
      </c>
      <c r="N176" s="139" t="s">
        <v>38</v>
      </c>
      <c r="P176" s="140">
        <f t="shared" si="21"/>
        <v>0</v>
      </c>
      <c r="Q176" s="140">
        <v>0</v>
      </c>
      <c r="R176" s="140">
        <f t="shared" si="22"/>
        <v>0</v>
      </c>
      <c r="S176" s="140">
        <v>0</v>
      </c>
      <c r="T176" s="141">
        <f t="shared" si="23"/>
        <v>0</v>
      </c>
      <c r="AR176" s="142" t="s">
        <v>141</v>
      </c>
      <c r="AT176" s="142" t="s">
        <v>138</v>
      </c>
      <c r="AU176" s="142" t="s">
        <v>81</v>
      </c>
      <c r="AY176" s="16" t="s">
        <v>135</v>
      </c>
      <c r="BE176" s="143">
        <f t="shared" si="24"/>
        <v>0</v>
      </c>
      <c r="BF176" s="143">
        <f t="shared" si="25"/>
        <v>0</v>
      </c>
      <c r="BG176" s="143">
        <f t="shared" si="26"/>
        <v>0</v>
      </c>
      <c r="BH176" s="143">
        <f t="shared" si="27"/>
        <v>0</v>
      </c>
      <c r="BI176" s="143">
        <f t="shared" si="28"/>
        <v>0</v>
      </c>
      <c r="BJ176" s="16" t="s">
        <v>81</v>
      </c>
      <c r="BK176" s="143">
        <f t="shared" si="29"/>
        <v>0</v>
      </c>
      <c r="BL176" s="16" t="s">
        <v>141</v>
      </c>
      <c r="BM176" s="142" t="s">
        <v>327</v>
      </c>
    </row>
    <row r="177" spans="2:65" s="1" customFormat="1" ht="24.2" customHeight="1">
      <c r="B177" s="31"/>
      <c r="C177" s="131" t="s">
        <v>263</v>
      </c>
      <c r="D177" s="131" t="s">
        <v>138</v>
      </c>
      <c r="E177" s="132" t="s">
        <v>488</v>
      </c>
      <c r="F177" s="133" t="s">
        <v>329</v>
      </c>
      <c r="G177" s="134" t="s">
        <v>215</v>
      </c>
      <c r="H177" s="135">
        <v>1</v>
      </c>
      <c r="I177" s="136"/>
      <c r="J177" s="137">
        <f t="shared" si="20"/>
        <v>0</v>
      </c>
      <c r="K177" s="133" t="s">
        <v>1</v>
      </c>
      <c r="L177" s="31"/>
      <c r="M177" s="138" t="s">
        <v>1</v>
      </c>
      <c r="N177" s="139" t="s">
        <v>38</v>
      </c>
      <c r="P177" s="140">
        <f t="shared" si="21"/>
        <v>0</v>
      </c>
      <c r="Q177" s="140">
        <v>0</v>
      </c>
      <c r="R177" s="140">
        <f t="shared" si="22"/>
        <v>0</v>
      </c>
      <c r="S177" s="140">
        <v>0</v>
      </c>
      <c r="T177" s="141">
        <f t="shared" si="23"/>
        <v>0</v>
      </c>
      <c r="AR177" s="142" t="s">
        <v>141</v>
      </c>
      <c r="AT177" s="142" t="s">
        <v>138</v>
      </c>
      <c r="AU177" s="142" t="s">
        <v>81</v>
      </c>
      <c r="AY177" s="16" t="s">
        <v>135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6" t="s">
        <v>81</v>
      </c>
      <c r="BK177" s="143">
        <f t="shared" si="29"/>
        <v>0</v>
      </c>
      <c r="BL177" s="16" t="s">
        <v>141</v>
      </c>
      <c r="BM177" s="142" t="s">
        <v>330</v>
      </c>
    </row>
    <row r="178" spans="2:65" s="1" customFormat="1" ht="37.700000000000003" customHeight="1">
      <c r="B178" s="31"/>
      <c r="C178" s="131" t="s">
        <v>331</v>
      </c>
      <c r="D178" s="131" t="s">
        <v>138</v>
      </c>
      <c r="E178" s="132" t="s">
        <v>332</v>
      </c>
      <c r="F178" s="133" t="s">
        <v>333</v>
      </c>
      <c r="G178" s="134" t="s">
        <v>311</v>
      </c>
      <c r="H178" s="135">
        <v>6</v>
      </c>
      <c r="I178" s="136"/>
      <c r="J178" s="137">
        <f t="shared" si="20"/>
        <v>0</v>
      </c>
      <c r="K178" s="133" t="s">
        <v>1</v>
      </c>
      <c r="L178" s="31"/>
      <c r="M178" s="138" t="s">
        <v>1</v>
      </c>
      <c r="N178" s="139" t="s">
        <v>38</v>
      </c>
      <c r="P178" s="140">
        <f t="shared" si="21"/>
        <v>0</v>
      </c>
      <c r="Q178" s="140">
        <v>0</v>
      </c>
      <c r="R178" s="140">
        <f t="shared" si="22"/>
        <v>0</v>
      </c>
      <c r="S178" s="140">
        <v>0</v>
      </c>
      <c r="T178" s="141">
        <f t="shared" si="23"/>
        <v>0</v>
      </c>
      <c r="AR178" s="142" t="s">
        <v>141</v>
      </c>
      <c r="AT178" s="142" t="s">
        <v>138</v>
      </c>
      <c r="AU178" s="142" t="s">
        <v>81</v>
      </c>
      <c r="AY178" s="16" t="s">
        <v>135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6" t="s">
        <v>81</v>
      </c>
      <c r="BK178" s="143">
        <f t="shared" si="29"/>
        <v>0</v>
      </c>
      <c r="BL178" s="16" t="s">
        <v>141</v>
      </c>
      <c r="BM178" s="142" t="s">
        <v>334</v>
      </c>
    </row>
    <row r="179" spans="2:65" s="1" customFormat="1" ht="16.5" customHeight="1">
      <c r="B179" s="31"/>
      <c r="C179" s="131" t="s">
        <v>268</v>
      </c>
      <c r="D179" s="131" t="s">
        <v>138</v>
      </c>
      <c r="E179" s="132" t="s">
        <v>335</v>
      </c>
      <c r="F179" s="133" t="s">
        <v>153</v>
      </c>
      <c r="G179" s="134" t="s">
        <v>311</v>
      </c>
      <c r="H179" s="135">
        <v>10</v>
      </c>
      <c r="I179" s="136"/>
      <c r="J179" s="137">
        <f t="shared" si="20"/>
        <v>0</v>
      </c>
      <c r="K179" s="133" t="s">
        <v>1</v>
      </c>
      <c r="L179" s="31"/>
      <c r="M179" s="138" t="s">
        <v>1</v>
      </c>
      <c r="N179" s="139" t="s">
        <v>38</v>
      </c>
      <c r="P179" s="140">
        <f t="shared" si="21"/>
        <v>0</v>
      </c>
      <c r="Q179" s="140">
        <v>0</v>
      </c>
      <c r="R179" s="140">
        <f t="shared" si="22"/>
        <v>0</v>
      </c>
      <c r="S179" s="140">
        <v>0</v>
      </c>
      <c r="T179" s="141">
        <f t="shared" si="23"/>
        <v>0</v>
      </c>
      <c r="AR179" s="142" t="s">
        <v>141</v>
      </c>
      <c r="AT179" s="142" t="s">
        <v>138</v>
      </c>
      <c r="AU179" s="142" t="s">
        <v>81</v>
      </c>
      <c r="AY179" s="16" t="s">
        <v>135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6" t="s">
        <v>81</v>
      </c>
      <c r="BK179" s="143">
        <f t="shared" si="29"/>
        <v>0</v>
      </c>
      <c r="BL179" s="16" t="s">
        <v>141</v>
      </c>
      <c r="BM179" s="142" t="s">
        <v>336</v>
      </c>
    </row>
    <row r="180" spans="2:65" s="1" customFormat="1" ht="24.2" customHeight="1">
      <c r="B180" s="31"/>
      <c r="C180" s="131" t="s">
        <v>337</v>
      </c>
      <c r="D180" s="131" t="s">
        <v>138</v>
      </c>
      <c r="E180" s="132" t="s">
        <v>338</v>
      </c>
      <c r="F180" s="133" t="s">
        <v>339</v>
      </c>
      <c r="G180" s="134" t="s">
        <v>311</v>
      </c>
      <c r="H180" s="135">
        <v>3</v>
      </c>
      <c r="I180" s="136"/>
      <c r="J180" s="137">
        <f t="shared" si="20"/>
        <v>0</v>
      </c>
      <c r="K180" s="133" t="s">
        <v>1</v>
      </c>
      <c r="L180" s="31"/>
      <c r="M180" s="138" t="s">
        <v>1</v>
      </c>
      <c r="N180" s="139" t="s">
        <v>38</v>
      </c>
      <c r="P180" s="140">
        <f t="shared" si="21"/>
        <v>0</v>
      </c>
      <c r="Q180" s="140">
        <v>0</v>
      </c>
      <c r="R180" s="140">
        <f t="shared" si="22"/>
        <v>0</v>
      </c>
      <c r="S180" s="140">
        <v>0</v>
      </c>
      <c r="T180" s="141">
        <f t="shared" si="23"/>
        <v>0</v>
      </c>
      <c r="AR180" s="142" t="s">
        <v>141</v>
      </c>
      <c r="AT180" s="142" t="s">
        <v>138</v>
      </c>
      <c r="AU180" s="142" t="s">
        <v>81</v>
      </c>
      <c r="AY180" s="16" t="s">
        <v>135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6" t="s">
        <v>81</v>
      </c>
      <c r="BK180" s="143">
        <f t="shared" si="29"/>
        <v>0</v>
      </c>
      <c r="BL180" s="16" t="s">
        <v>141</v>
      </c>
      <c r="BM180" s="142" t="s">
        <v>340</v>
      </c>
    </row>
    <row r="181" spans="2:65" s="11" customFormat="1" ht="26.1" customHeight="1">
      <c r="B181" s="119"/>
      <c r="D181" s="120" t="s">
        <v>72</v>
      </c>
      <c r="E181" s="121" t="s">
        <v>344</v>
      </c>
      <c r="F181" s="121" t="s">
        <v>345</v>
      </c>
      <c r="I181" s="122"/>
      <c r="J181" s="123">
        <f>BK181</f>
        <v>0</v>
      </c>
      <c r="L181" s="119"/>
      <c r="M181" s="124"/>
      <c r="P181" s="125">
        <f>P182+P194</f>
        <v>0</v>
      </c>
      <c r="R181" s="125">
        <f>R182+R194</f>
        <v>0.13432879999999997</v>
      </c>
      <c r="T181" s="126">
        <f>T182+T194</f>
        <v>0.10639999999999999</v>
      </c>
      <c r="AR181" s="120" t="s">
        <v>81</v>
      </c>
      <c r="AT181" s="127" t="s">
        <v>72</v>
      </c>
      <c r="AU181" s="127" t="s">
        <v>73</v>
      </c>
      <c r="AY181" s="120" t="s">
        <v>135</v>
      </c>
      <c r="BK181" s="128">
        <f>BK182+BK194</f>
        <v>0</v>
      </c>
    </row>
    <row r="182" spans="2:65" s="11" customFormat="1" ht="22.7" customHeight="1">
      <c r="B182" s="119"/>
      <c r="D182" s="120" t="s">
        <v>72</v>
      </c>
      <c r="E182" s="129" t="s">
        <v>162</v>
      </c>
      <c r="F182" s="129" t="s">
        <v>346</v>
      </c>
      <c r="I182" s="122"/>
      <c r="J182" s="130">
        <f>BK182</f>
        <v>0</v>
      </c>
      <c r="L182" s="119"/>
      <c r="M182" s="124"/>
      <c r="P182" s="125">
        <f>SUM(P183:P193)</f>
        <v>0</v>
      </c>
      <c r="R182" s="125">
        <f>SUM(R183:R193)</f>
        <v>0.13432879999999997</v>
      </c>
      <c r="T182" s="126">
        <f>SUM(T183:T193)</f>
        <v>0</v>
      </c>
      <c r="AR182" s="120" t="s">
        <v>81</v>
      </c>
      <c r="AT182" s="127" t="s">
        <v>72</v>
      </c>
      <c r="AU182" s="127" t="s">
        <v>81</v>
      </c>
      <c r="AY182" s="120" t="s">
        <v>135</v>
      </c>
      <c r="BK182" s="128">
        <f>SUM(BK183:BK193)</f>
        <v>0</v>
      </c>
    </row>
    <row r="183" spans="2:65" s="1" customFormat="1" ht="24.2" customHeight="1">
      <c r="B183" s="31"/>
      <c r="C183" s="131" t="s">
        <v>272</v>
      </c>
      <c r="D183" s="131" t="s">
        <v>138</v>
      </c>
      <c r="E183" s="132" t="s">
        <v>348</v>
      </c>
      <c r="F183" s="133" t="s">
        <v>349</v>
      </c>
      <c r="G183" s="134" t="s">
        <v>350</v>
      </c>
      <c r="H183" s="135">
        <v>1.41</v>
      </c>
      <c r="I183" s="136"/>
      <c r="J183" s="137">
        <f>ROUND(I183*H183,2)</f>
        <v>0</v>
      </c>
      <c r="K183" s="133" t="s">
        <v>351</v>
      </c>
      <c r="L183" s="31"/>
      <c r="M183" s="138" t="s">
        <v>1</v>
      </c>
      <c r="N183" s="139" t="s">
        <v>38</v>
      </c>
      <c r="P183" s="140">
        <f>O183*H183</f>
        <v>0</v>
      </c>
      <c r="Q183" s="140">
        <v>3.4680000000000002E-2</v>
      </c>
      <c r="R183" s="140">
        <f>Q183*H183</f>
        <v>4.8898799999999999E-2</v>
      </c>
      <c r="S183" s="140">
        <v>0</v>
      </c>
      <c r="T183" s="141">
        <f>S183*H183</f>
        <v>0</v>
      </c>
      <c r="AR183" s="142" t="s">
        <v>141</v>
      </c>
      <c r="AT183" s="142" t="s">
        <v>138</v>
      </c>
      <c r="AU183" s="142" t="s">
        <v>83</v>
      </c>
      <c r="AY183" s="16" t="s">
        <v>135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81</v>
      </c>
      <c r="BK183" s="143">
        <f>ROUND(I183*H183,2)</f>
        <v>0</v>
      </c>
      <c r="BL183" s="16" t="s">
        <v>141</v>
      </c>
      <c r="BM183" s="142" t="s">
        <v>536</v>
      </c>
    </row>
    <row r="184" spans="2:65" s="12" customFormat="1">
      <c r="B184" s="153"/>
      <c r="D184" s="149" t="s">
        <v>353</v>
      </c>
      <c r="E184" s="154" t="s">
        <v>1</v>
      </c>
      <c r="F184" s="155" t="s">
        <v>354</v>
      </c>
      <c r="H184" s="154" t="s">
        <v>1</v>
      </c>
      <c r="I184" s="156"/>
      <c r="L184" s="153"/>
      <c r="M184" s="157"/>
      <c r="T184" s="158"/>
      <c r="AT184" s="154" t="s">
        <v>353</v>
      </c>
      <c r="AU184" s="154" t="s">
        <v>83</v>
      </c>
      <c r="AV184" s="12" t="s">
        <v>81</v>
      </c>
      <c r="AW184" s="12" t="s">
        <v>30</v>
      </c>
      <c r="AX184" s="12" t="s">
        <v>73</v>
      </c>
      <c r="AY184" s="154" t="s">
        <v>135</v>
      </c>
    </row>
    <row r="185" spans="2:65" s="13" customFormat="1">
      <c r="B185" s="159"/>
      <c r="D185" s="149" t="s">
        <v>353</v>
      </c>
      <c r="E185" s="160" t="s">
        <v>1</v>
      </c>
      <c r="F185" s="161" t="s">
        <v>355</v>
      </c>
      <c r="H185" s="162">
        <v>1.41</v>
      </c>
      <c r="I185" s="163"/>
      <c r="L185" s="159"/>
      <c r="M185" s="164"/>
      <c r="T185" s="165"/>
      <c r="AT185" s="160" t="s">
        <v>353</v>
      </c>
      <c r="AU185" s="160" t="s">
        <v>83</v>
      </c>
      <c r="AV185" s="13" t="s">
        <v>83</v>
      </c>
      <c r="AW185" s="13" t="s">
        <v>30</v>
      </c>
      <c r="AX185" s="13" t="s">
        <v>73</v>
      </c>
      <c r="AY185" s="160" t="s">
        <v>135</v>
      </c>
    </row>
    <row r="186" spans="2:65" s="14" customFormat="1">
      <c r="B186" s="166"/>
      <c r="D186" s="149" t="s">
        <v>353</v>
      </c>
      <c r="E186" s="167" t="s">
        <v>1</v>
      </c>
      <c r="F186" s="168" t="s">
        <v>356</v>
      </c>
      <c r="H186" s="169">
        <v>1.41</v>
      </c>
      <c r="I186" s="170"/>
      <c r="L186" s="166"/>
      <c r="M186" s="171"/>
      <c r="T186" s="172"/>
      <c r="AT186" s="167" t="s">
        <v>353</v>
      </c>
      <c r="AU186" s="167" t="s">
        <v>83</v>
      </c>
      <c r="AV186" s="14" t="s">
        <v>141</v>
      </c>
      <c r="AW186" s="14" t="s">
        <v>30</v>
      </c>
      <c r="AX186" s="14" t="s">
        <v>81</v>
      </c>
      <c r="AY186" s="167" t="s">
        <v>135</v>
      </c>
    </row>
    <row r="187" spans="2:65" s="1" customFormat="1" ht="24.2" customHeight="1">
      <c r="B187" s="31"/>
      <c r="C187" s="131" t="s">
        <v>347</v>
      </c>
      <c r="D187" s="131" t="s">
        <v>138</v>
      </c>
      <c r="E187" s="132" t="s">
        <v>357</v>
      </c>
      <c r="F187" s="133" t="s">
        <v>358</v>
      </c>
      <c r="G187" s="134" t="s">
        <v>228</v>
      </c>
      <c r="H187" s="135">
        <v>9.4</v>
      </c>
      <c r="I187" s="136"/>
      <c r="J187" s="137">
        <f>ROUND(I187*H187,2)</f>
        <v>0</v>
      </c>
      <c r="K187" s="133" t="s">
        <v>351</v>
      </c>
      <c r="L187" s="31"/>
      <c r="M187" s="138" t="s">
        <v>1</v>
      </c>
      <c r="N187" s="139" t="s">
        <v>38</v>
      </c>
      <c r="P187" s="140">
        <f>O187*H187</f>
        <v>0</v>
      </c>
      <c r="Q187" s="140">
        <v>1.5E-3</v>
      </c>
      <c r="R187" s="140">
        <f>Q187*H187</f>
        <v>1.4100000000000001E-2</v>
      </c>
      <c r="S187" s="140">
        <v>0</v>
      </c>
      <c r="T187" s="141">
        <f>S187*H187</f>
        <v>0</v>
      </c>
      <c r="AR187" s="142" t="s">
        <v>141</v>
      </c>
      <c r="AT187" s="142" t="s">
        <v>138</v>
      </c>
      <c r="AU187" s="142" t="s">
        <v>83</v>
      </c>
      <c r="AY187" s="16" t="s">
        <v>135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6" t="s">
        <v>81</v>
      </c>
      <c r="BK187" s="143">
        <f>ROUND(I187*H187,2)</f>
        <v>0</v>
      </c>
      <c r="BL187" s="16" t="s">
        <v>141</v>
      </c>
      <c r="BM187" s="142" t="s">
        <v>537</v>
      </c>
    </row>
    <row r="188" spans="2:65" s="12" customFormat="1">
      <c r="B188" s="153"/>
      <c r="D188" s="149" t="s">
        <v>353</v>
      </c>
      <c r="E188" s="154" t="s">
        <v>1</v>
      </c>
      <c r="F188" s="155" t="s">
        <v>354</v>
      </c>
      <c r="H188" s="154" t="s">
        <v>1</v>
      </c>
      <c r="I188" s="156"/>
      <c r="L188" s="153"/>
      <c r="M188" s="157"/>
      <c r="T188" s="158"/>
      <c r="AT188" s="154" t="s">
        <v>353</v>
      </c>
      <c r="AU188" s="154" t="s">
        <v>83</v>
      </c>
      <c r="AV188" s="12" t="s">
        <v>81</v>
      </c>
      <c r="AW188" s="12" t="s">
        <v>30</v>
      </c>
      <c r="AX188" s="12" t="s">
        <v>73</v>
      </c>
      <c r="AY188" s="154" t="s">
        <v>135</v>
      </c>
    </row>
    <row r="189" spans="2:65" s="13" customFormat="1">
      <c r="B189" s="159"/>
      <c r="D189" s="149" t="s">
        <v>353</v>
      </c>
      <c r="E189" s="160" t="s">
        <v>1</v>
      </c>
      <c r="F189" s="161" t="s">
        <v>360</v>
      </c>
      <c r="H189" s="162">
        <v>9.4</v>
      </c>
      <c r="I189" s="163"/>
      <c r="L189" s="159"/>
      <c r="M189" s="164"/>
      <c r="T189" s="165"/>
      <c r="AT189" s="160" t="s">
        <v>353</v>
      </c>
      <c r="AU189" s="160" t="s">
        <v>83</v>
      </c>
      <c r="AV189" s="13" t="s">
        <v>83</v>
      </c>
      <c r="AW189" s="13" t="s">
        <v>30</v>
      </c>
      <c r="AX189" s="13" t="s">
        <v>73</v>
      </c>
      <c r="AY189" s="160" t="s">
        <v>135</v>
      </c>
    </row>
    <row r="190" spans="2:65" s="14" customFormat="1">
      <c r="B190" s="166"/>
      <c r="D190" s="149" t="s">
        <v>353</v>
      </c>
      <c r="E190" s="167" t="s">
        <v>1</v>
      </c>
      <c r="F190" s="168" t="s">
        <v>356</v>
      </c>
      <c r="H190" s="169">
        <v>9.4</v>
      </c>
      <c r="I190" s="170"/>
      <c r="L190" s="166"/>
      <c r="M190" s="171"/>
      <c r="T190" s="172"/>
      <c r="AT190" s="167" t="s">
        <v>353</v>
      </c>
      <c r="AU190" s="167" t="s">
        <v>83</v>
      </c>
      <c r="AV190" s="14" t="s">
        <v>141</v>
      </c>
      <c r="AW190" s="14" t="s">
        <v>30</v>
      </c>
      <c r="AX190" s="14" t="s">
        <v>81</v>
      </c>
      <c r="AY190" s="167" t="s">
        <v>135</v>
      </c>
    </row>
    <row r="191" spans="2:65" s="1" customFormat="1" ht="21.75" customHeight="1">
      <c r="B191" s="31"/>
      <c r="C191" s="131" t="s">
        <v>275</v>
      </c>
      <c r="D191" s="131" t="s">
        <v>138</v>
      </c>
      <c r="E191" s="132" t="s">
        <v>362</v>
      </c>
      <c r="F191" s="133" t="s">
        <v>363</v>
      </c>
      <c r="G191" s="134" t="s">
        <v>364</v>
      </c>
      <c r="H191" s="135">
        <v>1</v>
      </c>
      <c r="I191" s="136"/>
      <c r="J191" s="137">
        <f>ROUND(I191*H191,2)</f>
        <v>0</v>
      </c>
      <c r="K191" s="133" t="s">
        <v>351</v>
      </c>
      <c r="L191" s="31"/>
      <c r="M191" s="138" t="s">
        <v>1</v>
      </c>
      <c r="N191" s="139" t="s">
        <v>38</v>
      </c>
      <c r="P191" s="140">
        <f>O191*H191</f>
        <v>0</v>
      </c>
      <c r="Q191" s="140">
        <v>5.6439999999999997E-2</v>
      </c>
      <c r="R191" s="140">
        <f>Q191*H191</f>
        <v>5.6439999999999997E-2</v>
      </c>
      <c r="S191" s="140">
        <v>0</v>
      </c>
      <c r="T191" s="141">
        <f>S191*H191</f>
        <v>0</v>
      </c>
      <c r="AR191" s="142" t="s">
        <v>141</v>
      </c>
      <c r="AT191" s="142" t="s">
        <v>138</v>
      </c>
      <c r="AU191" s="142" t="s">
        <v>83</v>
      </c>
      <c r="AY191" s="16" t="s">
        <v>135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6" t="s">
        <v>81</v>
      </c>
      <c r="BK191" s="143">
        <f>ROUND(I191*H191,2)</f>
        <v>0</v>
      </c>
      <c r="BL191" s="16" t="s">
        <v>141</v>
      </c>
      <c r="BM191" s="142" t="s">
        <v>538</v>
      </c>
    </row>
    <row r="192" spans="2:65" s="1" customFormat="1" ht="33" customHeight="1">
      <c r="B192" s="31"/>
      <c r="C192" s="173" t="s">
        <v>361</v>
      </c>
      <c r="D192" s="173" t="s">
        <v>366</v>
      </c>
      <c r="E192" s="174" t="s">
        <v>367</v>
      </c>
      <c r="F192" s="175" t="s">
        <v>368</v>
      </c>
      <c r="G192" s="176" t="s">
        <v>364</v>
      </c>
      <c r="H192" s="177">
        <v>1</v>
      </c>
      <c r="I192" s="178"/>
      <c r="J192" s="179">
        <f>ROUND(I192*H192,2)</f>
        <v>0</v>
      </c>
      <c r="K192" s="175" t="s">
        <v>351</v>
      </c>
      <c r="L192" s="180"/>
      <c r="M192" s="181" t="s">
        <v>1</v>
      </c>
      <c r="N192" s="182" t="s">
        <v>38</v>
      </c>
      <c r="P192" s="140">
        <f>O192*H192</f>
        <v>0</v>
      </c>
      <c r="Q192" s="140">
        <v>1.489E-2</v>
      </c>
      <c r="R192" s="140">
        <f>Q192*H192</f>
        <v>1.489E-2</v>
      </c>
      <c r="S192" s="140">
        <v>0</v>
      </c>
      <c r="T192" s="141">
        <f>S192*H192</f>
        <v>0</v>
      </c>
      <c r="AR192" s="142" t="s">
        <v>172</v>
      </c>
      <c r="AT192" s="142" t="s">
        <v>366</v>
      </c>
      <c r="AU192" s="142" t="s">
        <v>83</v>
      </c>
      <c r="AY192" s="16" t="s">
        <v>135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81</v>
      </c>
      <c r="BK192" s="143">
        <f>ROUND(I192*H192,2)</f>
        <v>0</v>
      </c>
      <c r="BL192" s="16" t="s">
        <v>141</v>
      </c>
      <c r="BM192" s="142" t="s">
        <v>539</v>
      </c>
    </row>
    <row r="193" spans="2:65" s="1" customFormat="1" ht="19.5">
      <c r="B193" s="31"/>
      <c r="D193" s="149" t="s">
        <v>202</v>
      </c>
      <c r="F193" s="150" t="s">
        <v>370</v>
      </c>
      <c r="I193" s="151"/>
      <c r="L193" s="31"/>
      <c r="M193" s="152"/>
      <c r="T193" s="53"/>
      <c r="AT193" s="16" t="s">
        <v>202</v>
      </c>
      <c r="AU193" s="16" t="s">
        <v>83</v>
      </c>
    </row>
    <row r="194" spans="2:65" s="11" customFormat="1" ht="22.7" customHeight="1">
      <c r="B194" s="119"/>
      <c r="D194" s="120" t="s">
        <v>72</v>
      </c>
      <c r="E194" s="129" t="s">
        <v>178</v>
      </c>
      <c r="F194" s="129" t="s">
        <v>371</v>
      </c>
      <c r="I194" s="122"/>
      <c r="J194" s="130">
        <f>BK194</f>
        <v>0</v>
      </c>
      <c r="L194" s="119"/>
      <c r="M194" s="124"/>
      <c r="P194" s="125">
        <f>P195</f>
        <v>0</v>
      </c>
      <c r="R194" s="125">
        <f>R195</f>
        <v>0</v>
      </c>
      <c r="T194" s="126">
        <f>T195</f>
        <v>0.10639999999999999</v>
      </c>
      <c r="AR194" s="120" t="s">
        <v>81</v>
      </c>
      <c r="AT194" s="127" t="s">
        <v>72</v>
      </c>
      <c r="AU194" s="127" t="s">
        <v>81</v>
      </c>
      <c r="AY194" s="120" t="s">
        <v>135</v>
      </c>
      <c r="BK194" s="128">
        <f>BK195</f>
        <v>0</v>
      </c>
    </row>
    <row r="195" spans="2:65" s="1" customFormat="1" ht="21.75" customHeight="1">
      <c r="B195" s="31"/>
      <c r="C195" s="131" t="s">
        <v>278</v>
      </c>
      <c r="D195" s="131" t="s">
        <v>138</v>
      </c>
      <c r="E195" s="132" t="s">
        <v>376</v>
      </c>
      <c r="F195" s="133" t="s">
        <v>377</v>
      </c>
      <c r="G195" s="134" t="s">
        <v>350</v>
      </c>
      <c r="H195" s="135">
        <v>1.4</v>
      </c>
      <c r="I195" s="136"/>
      <c r="J195" s="137">
        <f>ROUND(I195*H195,2)</f>
        <v>0</v>
      </c>
      <c r="K195" s="133" t="s">
        <v>351</v>
      </c>
      <c r="L195" s="31"/>
      <c r="M195" s="138" t="s">
        <v>1</v>
      </c>
      <c r="N195" s="139" t="s">
        <v>38</v>
      </c>
      <c r="P195" s="140">
        <f>O195*H195</f>
        <v>0</v>
      </c>
      <c r="Q195" s="140">
        <v>0</v>
      </c>
      <c r="R195" s="140">
        <f>Q195*H195</f>
        <v>0</v>
      </c>
      <c r="S195" s="140">
        <v>7.5999999999999998E-2</v>
      </c>
      <c r="T195" s="141">
        <f>S195*H195</f>
        <v>0.10639999999999999</v>
      </c>
      <c r="AR195" s="142" t="s">
        <v>141</v>
      </c>
      <c r="AT195" s="142" t="s">
        <v>138</v>
      </c>
      <c r="AU195" s="142" t="s">
        <v>83</v>
      </c>
      <c r="AY195" s="16" t="s">
        <v>135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6" t="s">
        <v>81</v>
      </c>
      <c r="BK195" s="143">
        <f>ROUND(I195*H195,2)</f>
        <v>0</v>
      </c>
      <c r="BL195" s="16" t="s">
        <v>141</v>
      </c>
      <c r="BM195" s="142" t="s">
        <v>540</v>
      </c>
    </row>
    <row r="196" spans="2:65" s="11" customFormat="1" ht="26.1" customHeight="1">
      <c r="B196" s="119"/>
      <c r="D196" s="120" t="s">
        <v>72</v>
      </c>
      <c r="E196" s="121" t="s">
        <v>379</v>
      </c>
      <c r="F196" s="121" t="s">
        <v>380</v>
      </c>
      <c r="I196" s="122"/>
      <c r="J196" s="123">
        <f>BK196</f>
        <v>0</v>
      </c>
      <c r="L196" s="119"/>
      <c r="M196" s="124"/>
      <c r="P196" s="125">
        <f>P197+P200</f>
        <v>0</v>
      </c>
      <c r="R196" s="125">
        <f>R197+R200</f>
        <v>4.6000000000000001E-4</v>
      </c>
      <c r="T196" s="126">
        <f>T197+T200</f>
        <v>4.8000000000000001E-2</v>
      </c>
      <c r="AR196" s="120" t="s">
        <v>83</v>
      </c>
      <c r="AT196" s="127" t="s">
        <v>72</v>
      </c>
      <c r="AU196" s="127" t="s">
        <v>73</v>
      </c>
      <c r="AY196" s="120" t="s">
        <v>135</v>
      </c>
      <c r="BK196" s="128">
        <f>BK197+BK200</f>
        <v>0</v>
      </c>
    </row>
    <row r="197" spans="2:65" s="11" customFormat="1" ht="22.7" customHeight="1">
      <c r="B197" s="119"/>
      <c r="D197" s="120" t="s">
        <v>72</v>
      </c>
      <c r="E197" s="129" t="s">
        <v>393</v>
      </c>
      <c r="F197" s="129" t="s">
        <v>394</v>
      </c>
      <c r="I197" s="122"/>
      <c r="J197" s="130">
        <f>BK197</f>
        <v>0</v>
      </c>
      <c r="L197" s="119"/>
      <c r="M197" s="124"/>
      <c r="P197" s="125">
        <f>SUM(P198:P199)</f>
        <v>0</v>
      </c>
      <c r="R197" s="125">
        <f>SUM(R198:R199)</f>
        <v>0</v>
      </c>
      <c r="T197" s="126">
        <f>SUM(T198:T199)</f>
        <v>4.8000000000000001E-2</v>
      </c>
      <c r="AR197" s="120" t="s">
        <v>83</v>
      </c>
      <c r="AT197" s="127" t="s">
        <v>72</v>
      </c>
      <c r="AU197" s="127" t="s">
        <v>81</v>
      </c>
      <c r="AY197" s="120" t="s">
        <v>135</v>
      </c>
      <c r="BK197" s="128">
        <f>SUM(BK198:BK199)</f>
        <v>0</v>
      </c>
    </row>
    <row r="198" spans="2:65" s="1" customFormat="1" ht="33" customHeight="1">
      <c r="B198" s="31"/>
      <c r="C198" s="131" t="s">
        <v>372</v>
      </c>
      <c r="D198" s="131" t="s">
        <v>138</v>
      </c>
      <c r="E198" s="132" t="s">
        <v>399</v>
      </c>
      <c r="F198" s="133" t="s">
        <v>400</v>
      </c>
      <c r="G198" s="134" t="s">
        <v>364</v>
      </c>
      <c r="H198" s="135">
        <v>1</v>
      </c>
      <c r="I198" s="136"/>
      <c r="J198" s="137">
        <f>ROUND(I198*H198,2)</f>
        <v>0</v>
      </c>
      <c r="K198" s="133" t="s">
        <v>1</v>
      </c>
      <c r="L198" s="31"/>
      <c r="M198" s="138" t="s">
        <v>1</v>
      </c>
      <c r="N198" s="139" t="s">
        <v>38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232</v>
      </c>
      <c r="AT198" s="142" t="s">
        <v>138</v>
      </c>
      <c r="AU198" s="142" t="s">
        <v>83</v>
      </c>
      <c r="AY198" s="16" t="s">
        <v>135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6" t="s">
        <v>81</v>
      </c>
      <c r="BK198" s="143">
        <f>ROUND(I198*H198,2)</f>
        <v>0</v>
      </c>
      <c r="BL198" s="16" t="s">
        <v>232</v>
      </c>
      <c r="BM198" s="142" t="s">
        <v>541</v>
      </c>
    </row>
    <row r="199" spans="2:65" s="1" customFormat="1" ht="24.2" customHeight="1">
      <c r="B199" s="31"/>
      <c r="C199" s="131" t="s">
        <v>281</v>
      </c>
      <c r="D199" s="131" t="s">
        <v>138</v>
      </c>
      <c r="E199" s="132" t="s">
        <v>396</v>
      </c>
      <c r="F199" s="133" t="s">
        <v>397</v>
      </c>
      <c r="G199" s="134" t="s">
        <v>364</v>
      </c>
      <c r="H199" s="135">
        <v>2</v>
      </c>
      <c r="I199" s="136"/>
      <c r="J199" s="137">
        <f>ROUND(I199*H199,2)</f>
        <v>0</v>
      </c>
      <c r="K199" s="133" t="s">
        <v>351</v>
      </c>
      <c r="L199" s="31"/>
      <c r="M199" s="138" t="s">
        <v>1</v>
      </c>
      <c r="N199" s="139" t="s">
        <v>38</v>
      </c>
      <c r="P199" s="140">
        <f>O199*H199</f>
        <v>0</v>
      </c>
      <c r="Q199" s="140">
        <v>0</v>
      </c>
      <c r="R199" s="140">
        <f>Q199*H199</f>
        <v>0</v>
      </c>
      <c r="S199" s="140">
        <v>2.4E-2</v>
      </c>
      <c r="T199" s="141">
        <f>S199*H199</f>
        <v>4.8000000000000001E-2</v>
      </c>
      <c r="AR199" s="142" t="s">
        <v>232</v>
      </c>
      <c r="AT199" s="142" t="s">
        <v>138</v>
      </c>
      <c r="AU199" s="142" t="s">
        <v>83</v>
      </c>
      <c r="AY199" s="16" t="s">
        <v>135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6" t="s">
        <v>81</v>
      </c>
      <c r="BK199" s="143">
        <f>ROUND(I199*H199,2)</f>
        <v>0</v>
      </c>
      <c r="BL199" s="16" t="s">
        <v>232</v>
      </c>
      <c r="BM199" s="142" t="s">
        <v>542</v>
      </c>
    </row>
    <row r="200" spans="2:65" s="11" customFormat="1" ht="22.7" customHeight="1">
      <c r="B200" s="119"/>
      <c r="D200" s="120" t="s">
        <v>72</v>
      </c>
      <c r="E200" s="129" t="s">
        <v>402</v>
      </c>
      <c r="F200" s="129" t="s">
        <v>403</v>
      </c>
      <c r="I200" s="122"/>
      <c r="J200" s="130">
        <f>BK200</f>
        <v>0</v>
      </c>
      <c r="L200" s="119"/>
      <c r="M200" s="124"/>
      <c r="P200" s="125">
        <f>P201</f>
        <v>0</v>
      </c>
      <c r="R200" s="125">
        <f>R201</f>
        <v>4.6000000000000001E-4</v>
      </c>
      <c r="T200" s="126">
        <f>T201</f>
        <v>0</v>
      </c>
      <c r="AR200" s="120" t="s">
        <v>83</v>
      </c>
      <c r="AT200" s="127" t="s">
        <v>72</v>
      </c>
      <c r="AU200" s="127" t="s">
        <v>81</v>
      </c>
      <c r="AY200" s="120" t="s">
        <v>135</v>
      </c>
      <c r="BK200" s="128">
        <f>BK201</f>
        <v>0</v>
      </c>
    </row>
    <row r="201" spans="2:65" s="1" customFormat="1" ht="24.2" customHeight="1">
      <c r="B201" s="31"/>
      <c r="C201" s="131" t="s">
        <v>383</v>
      </c>
      <c r="D201" s="131" t="s">
        <v>138</v>
      </c>
      <c r="E201" s="132" t="s">
        <v>405</v>
      </c>
      <c r="F201" s="133" t="s">
        <v>406</v>
      </c>
      <c r="G201" s="134" t="s">
        <v>350</v>
      </c>
      <c r="H201" s="135">
        <v>2</v>
      </c>
      <c r="I201" s="136"/>
      <c r="J201" s="137">
        <f>ROUND(I201*H201,2)</f>
        <v>0</v>
      </c>
      <c r="K201" s="133" t="s">
        <v>351</v>
      </c>
      <c r="L201" s="31"/>
      <c r="M201" s="144" t="s">
        <v>1</v>
      </c>
      <c r="N201" s="145" t="s">
        <v>38</v>
      </c>
      <c r="O201" s="146"/>
      <c r="P201" s="147">
        <f>O201*H201</f>
        <v>0</v>
      </c>
      <c r="Q201" s="147">
        <v>2.3000000000000001E-4</v>
      </c>
      <c r="R201" s="147">
        <f>Q201*H201</f>
        <v>4.6000000000000001E-4</v>
      </c>
      <c r="S201" s="147">
        <v>0</v>
      </c>
      <c r="T201" s="148">
        <f>S201*H201</f>
        <v>0</v>
      </c>
      <c r="AR201" s="142" t="s">
        <v>232</v>
      </c>
      <c r="AT201" s="142" t="s">
        <v>138</v>
      </c>
      <c r="AU201" s="142" t="s">
        <v>83</v>
      </c>
      <c r="AY201" s="16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232</v>
      </c>
      <c r="BM201" s="142" t="s">
        <v>543</v>
      </c>
    </row>
    <row r="202" spans="2:65" s="1" customFormat="1" ht="6.95" customHeight="1">
      <c r="B202" s="42"/>
      <c r="C202" s="43"/>
      <c r="D202" s="43"/>
      <c r="E202" s="43"/>
      <c r="F202" s="43"/>
      <c r="G202" s="43"/>
      <c r="H202" s="43"/>
      <c r="I202" s="43"/>
      <c r="J202" s="43"/>
      <c r="K202" s="43"/>
      <c r="L202" s="31"/>
    </row>
  </sheetData>
  <sheetProtection algorithmName="SHA-512" hashValue="YkYwE7TBu7YTo624hfHpXIaykhhb9oyCfvuhgHII7pYhBx8To1n2KPHGT/rSymyVB1Av0qOnaxO3wZFJeALl5Q==" saltValue="whcT51E7DKCsJKrEDqIx+5EWmR4gTG5LDBgWEssVJ2amXJuggyGjkJsyXXy/fAqqrILnvyPmiWJvwIIv/8UBlQ==" spinCount="100000" sheet="1" objects="1" scenarios="1" formatColumns="0" formatRows="0" autoFilter="0"/>
  <autoFilter ref="C128:K201" xr:uid="{00000000-0009-0000-0000-000006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7"/>
  <sheetViews>
    <sheetView showGridLines="0" workbookViewId="0"/>
  </sheetViews>
  <sheetFormatPr defaultColWidth="12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101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102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FVE Šitbořice</v>
      </c>
      <c r="F7" s="223"/>
      <c r="G7" s="223"/>
      <c r="H7" s="223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212" t="s">
        <v>544</v>
      </c>
      <c r="F9" s="221"/>
      <c r="G9" s="221"/>
      <c r="H9" s="22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0" t="str">
        <f>'Rekapitulace stavby'!AN8</f>
        <v>14. 5. 2025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4"/>
      <c r="G18" s="194"/>
      <c r="H18" s="19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6"/>
      <c r="E27" s="198" t="s">
        <v>1</v>
      </c>
      <c r="F27" s="198"/>
      <c r="G27" s="198"/>
      <c r="H27" s="198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5" customHeight="1">
      <c r="B30" s="31"/>
      <c r="D30" s="87" t="s">
        <v>33</v>
      </c>
      <c r="J30" s="63">
        <f>ROUND(J121,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35</v>
      </c>
      <c r="I32" s="88" t="s">
        <v>34</v>
      </c>
      <c r="J32" s="88" t="s">
        <v>36</v>
      </c>
      <c r="L32" s="31"/>
    </row>
    <row r="33" spans="2:12" s="1" customFormat="1" ht="14.45" customHeight="1">
      <c r="B33" s="31"/>
      <c r="D33" s="89" t="s">
        <v>37</v>
      </c>
      <c r="E33" s="26" t="s">
        <v>38</v>
      </c>
      <c r="F33" s="90">
        <f>ROUND((SUM(BE121:BE146)),  2)</f>
        <v>0</v>
      </c>
      <c r="I33" s="91">
        <v>0.21</v>
      </c>
      <c r="J33" s="90">
        <f>ROUND(((SUM(BE121:BE146))*I33),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ROUND((SUM(BF121:BF146)),  2)</f>
        <v>0</v>
      </c>
      <c r="I34" s="91">
        <v>0.12</v>
      </c>
      <c r="J34" s="90">
        <f>ROUND(((SUM(BF121:BF146))*I34),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ROUND((SUM(BG121:BG146)),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ROUND((SUM(BH121:BH146)),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ROUND((SUM(BI121:BI146)),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43</v>
      </c>
      <c r="E39" s="54"/>
      <c r="F39" s="54"/>
      <c r="G39" s="94" t="s">
        <v>44</v>
      </c>
      <c r="H39" s="95" t="s">
        <v>45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FVE Šitbořice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212" t="str">
        <f>E9</f>
        <v>09 - Úprava hromosvodů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0" t="str">
        <f>IF(J12="","",J12)</f>
        <v>14. 5. 2025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108</v>
      </c>
      <c r="J96" s="63">
        <f>J121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545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8" customFormat="1" ht="24.95" customHeight="1">
      <c r="B98" s="103"/>
      <c r="D98" s="104" t="s">
        <v>546</v>
      </c>
      <c r="E98" s="105"/>
      <c r="F98" s="105"/>
      <c r="G98" s="105"/>
      <c r="H98" s="105"/>
      <c r="I98" s="105"/>
      <c r="J98" s="106">
        <f>J127</f>
        <v>0</v>
      </c>
      <c r="L98" s="103"/>
    </row>
    <row r="99" spans="2:12" s="8" customFormat="1" ht="24.95" customHeight="1">
      <c r="B99" s="103"/>
      <c r="D99" s="104" t="s">
        <v>547</v>
      </c>
      <c r="E99" s="105"/>
      <c r="F99" s="105"/>
      <c r="G99" s="105"/>
      <c r="H99" s="105"/>
      <c r="I99" s="105"/>
      <c r="J99" s="106">
        <f>J132</f>
        <v>0</v>
      </c>
      <c r="L99" s="103"/>
    </row>
    <row r="100" spans="2:12" s="8" customFormat="1" ht="24.95" customHeight="1">
      <c r="B100" s="103"/>
      <c r="D100" s="104" t="s">
        <v>548</v>
      </c>
      <c r="E100" s="105"/>
      <c r="F100" s="105"/>
      <c r="G100" s="105"/>
      <c r="H100" s="105"/>
      <c r="I100" s="105"/>
      <c r="J100" s="106">
        <f>J137</f>
        <v>0</v>
      </c>
      <c r="L100" s="103"/>
    </row>
    <row r="101" spans="2:12" s="8" customFormat="1" ht="24.95" customHeight="1">
      <c r="B101" s="103"/>
      <c r="D101" s="104" t="s">
        <v>549</v>
      </c>
      <c r="E101" s="105"/>
      <c r="F101" s="105"/>
      <c r="G101" s="105"/>
      <c r="H101" s="105"/>
      <c r="I101" s="105"/>
      <c r="J101" s="106">
        <f>J142</f>
        <v>0</v>
      </c>
      <c r="L101" s="103"/>
    </row>
    <row r="102" spans="2:12" s="1" customFormat="1" ht="21.75" customHeight="1">
      <c r="B102" s="31"/>
      <c r="L102" s="31"/>
    </row>
    <row r="103" spans="2:12" s="1" customFormat="1" ht="6.95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1"/>
    </row>
    <row r="107" spans="2:12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1"/>
    </row>
    <row r="108" spans="2:12" s="1" customFormat="1" ht="24.95" customHeight="1">
      <c r="B108" s="31"/>
      <c r="C108" s="20" t="s">
        <v>120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16.5" customHeight="1">
      <c r="B111" s="31"/>
      <c r="E111" s="222" t="str">
        <f>E7</f>
        <v>FVE Šitbořice</v>
      </c>
      <c r="F111" s="223"/>
      <c r="G111" s="223"/>
      <c r="H111" s="223"/>
      <c r="L111" s="31"/>
    </row>
    <row r="112" spans="2:12" s="1" customFormat="1" ht="12" customHeight="1">
      <c r="B112" s="31"/>
      <c r="C112" s="26" t="s">
        <v>103</v>
      </c>
      <c r="L112" s="31"/>
    </row>
    <row r="113" spans="2:65" s="1" customFormat="1" ht="16.5" customHeight="1">
      <c r="B113" s="31"/>
      <c r="E113" s="212" t="str">
        <f>E9</f>
        <v>09 - Úprava hromosvodů</v>
      </c>
      <c r="F113" s="221"/>
      <c r="G113" s="221"/>
      <c r="H113" s="221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 xml:space="preserve"> </v>
      </c>
      <c r="I115" s="26" t="s">
        <v>22</v>
      </c>
      <c r="J115" s="50" t="str">
        <f>IF(J12="","",J12)</f>
        <v>14. 5. 2025</v>
      </c>
      <c r="L115" s="31"/>
    </row>
    <row r="116" spans="2:65" s="1" customFormat="1" ht="6.95" customHeight="1">
      <c r="B116" s="31"/>
      <c r="L116" s="31"/>
    </row>
    <row r="117" spans="2:65" s="1" customFormat="1" ht="15.2" customHeight="1">
      <c r="B117" s="31"/>
      <c r="C117" s="26" t="s">
        <v>24</v>
      </c>
      <c r="F117" s="24" t="str">
        <f>E15</f>
        <v xml:space="preserve"> </v>
      </c>
      <c r="I117" s="26" t="s">
        <v>29</v>
      </c>
      <c r="J117" s="29" t="str">
        <f>E21</f>
        <v xml:space="preserve"> </v>
      </c>
      <c r="L117" s="31"/>
    </row>
    <row r="118" spans="2:65" s="1" customFormat="1" ht="15.2" customHeight="1">
      <c r="B118" s="31"/>
      <c r="C118" s="26" t="s">
        <v>27</v>
      </c>
      <c r="F118" s="24" t="str">
        <f>IF(E18="","",E18)</f>
        <v>Vyplň údaj</v>
      </c>
      <c r="I118" s="26" t="s">
        <v>31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1"/>
      <c r="C120" s="112" t="s">
        <v>121</v>
      </c>
      <c r="D120" s="113" t="s">
        <v>58</v>
      </c>
      <c r="E120" s="113" t="s">
        <v>54</v>
      </c>
      <c r="F120" s="113" t="s">
        <v>55</v>
      </c>
      <c r="G120" s="113" t="s">
        <v>122</v>
      </c>
      <c r="H120" s="113" t="s">
        <v>123</v>
      </c>
      <c r="I120" s="113" t="s">
        <v>124</v>
      </c>
      <c r="J120" s="113" t="s">
        <v>107</v>
      </c>
      <c r="K120" s="114" t="s">
        <v>125</v>
      </c>
      <c r="L120" s="111"/>
      <c r="M120" s="56" t="s">
        <v>1</v>
      </c>
      <c r="N120" s="57" t="s">
        <v>37</v>
      </c>
      <c r="O120" s="57" t="s">
        <v>126</v>
      </c>
      <c r="P120" s="57" t="s">
        <v>127</v>
      </c>
      <c r="Q120" s="57" t="s">
        <v>128</v>
      </c>
      <c r="R120" s="57" t="s">
        <v>129</v>
      </c>
      <c r="S120" s="57" t="s">
        <v>130</v>
      </c>
      <c r="T120" s="58" t="s">
        <v>131</v>
      </c>
    </row>
    <row r="121" spans="2:65" s="1" customFormat="1" ht="22.7" customHeight="1">
      <c r="B121" s="31"/>
      <c r="C121" s="61" t="s">
        <v>132</v>
      </c>
      <c r="J121" s="115">
        <f>BK121</f>
        <v>0</v>
      </c>
      <c r="L121" s="31"/>
      <c r="M121" s="59"/>
      <c r="N121" s="51"/>
      <c r="O121" s="51"/>
      <c r="P121" s="116">
        <f>P122+P127+P132+P137+P142</f>
        <v>0</v>
      </c>
      <c r="Q121" s="51"/>
      <c r="R121" s="116">
        <f>R122+R127+R132+R137+R142</f>
        <v>0</v>
      </c>
      <c r="S121" s="51"/>
      <c r="T121" s="117">
        <f>T122+T127+T132+T137+T142</f>
        <v>0</v>
      </c>
      <c r="AT121" s="16" t="s">
        <v>72</v>
      </c>
      <c r="AU121" s="16" t="s">
        <v>109</v>
      </c>
      <c r="BK121" s="118">
        <f>BK122+BK127+BK132+BK137+BK142</f>
        <v>0</v>
      </c>
    </row>
    <row r="122" spans="2:65" s="11" customFormat="1" ht="26.1" customHeight="1">
      <c r="B122" s="119"/>
      <c r="D122" s="120" t="s">
        <v>72</v>
      </c>
      <c r="E122" s="121" t="s">
        <v>81</v>
      </c>
      <c r="F122" s="121" t="s">
        <v>550</v>
      </c>
      <c r="I122" s="122"/>
      <c r="J122" s="123">
        <f>BK122</f>
        <v>0</v>
      </c>
      <c r="L122" s="119"/>
      <c r="M122" s="124"/>
      <c r="P122" s="125">
        <f>SUM(P123:P126)</f>
        <v>0</v>
      </c>
      <c r="R122" s="125">
        <f>SUM(R123:R126)</f>
        <v>0</v>
      </c>
      <c r="T122" s="126">
        <f>SUM(T123:T126)</f>
        <v>0</v>
      </c>
      <c r="AR122" s="120" t="s">
        <v>81</v>
      </c>
      <c r="AT122" s="127" t="s">
        <v>72</v>
      </c>
      <c r="AU122" s="127" t="s">
        <v>73</v>
      </c>
      <c r="AY122" s="120" t="s">
        <v>135</v>
      </c>
      <c r="BK122" s="128">
        <f>SUM(BK123:BK126)</f>
        <v>0</v>
      </c>
    </row>
    <row r="123" spans="2:65" s="1" customFormat="1" ht="55.5" customHeight="1">
      <c r="B123" s="31"/>
      <c r="C123" s="131" t="s">
        <v>81</v>
      </c>
      <c r="D123" s="131" t="s">
        <v>138</v>
      </c>
      <c r="E123" s="132" t="s">
        <v>551</v>
      </c>
      <c r="F123" s="133" t="s">
        <v>552</v>
      </c>
      <c r="G123" s="134" t="s">
        <v>215</v>
      </c>
      <c r="H123" s="135">
        <v>1</v>
      </c>
      <c r="I123" s="136"/>
      <c r="J123" s="137">
        <f>ROUND(I123*H123,2)</f>
        <v>0</v>
      </c>
      <c r="K123" s="133" t="s">
        <v>1</v>
      </c>
      <c r="L123" s="31"/>
      <c r="M123" s="138" t="s">
        <v>1</v>
      </c>
      <c r="N123" s="139" t="s">
        <v>38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141</v>
      </c>
      <c r="AT123" s="142" t="s">
        <v>138</v>
      </c>
      <c r="AU123" s="142" t="s">
        <v>81</v>
      </c>
      <c r="AY123" s="16" t="s">
        <v>135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6" t="s">
        <v>81</v>
      </c>
      <c r="BK123" s="143">
        <f>ROUND(I123*H123,2)</f>
        <v>0</v>
      </c>
      <c r="BL123" s="16" t="s">
        <v>141</v>
      </c>
      <c r="BM123" s="142" t="s">
        <v>83</v>
      </c>
    </row>
    <row r="124" spans="2:65" s="1" customFormat="1" ht="195">
      <c r="B124" s="31"/>
      <c r="D124" s="149" t="s">
        <v>202</v>
      </c>
      <c r="F124" s="150" t="s">
        <v>553</v>
      </c>
      <c r="I124" s="151"/>
      <c r="L124" s="31"/>
      <c r="M124" s="152"/>
      <c r="T124" s="53"/>
      <c r="AT124" s="16" t="s">
        <v>202</v>
      </c>
      <c r="AU124" s="16" t="s">
        <v>81</v>
      </c>
    </row>
    <row r="125" spans="2:65" s="1" customFormat="1" ht="16.5" customHeight="1">
      <c r="B125" s="31"/>
      <c r="C125" s="131" t="s">
        <v>83</v>
      </c>
      <c r="D125" s="131" t="s">
        <v>138</v>
      </c>
      <c r="E125" s="132" t="s">
        <v>554</v>
      </c>
      <c r="F125" s="133" t="s">
        <v>555</v>
      </c>
      <c r="G125" s="134" t="s">
        <v>215</v>
      </c>
      <c r="H125" s="135">
        <v>1</v>
      </c>
      <c r="I125" s="136"/>
      <c r="J125" s="137">
        <f>ROUND(I125*H125,2)</f>
        <v>0</v>
      </c>
      <c r="K125" s="133" t="s">
        <v>1</v>
      </c>
      <c r="L125" s="31"/>
      <c r="M125" s="138" t="s">
        <v>1</v>
      </c>
      <c r="N125" s="139" t="s">
        <v>38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141</v>
      </c>
      <c r="AT125" s="142" t="s">
        <v>138</v>
      </c>
      <c r="AU125" s="142" t="s">
        <v>81</v>
      </c>
      <c r="AY125" s="16" t="s">
        <v>135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81</v>
      </c>
      <c r="BK125" s="143">
        <f>ROUND(I125*H125,2)</f>
        <v>0</v>
      </c>
      <c r="BL125" s="16" t="s">
        <v>141</v>
      </c>
      <c r="BM125" s="142" t="s">
        <v>141</v>
      </c>
    </row>
    <row r="126" spans="2:65" s="1" customFormat="1" ht="24.2" customHeight="1">
      <c r="B126" s="31"/>
      <c r="C126" s="131" t="s">
        <v>149</v>
      </c>
      <c r="D126" s="131" t="s">
        <v>138</v>
      </c>
      <c r="E126" s="132" t="s">
        <v>556</v>
      </c>
      <c r="F126" s="133" t="s">
        <v>557</v>
      </c>
      <c r="G126" s="134" t="s">
        <v>215</v>
      </c>
      <c r="H126" s="135">
        <v>1</v>
      </c>
      <c r="I126" s="136"/>
      <c r="J126" s="137">
        <f>ROUND(I126*H126,2)</f>
        <v>0</v>
      </c>
      <c r="K126" s="133" t="s">
        <v>1</v>
      </c>
      <c r="L126" s="31"/>
      <c r="M126" s="138" t="s">
        <v>1</v>
      </c>
      <c r="N126" s="139" t="s">
        <v>38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141</v>
      </c>
      <c r="AT126" s="142" t="s">
        <v>138</v>
      </c>
      <c r="AU126" s="142" t="s">
        <v>81</v>
      </c>
      <c r="AY126" s="16" t="s">
        <v>135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6" t="s">
        <v>81</v>
      </c>
      <c r="BK126" s="143">
        <f>ROUND(I126*H126,2)</f>
        <v>0</v>
      </c>
      <c r="BL126" s="16" t="s">
        <v>141</v>
      </c>
      <c r="BM126" s="142" t="s">
        <v>162</v>
      </c>
    </row>
    <row r="127" spans="2:65" s="11" customFormat="1" ht="26.1" customHeight="1">
      <c r="B127" s="119"/>
      <c r="D127" s="120" t="s">
        <v>72</v>
      </c>
      <c r="E127" s="121" t="s">
        <v>83</v>
      </c>
      <c r="F127" s="121" t="s">
        <v>558</v>
      </c>
      <c r="I127" s="122"/>
      <c r="J127" s="123">
        <f>BK127</f>
        <v>0</v>
      </c>
      <c r="L127" s="119"/>
      <c r="M127" s="124"/>
      <c r="P127" s="125">
        <f>SUM(P128:P131)</f>
        <v>0</v>
      </c>
      <c r="R127" s="125">
        <f>SUM(R128:R131)</f>
        <v>0</v>
      </c>
      <c r="T127" s="126">
        <f>SUM(T128:T131)</f>
        <v>0</v>
      </c>
      <c r="AR127" s="120" t="s">
        <v>81</v>
      </c>
      <c r="AT127" s="127" t="s">
        <v>72</v>
      </c>
      <c r="AU127" s="127" t="s">
        <v>73</v>
      </c>
      <c r="AY127" s="120" t="s">
        <v>135</v>
      </c>
      <c r="BK127" s="128">
        <f>SUM(BK128:BK131)</f>
        <v>0</v>
      </c>
    </row>
    <row r="128" spans="2:65" s="1" customFormat="1" ht="55.5" customHeight="1">
      <c r="B128" s="31"/>
      <c r="C128" s="131" t="s">
        <v>141</v>
      </c>
      <c r="D128" s="131" t="s">
        <v>138</v>
      </c>
      <c r="E128" s="132" t="s">
        <v>559</v>
      </c>
      <c r="F128" s="133" t="s">
        <v>552</v>
      </c>
      <c r="G128" s="134" t="s">
        <v>215</v>
      </c>
      <c r="H128" s="135">
        <v>1</v>
      </c>
      <c r="I128" s="136"/>
      <c r="J128" s="137">
        <f>ROUND(I128*H128,2)</f>
        <v>0</v>
      </c>
      <c r="K128" s="133" t="s">
        <v>1</v>
      </c>
      <c r="L128" s="31"/>
      <c r="M128" s="138" t="s">
        <v>1</v>
      </c>
      <c r="N128" s="139" t="s">
        <v>38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141</v>
      </c>
      <c r="AT128" s="142" t="s">
        <v>138</v>
      </c>
      <c r="AU128" s="142" t="s">
        <v>81</v>
      </c>
      <c r="AY128" s="16" t="s">
        <v>135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81</v>
      </c>
      <c r="BK128" s="143">
        <f>ROUND(I128*H128,2)</f>
        <v>0</v>
      </c>
      <c r="BL128" s="16" t="s">
        <v>141</v>
      </c>
      <c r="BM128" s="142" t="s">
        <v>172</v>
      </c>
    </row>
    <row r="129" spans="2:65" s="1" customFormat="1" ht="195">
      <c r="B129" s="31"/>
      <c r="D129" s="149" t="s">
        <v>202</v>
      </c>
      <c r="F129" s="150" t="s">
        <v>553</v>
      </c>
      <c r="I129" s="151"/>
      <c r="L129" s="31"/>
      <c r="M129" s="152"/>
      <c r="T129" s="53"/>
      <c r="AT129" s="16" t="s">
        <v>202</v>
      </c>
      <c r="AU129" s="16" t="s">
        <v>81</v>
      </c>
    </row>
    <row r="130" spans="2:65" s="1" customFormat="1" ht="16.5" customHeight="1">
      <c r="B130" s="31"/>
      <c r="C130" s="131" t="s">
        <v>134</v>
      </c>
      <c r="D130" s="131" t="s">
        <v>138</v>
      </c>
      <c r="E130" s="132" t="s">
        <v>560</v>
      </c>
      <c r="F130" s="133" t="s">
        <v>555</v>
      </c>
      <c r="G130" s="134" t="s">
        <v>215</v>
      </c>
      <c r="H130" s="135">
        <v>1</v>
      </c>
      <c r="I130" s="136"/>
      <c r="J130" s="137">
        <f>ROUND(I130*H130,2)</f>
        <v>0</v>
      </c>
      <c r="K130" s="133" t="s">
        <v>1</v>
      </c>
      <c r="L130" s="31"/>
      <c r="M130" s="138" t="s">
        <v>1</v>
      </c>
      <c r="N130" s="139" t="s">
        <v>38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141</v>
      </c>
      <c r="AT130" s="142" t="s">
        <v>138</v>
      </c>
      <c r="AU130" s="142" t="s">
        <v>81</v>
      </c>
      <c r="AY130" s="16" t="s">
        <v>135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81</v>
      </c>
      <c r="BK130" s="143">
        <f>ROUND(I130*H130,2)</f>
        <v>0</v>
      </c>
      <c r="BL130" s="16" t="s">
        <v>141</v>
      </c>
      <c r="BM130" s="142" t="s">
        <v>219</v>
      </c>
    </row>
    <row r="131" spans="2:65" s="1" customFormat="1" ht="24.2" customHeight="1">
      <c r="B131" s="31"/>
      <c r="C131" s="131" t="s">
        <v>162</v>
      </c>
      <c r="D131" s="131" t="s">
        <v>138</v>
      </c>
      <c r="E131" s="132" t="s">
        <v>561</v>
      </c>
      <c r="F131" s="133" t="s">
        <v>557</v>
      </c>
      <c r="G131" s="134" t="s">
        <v>215</v>
      </c>
      <c r="H131" s="135">
        <v>1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141</v>
      </c>
      <c r="AT131" s="142" t="s">
        <v>138</v>
      </c>
      <c r="AU131" s="142" t="s">
        <v>81</v>
      </c>
      <c r="AY131" s="16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141</v>
      </c>
      <c r="BM131" s="142" t="s">
        <v>8</v>
      </c>
    </row>
    <row r="132" spans="2:65" s="11" customFormat="1" ht="26.1" customHeight="1">
      <c r="B132" s="119"/>
      <c r="D132" s="120" t="s">
        <v>72</v>
      </c>
      <c r="E132" s="121" t="s">
        <v>149</v>
      </c>
      <c r="F132" s="121" t="s">
        <v>562</v>
      </c>
      <c r="I132" s="122"/>
      <c r="J132" s="123">
        <f>BK132</f>
        <v>0</v>
      </c>
      <c r="L132" s="119"/>
      <c r="M132" s="124"/>
      <c r="P132" s="125">
        <f>SUM(P133:P136)</f>
        <v>0</v>
      </c>
      <c r="R132" s="125">
        <f>SUM(R133:R136)</f>
        <v>0</v>
      </c>
      <c r="T132" s="126">
        <f>SUM(T133:T136)</f>
        <v>0</v>
      </c>
      <c r="AR132" s="120" t="s">
        <v>81</v>
      </c>
      <c r="AT132" s="127" t="s">
        <v>72</v>
      </c>
      <c r="AU132" s="127" t="s">
        <v>73</v>
      </c>
      <c r="AY132" s="120" t="s">
        <v>135</v>
      </c>
      <c r="BK132" s="128">
        <f>SUM(BK133:BK136)</f>
        <v>0</v>
      </c>
    </row>
    <row r="133" spans="2:65" s="1" customFormat="1" ht="55.5" customHeight="1">
      <c r="B133" s="31"/>
      <c r="C133" s="131" t="s">
        <v>167</v>
      </c>
      <c r="D133" s="131" t="s">
        <v>138</v>
      </c>
      <c r="E133" s="132" t="s">
        <v>563</v>
      </c>
      <c r="F133" s="133" t="s">
        <v>552</v>
      </c>
      <c r="G133" s="134" t="s">
        <v>215</v>
      </c>
      <c r="H133" s="135">
        <v>1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141</v>
      </c>
      <c r="AT133" s="142" t="s">
        <v>138</v>
      </c>
      <c r="AU133" s="142" t="s">
        <v>81</v>
      </c>
      <c r="AY133" s="16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141</v>
      </c>
      <c r="BM133" s="142" t="s">
        <v>229</v>
      </c>
    </row>
    <row r="134" spans="2:65" s="1" customFormat="1" ht="185.25">
      <c r="B134" s="31"/>
      <c r="D134" s="149" t="s">
        <v>202</v>
      </c>
      <c r="F134" s="150" t="s">
        <v>564</v>
      </c>
      <c r="I134" s="151"/>
      <c r="L134" s="31"/>
      <c r="M134" s="152"/>
      <c r="T134" s="53"/>
      <c r="AT134" s="16" t="s">
        <v>202</v>
      </c>
      <c r="AU134" s="16" t="s">
        <v>81</v>
      </c>
    </row>
    <row r="135" spans="2:65" s="1" customFormat="1" ht="16.5" customHeight="1">
      <c r="B135" s="31"/>
      <c r="C135" s="131" t="s">
        <v>172</v>
      </c>
      <c r="D135" s="131" t="s">
        <v>138</v>
      </c>
      <c r="E135" s="132" t="s">
        <v>565</v>
      </c>
      <c r="F135" s="133" t="s">
        <v>566</v>
      </c>
      <c r="G135" s="134" t="s">
        <v>215</v>
      </c>
      <c r="H135" s="135">
        <v>1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141</v>
      </c>
      <c r="AT135" s="142" t="s">
        <v>138</v>
      </c>
      <c r="AU135" s="142" t="s">
        <v>81</v>
      </c>
      <c r="AY135" s="16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141</v>
      </c>
      <c r="BM135" s="142" t="s">
        <v>232</v>
      </c>
    </row>
    <row r="136" spans="2:65" s="1" customFormat="1" ht="21.75" customHeight="1">
      <c r="B136" s="31"/>
      <c r="C136" s="131" t="s">
        <v>178</v>
      </c>
      <c r="D136" s="131" t="s">
        <v>138</v>
      </c>
      <c r="E136" s="132" t="s">
        <v>567</v>
      </c>
      <c r="F136" s="133" t="s">
        <v>568</v>
      </c>
      <c r="G136" s="134" t="s">
        <v>215</v>
      </c>
      <c r="H136" s="135">
        <v>1</v>
      </c>
      <c r="I136" s="136"/>
      <c r="J136" s="137">
        <f>ROUND(I136*H136,2)</f>
        <v>0</v>
      </c>
      <c r="K136" s="133" t="s">
        <v>1</v>
      </c>
      <c r="L136" s="31"/>
      <c r="M136" s="138" t="s">
        <v>1</v>
      </c>
      <c r="N136" s="139" t="s">
        <v>38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141</v>
      </c>
      <c r="AT136" s="142" t="s">
        <v>138</v>
      </c>
      <c r="AU136" s="142" t="s">
        <v>81</v>
      </c>
      <c r="AY136" s="16" t="s">
        <v>135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81</v>
      </c>
      <c r="BK136" s="143">
        <f>ROUND(I136*H136,2)</f>
        <v>0</v>
      </c>
      <c r="BL136" s="16" t="s">
        <v>141</v>
      </c>
      <c r="BM136" s="142" t="s">
        <v>235</v>
      </c>
    </row>
    <row r="137" spans="2:65" s="11" customFormat="1" ht="26.1" customHeight="1">
      <c r="B137" s="119"/>
      <c r="D137" s="120" t="s">
        <v>72</v>
      </c>
      <c r="E137" s="121" t="s">
        <v>141</v>
      </c>
      <c r="F137" s="121" t="s">
        <v>569</v>
      </c>
      <c r="I137" s="122"/>
      <c r="J137" s="123">
        <f>BK137</f>
        <v>0</v>
      </c>
      <c r="L137" s="119"/>
      <c r="M137" s="124"/>
      <c r="P137" s="125">
        <f>SUM(P138:P141)</f>
        <v>0</v>
      </c>
      <c r="R137" s="125">
        <f>SUM(R138:R141)</f>
        <v>0</v>
      </c>
      <c r="T137" s="126">
        <f>SUM(T138:T141)</f>
        <v>0</v>
      </c>
      <c r="AR137" s="120" t="s">
        <v>81</v>
      </c>
      <c r="AT137" s="127" t="s">
        <v>72</v>
      </c>
      <c r="AU137" s="127" t="s">
        <v>73</v>
      </c>
      <c r="AY137" s="120" t="s">
        <v>135</v>
      </c>
      <c r="BK137" s="128">
        <f>SUM(BK138:BK141)</f>
        <v>0</v>
      </c>
    </row>
    <row r="138" spans="2:65" s="1" customFormat="1" ht="55.5" customHeight="1">
      <c r="B138" s="31"/>
      <c r="C138" s="131" t="s">
        <v>219</v>
      </c>
      <c r="D138" s="131" t="s">
        <v>138</v>
      </c>
      <c r="E138" s="132" t="s">
        <v>570</v>
      </c>
      <c r="F138" s="133" t="s">
        <v>552</v>
      </c>
      <c r="G138" s="134" t="s">
        <v>215</v>
      </c>
      <c r="H138" s="135">
        <v>1</v>
      </c>
      <c r="I138" s="136"/>
      <c r="J138" s="137">
        <f>ROUND(I138*H138,2)</f>
        <v>0</v>
      </c>
      <c r="K138" s="133" t="s">
        <v>1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141</v>
      </c>
      <c r="AT138" s="142" t="s">
        <v>138</v>
      </c>
      <c r="AU138" s="142" t="s">
        <v>81</v>
      </c>
      <c r="AY138" s="16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141</v>
      </c>
      <c r="BM138" s="142" t="s">
        <v>238</v>
      </c>
    </row>
    <row r="139" spans="2:65" s="1" customFormat="1" ht="195">
      <c r="B139" s="31"/>
      <c r="D139" s="149" t="s">
        <v>202</v>
      </c>
      <c r="F139" s="150" t="s">
        <v>553</v>
      </c>
      <c r="I139" s="151"/>
      <c r="L139" s="31"/>
      <c r="M139" s="152"/>
      <c r="T139" s="53"/>
      <c r="AT139" s="16" t="s">
        <v>202</v>
      </c>
      <c r="AU139" s="16" t="s">
        <v>81</v>
      </c>
    </row>
    <row r="140" spans="2:65" s="1" customFormat="1" ht="16.5" customHeight="1">
      <c r="B140" s="31"/>
      <c r="C140" s="131" t="s">
        <v>239</v>
      </c>
      <c r="D140" s="131" t="s">
        <v>138</v>
      </c>
      <c r="E140" s="132" t="s">
        <v>571</v>
      </c>
      <c r="F140" s="133" t="s">
        <v>555</v>
      </c>
      <c r="G140" s="134" t="s">
        <v>215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141</v>
      </c>
      <c r="AT140" s="142" t="s">
        <v>138</v>
      </c>
      <c r="AU140" s="142" t="s">
        <v>81</v>
      </c>
      <c r="AY140" s="16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141</v>
      </c>
      <c r="BM140" s="142" t="s">
        <v>242</v>
      </c>
    </row>
    <row r="141" spans="2:65" s="1" customFormat="1" ht="24.2" customHeight="1">
      <c r="B141" s="31"/>
      <c r="C141" s="131" t="s">
        <v>8</v>
      </c>
      <c r="D141" s="131" t="s">
        <v>138</v>
      </c>
      <c r="E141" s="132" t="s">
        <v>572</v>
      </c>
      <c r="F141" s="133" t="s">
        <v>557</v>
      </c>
      <c r="G141" s="134" t="s">
        <v>215</v>
      </c>
      <c r="H141" s="135">
        <v>1</v>
      </c>
      <c r="I141" s="136"/>
      <c r="J141" s="137">
        <f>ROUND(I141*H141,2)</f>
        <v>0</v>
      </c>
      <c r="K141" s="133" t="s">
        <v>1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141</v>
      </c>
      <c r="AT141" s="142" t="s">
        <v>138</v>
      </c>
      <c r="AU141" s="142" t="s">
        <v>81</v>
      </c>
      <c r="AY141" s="16" t="s">
        <v>135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141</v>
      </c>
      <c r="BM141" s="142" t="s">
        <v>245</v>
      </c>
    </row>
    <row r="142" spans="2:65" s="11" customFormat="1" ht="26.1" customHeight="1">
      <c r="B142" s="119"/>
      <c r="D142" s="120" t="s">
        <v>72</v>
      </c>
      <c r="E142" s="121" t="s">
        <v>134</v>
      </c>
      <c r="F142" s="121" t="s">
        <v>573</v>
      </c>
      <c r="I142" s="122"/>
      <c r="J142" s="123">
        <f>BK142</f>
        <v>0</v>
      </c>
      <c r="L142" s="119"/>
      <c r="M142" s="124"/>
      <c r="P142" s="125">
        <f>SUM(P143:P146)</f>
        <v>0</v>
      </c>
      <c r="R142" s="125">
        <f>SUM(R143:R146)</f>
        <v>0</v>
      </c>
      <c r="T142" s="126">
        <f>SUM(T143:T146)</f>
        <v>0</v>
      </c>
      <c r="AR142" s="120" t="s">
        <v>81</v>
      </c>
      <c r="AT142" s="127" t="s">
        <v>72</v>
      </c>
      <c r="AU142" s="127" t="s">
        <v>73</v>
      </c>
      <c r="AY142" s="120" t="s">
        <v>135</v>
      </c>
      <c r="BK142" s="128">
        <f>SUM(BK143:BK146)</f>
        <v>0</v>
      </c>
    </row>
    <row r="143" spans="2:65" s="1" customFormat="1" ht="55.5" customHeight="1">
      <c r="B143" s="31"/>
      <c r="C143" s="131" t="s">
        <v>246</v>
      </c>
      <c r="D143" s="131" t="s">
        <v>138</v>
      </c>
      <c r="E143" s="132" t="s">
        <v>574</v>
      </c>
      <c r="F143" s="133" t="s">
        <v>552</v>
      </c>
      <c r="G143" s="134" t="s">
        <v>215</v>
      </c>
      <c r="H143" s="135">
        <v>1</v>
      </c>
      <c r="I143" s="136"/>
      <c r="J143" s="137">
        <f>ROUND(I143*H143,2)</f>
        <v>0</v>
      </c>
      <c r="K143" s="133" t="s">
        <v>1</v>
      </c>
      <c r="L143" s="31"/>
      <c r="M143" s="138" t="s">
        <v>1</v>
      </c>
      <c r="N143" s="139" t="s">
        <v>38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141</v>
      </c>
      <c r="AT143" s="142" t="s">
        <v>138</v>
      </c>
      <c r="AU143" s="142" t="s">
        <v>81</v>
      </c>
      <c r="AY143" s="16" t="s">
        <v>135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81</v>
      </c>
      <c r="BK143" s="143">
        <f>ROUND(I143*H143,2)</f>
        <v>0</v>
      </c>
      <c r="BL143" s="16" t="s">
        <v>141</v>
      </c>
      <c r="BM143" s="142" t="s">
        <v>249</v>
      </c>
    </row>
    <row r="144" spans="2:65" s="1" customFormat="1" ht="195">
      <c r="B144" s="31"/>
      <c r="D144" s="149" t="s">
        <v>202</v>
      </c>
      <c r="F144" s="150" t="s">
        <v>553</v>
      </c>
      <c r="I144" s="151"/>
      <c r="L144" s="31"/>
      <c r="M144" s="152"/>
      <c r="T144" s="53"/>
      <c r="AT144" s="16" t="s">
        <v>202</v>
      </c>
      <c r="AU144" s="16" t="s">
        <v>81</v>
      </c>
    </row>
    <row r="145" spans="2:65" s="1" customFormat="1" ht="16.5" customHeight="1">
      <c r="B145" s="31"/>
      <c r="C145" s="131" t="s">
        <v>229</v>
      </c>
      <c r="D145" s="131" t="s">
        <v>138</v>
      </c>
      <c r="E145" s="132" t="s">
        <v>575</v>
      </c>
      <c r="F145" s="133" t="s">
        <v>555</v>
      </c>
      <c r="G145" s="134" t="s">
        <v>215</v>
      </c>
      <c r="H145" s="135">
        <v>1</v>
      </c>
      <c r="I145" s="136"/>
      <c r="J145" s="137">
        <f>ROUND(I145*H145,2)</f>
        <v>0</v>
      </c>
      <c r="K145" s="133" t="s">
        <v>1</v>
      </c>
      <c r="L145" s="31"/>
      <c r="M145" s="138" t="s">
        <v>1</v>
      </c>
      <c r="N145" s="139" t="s">
        <v>38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141</v>
      </c>
      <c r="AT145" s="142" t="s">
        <v>138</v>
      </c>
      <c r="AU145" s="142" t="s">
        <v>81</v>
      </c>
      <c r="AY145" s="16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81</v>
      </c>
      <c r="BK145" s="143">
        <f>ROUND(I145*H145,2)</f>
        <v>0</v>
      </c>
      <c r="BL145" s="16" t="s">
        <v>141</v>
      </c>
      <c r="BM145" s="142" t="s">
        <v>252</v>
      </c>
    </row>
    <row r="146" spans="2:65" s="1" customFormat="1" ht="24.2" customHeight="1">
      <c r="B146" s="31"/>
      <c r="C146" s="131" t="s">
        <v>253</v>
      </c>
      <c r="D146" s="131" t="s">
        <v>138</v>
      </c>
      <c r="E146" s="132" t="s">
        <v>576</v>
      </c>
      <c r="F146" s="133" t="s">
        <v>557</v>
      </c>
      <c r="G146" s="134" t="s">
        <v>215</v>
      </c>
      <c r="H146" s="135">
        <v>1</v>
      </c>
      <c r="I146" s="136"/>
      <c r="J146" s="137">
        <f>ROUND(I146*H146,2)</f>
        <v>0</v>
      </c>
      <c r="K146" s="133" t="s">
        <v>1</v>
      </c>
      <c r="L146" s="31"/>
      <c r="M146" s="144" t="s">
        <v>1</v>
      </c>
      <c r="N146" s="145" t="s">
        <v>38</v>
      </c>
      <c r="O146" s="146"/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AR146" s="142" t="s">
        <v>141</v>
      </c>
      <c r="AT146" s="142" t="s">
        <v>138</v>
      </c>
      <c r="AU146" s="142" t="s">
        <v>81</v>
      </c>
      <c r="AY146" s="16" t="s">
        <v>135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141</v>
      </c>
      <c r="BM146" s="142" t="s">
        <v>256</v>
      </c>
    </row>
    <row r="147" spans="2:65" s="1" customFormat="1" ht="6.95" customHeight="1">
      <c r="B147" s="42"/>
      <c r="C147" s="43"/>
      <c r="D147" s="43"/>
      <c r="E147" s="43"/>
      <c r="F147" s="43"/>
      <c r="G147" s="43"/>
      <c r="H147" s="43"/>
      <c r="I147" s="43"/>
      <c r="J147" s="43"/>
      <c r="K147" s="43"/>
      <c r="L147" s="31"/>
    </row>
  </sheetData>
  <sheetProtection algorithmName="SHA-512" hashValue="HXTQfLpTypPjfPfOIWc6dV1GosLI9Bc1A4hFgR9mziXKNIDvj2Ooz4njCbCheR2ME1s2YVXg9HmeEtoP0Rgvew==" saltValue="1YMLzddvrDdsVoK7y2jdlsWv6xh22HfocvqxTFEcvYDE1uo6ZMZ2YwmsgkQorLkrjj4J98C1WOBmfupgSNILZQ==" spinCount="100000" sheet="1" objects="1" scenarios="1" formatColumns="0" formatRows="0" autoFilter="0"/>
  <autoFilter ref="C120:K146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00 - Vedlejší rozpočtové ...</vt:lpstr>
      <vt:lpstr>01 - ČOV</vt:lpstr>
      <vt:lpstr>02 - MŠ</vt:lpstr>
      <vt:lpstr>05 - Obecní úřad</vt:lpstr>
      <vt:lpstr>06 - Sokolovna</vt:lpstr>
      <vt:lpstr>08 - ZŠ</vt:lpstr>
      <vt:lpstr>09 - Úprava hromosvodů</vt:lpstr>
      <vt:lpstr>'00 - Vedlejší rozpočtové ...'!Názvy_tisku</vt:lpstr>
      <vt:lpstr>'01 - ČOV'!Názvy_tisku</vt:lpstr>
      <vt:lpstr>'02 - MŠ'!Názvy_tisku</vt:lpstr>
      <vt:lpstr>'05 - Obecní úřad'!Názvy_tisku</vt:lpstr>
      <vt:lpstr>'06 - Sokolovna'!Názvy_tisku</vt:lpstr>
      <vt:lpstr>'08 - ZŠ'!Názvy_tisku</vt:lpstr>
      <vt:lpstr>'09 - Úprava hromosvodů'!Názvy_tisku</vt:lpstr>
      <vt:lpstr>'Rekapitulace stavby'!Názvy_tisku</vt:lpstr>
      <vt:lpstr>'00 - Vedlejší rozpočtové ...'!Oblast_tisku</vt:lpstr>
      <vt:lpstr>'01 - ČOV'!Oblast_tisku</vt:lpstr>
      <vt:lpstr>'02 - MŠ'!Oblast_tisku</vt:lpstr>
      <vt:lpstr>'05 - Obecní úřad'!Oblast_tisku</vt:lpstr>
      <vt:lpstr>'06 - Sokolovna'!Oblast_tisku</vt:lpstr>
      <vt:lpstr>'08 - ZŠ'!Oblast_tisku</vt:lpstr>
      <vt:lpstr>'09 - Úprava hromosvodů'!Oblast_tisku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Honored\Ema1</dc:creator>
  <cp:lastModifiedBy>033-PC</cp:lastModifiedBy>
  <dcterms:created xsi:type="dcterms:W3CDTF">2025-05-14T07:35:33Z</dcterms:created>
  <dcterms:modified xsi:type="dcterms:W3CDTF">2025-05-14T11:25:35Z</dcterms:modified>
</cp:coreProperties>
</file>