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Tereza\02 Rozpocty\02 Hochman\979 silnice Štětí\220208 - Podklady rozpočtář\220208 - Podklady rozpočtář\08 Rozpočty 220215\Příjezd\"/>
    </mc:Choice>
  </mc:AlternateContent>
  <bookViews>
    <workbookView xWindow="0" yWindow="0" windowWidth="0" windowHeight="0"/>
  </bookViews>
  <sheets>
    <sheet name="Rekapitulace stavby" sheetId="1" r:id="rId1"/>
    <sheet name="SO101 - Komunikace a zpe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'SO101 - Komunikace a zpev...'!$C$87:$K$224</definedName>
    <definedName name="_xlnm.Print_Area" localSheetId="1">'SO101 - Komunikace a zpev...'!$C$4:$J$39,'SO101 - Komunikace a zpev...'!$C$45:$J$69,'SO101 - Komunikace a zpev...'!$C$75:$K$224</definedName>
    <definedName name="_xlnm.Print_Titles" localSheetId="1">'SO101 - Komunikace a zpev...'!$87:$87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R220"/>
  <c r="P220"/>
  <c r="BI219"/>
  <c r="BH219"/>
  <c r="BG219"/>
  <c r="BF219"/>
  <c r="T219"/>
  <c r="R219"/>
  <c r="P219"/>
  <c r="BI215"/>
  <c r="BH215"/>
  <c r="BG215"/>
  <c r="BF215"/>
  <c r="T215"/>
  <c r="T214"/>
  <c r="R215"/>
  <c r="R214"/>
  <c r="P215"/>
  <c r="P214"/>
  <c r="BI211"/>
  <c r="BH211"/>
  <c r="BG211"/>
  <c r="BF211"/>
  <c r="T211"/>
  <c r="R211"/>
  <c r="P211"/>
  <c r="BI208"/>
  <c r="BH208"/>
  <c r="BG208"/>
  <c r="BF208"/>
  <c r="T208"/>
  <c r="R208"/>
  <c r="P208"/>
  <c r="BI206"/>
  <c r="BH206"/>
  <c r="BG206"/>
  <c r="BF206"/>
  <c r="T206"/>
  <c r="R206"/>
  <c r="P206"/>
  <c r="BI201"/>
  <c r="BH201"/>
  <c r="BG201"/>
  <c r="BF201"/>
  <c r="T201"/>
  <c r="R201"/>
  <c r="P201"/>
  <c r="BI197"/>
  <c r="BH197"/>
  <c r="BG197"/>
  <c r="BF197"/>
  <c r="T197"/>
  <c r="R197"/>
  <c r="P197"/>
  <c r="BI192"/>
  <c r="BH192"/>
  <c r="BG192"/>
  <c r="BF192"/>
  <c r="T192"/>
  <c r="R192"/>
  <c r="P192"/>
  <c r="BI190"/>
  <c r="BH190"/>
  <c r="BG190"/>
  <c r="BF190"/>
  <c r="T190"/>
  <c r="R190"/>
  <c r="P190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3"/>
  <c r="BH153"/>
  <c r="BG153"/>
  <c r="BF153"/>
  <c r="T153"/>
  <c r="R153"/>
  <c r="P153"/>
  <c r="BI149"/>
  <c r="BH149"/>
  <c r="BG149"/>
  <c r="BF149"/>
  <c r="T149"/>
  <c r="R149"/>
  <c r="P149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0"/>
  <c r="BH100"/>
  <c r="BG100"/>
  <c r="BF100"/>
  <c r="T100"/>
  <c r="R100"/>
  <c r="P100"/>
  <c r="BI96"/>
  <c r="BH96"/>
  <c r="BG96"/>
  <c r="BF96"/>
  <c r="T96"/>
  <c r="R96"/>
  <c r="P96"/>
  <c r="BI93"/>
  <c r="BH93"/>
  <c r="BG93"/>
  <c r="BF93"/>
  <c r="T93"/>
  <c r="R93"/>
  <c r="P93"/>
  <c r="BI91"/>
  <c r="BH91"/>
  <c r="BG91"/>
  <c r="BF91"/>
  <c r="T91"/>
  <c r="R91"/>
  <c r="P91"/>
  <c r="J84"/>
  <c r="F84"/>
  <c r="F82"/>
  <c r="E80"/>
  <c r="J54"/>
  <c r="F54"/>
  <c r="F52"/>
  <c r="E50"/>
  <c r="J24"/>
  <c r="E24"/>
  <c r="J55"/>
  <c r="J23"/>
  <c r="J18"/>
  <c r="E18"/>
  <c r="F85"/>
  <c r="J17"/>
  <c r="J12"/>
  <c r="J82"/>
  <c r="E7"/>
  <c r="E78"/>
  <c i="1" r="L50"/>
  <c r="AM50"/>
  <c r="AM49"/>
  <c r="L49"/>
  <c r="AM47"/>
  <c r="L47"/>
  <c r="L45"/>
  <c r="L44"/>
  <c i="2" r="J223"/>
  <c r="BK160"/>
  <c r="BK144"/>
  <c r="J185"/>
  <c r="BK126"/>
  <c r="J192"/>
  <c r="BK223"/>
  <c r="J168"/>
  <c r="BK149"/>
  <c r="J116"/>
  <c r="J141"/>
  <c r="BK164"/>
  <c r="BK222"/>
  <c r="J147"/>
  <c r="BK201"/>
  <c r="BK135"/>
  <c r="BK182"/>
  <c r="BK116"/>
  <c r="J137"/>
  <c r="J201"/>
  <c r="J219"/>
  <c r="BK141"/>
  <c r="J112"/>
  <c r="BK117"/>
  <c r="J135"/>
  <c r="J220"/>
  <c r="J211"/>
  <c r="BK153"/>
  <c r="BK166"/>
  <c r="BK100"/>
  <c r="J108"/>
  <c r="J215"/>
  <c r="BK91"/>
  <c r="BK197"/>
  <c r="BK96"/>
  <c r="BK121"/>
  <c r="BK132"/>
  <c r="BK219"/>
  <c r="J106"/>
  <c r="J121"/>
  <c r="BK147"/>
  <c r="BK173"/>
  <c r="BK106"/>
  <c r="BK211"/>
  <c r="BK137"/>
  <c r="BK162"/>
  <c r="J153"/>
  <c r="J96"/>
  <c r="BK103"/>
  <c r="BK208"/>
  <c r="BK176"/>
  <c r="J190"/>
  <c r="BK129"/>
  <c r="J149"/>
  <c r="BK123"/>
  <c r="J222"/>
  <c r="J179"/>
  <c r="J208"/>
  <c r="J123"/>
  <c r="J162"/>
  <c i="1" r="AS54"/>
  <c i="2" r="BK224"/>
  <c r="J173"/>
  <c r="BK215"/>
  <c r="J166"/>
  <c r="BK108"/>
  <c r="J132"/>
  <c r="J126"/>
  <c r="J224"/>
  <c r="J170"/>
  <c r="BK206"/>
  <c r="BK119"/>
  <c r="BK168"/>
  <c r="J160"/>
  <c r="BK190"/>
  <c r="J103"/>
  <c r="BK179"/>
  <c r="BK114"/>
  <c r="BK139"/>
  <c r="J139"/>
  <c r="J91"/>
  <c r="J206"/>
  <c r="J129"/>
  <c r="J176"/>
  <c r="BK170"/>
  <c r="J114"/>
  <c r="BK112"/>
  <c r="J197"/>
  <c r="BK93"/>
  <c r="J182"/>
  <c r="J164"/>
  <c r="J93"/>
  <c r="J117"/>
  <c r="BK220"/>
  <c r="J100"/>
  <c r="BK185"/>
  <c r="BK192"/>
  <c r="J144"/>
  <c r="J119"/>
  <c l="1" r="BK90"/>
  <c r="T90"/>
  <c r="BK152"/>
  <c r="J152"/>
  <c r="J63"/>
  <c r="P181"/>
  <c r="R90"/>
  <c r="P134"/>
  <c r="R134"/>
  <c r="P152"/>
  <c r="BK181"/>
  <c r="J181"/>
  <c r="J64"/>
  <c r="T181"/>
  <c r="BK218"/>
  <c r="J218"/>
  <c r="J67"/>
  <c r="P218"/>
  <c r="T218"/>
  <c r="P221"/>
  <c r="R221"/>
  <c r="P90"/>
  <c r="P89"/>
  <c r="BK134"/>
  <c r="J134"/>
  <c r="J62"/>
  <c r="T134"/>
  <c r="R152"/>
  <c r="T152"/>
  <c r="R181"/>
  <c r="R218"/>
  <c r="R217"/>
  <c r="BK221"/>
  <c r="J221"/>
  <c r="J68"/>
  <c r="T221"/>
  <c r="BK214"/>
  <c r="J214"/>
  <c r="J65"/>
  <c r="F55"/>
  <c r="BE93"/>
  <c r="BE96"/>
  <c r="BE114"/>
  <c r="BE149"/>
  <c r="BE153"/>
  <c r="BE166"/>
  <c r="BE168"/>
  <c r="BE173"/>
  <c r="BE176"/>
  <c r="BE179"/>
  <c r="BE185"/>
  <c r="J52"/>
  <c r="J85"/>
  <c r="BE108"/>
  <c r="BE119"/>
  <c r="BE126"/>
  <c r="BE135"/>
  <c r="BE160"/>
  <c r="BE164"/>
  <c r="BE190"/>
  <c r="BE91"/>
  <c r="BE100"/>
  <c r="BE103"/>
  <c r="BE106"/>
  <c r="BE116"/>
  <c r="BE137"/>
  <c r="BE144"/>
  <c r="BE170"/>
  <c r="BE192"/>
  <c r="BE197"/>
  <c r="BE201"/>
  <c r="E48"/>
  <c r="BE112"/>
  <c r="BE117"/>
  <c r="BE121"/>
  <c r="BE123"/>
  <c r="BE129"/>
  <c r="BE132"/>
  <c r="BE139"/>
  <c r="BE141"/>
  <c r="BE147"/>
  <c r="BE162"/>
  <c r="BE182"/>
  <c r="BE206"/>
  <c r="BE208"/>
  <c r="BE211"/>
  <c r="BE215"/>
  <c r="BE219"/>
  <c r="BE220"/>
  <c r="BE222"/>
  <c r="BE223"/>
  <c r="BE224"/>
  <c r="F34"/>
  <c i="1" r="BA55"/>
  <c r="BA54"/>
  <c r="AW54"/>
  <c r="AK30"/>
  <c i="2" r="F35"/>
  <c i="1" r="BB55"/>
  <c r="BB54"/>
  <c r="W31"/>
  <c i="2" r="F36"/>
  <c i="1" r="BC55"/>
  <c r="BC54"/>
  <c r="W32"/>
  <c i="2" r="F37"/>
  <c i="1" r="BD55"/>
  <c r="BD54"/>
  <c r="W33"/>
  <c i="2" r="J34"/>
  <c i="1" r="AW55"/>
  <c i="2" l="1" r="T217"/>
  <c r="P217"/>
  <c r="P88"/>
  <c i="1" r="AU55"/>
  <c i="2" r="R89"/>
  <c r="R88"/>
  <c r="T89"/>
  <c r="T88"/>
  <c r="BK89"/>
  <c r="J90"/>
  <c r="J61"/>
  <c r="BK217"/>
  <c r="J217"/>
  <c r="J66"/>
  <c r="J33"/>
  <c i="1" r="AV55"/>
  <c r="AT55"/>
  <c r="AX54"/>
  <c r="AY54"/>
  <c r="AU54"/>
  <c r="W30"/>
  <c i="2" r="F33"/>
  <c i="1" r="AZ55"/>
  <c r="AZ54"/>
  <c r="W29"/>
  <c i="2" l="1" r="BK88"/>
  <c r="J88"/>
  <c r="J59"/>
  <c r="J89"/>
  <c r="J60"/>
  <c i="1" r="AV54"/>
  <c r="AK29"/>
  <c i="2" l="1" r="J30"/>
  <c i="1" r="AG55"/>
  <c r="AG54"/>
  <c r="AK26"/>
  <c r="AT54"/>
  <c r="AN54"/>
  <c i="2" l="1" r="J39"/>
  <c i="1" r="AN55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<sst xmlns="http://schemas.openxmlformats.org/spreadsheetml/2006/main">
  <si>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</si>
  <si>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</si>
  <si>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</si>
  <si>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</si>
  <si>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</si>
  <si>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{50600357-76bf-4b8c-9406-b42ed0560796}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</si>
  <si>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</si>
  <si>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</si>
  <si>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</si>
  <si>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</si>
  <si>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</si>
  <si>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</si>
  <si>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</si>
  <si>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</si>
  <si>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</si>
  <si>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060222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</si>
  <si>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</si>
  <si>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</si>
  <si>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ŠTĚTÍ - PŘÍJEZD K NÁDRAŽÍ HNĚVICE</t>
  </si>
  <si>
    <t>KSO:</t>
  </si>
  <si>
    <t>822 29 92</t>
  </si>
  <si>
    <t>CC-CZ:</t>
  </si>
  <si>
    <t>Místo:</t>
  </si>
  <si>
    <t>Štětí</t>
  </si>
  <si>
    <t>Datum:</t>
  </si>
  <si>
    <t>15. 2. 2022</t>
  </si>
  <si>
    <t>Zadavatel:</t>
  </si>
  <si>
    <t>IČ:</t>
  </si>
  <si>
    <t>Město Štětí, Mírové náměstí 163, 41108 Štětí</t>
  </si>
  <si>
    <t>DIČ:</t>
  </si>
  <si>
    <t>Uchazeč:</t>
  </si>
  <si>
    <t>Vyplň údaj</t>
  </si>
  <si>
    <t>Projektant:</t>
  </si>
  <si>
    <t>Projekce dopravní Filip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</si>
  <si>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</si>
  <si>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</si>
  <si>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</si>
  <si>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</si>
  <si>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</si>
  <si>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</si>
  <si>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</si>
  <si>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</si>
  <si>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</si>
  <si>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</si>
  <si>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</si>
  <si>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</si>
  <si>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</si>
  <si>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</si>
  <si>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</si>
  <si>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</si>
  <si>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</si>
  <si>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</si>
  <si>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</si>
  <si>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</si>
  <si>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</si>
  <si>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</si>
  <si>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</si>
  <si>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</si>
  <si>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</si>
  <si>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</si>
  <si>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</si>
  <si>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</si>
  <si>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</si>
  <si>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</si>
  <si>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</si>
  <si>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</si>
  <si>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</si>
  <si>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</si>
  <si>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</si>
  <si>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</si>
  <si>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</si>
  <si>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</si>
  <si>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</si>
  <si>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</si>
  <si>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</si>
  <si>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</si>
  <si>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</si>
  <si>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</si>
  <si>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</si>
  <si>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>Komunikace a zpevněné plochy</t>
  </si>
  <si>
    <t>STA</t>
  </si>
  <si>
    <t>1</t>
  </si>
  <si>
    <t>{5b97092d-e270-47f8-9a68-3ca557d23281}</t>
  </si>
  <si>
    <t>8222933</t>
  </si>
  <si>
    <t>2</t>
  </si>
  <si>
    <t>KRYCÍ LIST SOUPISU PRACÍ</t>
  </si>
  <si>
    <t>Objekt:</t>
  </si>
  <si>
    <t>SO101 - Komunikace a zpevněné plochy</t>
  </si>
  <si>
    <t xml:space="preserve">Vyfrézované asfaltové vrstvy ze stávající vozovky budou odvezeny na deponii města Štětí ve vzdálenosti 3.5 km (není tedy uvažováno s poplatkem za skládkovné).  Skládka zde: 50.4505178N, 14.3974636E (plocha u žel. přejezdu P2947 u Stračí)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</si>
  <si>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</si>
  <si>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</si>
  <si>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</si>
  <si>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</si>
  <si>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</si>
  <si>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</si>
  <si>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</si>
  <si>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</si>
  <si>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</si>
  <si>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</si>
  <si>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VRN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</si>
  <si>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</si>
  <si>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</si>
  <si>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</si>
  <si>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</si>
  <si>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</si>
  <si>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</si>
  <si>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</si>
  <si>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</si>
  <si>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</si>
  <si>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</si>
  <si>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</si>
  <si>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</si>
  <si>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</si>
  <si>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</si>
  <si>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</si>
  <si>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</si>
  <si>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</si>
  <si>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</si>
  <si>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</si>
  <si>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</si>
  <si>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112101101.5</t>
  </si>
  <si>
    <t>Odstranění stromů s odřezáním kmene a s odvětvením listnatých, průměru kmene přes 100 do 300 mm vč. odstranění pařezu</t>
  </si>
  <si>
    <t>kus</t>
  </si>
  <si>
    <t>4</t>
  </si>
  <si>
    <t>1810036825</t>
  </si>
  <si>
    <t>VV</t>
  </si>
  <si>
    <t>113107172</t>
  </si>
  <si>
    <t>Odstranění podkladů nebo krytů strojně plochy jednotlivě přes 50 m2 do 200 m2 s přemístěním hmot na skládku na vzdálenost do 20 m nebo s naložením na dopravní prostředek z betonu prostého, o tl. vrstvy přes 150 do 300 mm</t>
  </si>
  <si>
    <t>m2</t>
  </si>
  <si>
    <t>CS ÚRS 2022 01</t>
  </si>
  <si>
    <t>41441636</t>
  </si>
  <si>
    <t>Online PSC</t>
  </si>
  <si>
    <t>https://podminky.urs.cz/item/CS_URS_2022_01/113107172</t>
  </si>
  <si>
    <t>75,0</t>
  </si>
  <si>
    <t>3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</si>
  <si>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</si>
  <si>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</si>
  <si>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1944912671</t>
  </si>
  <si>
    <t>https://podminky.urs.cz/item/CS_URS_2022_01/113107222</t>
  </si>
  <si>
    <t>"makadam"751,0</t>
  </si>
  <si>
    <t>Součet</t>
  </si>
  <si>
    <t>113154222</t>
  </si>
  <si>
    <t>Frézování živičného podkladu nebo krytu s naložením na dopravní prostředek plochy přes 500 do 1 000 m2 bez překážek v trase pruhu šířky do 1 m, tloušťky vrstvy 40 mm</t>
  </si>
  <si>
    <t>-195512205</t>
  </si>
  <si>
    <t>https://podminky.urs.cz/item/CS_URS_2022_01/113154222</t>
  </si>
  <si>
    <t>751,0</t>
  </si>
  <si>
    <t>5</t>
  </si>
  <si>
    <t>122251104</t>
  </si>
  <si>
    <t>Odkopávky a prokopávky nezapažené strojně v hornině třídy těžitelnosti I skupiny 3 přes 100 do 500 m3</t>
  </si>
  <si>
    <t>m3</t>
  </si>
  <si>
    <t>-1742711777</t>
  </si>
  <si>
    <t>https://podminky.urs.cz/item/CS_URS_2022_01/122251104</t>
  </si>
  <si>
    <t>858,0*0,22+"odhumusování" 80,0*0,15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</si>
  <si>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</si>
  <si>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</si>
  <si>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</si>
  <si>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1052392170</t>
  </si>
  <si>
    <t>200,76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</si>
  <si>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</si>
  <si>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</si>
  <si>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</si>
  <si>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-1009255873</t>
  </si>
  <si>
    <t>https://podminky.urs.cz/item/CS_URS_2022_01/162751119</t>
  </si>
  <si>
    <t>P</t>
  </si>
  <si>
    <t>Poznámka k položce:_x000d_
Poznámka k položce: vzdálenost odvozu je orientační, určí uchazeč dle svých kapacit</t>
  </si>
  <si>
    <t>200,76*19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</si>
  <si>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</si>
  <si>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</si>
  <si>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</si>
  <si>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</si>
  <si>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35344438</t>
  </si>
  <si>
    <t>200,76*1,8</t>
  </si>
  <si>
    <t>9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</si>
  <si>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</si>
  <si>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</si>
  <si>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1944482381</t>
  </si>
  <si>
    <t>https://podminky.urs.cz/item/CS_URS_2022_01/181111111</t>
  </si>
  <si>
    <t>10</t>
  </si>
  <si>
    <t>181301102</t>
  </si>
  <si>
    <t>Rozprostření ornice tl vrstvy do 150 mm pl do 500 m2 v rovině nebo ve svahu do 1:5</t>
  </si>
  <si>
    <t>815780165</t>
  </si>
  <si>
    <t>11</t>
  </si>
  <si>
    <t>181411131</t>
  </si>
  <si>
    <t>Založení trávníku na půdě předem připravené plochy do 1000 m2 výsevem včetně utažení parkového v rovině nebo na svahu do 1:5</t>
  </si>
  <si>
    <t>591220428</t>
  </si>
  <si>
    <t>https://podminky.urs.cz/item/CS_URS_2022_01/181411131</t>
  </si>
  <si>
    <t>12</t>
  </si>
  <si>
    <t>M</t>
  </si>
  <si>
    <t>00572420</t>
  </si>
  <si>
    <t>osivo směs travní parková okrasná</t>
  </si>
  <si>
    <t>kg</t>
  </si>
  <si>
    <t>-1495594379</t>
  </si>
  <si>
    <t>65*0,03</t>
  </si>
  <si>
    <t>13</t>
  </si>
  <si>
    <t>183402121</t>
  </si>
  <si>
    <t>Rozrušení půdy na hloubku přes 50 do 150 mm souvislé plochy do 500 m2 v rovině nebo na svahu do 1:5</t>
  </si>
  <si>
    <t>2113789019</t>
  </si>
  <si>
    <t>https://podminky.urs.cz/item/CS_URS_2022_01/183402121</t>
  </si>
  <si>
    <t>14</t>
  </si>
  <si>
    <t>10364101</t>
  </si>
  <si>
    <t xml:space="preserve">zemina pro terénní úpravy -  ornice</t>
  </si>
  <si>
    <t>-204128219</t>
  </si>
  <si>
    <t>Poznámka k položce:_x000d_
nákup vč. dopravy</t>
  </si>
  <si>
    <t>65*0,15*1,8</t>
  </si>
  <si>
    <t>184802111</t>
  </si>
  <si>
    <t>Chemické odplevelení půdy před založením kultury, trávníku nebo zpevněných ploch o výměře jednotlivě přes 20 m2 v rovině nebo na svahu do 1:5 postřikem na široko</t>
  </si>
  <si>
    <t>-585643044</t>
  </si>
  <si>
    <t>https://podminky.urs.cz/item/CS_URS_2022_01/184802111</t>
  </si>
  <si>
    <t>80,0</t>
  </si>
  <si>
    <t>16</t>
  </si>
  <si>
    <t>185804312</t>
  </si>
  <si>
    <t>Zalití rostlin vodou plochy záhonů jednotlivě přes 20 m2</t>
  </si>
  <si>
    <t>1880091054</t>
  </si>
  <si>
    <t>https://podminky.urs.cz/item/CS_URS_2022_01/185804312</t>
  </si>
  <si>
    <t>65,0*0,025</t>
  </si>
  <si>
    <t>17</t>
  </si>
  <si>
    <t>185851121</t>
  </si>
  <si>
    <t>Dovoz vody pro zálivku rostlin na vzdálenost do 1000 m</t>
  </si>
  <si>
    <t>-1544827629</t>
  </si>
  <si>
    <t>https://podminky.urs.cz/item/CS_URS_2022_01/185851121</t>
  </si>
  <si>
    <t>Komunikace pozemní</t>
  </si>
  <si>
    <t>18</t>
  </si>
  <si>
    <t>564851.11</t>
  </si>
  <si>
    <t>Podklad ze štěrkodrti ŠDA s rozprostřením a zhutněním plochy přes 100 m2, po zhutnění tl. 150 mm</t>
  </si>
  <si>
    <t>-1508298017</t>
  </si>
  <si>
    <t>818,0</t>
  </si>
  <si>
    <t>19</t>
  </si>
  <si>
    <t>564851.12</t>
  </si>
  <si>
    <t>Podklad ze štěrkodrti ŠDB s rozprostřením a zhutněním plochy přes 100 m2, po zhutnění tl. 160 mm</t>
  </si>
  <si>
    <t>1236463974</t>
  </si>
  <si>
    <t>835,0</t>
  </si>
  <si>
    <t>20</t>
  </si>
  <si>
    <t>565155.11</t>
  </si>
  <si>
    <t>Asfaltový beton vrstva podkladní ACP16+ (obalované kamenivo střednězrnné - OKS) s rozprostřením a zhutněním v pruhu šířky přes 1,5 do 3 m, po zhutnění tl. 70 mm</t>
  </si>
  <si>
    <t>1404855309</t>
  </si>
  <si>
    <t>573111112</t>
  </si>
  <si>
    <t>Postřik infiltrační PI z asfaltu silničního s posypem kamenivem, v množství 1,00 kg/m2</t>
  </si>
  <si>
    <t>-409116959</t>
  </si>
  <si>
    <t>https://podminky.urs.cz/item/CS_URS_2022_01/573111112</t>
  </si>
  <si>
    <t>22</t>
  </si>
  <si>
    <t>573211108</t>
  </si>
  <si>
    <t>Postřik spojovací PS bez posypu kamenivem z asfaltu silničního, v množství 0,40 kg/m2</t>
  </si>
  <si>
    <t>-1505857770</t>
  </si>
  <si>
    <t>https://podminky.urs.cz/item/CS_URS_2022_01/573211108</t>
  </si>
  <si>
    <t>23</t>
  </si>
  <si>
    <t>574381.12</t>
  </si>
  <si>
    <t>Dočasné rozšíření ploch při stavbě - penetrační makadam tl. 100 mm (využit stávající z konstrukce vozovky)</t>
  </si>
  <si>
    <t>1895185302</t>
  </si>
  <si>
    <t>100,0</t>
  </si>
  <si>
    <t>24</t>
  </si>
  <si>
    <t>577134111</t>
  </si>
  <si>
    <t>Asfaltový beton vrstva obrusná ACO 11 (ABS) s rozprostřením a se zhutněním z nemodifikovaného asfaltu v pruhu šířky do 3 m tř. I, po zhutnění tl. 40 mm</t>
  </si>
  <si>
    <t>1076838007</t>
  </si>
  <si>
    <t>https://podminky.urs.cz/item/CS_URS_2022_01/577134111</t>
  </si>
  <si>
    <t>821,0</t>
  </si>
  <si>
    <t>Ostatní konstrukce a práce, bourání</t>
  </si>
  <si>
    <t>25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</si>
  <si>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</si>
  <si>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</si>
  <si>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m</t>
  </si>
  <si>
    <t>-1353427956</t>
  </si>
  <si>
    <t>https://podminky.urs.cz/item/CS_URS_2022_01/916131213</t>
  </si>
  <si>
    <t>"obruba nájezdová 150/150/1000"58,0*1,0</t>
  </si>
  <si>
    <t>"obruba silniční 120-150/250/1000"54*1,0</t>
  </si>
  <si>
    <t>"obruba náběhová levá 120-150/150-250/1000"26*1,0</t>
  </si>
  <si>
    <t>"obruba náběhová pravá 120-150/150-250/1000"26*1,0</t>
  </si>
  <si>
    <t>26</t>
  </si>
  <si>
    <t>59217.31</t>
  </si>
  <si>
    <t>obruba silniční 120-150/250/1000</t>
  </si>
  <si>
    <t>ks</t>
  </si>
  <si>
    <t>-947882020</t>
  </si>
  <si>
    <t>54</t>
  </si>
  <si>
    <t>27</t>
  </si>
  <si>
    <t>59217.30</t>
  </si>
  <si>
    <t>obruba náběhová levá 120-150/150-250/1000</t>
  </si>
  <si>
    <t>-316930262</t>
  </si>
  <si>
    <t>26,0</t>
  </si>
  <si>
    <t>28</t>
  </si>
  <si>
    <t>59217.32</t>
  </si>
  <si>
    <t>obruba náběhová pravá 120-150/150-250/1000</t>
  </si>
  <si>
    <t>986279257</t>
  </si>
  <si>
    <t>29</t>
  </si>
  <si>
    <t>59217.29</t>
  </si>
  <si>
    <t xml:space="preserve">betonová silniční obruba nájezdová (150/150/1000) </t>
  </si>
  <si>
    <t>-789475769</t>
  </si>
  <si>
    <t>58</t>
  </si>
  <si>
    <t>30</t>
  </si>
  <si>
    <t>9169911.1</t>
  </si>
  <si>
    <t>Dobetonování za obrubou podél nové hrany parkoviště z betonových panelů</t>
  </si>
  <si>
    <t>-1769772131</t>
  </si>
  <si>
    <t>"předpoklad"8,0*0,1</t>
  </si>
  <si>
    <t>31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</si>
  <si>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</si>
  <si>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</si>
  <si>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-812279139</t>
  </si>
  <si>
    <t>https://podminky.urs.cz/item/CS_URS_2022_01/919732211</t>
  </si>
  <si>
    <t>23,0</t>
  </si>
  <si>
    <t>32</t>
  </si>
  <si>
    <t>919735111</t>
  </si>
  <si>
    <t>Řezání stávajícího živičného krytu nebo podkladu hloubky do 50 mm</t>
  </si>
  <si>
    <t>-1862419625</t>
  </si>
  <si>
    <t>https://podminky.urs.cz/item/CS_URS_2022_01/919735111</t>
  </si>
  <si>
    <t>22,5</t>
  </si>
  <si>
    <t>33</t>
  </si>
  <si>
    <t>919735122</t>
  </si>
  <si>
    <t>Řezání stávajícího betonového krytu nebo podkladu hloubky přes 50 do 100 mm</t>
  </si>
  <si>
    <t>1630129166</t>
  </si>
  <si>
    <t>https://podminky.urs.cz/item/CS_URS_2022_01/919735122</t>
  </si>
  <si>
    <t>41,0</t>
  </si>
  <si>
    <t>34</t>
  </si>
  <si>
    <t>981511.26</t>
  </si>
  <si>
    <t>Dělená chránička HDPE DN 110 mm vč. výkopu + zásypu, manipulace</t>
  </si>
  <si>
    <t>-85154050</t>
  </si>
  <si>
    <t>28,0</t>
  </si>
  <si>
    <t>997</t>
  </si>
  <si>
    <t>Přesun sutě</t>
  </si>
  <si>
    <t>35</t>
  </si>
  <si>
    <t>997221551</t>
  </si>
  <si>
    <t>Vodorovná doprava suti bez naložení, ale se složením a s hrubým urovnáním ze sypkých materiálů, na vzdálenost do 1 km</t>
  </si>
  <si>
    <t>1109604152</t>
  </si>
  <si>
    <t>https://podminky.urs.cz/item/CS_URS_2022_01/997221551</t>
  </si>
  <si>
    <t>217,8</t>
  </si>
  <si>
    <t>36</t>
  </si>
  <si>
    <t>997221559</t>
  </si>
  <si>
    <t>Vodorovná doprava suti bez naložení, ale se složením a s hrubým urovnáním Příplatek k ceně za každý další i započatý 1 km přes 1 km</t>
  </si>
  <si>
    <t>-989854013</t>
  </si>
  <si>
    <t>https://podminky.urs.cz/item/CS_URS_2022_01/997221559</t>
  </si>
  <si>
    <t>217,8*19,0</t>
  </si>
  <si>
    <t>37</t>
  </si>
  <si>
    <t>997221.61</t>
  </si>
  <si>
    <t>Vodorovná doprava suti z kusových materiálů do 1 km (živice - bez poplatku za skládku)</t>
  </si>
  <si>
    <t>1454321432</t>
  </si>
  <si>
    <t>69,0</t>
  </si>
  <si>
    <t>38</t>
  </si>
  <si>
    <t>997221569</t>
  </si>
  <si>
    <t>-1948482963</t>
  </si>
  <si>
    <t>https://podminky.urs.cz/item/CS_URS_2022_01/997221569</t>
  </si>
  <si>
    <t>předpoklad celkem 3,5km</t>
  </si>
  <si>
    <t>69*2,5</t>
  </si>
  <si>
    <t>39</t>
  </si>
  <si>
    <t>997221561</t>
  </si>
  <si>
    <t>Vodorovná doprava suti bez naložení, ale se složením a s hrubým urovnáním z kusových materiálů, na vzdálenost do 1 km</t>
  </si>
  <si>
    <t>904255695</t>
  </si>
  <si>
    <t>https://podminky.urs.cz/item/CS_URS_2022_01/997221561</t>
  </si>
  <si>
    <t>333,757-(69,0+217,8)</t>
  </si>
  <si>
    <t>40</t>
  </si>
  <si>
    <t>-1926758301</t>
  </si>
  <si>
    <t>46,957*19,0</t>
  </si>
  <si>
    <t>41</t>
  </si>
  <si>
    <t>997221612</t>
  </si>
  <si>
    <t>Nakládání na dopravní prostředky pro vodorovnou dopravu vybouraných hmot</t>
  </si>
  <si>
    <t>379068285</t>
  </si>
  <si>
    <t>https://podminky.urs.cz/item/CS_URS_2022_01/997221612</t>
  </si>
  <si>
    <t>42</t>
  </si>
  <si>
    <t>997221615</t>
  </si>
  <si>
    <t>Poplatek za uložení stavebního odpadu na skládce (skládkovné) z prostého betonu zatříděného do Katalogu odpadů pod kódem 17 01 01</t>
  </si>
  <si>
    <t>-1697817120</t>
  </si>
  <si>
    <t>https://podminky.urs.cz/item/CS_URS_2022_01/997221615</t>
  </si>
  <si>
    <t>46,957</t>
  </si>
  <si>
    <t>43</t>
  </si>
  <si>
    <t>997221873</t>
  </si>
  <si>
    <t>1774158709</t>
  </si>
  <si>
    <t>https://podminky.urs.cz/item/CS_URS_2022_01/997221873</t>
  </si>
  <si>
    <t>998</t>
  </si>
  <si>
    <t>Přesun hmot</t>
  </si>
  <si>
    <t>44</t>
  </si>
  <si>
    <t>998225111</t>
  </si>
  <si>
    <t>Přesun hmot pro komunikace s krytem z kameniva, monolitickým betonovým nebo živičným dopravní vzdálenost do 200 m jakékoliv délky objektu</t>
  </si>
  <si>
    <t>1161761172</t>
  </si>
  <si>
    <t>https://podminky.urs.cz/item/CS_URS_2022_01/998225111</t>
  </si>
  <si>
    <t>VRN</t>
  </si>
  <si>
    <t>VRN1</t>
  </si>
  <si>
    <t>Průzkumné, geodetické a projektové práce</t>
  </si>
  <si>
    <t>45</t>
  </si>
  <si>
    <t>0123030.0</t>
  </si>
  <si>
    <t>Geodetické práce při stavbě vč. vytyčení sítí</t>
  </si>
  <si>
    <t>1024</t>
  </si>
  <si>
    <t>-888195192</t>
  </si>
  <si>
    <t>46</t>
  </si>
  <si>
    <t>0123030.2</t>
  </si>
  <si>
    <t>Geodetické práce po stavbě vč. dokumentace skutečného provedení stavby</t>
  </si>
  <si>
    <t>-1039752559</t>
  </si>
  <si>
    <t>VRN3</t>
  </si>
  <si>
    <t>Zařízení staveniště</t>
  </si>
  <si>
    <t>47</t>
  </si>
  <si>
    <t>0321030.0</t>
  </si>
  <si>
    <t>1211230412</t>
  </si>
  <si>
    <t>48</t>
  </si>
  <si>
    <t>034303.000</t>
  </si>
  <si>
    <t>DIO (vč. vymezení dočasného vedení pěších při stavbě)</t>
  </si>
  <si>
    <t>1688846940</t>
  </si>
  <si>
    <t>49</t>
  </si>
  <si>
    <t>0345030.1</t>
  </si>
  <si>
    <t>Zkoušky a ostatní měření</t>
  </si>
  <si>
    <t>-973736873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</si>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</sst>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3" xfId="0" applyNumberFormat="1" applyFont="1" applyBorder="1" applyAlignment="1"/>
    <xf numFmtId="166" fontId="32" fillId="0" borderId="14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23" xfId="0" applyFont="1" applyBorder="1" applyAlignment="1" applyProtection="1">
      <alignment horizontal="center" vertical="center"/>
      <protection locked="0"/>
    </xf>
    <xf numFmtId="49" fontId="38" fillId="0" borderId="23" xfId="0" applyNumberFormat="1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left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167" fontId="38" fillId="0" borderId="23" xfId="0" applyNumberFormat="1" applyFont="1" applyBorder="1" applyAlignment="1" applyProtection="1">
      <alignment vertical="center"/>
      <protection locked="0"/>
    </xf>
    <xf numFmtId="4" fontId="38" fillId="3" borderId="23" xfId="0" applyNumberFormat="1" applyFont="1" applyFill="1" applyBorder="1" applyAlignment="1" applyProtection="1">
      <alignment vertical="center"/>
      <protection locked="0"/>
    </xf>
    <xf numFmtId="4" fontId="38" fillId="0" borderId="23" xfId="0" applyNumberFormat="1" applyFont="1" applyBorder="1" applyAlignment="1" applyProtection="1">
      <alignment vertical="center"/>
      <protection locked="0"/>
    </xf>
    <xf numFmtId="0" fontId="39" fillId="0" borderId="4" xfId="0" applyFont="1" applyBorder="1" applyAlignment="1">
      <alignment vertical="center"/>
    </xf>
    <xf numFmtId="0" fontId="38" fillId="3" borderId="15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7172" TargetMode="External" /><Relationship Id="rId2" Type="http://schemas.openxmlformats.org/officeDocument/2006/relationships/hyperlink" Target="https://podminky.urs.cz/item/CS_URS_2022_01/113107222" TargetMode="External" /><Relationship Id="rId3" Type="http://schemas.openxmlformats.org/officeDocument/2006/relationships/hyperlink" Target="https://podminky.urs.cz/item/CS_URS_2022_01/113154222" TargetMode="External" /><Relationship Id="rId4" Type="http://schemas.openxmlformats.org/officeDocument/2006/relationships/hyperlink" Target="https://podminky.urs.cz/item/CS_URS_2022_01/122251104" TargetMode="External" /><Relationship Id="rId5" Type="http://schemas.openxmlformats.org/officeDocument/2006/relationships/hyperlink" Target="https://podminky.urs.cz/item/CS_URS_2022_01/162751119" TargetMode="External" /><Relationship Id="rId6" Type="http://schemas.openxmlformats.org/officeDocument/2006/relationships/hyperlink" Target="https://podminky.urs.cz/item/CS_URS_2022_01/181111111" TargetMode="External" /><Relationship Id="rId7" Type="http://schemas.openxmlformats.org/officeDocument/2006/relationships/hyperlink" Target="https://podminky.urs.cz/item/CS_URS_2022_01/181411131" TargetMode="External" /><Relationship Id="rId8" Type="http://schemas.openxmlformats.org/officeDocument/2006/relationships/hyperlink" Target="https://podminky.urs.cz/item/CS_URS_2022_01/183402121" TargetMode="External" /><Relationship Id="rId9" Type="http://schemas.openxmlformats.org/officeDocument/2006/relationships/hyperlink" Target="https://podminky.urs.cz/item/CS_URS_2022_01/184802111" TargetMode="External" /><Relationship Id="rId10" Type="http://schemas.openxmlformats.org/officeDocument/2006/relationships/hyperlink" Target="https://podminky.urs.cz/item/CS_URS_2022_01/185804312" TargetMode="External" /><Relationship Id="rId11" Type="http://schemas.openxmlformats.org/officeDocument/2006/relationships/hyperlink" Target="https://podminky.urs.cz/item/CS_URS_2022_01/185851121" TargetMode="External" /><Relationship Id="rId12" Type="http://schemas.openxmlformats.org/officeDocument/2006/relationships/hyperlink" Target="https://podminky.urs.cz/item/CS_URS_2022_01/573111112" TargetMode="External" /><Relationship Id="rId13" Type="http://schemas.openxmlformats.org/officeDocument/2006/relationships/hyperlink" Target="https://podminky.urs.cz/item/CS_URS_2022_01/573211108" TargetMode="External" /><Relationship Id="rId14" Type="http://schemas.openxmlformats.org/officeDocument/2006/relationships/hyperlink" Target="https://podminky.urs.cz/item/CS_URS_2022_01/577134111" TargetMode="External" /><Relationship Id="rId15" Type="http://schemas.openxmlformats.org/officeDocument/2006/relationships/hyperlink" Target="https://podminky.urs.cz/item/CS_URS_2022_01/916131213" TargetMode="External" /><Relationship Id="rId16" Type="http://schemas.openxmlformats.org/officeDocument/2006/relationships/hyperlink" Target="https://podminky.urs.cz/item/CS_URS_2022_01/919732211" TargetMode="External" /><Relationship Id="rId17" Type="http://schemas.openxmlformats.org/officeDocument/2006/relationships/hyperlink" Target="https://podminky.urs.cz/item/CS_URS_2022_01/919735111" TargetMode="External" /><Relationship Id="rId18" Type="http://schemas.openxmlformats.org/officeDocument/2006/relationships/hyperlink" Target="https://podminky.urs.cz/item/CS_URS_2022_01/919735122" TargetMode="External" /><Relationship Id="rId19" Type="http://schemas.openxmlformats.org/officeDocument/2006/relationships/hyperlink" Target="https://podminky.urs.cz/item/CS_URS_2022_01/997221551" TargetMode="External" /><Relationship Id="rId20" Type="http://schemas.openxmlformats.org/officeDocument/2006/relationships/hyperlink" Target="https://podminky.urs.cz/item/CS_URS_2022_01/997221559" TargetMode="External" /><Relationship Id="rId21" Type="http://schemas.openxmlformats.org/officeDocument/2006/relationships/hyperlink" Target="https://podminky.urs.cz/item/CS_URS_2022_01/997221569" TargetMode="External" /><Relationship Id="rId22" Type="http://schemas.openxmlformats.org/officeDocument/2006/relationships/hyperlink" Target="https://podminky.urs.cz/item/CS_URS_2022_01/997221561" TargetMode="External" /><Relationship Id="rId23" Type="http://schemas.openxmlformats.org/officeDocument/2006/relationships/hyperlink" Target="https://podminky.urs.cz/item/CS_URS_2022_01/997221569" TargetMode="External" /><Relationship Id="rId24" Type="http://schemas.openxmlformats.org/officeDocument/2006/relationships/hyperlink" Target="https://podminky.urs.cz/item/CS_URS_2022_01/997221612" TargetMode="External" /><Relationship Id="rId25" Type="http://schemas.openxmlformats.org/officeDocument/2006/relationships/hyperlink" Target="https://podminky.urs.cz/item/CS_URS_2022_01/997221615" TargetMode="External" /><Relationship Id="rId26" Type="http://schemas.openxmlformats.org/officeDocument/2006/relationships/hyperlink" Target="https://podminky.urs.cz/item/CS_URS_2022_01/997221873" TargetMode="External" /><Relationship Id="rId27" Type="http://schemas.openxmlformats.org/officeDocument/2006/relationships/hyperlink" Target="https://podminky.urs.cz/item/CS_URS_2022_01/998225111" TargetMode="External" /><Relationship Id="rId2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="1" customFormat="1" ht="36.96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="1" customFormat="1" ht="12" customHeight="1">
      <c r="B7" s="22"/>
      <c r="D7" s="32" t="s">
        <v>19</v>
      </c>
      <c r="K7" s="27" t="s">
        <v>20</v>
      </c>
      <c r="AK7" s="32" t="s">
        <v>21</v>
      </c>
      <c r="AN7" s="27" t="s">
        <v>3</v>
      </c>
      <c r="AR7" s="22"/>
      <c r="BE7" s="31"/>
      <c r="BS7" s="19" t="s">
        <v>7</v>
      </c>
    </row>
    <row r="8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7</v>
      </c>
    </row>
    <row r="9" s="1" customFormat="1" ht="14.4" customHeight="1">
      <c r="B9" s="22"/>
      <c r="AR9" s="22"/>
      <c r="BE9" s="31"/>
      <c r="BS9" s="19" t="s">
        <v>7</v>
      </c>
    </row>
    <row r="10" s="1" customFormat="1" ht="12" customHeight="1">
      <c r="B10" s="22"/>
      <c r="D10" s="32" t="s">
        <v>26</v>
      </c>
      <c r="AK10" s="32" t="s">
        <v>27</v>
      </c>
      <c r="AN10" s="27" t="s">
        <v>3</v>
      </c>
      <c r="AR10" s="22"/>
      <c r="BE10" s="31"/>
      <c r="BS10" s="19" t="s">
        <v>7</v>
      </c>
    </row>
    <row r="11" s="1" customFormat="1" ht="18.48" customHeight="1">
      <c r="B11" s="22"/>
      <c r="E11" s="27" t="s">
        <v>28</v>
      </c>
      <c r="AK11" s="32" t="s">
        <v>29</v>
      </c>
      <c r="AN11" s="27" t="s">
        <v>3</v>
      </c>
      <c r="AR11" s="22"/>
      <c r="BE11" s="31"/>
      <c r="BS11" s="19" t="s">
        <v>7</v>
      </c>
    </row>
    <row r="12" s="1" customFormat="1" ht="6.96" customHeight="1">
      <c r="B12" s="22"/>
      <c r="AR12" s="22"/>
      <c r="BE12" s="31"/>
      <c r="BS12" s="19" t="s">
        <v>7</v>
      </c>
    </row>
    <row r="13" s="1" customFormat="1" ht="12" customHeight="1">
      <c r="B13" s="22"/>
      <c r="D13" s="32" t="s">
        <v>30</v>
      </c>
      <c r="AK13" s="32" t="s">
        <v>27</v>
      </c>
      <c r="AN13" s="34" t="s">
        <v>31</v>
      </c>
      <c r="AR13" s="22"/>
      <c r="BE13" s="31"/>
      <c r="BS13" s="19" t="s">
        <v>7</v>
      </c>
    </row>
    <row r="14">
      <c r="B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N14" s="34" t="s">
        <v>31</v>
      </c>
      <c r="AR14" s="22"/>
      <c r="BE14" s="31"/>
      <c r="BS14" s="19" t="s">
        <v>7</v>
      </c>
    </row>
    <row r="15" s="1" customFormat="1" ht="6.96" customHeight="1">
      <c r="B15" s="22"/>
      <c r="AR15" s="22"/>
      <c r="BE15" s="31"/>
      <c r="BS15" s="19" t="s">
        <v>4</v>
      </c>
    </row>
    <row r="16" s="1" customFormat="1" ht="12" customHeight="1">
      <c r="B16" s="22"/>
      <c r="D16" s="32" t="s">
        <v>32</v>
      </c>
      <c r="AK16" s="32" t="s">
        <v>27</v>
      </c>
      <c r="AN16" s="27" t="s">
        <v>3</v>
      </c>
      <c r="AR16" s="22"/>
      <c r="BE16" s="31"/>
      <c r="BS16" s="19" t="s">
        <v>4</v>
      </c>
    </row>
    <row r="17" s="1" customFormat="1" ht="18.48" customHeight="1">
      <c r="B17" s="22"/>
      <c r="E17" s="27" t="s">
        <v>33</v>
      </c>
      <c r="AK17" s="32" t="s">
        <v>29</v>
      </c>
      <c r="AN17" s="27" t="s">
        <v>3</v>
      </c>
      <c r="AR17" s="22"/>
      <c r="BE17" s="31"/>
      <c r="BS17" s="19" t="s">
        <v>34</v>
      </c>
    </row>
    <row r="18" s="1" customFormat="1" ht="6.96" customHeight="1">
      <c r="B18" s="22"/>
      <c r="AR18" s="22"/>
      <c r="BE18" s="31"/>
      <c r="BS18" s="19" t="s">
        <v>7</v>
      </c>
    </row>
    <row r="19" s="1" customFormat="1" ht="12" customHeight="1">
      <c r="B19" s="22"/>
      <c r="D19" s="32" t="s">
        <v>35</v>
      </c>
      <c r="AK19" s="32" t="s">
        <v>27</v>
      </c>
      <c r="AN19" s="27" t="s">
        <v>3</v>
      </c>
      <c r="AR19" s="22"/>
      <c r="BE19" s="31"/>
      <c r="BS19" s="19" t="s">
        <v>7</v>
      </c>
    </row>
    <row r="20" s="1" customFormat="1" ht="18.48" customHeight="1">
      <c r="B20" s="22"/>
      <c r="E20" s="27" t="s">
        <v>36</v>
      </c>
      <c r="AK20" s="32" t="s">
        <v>29</v>
      </c>
      <c r="AN20" s="27" t="s">
        <v>3</v>
      </c>
      <c r="AR20" s="22"/>
      <c r="BE20" s="31"/>
      <c r="BS20" s="19" t="s">
        <v>4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37</v>
      </c>
      <c r="AR22" s="22"/>
      <c r="BE22" s="31"/>
    </row>
    <row r="23" s="1" customFormat="1" ht="47.25" customHeight="1">
      <c r="B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43</v>
      </c>
      <c r="E29" s="3"/>
      <c r="F29" s="32" t="s">
        <v>44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45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46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47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48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="2" customFormat="1" ht="25.92" customHeight="1">
      <c r="A35" s="38"/>
      <c r="B35" s="39"/>
      <c r="C35" s="48"/>
      <c r="D35" s="49" t="s">
        <v>49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50</v>
      </c>
      <c r="U35" s="50"/>
      <c r="V35" s="50"/>
      <c r="W35" s="50"/>
      <c r="X35" s="52" t="s">
        <v>51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6.96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="2" customFormat="1" ht="6.96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="2" customFormat="1" ht="24.96" customHeight="1">
      <c r="A42" s="38"/>
      <c r="B42" s="39"/>
      <c r="C42" s="23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="2" customFormat="1" ht="6.96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060222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="5" customFormat="1" ht="36.96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ŠTĚTÍ - PŘÍJEZD K NÁDRAŽÍ HNĚVICE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="2" customFormat="1" ht="12" customHeight="1">
      <c r="A47" s="38"/>
      <c r="B47" s="39"/>
      <c r="C47" s="32" t="s">
        <v>22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>Štětí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24</v>
      </c>
      <c r="AJ47" s="38"/>
      <c r="AK47" s="38"/>
      <c r="AL47" s="38"/>
      <c r="AM47" s="64" t="str">
        <f>IF(AN8= "","",AN8)</f>
        <v>15. 2. 2022</v>
      </c>
      <c r="AN47" s="64"/>
      <c r="AO47" s="38"/>
      <c r="AP47" s="38"/>
      <c r="AQ47" s="38"/>
      <c r="AR47" s="39"/>
      <c r="B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="2" customFormat="1" ht="15.15" customHeight="1">
      <c r="A49" s="38"/>
      <c r="B49" s="39"/>
      <c r="C49" s="32" t="s">
        <v>26</v>
      </c>
      <c r="D49" s="38"/>
      <c r="E49" s="38"/>
      <c r="F49" s="38"/>
      <c r="G49" s="38"/>
      <c r="H49" s="38"/>
      <c r="I49" s="38"/>
      <c r="J49" s="38"/>
      <c r="K49" s="38"/>
      <c r="L49" s="4" t="str">
        <f>IF(E11= "","",E11)</f>
        <v>Město Štětí, Mírové náměstí 163, 41108 Štětí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32</v>
      </c>
      <c r="AJ49" s="38"/>
      <c r="AK49" s="38"/>
      <c r="AL49" s="38"/>
      <c r="AM49" s="65" t="str">
        <f>IF(E17="","",E17)</f>
        <v>Projekce dopravní Filip s.r.o.</v>
      </c>
      <c r="AN49" s="4"/>
      <c r="AO49" s="4"/>
      <c r="AP49" s="4"/>
      <c r="AQ49" s="38"/>
      <c r="AR49" s="39"/>
      <c r="AS49" s="66" t="s">
        <v>53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="2" customFormat="1" ht="15.15" customHeight="1">
      <c r="A50" s="38"/>
      <c r="B50" s="39"/>
      <c r="C50" s="32" t="s">
        <v>30</v>
      </c>
      <c r="D50" s="38"/>
      <c r="E50" s="38"/>
      <c r="F50" s="38"/>
      <c r="G50" s="38"/>
      <c r="H50" s="38"/>
      <c r="I50" s="38"/>
      <c r="J50" s="38"/>
      <c r="K50" s="38"/>
      <c r="L50" s="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35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="2" customFormat="1" ht="29.28" customHeight="1">
      <c r="A52" s="38"/>
      <c r="B52" s="39"/>
      <c r="C52" s="74" t="s">
        <v>54</v>
      </c>
      <c r="D52" s="75"/>
      <c r="E52" s="75"/>
      <c r="F52" s="75"/>
      <c r="G52" s="75"/>
      <c r="H52" s="76"/>
      <c r="I52" s="77" t="s">
        <v>55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56</v>
      </c>
      <c r="AH52" s="75"/>
      <c r="AI52" s="75"/>
      <c r="AJ52" s="75"/>
      <c r="AK52" s="75"/>
      <c r="AL52" s="75"/>
      <c r="AM52" s="75"/>
      <c r="AN52" s="77" t="s">
        <v>57</v>
      </c>
      <c r="AO52" s="75"/>
      <c r="AP52" s="75"/>
      <c r="AQ52" s="79" t="s">
        <v>58</v>
      </c>
      <c r="AR52" s="39"/>
      <c r="AS52" s="80" t="s">
        <v>59</v>
      </c>
      <c r="AT52" s="81" t="s">
        <v>60</v>
      </c>
      <c r="AU52" s="81" t="s">
        <v>61</v>
      </c>
      <c r="AV52" s="81" t="s">
        <v>62</v>
      </c>
      <c r="AW52" s="81" t="s">
        <v>63</v>
      </c>
      <c r="AX52" s="81" t="s">
        <v>64</v>
      </c>
      <c r="AY52" s="81" t="s">
        <v>65</v>
      </c>
      <c r="AZ52" s="81" t="s">
        <v>66</v>
      </c>
      <c r="BA52" s="81" t="s">
        <v>67</v>
      </c>
      <c r="BB52" s="81" t="s">
        <v>68</v>
      </c>
      <c r="BC52" s="81" t="s">
        <v>69</v>
      </c>
      <c r="BD52" s="82" t="s">
        <v>70</v>
      </c>
      <c r="BE52" s="38"/>
    </row>
    <row r="53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="6" customFormat="1" ht="32.4" customHeight="1">
      <c r="A54" s="6"/>
      <c r="B54" s="86"/>
      <c r="C54" s="87" t="s">
        <v>71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ROUND(AS55,2)</f>
        <v>0</v>
      </c>
      <c r="AT54" s="93">
        <f>ROUND(SUM(AV54:AW54),2)</f>
        <v>0</v>
      </c>
      <c r="AU54" s="94">
        <f>ROUND(AU55,5)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ROUND(AZ55,2)</f>
        <v>0</v>
      </c>
      <c r="BA54" s="93">
        <f>ROUND(BA55,2)</f>
        <v>0</v>
      </c>
      <c r="BB54" s="93">
        <f>ROUND(BB55,2)</f>
        <v>0</v>
      </c>
      <c r="BC54" s="93">
        <f>ROUND(BC55,2)</f>
        <v>0</v>
      </c>
      <c r="BD54" s="95">
        <f>ROUND(BD55,2)</f>
        <v>0</v>
      </c>
      <c r="BE54" s="6"/>
      <c r="BS54" s="96" t="s">
        <v>72</v>
      </c>
      <c r="BT54" s="96" t="s">
        <v>73</v>
      </c>
      <c r="BU54" s="97" t="s">
        <v>74</v>
      </c>
      <c r="BV54" s="96" t="s">
        <v>75</v>
      </c>
      <c r="BW54" s="96" t="s">
        <v>5</v>
      </c>
      <c r="BX54" s="96" t="s">
        <v>76</v>
      </c>
      <c r="CL54" s="96" t="s">
        <v>20</v>
      </c>
    </row>
    <row r="55" s="7" customFormat="1" ht="16.5" customHeight="1">
      <c r="A55" s="98" t="s">
        <v>77</v>
      </c>
      <c r="B55" s="99"/>
      <c r="C55" s="100"/>
      <c r="D55" s="101" t="s">
        <v>78</v>
      </c>
      <c r="E55" s="101"/>
      <c r="F55" s="101"/>
      <c r="G55" s="101"/>
      <c r="H55" s="101"/>
      <c r="I55" s="102"/>
      <c r="J55" s="101" t="s">
        <v>79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'SO101 - Komunikace a zpev...'!J30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80</v>
      </c>
      <c r="AR55" s="99"/>
      <c r="AS55" s="105">
        <v>0</v>
      </c>
      <c r="AT55" s="106">
        <f>ROUND(SUM(AV55:AW55),2)</f>
        <v>0</v>
      </c>
      <c r="AU55" s="107">
        <f>'SO101 - Komunikace a zpev...'!P88</f>
        <v>0</v>
      </c>
      <c r="AV55" s="106">
        <f>'SO101 - Komunikace a zpev...'!J33</f>
        <v>0</v>
      </c>
      <c r="AW55" s="106">
        <f>'SO101 - Komunikace a zpev...'!J34</f>
        <v>0</v>
      </c>
      <c r="AX55" s="106">
        <f>'SO101 - Komunikace a zpev...'!J35</f>
        <v>0</v>
      </c>
      <c r="AY55" s="106">
        <f>'SO101 - Komunikace a zpev...'!J36</f>
        <v>0</v>
      </c>
      <c r="AZ55" s="106">
        <f>'SO101 - Komunikace a zpev...'!F33</f>
        <v>0</v>
      </c>
      <c r="BA55" s="106">
        <f>'SO101 - Komunikace a zpev...'!F34</f>
        <v>0</v>
      </c>
      <c r="BB55" s="106">
        <f>'SO101 - Komunikace a zpev...'!F35</f>
        <v>0</v>
      </c>
      <c r="BC55" s="106">
        <f>'SO101 - Komunikace a zpev...'!F36</f>
        <v>0</v>
      </c>
      <c r="BD55" s="108">
        <f>'SO101 - Komunikace a zpev...'!F37</f>
        <v>0</v>
      </c>
      <c r="BE55" s="7"/>
      <c r="BT55" s="109" t="s">
        <v>81</v>
      </c>
      <c r="BV55" s="109" t="s">
        <v>75</v>
      </c>
      <c r="BW55" s="109" t="s">
        <v>82</v>
      </c>
      <c r="BX55" s="109" t="s">
        <v>5</v>
      </c>
      <c r="CL55" s="109" t="s">
        <v>83</v>
      </c>
      <c r="CM55" s="109" t="s">
        <v>84</v>
      </c>
    </row>
    <row r="56" s="2" customFormat="1" ht="30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101 - Komunikace a zpev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84</v>
      </c>
    </row>
    <row r="4" s="1" customFormat="1" ht="24.96" customHeight="1">
      <c r="B4" s="22"/>
      <c r="D4" s="23" t="s">
        <v>85</v>
      </c>
      <c r="L4" s="22"/>
      <c r="M4" s="110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11" t="str">
        <f>'Rekapitulace stavby'!K6</f>
        <v>ŠTĚTÍ - PŘÍJEZD K NÁDRAŽÍ HNĚVICE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86</v>
      </c>
      <c r="E8" s="38"/>
      <c r="F8" s="38"/>
      <c r="G8" s="38"/>
      <c r="H8" s="38"/>
      <c r="I8" s="38"/>
      <c r="J8" s="38"/>
      <c r="K8" s="38"/>
      <c r="L8" s="112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2" t="s">
        <v>87</v>
      </c>
      <c r="F9" s="38"/>
      <c r="G9" s="38"/>
      <c r="H9" s="38"/>
      <c r="I9" s="38"/>
      <c r="J9" s="38"/>
      <c r="K9" s="38"/>
      <c r="L9" s="11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83</v>
      </c>
      <c r="G11" s="38"/>
      <c r="H11" s="38"/>
      <c r="I11" s="32" t="s">
        <v>21</v>
      </c>
      <c r="J11" s="27" t="s">
        <v>3</v>
      </c>
      <c r="K11" s="38"/>
      <c r="L11" s="1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4" t="str">
        <f>'Rekapitulace stavby'!AN8</f>
        <v>15. 2. 2022</v>
      </c>
      <c r="K12" s="38"/>
      <c r="L12" s="11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26</v>
      </c>
      <c r="E14" s="38"/>
      <c r="F14" s="38"/>
      <c r="G14" s="38"/>
      <c r="H14" s="38"/>
      <c r="I14" s="32" t="s">
        <v>27</v>
      </c>
      <c r="J14" s="27" t="s">
        <v>3</v>
      </c>
      <c r="K14" s="38"/>
      <c r="L14" s="11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">
        <v>28</v>
      </c>
      <c r="F15" s="38"/>
      <c r="G15" s="38"/>
      <c r="H15" s="38"/>
      <c r="I15" s="32" t="s">
        <v>29</v>
      </c>
      <c r="J15" s="27" t="s">
        <v>3</v>
      </c>
      <c r="K15" s="38"/>
      <c r="L15" s="11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27</v>
      </c>
      <c r="J17" s="33" t="str">
        <f>'Rekapitulace stavby'!AN13</f>
        <v>Vyplň údaj</v>
      </c>
      <c r="K17" s="38"/>
      <c r="L17" s="11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27</v>
      </c>
      <c r="J20" s="27" t="s">
        <v>3</v>
      </c>
      <c r="K20" s="38"/>
      <c r="L20" s="112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33</v>
      </c>
      <c r="F21" s="38"/>
      <c r="G21" s="38"/>
      <c r="H21" s="38"/>
      <c r="I21" s="32" t="s">
        <v>29</v>
      </c>
      <c r="J21" s="27" t="s">
        <v>3</v>
      </c>
      <c r="K21" s="38"/>
      <c r="L21" s="112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27</v>
      </c>
      <c r="J23" s="27" t="str">
        <f>IF('Rekapitulace stavby'!AN19="","",'Rekapitulace stavby'!AN19)</f>
        <v/>
      </c>
      <c r="K23" s="38"/>
      <c r="L23" s="11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1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37</v>
      </c>
      <c r="E26" s="38"/>
      <c r="F26" s="38"/>
      <c r="G26" s="38"/>
      <c r="H26" s="38"/>
      <c r="I26" s="38"/>
      <c r="J26" s="38"/>
      <c r="K26" s="38"/>
      <c r="L26" s="112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35.25" customHeight="1">
      <c r="A27" s="113"/>
      <c r="B27" s="114"/>
      <c r="C27" s="113"/>
      <c r="D27" s="113"/>
      <c r="E27" s="36" t="s">
        <v>88</v>
      </c>
      <c r="F27" s="36"/>
      <c r="G27" s="36"/>
      <c r="H27" s="3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2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2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16" t="s">
        <v>39</v>
      </c>
      <c r="E30" s="38"/>
      <c r="F30" s="38"/>
      <c r="G30" s="38"/>
      <c r="H30" s="38"/>
      <c r="I30" s="38"/>
      <c r="J30" s="90">
        <f>ROUND(J88, 2)</f>
        <v>0</v>
      </c>
      <c r="K30" s="38"/>
      <c r="L30" s="11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2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41</v>
      </c>
      <c r="G32" s="38"/>
      <c r="H32" s="38"/>
      <c r="I32" s="43" t="s">
        <v>40</v>
      </c>
      <c r="J32" s="43" t="s">
        <v>42</v>
      </c>
      <c r="K32" s="38"/>
      <c r="L32" s="112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17" t="s">
        <v>43</v>
      </c>
      <c r="E33" s="32" t="s">
        <v>44</v>
      </c>
      <c r="F33" s="118">
        <f>ROUND((SUM(BE88:BE224)),  2)</f>
        <v>0</v>
      </c>
      <c r="G33" s="38"/>
      <c r="H33" s="38"/>
      <c r="I33" s="119">
        <v>0.20999999999999999</v>
      </c>
      <c r="J33" s="118">
        <f>ROUND(((SUM(BE88:BE224))*I33),  2)</f>
        <v>0</v>
      </c>
      <c r="K33" s="38"/>
      <c r="L33" s="112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45</v>
      </c>
      <c r="F34" s="118">
        <f>ROUND((SUM(BF88:BF224)),  2)</f>
        <v>0</v>
      </c>
      <c r="G34" s="38"/>
      <c r="H34" s="38"/>
      <c r="I34" s="119">
        <v>0.14999999999999999</v>
      </c>
      <c r="J34" s="118">
        <f>ROUND(((SUM(BF88:BF224))*I34),  2)</f>
        <v>0</v>
      </c>
      <c r="K34" s="38"/>
      <c r="L34" s="11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46</v>
      </c>
      <c r="F35" s="118">
        <f>ROUND((SUM(BG88:BG224)),  2)</f>
        <v>0</v>
      </c>
      <c r="G35" s="38"/>
      <c r="H35" s="38"/>
      <c r="I35" s="119">
        <v>0.20999999999999999</v>
      </c>
      <c r="J35" s="118">
        <f>0</f>
        <v>0</v>
      </c>
      <c r="K35" s="38"/>
      <c r="L35" s="112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47</v>
      </c>
      <c r="F36" s="118">
        <f>ROUND((SUM(BH88:BH224)),  2)</f>
        <v>0</v>
      </c>
      <c r="G36" s="38"/>
      <c r="H36" s="38"/>
      <c r="I36" s="119">
        <v>0.14999999999999999</v>
      </c>
      <c r="J36" s="118">
        <f>0</f>
        <v>0</v>
      </c>
      <c r="K36" s="38"/>
      <c r="L36" s="112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48</v>
      </c>
      <c r="F37" s="118">
        <f>ROUND((SUM(BI88:BI224)),  2)</f>
        <v>0</v>
      </c>
      <c r="G37" s="38"/>
      <c r="H37" s="38"/>
      <c r="I37" s="119">
        <v>0</v>
      </c>
      <c r="J37" s="118">
        <f>0</f>
        <v>0</v>
      </c>
      <c r="K37" s="38"/>
      <c r="L37" s="112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0"/>
      <c r="D39" s="121" t="s">
        <v>49</v>
      </c>
      <c r="E39" s="76"/>
      <c r="F39" s="76"/>
      <c r="G39" s="122" t="s">
        <v>50</v>
      </c>
      <c r="H39" s="123" t="s">
        <v>51</v>
      </c>
      <c r="I39" s="76"/>
      <c r="J39" s="124">
        <f>SUM(J30:J37)</f>
        <v>0</v>
      </c>
      <c r="K39" s="125"/>
      <c r="L39" s="11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2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89</v>
      </c>
      <c r="D45" s="38"/>
      <c r="E45" s="38"/>
      <c r="F45" s="38"/>
      <c r="G45" s="38"/>
      <c r="H45" s="38"/>
      <c r="I45" s="38"/>
      <c r="J45" s="38"/>
      <c r="K45" s="38"/>
      <c r="L45" s="11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11" t="str">
        <f>E7</f>
        <v>ŠTĚTÍ - PŘÍJEZD K NÁDRAŽÍ HNĚVICE</v>
      </c>
      <c r="F48" s="32"/>
      <c r="G48" s="32"/>
      <c r="H48" s="32"/>
      <c r="I48" s="38"/>
      <c r="J48" s="38"/>
      <c r="K48" s="38"/>
      <c r="L48" s="11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86</v>
      </c>
      <c r="D49" s="38"/>
      <c r="E49" s="38"/>
      <c r="F49" s="38"/>
      <c r="G49" s="38"/>
      <c r="H49" s="38"/>
      <c r="I49" s="38"/>
      <c r="J49" s="38"/>
      <c r="K49" s="38"/>
      <c r="L49" s="11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62" t="str">
        <f>E9</f>
        <v>SO101 - Komunikace a zpevněné plochy</v>
      </c>
      <c r="F50" s="38"/>
      <c r="G50" s="38"/>
      <c r="H50" s="38"/>
      <c r="I50" s="38"/>
      <c r="J50" s="38"/>
      <c r="K50" s="38"/>
      <c r="L50" s="11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22</v>
      </c>
      <c r="D52" s="38"/>
      <c r="E52" s="38"/>
      <c r="F52" s="27" t="str">
        <f>F12</f>
        <v>Štětí</v>
      </c>
      <c r="G52" s="38"/>
      <c r="H52" s="38"/>
      <c r="I52" s="32" t="s">
        <v>24</v>
      </c>
      <c r="J52" s="64" t="str">
        <f>IF(J12="","",J12)</f>
        <v>15. 2. 2022</v>
      </c>
      <c r="K52" s="38"/>
      <c r="L52" s="11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26</v>
      </c>
      <c r="D54" s="38"/>
      <c r="E54" s="38"/>
      <c r="F54" s="27" t="str">
        <f>E15</f>
        <v>Město Štětí, Mírové náměstí 163, 41108 Štětí</v>
      </c>
      <c r="G54" s="38"/>
      <c r="H54" s="38"/>
      <c r="I54" s="32" t="s">
        <v>32</v>
      </c>
      <c r="J54" s="36" t="str">
        <f>E21</f>
        <v>Projekce dopravní Filip s.r.o.</v>
      </c>
      <c r="K54" s="38"/>
      <c r="L54" s="11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1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26" t="s">
        <v>90</v>
      </c>
      <c r="D57" s="120"/>
      <c r="E57" s="120"/>
      <c r="F57" s="120"/>
      <c r="G57" s="120"/>
      <c r="H57" s="120"/>
      <c r="I57" s="120"/>
      <c r="J57" s="127" t="s">
        <v>91</v>
      </c>
      <c r="K57" s="120"/>
      <c r="L57" s="11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28" t="s">
        <v>71</v>
      </c>
      <c r="D59" s="38"/>
      <c r="E59" s="38"/>
      <c r="F59" s="38"/>
      <c r="G59" s="38"/>
      <c r="H59" s="38"/>
      <c r="I59" s="38"/>
      <c r="J59" s="90">
        <f>J88</f>
        <v>0</v>
      </c>
      <c r="K59" s="38"/>
      <c r="L59" s="11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92</v>
      </c>
    </row>
    <row r="60" s="9" customFormat="1" ht="24.96" customHeight="1">
      <c r="A60" s="9"/>
      <c r="B60" s="129"/>
      <c r="C60" s="9"/>
      <c r="D60" s="130" t="s">
        <v>93</v>
      </c>
      <c r="E60" s="131"/>
      <c r="F60" s="131"/>
      <c r="G60" s="131"/>
      <c r="H60" s="131"/>
      <c r="I60" s="131"/>
      <c r="J60" s="132">
        <f>J89</f>
        <v>0</v>
      </c>
      <c r="K60" s="9"/>
      <c r="L60" s="12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3"/>
      <c r="C61" s="10"/>
      <c r="D61" s="134" t="s">
        <v>94</v>
      </c>
      <c r="E61" s="135"/>
      <c r="F61" s="135"/>
      <c r="G61" s="135"/>
      <c r="H61" s="135"/>
      <c r="I61" s="135"/>
      <c r="J61" s="136">
        <f>J90</f>
        <v>0</v>
      </c>
      <c r="K61" s="10"/>
      <c r="L61" s="13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3"/>
      <c r="C62" s="10"/>
      <c r="D62" s="134" t="s">
        <v>95</v>
      </c>
      <c r="E62" s="135"/>
      <c r="F62" s="135"/>
      <c r="G62" s="135"/>
      <c r="H62" s="135"/>
      <c r="I62" s="135"/>
      <c r="J62" s="136">
        <f>J134</f>
        <v>0</v>
      </c>
      <c r="K62" s="10"/>
      <c r="L62" s="13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3"/>
      <c r="C63" s="10"/>
      <c r="D63" s="134" t="s">
        <v>96</v>
      </c>
      <c r="E63" s="135"/>
      <c r="F63" s="135"/>
      <c r="G63" s="135"/>
      <c r="H63" s="135"/>
      <c r="I63" s="135"/>
      <c r="J63" s="136">
        <f>J152</f>
        <v>0</v>
      </c>
      <c r="K63" s="10"/>
      <c r="L63" s="13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33"/>
      <c r="C64" s="10"/>
      <c r="D64" s="134" t="s">
        <v>97</v>
      </c>
      <c r="E64" s="135"/>
      <c r="F64" s="135"/>
      <c r="G64" s="135"/>
      <c r="H64" s="135"/>
      <c r="I64" s="135"/>
      <c r="J64" s="136">
        <f>J181</f>
        <v>0</v>
      </c>
      <c r="K64" s="10"/>
      <c r="L64" s="13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33"/>
      <c r="C65" s="10"/>
      <c r="D65" s="134" t="s">
        <v>98</v>
      </c>
      <c r="E65" s="135"/>
      <c r="F65" s="135"/>
      <c r="G65" s="135"/>
      <c r="H65" s="135"/>
      <c r="I65" s="135"/>
      <c r="J65" s="136">
        <f>J214</f>
        <v>0</v>
      </c>
      <c r="K65" s="10"/>
      <c r="L65" s="13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29"/>
      <c r="C66" s="9"/>
      <c r="D66" s="130" t="s">
        <v>99</v>
      </c>
      <c r="E66" s="131"/>
      <c r="F66" s="131"/>
      <c r="G66" s="131"/>
      <c r="H66" s="131"/>
      <c r="I66" s="131"/>
      <c r="J66" s="132">
        <f>J217</f>
        <v>0</v>
      </c>
      <c r="K66" s="9"/>
      <c r="L66" s="12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33"/>
      <c r="C67" s="10"/>
      <c r="D67" s="134" t="s">
        <v>100</v>
      </c>
      <c r="E67" s="135"/>
      <c r="F67" s="135"/>
      <c r="G67" s="135"/>
      <c r="H67" s="135"/>
      <c r="I67" s="135"/>
      <c r="J67" s="136">
        <f>J218</f>
        <v>0</v>
      </c>
      <c r="K67" s="10"/>
      <c r="L67" s="1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33"/>
      <c r="C68" s="10"/>
      <c r="D68" s="134" t="s">
        <v>101</v>
      </c>
      <c r="E68" s="135"/>
      <c r="F68" s="135"/>
      <c r="G68" s="135"/>
      <c r="H68" s="135"/>
      <c r="I68" s="135"/>
      <c r="J68" s="136">
        <f>J221</f>
        <v>0</v>
      </c>
      <c r="K68" s="10"/>
      <c r="L68" s="13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12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112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="2" customFormat="1" ht="6.96" customHeight="1">
      <c r="A74" s="38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112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4.96" customHeight="1">
      <c r="A75" s="38"/>
      <c r="B75" s="39"/>
      <c r="C75" s="23" t="s">
        <v>102</v>
      </c>
      <c r="D75" s="38"/>
      <c r="E75" s="38"/>
      <c r="F75" s="38"/>
      <c r="G75" s="38"/>
      <c r="H75" s="38"/>
      <c r="I75" s="38"/>
      <c r="J75" s="38"/>
      <c r="K75" s="38"/>
      <c r="L75" s="112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2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17</v>
      </c>
      <c r="D77" s="38"/>
      <c r="E77" s="38"/>
      <c r="F77" s="38"/>
      <c r="G77" s="38"/>
      <c r="H77" s="38"/>
      <c r="I77" s="38"/>
      <c r="J77" s="38"/>
      <c r="K77" s="38"/>
      <c r="L77" s="112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38"/>
      <c r="D78" s="38"/>
      <c r="E78" s="111" t="str">
        <f>E7</f>
        <v>ŠTĚTÍ - PŘÍJEZD K NÁDRAŽÍ HNĚVICE</v>
      </c>
      <c r="F78" s="32"/>
      <c r="G78" s="32"/>
      <c r="H78" s="32"/>
      <c r="I78" s="38"/>
      <c r="J78" s="38"/>
      <c r="K78" s="38"/>
      <c r="L78" s="112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86</v>
      </c>
      <c r="D79" s="38"/>
      <c r="E79" s="38"/>
      <c r="F79" s="38"/>
      <c r="G79" s="38"/>
      <c r="H79" s="38"/>
      <c r="I79" s="38"/>
      <c r="J79" s="38"/>
      <c r="K79" s="38"/>
      <c r="L79" s="112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6.5" customHeight="1">
      <c r="A80" s="38"/>
      <c r="B80" s="39"/>
      <c r="C80" s="38"/>
      <c r="D80" s="38"/>
      <c r="E80" s="62" t="str">
        <f>E9</f>
        <v>SO101 - Komunikace a zpevněné plochy</v>
      </c>
      <c r="F80" s="38"/>
      <c r="G80" s="38"/>
      <c r="H80" s="38"/>
      <c r="I80" s="38"/>
      <c r="J80" s="38"/>
      <c r="K80" s="38"/>
      <c r="L80" s="112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2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22</v>
      </c>
      <c r="D82" s="38"/>
      <c r="E82" s="38"/>
      <c r="F82" s="27" t="str">
        <f>F12</f>
        <v>Štětí</v>
      </c>
      <c r="G82" s="38"/>
      <c r="H82" s="38"/>
      <c r="I82" s="32" t="s">
        <v>24</v>
      </c>
      <c r="J82" s="64" t="str">
        <f>IF(J12="","",J12)</f>
        <v>15. 2. 2022</v>
      </c>
      <c r="K82" s="38"/>
      <c r="L82" s="112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112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25.65" customHeight="1">
      <c r="A84" s="38"/>
      <c r="B84" s="39"/>
      <c r="C84" s="32" t="s">
        <v>26</v>
      </c>
      <c r="D84" s="38"/>
      <c r="E84" s="38"/>
      <c r="F84" s="27" t="str">
        <f>E15</f>
        <v>Město Štětí, Mírové náměstí 163, 41108 Štětí</v>
      </c>
      <c r="G84" s="38"/>
      <c r="H84" s="38"/>
      <c r="I84" s="32" t="s">
        <v>32</v>
      </c>
      <c r="J84" s="36" t="str">
        <f>E21</f>
        <v>Projekce dopravní Filip s.r.o.</v>
      </c>
      <c r="K84" s="38"/>
      <c r="L84" s="112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30</v>
      </c>
      <c r="D85" s="38"/>
      <c r="E85" s="38"/>
      <c r="F85" s="27" t="str">
        <f>IF(E18="","",E18)</f>
        <v>Vyplň údaj</v>
      </c>
      <c r="G85" s="38"/>
      <c r="H85" s="38"/>
      <c r="I85" s="32" t="s">
        <v>35</v>
      </c>
      <c r="J85" s="36" t="str">
        <f>E24</f>
        <v xml:space="preserve"> </v>
      </c>
      <c r="K85" s="38"/>
      <c r="L85" s="112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0.32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112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11" customFormat="1" ht="29.28" customHeight="1">
      <c r="A87" s="137"/>
      <c r="B87" s="138"/>
      <c r="C87" s="139" t="s">
        <v>103</v>
      </c>
      <c r="D87" s="140" t="s">
        <v>58</v>
      </c>
      <c r="E87" s="140" t="s">
        <v>54</v>
      </c>
      <c r="F87" s="140" t="s">
        <v>55</v>
      </c>
      <c r="G87" s="140" t="s">
        <v>104</v>
      </c>
      <c r="H87" s="140" t="s">
        <v>105</v>
      </c>
      <c r="I87" s="140" t="s">
        <v>106</v>
      </c>
      <c r="J87" s="140" t="s">
        <v>91</v>
      </c>
      <c r="K87" s="141" t="s">
        <v>107</v>
      </c>
      <c r="L87" s="142"/>
      <c r="M87" s="80" t="s">
        <v>3</v>
      </c>
      <c r="N87" s="81" t="s">
        <v>43</v>
      </c>
      <c r="O87" s="81" t="s">
        <v>108</v>
      </c>
      <c r="P87" s="81" t="s">
        <v>109</v>
      </c>
      <c r="Q87" s="81" t="s">
        <v>110</v>
      </c>
      <c r="R87" s="81" t="s">
        <v>111</v>
      </c>
      <c r="S87" s="81" t="s">
        <v>112</v>
      </c>
      <c r="T87" s="82" t="s">
        <v>113</v>
      </c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</row>
    <row r="88" s="2" customFormat="1" ht="22.8" customHeight="1">
      <c r="A88" s="38"/>
      <c r="B88" s="39"/>
      <c r="C88" s="87" t="s">
        <v>114</v>
      </c>
      <c r="D88" s="38"/>
      <c r="E88" s="38"/>
      <c r="F88" s="38"/>
      <c r="G88" s="38"/>
      <c r="H88" s="38"/>
      <c r="I88" s="38"/>
      <c r="J88" s="143">
        <f>BK88</f>
        <v>0</v>
      </c>
      <c r="K88" s="38"/>
      <c r="L88" s="39"/>
      <c r="M88" s="83"/>
      <c r="N88" s="68"/>
      <c r="O88" s="84"/>
      <c r="P88" s="144">
        <f>P89+P217</f>
        <v>0</v>
      </c>
      <c r="Q88" s="84"/>
      <c r="R88" s="144">
        <f>R89+R217</f>
        <v>55.423752000000007</v>
      </c>
      <c r="S88" s="84"/>
      <c r="T88" s="145">
        <f>T89+T217</f>
        <v>333.757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9" t="s">
        <v>72</v>
      </c>
      <c r="AU88" s="19" t="s">
        <v>92</v>
      </c>
      <c r="BK88" s="146">
        <f>BK89+BK217</f>
        <v>0</v>
      </c>
    </row>
    <row r="89" s="12" customFormat="1" ht="25.92" customHeight="1">
      <c r="A89" s="12"/>
      <c r="B89" s="147"/>
      <c r="C89" s="12"/>
      <c r="D89" s="148" t="s">
        <v>72</v>
      </c>
      <c r="E89" s="149" t="s">
        <v>115</v>
      </c>
      <c r="F89" s="149" t="s">
        <v>116</v>
      </c>
      <c r="G89" s="12"/>
      <c r="H89" s="12"/>
      <c r="I89" s="150"/>
      <c r="J89" s="151">
        <f>BK89</f>
        <v>0</v>
      </c>
      <c r="K89" s="12"/>
      <c r="L89" s="147"/>
      <c r="M89" s="152"/>
      <c r="N89" s="153"/>
      <c r="O89" s="153"/>
      <c r="P89" s="154">
        <f>P90+P134+P152+P181+P214</f>
        <v>0</v>
      </c>
      <c r="Q89" s="153"/>
      <c r="R89" s="154">
        <f>R90+R134+R152+R181+R214</f>
        <v>55.423752000000007</v>
      </c>
      <c r="S89" s="153"/>
      <c r="T89" s="155">
        <f>T90+T134+T152+T181+T214</f>
        <v>333.757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48" t="s">
        <v>81</v>
      </c>
      <c r="AT89" s="156" t="s">
        <v>72</v>
      </c>
      <c r="AU89" s="156" t="s">
        <v>73</v>
      </c>
      <c r="AY89" s="148" t="s">
        <v>117</v>
      </c>
      <c r="BK89" s="157">
        <f>BK90+BK134+BK152+BK181+BK214</f>
        <v>0</v>
      </c>
    </row>
    <row r="90" s="12" customFormat="1" ht="22.8" customHeight="1">
      <c r="A90" s="12"/>
      <c r="B90" s="147"/>
      <c r="C90" s="12"/>
      <c r="D90" s="148" t="s">
        <v>72</v>
      </c>
      <c r="E90" s="158" t="s">
        <v>81</v>
      </c>
      <c r="F90" s="158" t="s">
        <v>118</v>
      </c>
      <c r="G90" s="12"/>
      <c r="H90" s="12"/>
      <c r="I90" s="150"/>
      <c r="J90" s="159">
        <f>BK90</f>
        <v>0</v>
      </c>
      <c r="K90" s="12"/>
      <c r="L90" s="147"/>
      <c r="M90" s="152"/>
      <c r="N90" s="153"/>
      <c r="O90" s="153"/>
      <c r="P90" s="154">
        <f>SUM(P91:P133)</f>
        <v>0</v>
      </c>
      <c r="Q90" s="153"/>
      <c r="R90" s="154">
        <f>SUM(R91:R133)</f>
        <v>17.581990000000001</v>
      </c>
      <c r="S90" s="153"/>
      <c r="T90" s="155">
        <f>SUM(T91:T133)</f>
        <v>333.757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48" t="s">
        <v>81</v>
      </c>
      <c r="AT90" s="156" t="s">
        <v>72</v>
      </c>
      <c r="AU90" s="156" t="s">
        <v>81</v>
      </c>
      <c r="AY90" s="148" t="s">
        <v>117</v>
      </c>
      <c r="BK90" s="157">
        <f>SUM(BK91:BK133)</f>
        <v>0</v>
      </c>
    </row>
    <row r="91" s="2" customFormat="1" ht="24.15" customHeight="1">
      <c r="A91" s="38"/>
      <c r="B91" s="160"/>
      <c r="C91" s="161" t="s">
        <v>81</v>
      </c>
      <c r="D91" s="161" t="s">
        <v>119</v>
      </c>
      <c r="E91" s="162" t="s">
        <v>120</v>
      </c>
      <c r="F91" s="163" t="s">
        <v>121</v>
      </c>
      <c r="G91" s="164" t="s">
        <v>122</v>
      </c>
      <c r="H91" s="165">
        <v>2</v>
      </c>
      <c r="I91" s="166"/>
      <c r="J91" s="167">
        <f>ROUND(I91*H91,2)</f>
        <v>0</v>
      </c>
      <c r="K91" s="163" t="s">
        <v>3</v>
      </c>
      <c r="L91" s="39"/>
      <c r="M91" s="168" t="s">
        <v>3</v>
      </c>
      <c r="N91" s="169" t="s">
        <v>44</v>
      </c>
      <c r="O91" s="72"/>
      <c r="P91" s="170">
        <f>O91*H91</f>
        <v>0</v>
      </c>
      <c r="Q91" s="170">
        <v>0</v>
      </c>
      <c r="R91" s="170">
        <f>Q91*H91</f>
        <v>0</v>
      </c>
      <c r="S91" s="170">
        <v>0</v>
      </c>
      <c r="T91" s="171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72" t="s">
        <v>123</v>
      </c>
      <c r="AT91" s="172" t="s">
        <v>119</v>
      </c>
      <c r="AU91" s="172" t="s">
        <v>84</v>
      </c>
      <c r="AY91" s="19" t="s">
        <v>117</v>
      </c>
      <c r="BE91" s="173">
        <f>IF(N91="základní",J91,0)</f>
        <v>0</v>
      </c>
      <c r="BF91" s="173">
        <f>IF(N91="snížená",J91,0)</f>
        <v>0</v>
      </c>
      <c r="BG91" s="173">
        <f>IF(N91="zákl. přenesená",J91,0)</f>
        <v>0</v>
      </c>
      <c r="BH91" s="173">
        <f>IF(N91="sníž. přenesená",J91,0)</f>
        <v>0</v>
      </c>
      <c r="BI91" s="173">
        <f>IF(N91="nulová",J91,0)</f>
        <v>0</v>
      </c>
      <c r="BJ91" s="19" t="s">
        <v>81</v>
      </c>
      <c r="BK91" s="173">
        <f>ROUND(I91*H91,2)</f>
        <v>0</v>
      </c>
      <c r="BL91" s="19" t="s">
        <v>123</v>
      </c>
      <c r="BM91" s="172" t="s">
        <v>124</v>
      </c>
    </row>
    <row r="92" s="13" customFormat="1">
      <c r="A92" s="13"/>
      <c r="B92" s="174"/>
      <c r="C92" s="13"/>
      <c r="D92" s="175" t="s">
        <v>125</v>
      </c>
      <c r="E92" s="176" t="s">
        <v>3</v>
      </c>
      <c r="F92" s="177" t="s">
        <v>84</v>
      </c>
      <c r="G92" s="13"/>
      <c r="H92" s="178">
        <v>2</v>
      </c>
      <c r="I92" s="179"/>
      <c r="J92" s="13"/>
      <c r="K92" s="13"/>
      <c r="L92" s="174"/>
      <c r="M92" s="180"/>
      <c r="N92" s="181"/>
      <c r="O92" s="181"/>
      <c r="P92" s="181"/>
      <c r="Q92" s="181"/>
      <c r="R92" s="181"/>
      <c r="S92" s="181"/>
      <c r="T92" s="18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76" t="s">
        <v>125</v>
      </c>
      <c r="AU92" s="176" t="s">
        <v>84</v>
      </c>
      <c r="AV92" s="13" t="s">
        <v>84</v>
      </c>
      <c r="AW92" s="13" t="s">
        <v>34</v>
      </c>
      <c r="AX92" s="13" t="s">
        <v>81</v>
      </c>
      <c r="AY92" s="176" t="s">
        <v>117</v>
      </c>
    </row>
    <row r="93" s="2" customFormat="1" ht="37.8" customHeight="1">
      <c r="A93" s="38"/>
      <c r="B93" s="160"/>
      <c r="C93" s="161" t="s">
        <v>84</v>
      </c>
      <c r="D93" s="161" t="s">
        <v>119</v>
      </c>
      <c r="E93" s="162" t="s">
        <v>126</v>
      </c>
      <c r="F93" s="163" t="s">
        <v>127</v>
      </c>
      <c r="G93" s="164" t="s">
        <v>128</v>
      </c>
      <c r="H93" s="165">
        <v>75</v>
      </c>
      <c r="I93" s="166"/>
      <c r="J93" s="167">
        <f>ROUND(I93*H93,2)</f>
        <v>0</v>
      </c>
      <c r="K93" s="163" t="s">
        <v>129</v>
      </c>
      <c r="L93" s="39"/>
      <c r="M93" s="168" t="s">
        <v>3</v>
      </c>
      <c r="N93" s="169" t="s">
        <v>44</v>
      </c>
      <c r="O93" s="72"/>
      <c r="P93" s="170">
        <f>O93*H93</f>
        <v>0</v>
      </c>
      <c r="Q93" s="170">
        <v>0</v>
      </c>
      <c r="R93" s="170">
        <f>Q93*H93</f>
        <v>0</v>
      </c>
      <c r="S93" s="170">
        <v>0.625</v>
      </c>
      <c r="T93" s="171">
        <f>S93*H93</f>
        <v>46.875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2" t="s">
        <v>123</v>
      </c>
      <c r="AT93" s="172" t="s">
        <v>119</v>
      </c>
      <c r="AU93" s="172" t="s">
        <v>84</v>
      </c>
      <c r="AY93" s="19" t="s">
        <v>117</v>
      </c>
      <c r="BE93" s="173">
        <f>IF(N93="základní",J93,0)</f>
        <v>0</v>
      </c>
      <c r="BF93" s="173">
        <f>IF(N93="snížená",J93,0)</f>
        <v>0</v>
      </c>
      <c r="BG93" s="173">
        <f>IF(N93="zákl. přenesená",J93,0)</f>
        <v>0</v>
      </c>
      <c r="BH93" s="173">
        <f>IF(N93="sníž. přenesená",J93,0)</f>
        <v>0</v>
      </c>
      <c r="BI93" s="173">
        <f>IF(N93="nulová",J93,0)</f>
        <v>0</v>
      </c>
      <c r="BJ93" s="19" t="s">
        <v>81</v>
      </c>
      <c r="BK93" s="173">
        <f>ROUND(I93*H93,2)</f>
        <v>0</v>
      </c>
      <c r="BL93" s="19" t="s">
        <v>123</v>
      </c>
      <c r="BM93" s="172" t="s">
        <v>130</v>
      </c>
    </row>
    <row r="94" s="2" customFormat="1">
      <c r="A94" s="38"/>
      <c r="B94" s="39"/>
      <c r="C94" s="38"/>
      <c r="D94" s="183" t="s">
        <v>131</v>
      </c>
      <c r="E94" s="38"/>
      <c r="F94" s="184" t="s">
        <v>132</v>
      </c>
      <c r="G94" s="38"/>
      <c r="H94" s="38"/>
      <c r="I94" s="185"/>
      <c r="J94" s="38"/>
      <c r="K94" s="38"/>
      <c r="L94" s="39"/>
      <c r="M94" s="186"/>
      <c r="N94" s="187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131</v>
      </c>
      <c r="AU94" s="19" t="s">
        <v>84</v>
      </c>
    </row>
    <row r="95" s="13" customFormat="1">
      <c r="A95" s="13"/>
      <c r="B95" s="174"/>
      <c r="C95" s="13"/>
      <c r="D95" s="175" t="s">
        <v>125</v>
      </c>
      <c r="E95" s="176" t="s">
        <v>3</v>
      </c>
      <c r="F95" s="177" t="s">
        <v>133</v>
      </c>
      <c r="G95" s="13"/>
      <c r="H95" s="178">
        <v>75</v>
      </c>
      <c r="I95" s="179"/>
      <c r="J95" s="13"/>
      <c r="K95" s="13"/>
      <c r="L95" s="174"/>
      <c r="M95" s="180"/>
      <c r="N95" s="181"/>
      <c r="O95" s="181"/>
      <c r="P95" s="181"/>
      <c r="Q95" s="181"/>
      <c r="R95" s="181"/>
      <c r="S95" s="181"/>
      <c r="T95" s="18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76" t="s">
        <v>125</v>
      </c>
      <c r="AU95" s="176" t="s">
        <v>84</v>
      </c>
      <c r="AV95" s="13" t="s">
        <v>84</v>
      </c>
      <c r="AW95" s="13" t="s">
        <v>34</v>
      </c>
      <c r="AX95" s="13" t="s">
        <v>81</v>
      </c>
      <c r="AY95" s="176" t="s">
        <v>117</v>
      </c>
    </row>
    <row r="96" s="2" customFormat="1" ht="37.8" customHeight="1">
      <c r="A96" s="38"/>
      <c r="B96" s="160"/>
      <c r="C96" s="161" t="s">
        <v>134</v>
      </c>
      <c r="D96" s="161" t="s">
        <v>119</v>
      </c>
      <c r="E96" s="162" t="s">
        <v>135</v>
      </c>
      <c r="F96" s="163" t="s">
        <v>136</v>
      </c>
      <c r="G96" s="164" t="s">
        <v>128</v>
      </c>
      <c r="H96" s="165">
        <v>751</v>
      </c>
      <c r="I96" s="166"/>
      <c r="J96" s="167">
        <f>ROUND(I96*H96,2)</f>
        <v>0</v>
      </c>
      <c r="K96" s="163" t="s">
        <v>129</v>
      </c>
      <c r="L96" s="39"/>
      <c r="M96" s="168" t="s">
        <v>3</v>
      </c>
      <c r="N96" s="169" t="s">
        <v>44</v>
      </c>
      <c r="O96" s="72"/>
      <c r="P96" s="170">
        <f>O96*H96</f>
        <v>0</v>
      </c>
      <c r="Q96" s="170">
        <v>0</v>
      </c>
      <c r="R96" s="170">
        <f>Q96*H96</f>
        <v>0</v>
      </c>
      <c r="S96" s="170">
        <v>0.28999999999999998</v>
      </c>
      <c r="T96" s="171">
        <f>S96*H96</f>
        <v>217.78999999999999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2" t="s">
        <v>123</v>
      </c>
      <c r="AT96" s="172" t="s">
        <v>119</v>
      </c>
      <c r="AU96" s="172" t="s">
        <v>84</v>
      </c>
      <c r="AY96" s="19" t="s">
        <v>117</v>
      </c>
      <c r="BE96" s="173">
        <f>IF(N96="základní",J96,0)</f>
        <v>0</v>
      </c>
      <c r="BF96" s="173">
        <f>IF(N96="snížená",J96,0)</f>
        <v>0</v>
      </c>
      <c r="BG96" s="173">
        <f>IF(N96="zákl. přenesená",J96,0)</f>
        <v>0</v>
      </c>
      <c r="BH96" s="173">
        <f>IF(N96="sníž. přenesená",J96,0)</f>
        <v>0</v>
      </c>
      <c r="BI96" s="173">
        <f>IF(N96="nulová",J96,0)</f>
        <v>0</v>
      </c>
      <c r="BJ96" s="19" t="s">
        <v>81</v>
      </c>
      <c r="BK96" s="173">
        <f>ROUND(I96*H96,2)</f>
        <v>0</v>
      </c>
      <c r="BL96" s="19" t="s">
        <v>123</v>
      </c>
      <c r="BM96" s="172" t="s">
        <v>137</v>
      </c>
    </row>
    <row r="97" s="2" customFormat="1">
      <c r="A97" s="38"/>
      <c r="B97" s="39"/>
      <c r="C97" s="38"/>
      <c r="D97" s="183" t="s">
        <v>131</v>
      </c>
      <c r="E97" s="38"/>
      <c r="F97" s="184" t="s">
        <v>138</v>
      </c>
      <c r="G97" s="38"/>
      <c r="H97" s="38"/>
      <c r="I97" s="185"/>
      <c r="J97" s="38"/>
      <c r="K97" s="38"/>
      <c r="L97" s="39"/>
      <c r="M97" s="186"/>
      <c r="N97" s="187"/>
      <c r="O97" s="72"/>
      <c r="P97" s="72"/>
      <c r="Q97" s="72"/>
      <c r="R97" s="72"/>
      <c r="S97" s="72"/>
      <c r="T97" s="7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131</v>
      </c>
      <c r="AU97" s="19" t="s">
        <v>84</v>
      </c>
    </row>
    <row r="98" s="13" customFormat="1">
      <c r="A98" s="13"/>
      <c r="B98" s="174"/>
      <c r="C98" s="13"/>
      <c r="D98" s="175" t="s">
        <v>125</v>
      </c>
      <c r="E98" s="176" t="s">
        <v>3</v>
      </c>
      <c r="F98" s="177" t="s">
        <v>139</v>
      </c>
      <c r="G98" s="13"/>
      <c r="H98" s="178">
        <v>751</v>
      </c>
      <c r="I98" s="179"/>
      <c r="J98" s="13"/>
      <c r="K98" s="13"/>
      <c r="L98" s="174"/>
      <c r="M98" s="180"/>
      <c r="N98" s="181"/>
      <c r="O98" s="181"/>
      <c r="P98" s="181"/>
      <c r="Q98" s="181"/>
      <c r="R98" s="181"/>
      <c r="S98" s="181"/>
      <c r="T98" s="18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76" t="s">
        <v>125</v>
      </c>
      <c r="AU98" s="176" t="s">
        <v>84</v>
      </c>
      <c r="AV98" s="13" t="s">
        <v>84</v>
      </c>
      <c r="AW98" s="13" t="s">
        <v>34</v>
      </c>
      <c r="AX98" s="13" t="s">
        <v>73</v>
      </c>
      <c r="AY98" s="176" t="s">
        <v>117</v>
      </c>
    </row>
    <row r="99" s="14" customFormat="1">
      <c r="A99" s="14"/>
      <c r="B99" s="188"/>
      <c r="C99" s="14"/>
      <c r="D99" s="175" t="s">
        <v>125</v>
      </c>
      <c r="E99" s="189" t="s">
        <v>3</v>
      </c>
      <c r="F99" s="190" t="s">
        <v>140</v>
      </c>
      <c r="G99" s="14"/>
      <c r="H99" s="191">
        <v>751</v>
      </c>
      <c r="I99" s="192"/>
      <c r="J99" s="14"/>
      <c r="K99" s="14"/>
      <c r="L99" s="188"/>
      <c r="M99" s="193"/>
      <c r="N99" s="194"/>
      <c r="O99" s="194"/>
      <c r="P99" s="194"/>
      <c r="Q99" s="194"/>
      <c r="R99" s="194"/>
      <c r="S99" s="194"/>
      <c r="T99" s="19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189" t="s">
        <v>125</v>
      </c>
      <c r="AU99" s="189" t="s">
        <v>84</v>
      </c>
      <c r="AV99" s="14" t="s">
        <v>123</v>
      </c>
      <c r="AW99" s="14" t="s">
        <v>34</v>
      </c>
      <c r="AX99" s="14" t="s">
        <v>81</v>
      </c>
      <c r="AY99" s="189" t="s">
        <v>117</v>
      </c>
    </row>
    <row r="100" s="2" customFormat="1" ht="24.15" customHeight="1">
      <c r="A100" s="38"/>
      <c r="B100" s="160"/>
      <c r="C100" s="161" t="s">
        <v>123</v>
      </c>
      <c r="D100" s="161" t="s">
        <v>119</v>
      </c>
      <c r="E100" s="162" t="s">
        <v>141</v>
      </c>
      <c r="F100" s="163" t="s">
        <v>142</v>
      </c>
      <c r="G100" s="164" t="s">
        <v>128</v>
      </c>
      <c r="H100" s="165">
        <v>751</v>
      </c>
      <c r="I100" s="166"/>
      <c r="J100" s="167">
        <f>ROUND(I100*H100,2)</f>
        <v>0</v>
      </c>
      <c r="K100" s="163" t="s">
        <v>129</v>
      </c>
      <c r="L100" s="39"/>
      <c r="M100" s="168" t="s">
        <v>3</v>
      </c>
      <c r="N100" s="169" t="s">
        <v>44</v>
      </c>
      <c r="O100" s="72"/>
      <c r="P100" s="170">
        <f>O100*H100</f>
        <v>0</v>
      </c>
      <c r="Q100" s="170">
        <v>4.0000000000000003E-05</v>
      </c>
      <c r="R100" s="170">
        <f>Q100*H100</f>
        <v>0.030040000000000001</v>
      </c>
      <c r="S100" s="170">
        <v>0.091999999999999998</v>
      </c>
      <c r="T100" s="171">
        <f>S100*H100</f>
        <v>69.091999999999999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2" t="s">
        <v>123</v>
      </c>
      <c r="AT100" s="172" t="s">
        <v>119</v>
      </c>
      <c r="AU100" s="172" t="s">
        <v>84</v>
      </c>
      <c r="AY100" s="19" t="s">
        <v>117</v>
      </c>
      <c r="BE100" s="173">
        <f>IF(N100="základní",J100,0)</f>
        <v>0</v>
      </c>
      <c r="BF100" s="173">
        <f>IF(N100="snížená",J100,0)</f>
        <v>0</v>
      </c>
      <c r="BG100" s="173">
        <f>IF(N100="zákl. přenesená",J100,0)</f>
        <v>0</v>
      </c>
      <c r="BH100" s="173">
        <f>IF(N100="sníž. přenesená",J100,0)</f>
        <v>0</v>
      </c>
      <c r="BI100" s="173">
        <f>IF(N100="nulová",J100,0)</f>
        <v>0</v>
      </c>
      <c r="BJ100" s="19" t="s">
        <v>81</v>
      </c>
      <c r="BK100" s="173">
        <f>ROUND(I100*H100,2)</f>
        <v>0</v>
      </c>
      <c r="BL100" s="19" t="s">
        <v>123</v>
      </c>
      <c r="BM100" s="172" t="s">
        <v>143</v>
      </c>
    </row>
    <row r="101" s="2" customFormat="1">
      <c r="A101" s="38"/>
      <c r="B101" s="39"/>
      <c r="C101" s="38"/>
      <c r="D101" s="183" t="s">
        <v>131</v>
      </c>
      <c r="E101" s="38"/>
      <c r="F101" s="184" t="s">
        <v>144</v>
      </c>
      <c r="G101" s="38"/>
      <c r="H101" s="38"/>
      <c r="I101" s="185"/>
      <c r="J101" s="38"/>
      <c r="K101" s="38"/>
      <c r="L101" s="39"/>
      <c r="M101" s="186"/>
      <c r="N101" s="187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131</v>
      </c>
      <c r="AU101" s="19" t="s">
        <v>84</v>
      </c>
    </row>
    <row r="102" s="13" customFormat="1">
      <c r="A102" s="13"/>
      <c r="B102" s="174"/>
      <c r="C102" s="13"/>
      <c r="D102" s="175" t="s">
        <v>125</v>
      </c>
      <c r="E102" s="176" t="s">
        <v>3</v>
      </c>
      <c r="F102" s="177" t="s">
        <v>145</v>
      </c>
      <c r="G102" s="13"/>
      <c r="H102" s="178">
        <v>751</v>
      </c>
      <c r="I102" s="179"/>
      <c r="J102" s="13"/>
      <c r="K102" s="13"/>
      <c r="L102" s="174"/>
      <c r="M102" s="180"/>
      <c r="N102" s="181"/>
      <c r="O102" s="181"/>
      <c r="P102" s="181"/>
      <c r="Q102" s="181"/>
      <c r="R102" s="181"/>
      <c r="S102" s="181"/>
      <c r="T102" s="18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76" t="s">
        <v>125</v>
      </c>
      <c r="AU102" s="176" t="s">
        <v>84</v>
      </c>
      <c r="AV102" s="13" t="s">
        <v>84</v>
      </c>
      <c r="AW102" s="13" t="s">
        <v>34</v>
      </c>
      <c r="AX102" s="13" t="s">
        <v>81</v>
      </c>
      <c r="AY102" s="176" t="s">
        <v>117</v>
      </c>
    </row>
    <row r="103" s="2" customFormat="1" ht="21.75" customHeight="1">
      <c r="A103" s="38"/>
      <c r="B103" s="160"/>
      <c r="C103" s="161" t="s">
        <v>146</v>
      </c>
      <c r="D103" s="161" t="s">
        <v>119</v>
      </c>
      <c r="E103" s="162" t="s">
        <v>147</v>
      </c>
      <c r="F103" s="163" t="s">
        <v>148</v>
      </c>
      <c r="G103" s="164" t="s">
        <v>149</v>
      </c>
      <c r="H103" s="165">
        <v>200.75999999999999</v>
      </c>
      <c r="I103" s="166"/>
      <c r="J103" s="167">
        <f>ROUND(I103*H103,2)</f>
        <v>0</v>
      </c>
      <c r="K103" s="163" t="s">
        <v>129</v>
      </c>
      <c r="L103" s="39"/>
      <c r="M103" s="168" t="s">
        <v>3</v>
      </c>
      <c r="N103" s="169" t="s">
        <v>44</v>
      </c>
      <c r="O103" s="72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2" t="s">
        <v>123</v>
      </c>
      <c r="AT103" s="172" t="s">
        <v>119</v>
      </c>
      <c r="AU103" s="172" t="s">
        <v>84</v>
      </c>
      <c r="AY103" s="19" t="s">
        <v>117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19" t="s">
        <v>81</v>
      </c>
      <c r="BK103" s="173">
        <f>ROUND(I103*H103,2)</f>
        <v>0</v>
      </c>
      <c r="BL103" s="19" t="s">
        <v>123</v>
      </c>
      <c r="BM103" s="172" t="s">
        <v>150</v>
      </c>
    </row>
    <row r="104" s="2" customFormat="1">
      <c r="A104" s="38"/>
      <c r="B104" s="39"/>
      <c r="C104" s="38"/>
      <c r="D104" s="183" t="s">
        <v>131</v>
      </c>
      <c r="E104" s="38"/>
      <c r="F104" s="184" t="s">
        <v>151</v>
      </c>
      <c r="G104" s="38"/>
      <c r="H104" s="38"/>
      <c r="I104" s="185"/>
      <c r="J104" s="38"/>
      <c r="K104" s="38"/>
      <c r="L104" s="39"/>
      <c r="M104" s="186"/>
      <c r="N104" s="187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131</v>
      </c>
      <c r="AU104" s="19" t="s">
        <v>84</v>
      </c>
    </row>
    <row r="105" s="13" customFormat="1">
      <c r="A105" s="13"/>
      <c r="B105" s="174"/>
      <c r="C105" s="13"/>
      <c r="D105" s="175" t="s">
        <v>125</v>
      </c>
      <c r="E105" s="176" t="s">
        <v>3</v>
      </c>
      <c r="F105" s="177" t="s">
        <v>152</v>
      </c>
      <c r="G105" s="13"/>
      <c r="H105" s="178">
        <v>200.75999999999999</v>
      </c>
      <c r="I105" s="179"/>
      <c r="J105" s="13"/>
      <c r="K105" s="13"/>
      <c r="L105" s="174"/>
      <c r="M105" s="180"/>
      <c r="N105" s="181"/>
      <c r="O105" s="181"/>
      <c r="P105" s="181"/>
      <c r="Q105" s="181"/>
      <c r="R105" s="181"/>
      <c r="S105" s="181"/>
      <c r="T105" s="18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76" t="s">
        <v>125</v>
      </c>
      <c r="AU105" s="176" t="s">
        <v>84</v>
      </c>
      <c r="AV105" s="13" t="s">
        <v>84</v>
      </c>
      <c r="AW105" s="13" t="s">
        <v>34</v>
      </c>
      <c r="AX105" s="13" t="s">
        <v>81</v>
      </c>
      <c r="AY105" s="176" t="s">
        <v>117</v>
      </c>
    </row>
    <row r="106" s="2" customFormat="1" ht="37.8" customHeight="1">
      <c r="A106" s="38"/>
      <c r="B106" s="160"/>
      <c r="C106" s="161" t="s">
        <v>153</v>
      </c>
      <c r="D106" s="161" t="s">
        <v>119</v>
      </c>
      <c r="E106" s="162" t="s">
        <v>154</v>
      </c>
      <c r="F106" s="163" t="s">
        <v>155</v>
      </c>
      <c r="G106" s="164" t="s">
        <v>149</v>
      </c>
      <c r="H106" s="165">
        <v>200.75999999999999</v>
      </c>
      <c r="I106" s="166"/>
      <c r="J106" s="167">
        <f>ROUND(I106*H106,2)</f>
        <v>0</v>
      </c>
      <c r="K106" s="163" t="s">
        <v>3</v>
      </c>
      <c r="L106" s="39"/>
      <c r="M106" s="168" t="s">
        <v>3</v>
      </c>
      <c r="N106" s="169" t="s">
        <v>44</v>
      </c>
      <c r="O106" s="72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2" t="s">
        <v>123</v>
      </c>
      <c r="AT106" s="172" t="s">
        <v>119</v>
      </c>
      <c r="AU106" s="172" t="s">
        <v>84</v>
      </c>
      <c r="AY106" s="19" t="s">
        <v>117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9" t="s">
        <v>81</v>
      </c>
      <c r="BK106" s="173">
        <f>ROUND(I106*H106,2)</f>
        <v>0</v>
      </c>
      <c r="BL106" s="19" t="s">
        <v>123</v>
      </c>
      <c r="BM106" s="172" t="s">
        <v>156</v>
      </c>
    </row>
    <row r="107" s="13" customFormat="1">
      <c r="A107" s="13"/>
      <c r="B107" s="174"/>
      <c r="C107" s="13"/>
      <c r="D107" s="175" t="s">
        <v>125</v>
      </c>
      <c r="E107" s="176" t="s">
        <v>3</v>
      </c>
      <c r="F107" s="177" t="s">
        <v>157</v>
      </c>
      <c r="G107" s="13"/>
      <c r="H107" s="178">
        <v>200.75999999999999</v>
      </c>
      <c r="I107" s="179"/>
      <c r="J107" s="13"/>
      <c r="K107" s="13"/>
      <c r="L107" s="174"/>
      <c r="M107" s="180"/>
      <c r="N107" s="181"/>
      <c r="O107" s="181"/>
      <c r="P107" s="181"/>
      <c r="Q107" s="181"/>
      <c r="R107" s="181"/>
      <c r="S107" s="181"/>
      <c r="T107" s="18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76" t="s">
        <v>125</v>
      </c>
      <c r="AU107" s="176" t="s">
        <v>84</v>
      </c>
      <c r="AV107" s="13" t="s">
        <v>84</v>
      </c>
      <c r="AW107" s="13" t="s">
        <v>34</v>
      </c>
      <c r="AX107" s="13" t="s">
        <v>81</v>
      </c>
      <c r="AY107" s="176" t="s">
        <v>117</v>
      </c>
    </row>
    <row r="108" s="2" customFormat="1" ht="37.8" customHeight="1">
      <c r="A108" s="38"/>
      <c r="B108" s="160"/>
      <c r="C108" s="161" t="s">
        <v>158</v>
      </c>
      <c r="D108" s="161" t="s">
        <v>119</v>
      </c>
      <c r="E108" s="162" t="s">
        <v>159</v>
      </c>
      <c r="F108" s="163" t="s">
        <v>160</v>
      </c>
      <c r="G108" s="164" t="s">
        <v>149</v>
      </c>
      <c r="H108" s="165">
        <v>3814.4400000000001</v>
      </c>
      <c r="I108" s="166"/>
      <c r="J108" s="167">
        <f>ROUND(I108*H108,2)</f>
        <v>0</v>
      </c>
      <c r="K108" s="163" t="s">
        <v>129</v>
      </c>
      <c r="L108" s="39"/>
      <c r="M108" s="168" t="s">
        <v>3</v>
      </c>
      <c r="N108" s="169" t="s">
        <v>44</v>
      </c>
      <c r="O108" s="72"/>
      <c r="P108" s="170">
        <f>O108*H108</f>
        <v>0</v>
      </c>
      <c r="Q108" s="170">
        <v>0</v>
      </c>
      <c r="R108" s="170">
        <f>Q108*H108</f>
        <v>0</v>
      </c>
      <c r="S108" s="170">
        <v>0</v>
      </c>
      <c r="T108" s="171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2" t="s">
        <v>123</v>
      </c>
      <c r="AT108" s="172" t="s">
        <v>119</v>
      </c>
      <c r="AU108" s="172" t="s">
        <v>84</v>
      </c>
      <c r="AY108" s="19" t="s">
        <v>117</v>
      </c>
      <c r="BE108" s="173">
        <f>IF(N108="základní",J108,0)</f>
        <v>0</v>
      </c>
      <c r="BF108" s="173">
        <f>IF(N108="snížená",J108,0)</f>
        <v>0</v>
      </c>
      <c r="BG108" s="173">
        <f>IF(N108="zákl. přenesená",J108,0)</f>
        <v>0</v>
      </c>
      <c r="BH108" s="173">
        <f>IF(N108="sníž. přenesená",J108,0)</f>
        <v>0</v>
      </c>
      <c r="BI108" s="173">
        <f>IF(N108="nulová",J108,0)</f>
        <v>0</v>
      </c>
      <c r="BJ108" s="19" t="s">
        <v>81</v>
      </c>
      <c r="BK108" s="173">
        <f>ROUND(I108*H108,2)</f>
        <v>0</v>
      </c>
      <c r="BL108" s="19" t="s">
        <v>123</v>
      </c>
      <c r="BM108" s="172" t="s">
        <v>161</v>
      </c>
    </row>
    <row r="109" s="2" customFormat="1">
      <c r="A109" s="38"/>
      <c r="B109" s="39"/>
      <c r="C109" s="38"/>
      <c r="D109" s="183" t="s">
        <v>131</v>
      </c>
      <c r="E109" s="38"/>
      <c r="F109" s="184" t="s">
        <v>162</v>
      </c>
      <c r="G109" s="38"/>
      <c r="H109" s="38"/>
      <c r="I109" s="185"/>
      <c r="J109" s="38"/>
      <c r="K109" s="38"/>
      <c r="L109" s="39"/>
      <c r="M109" s="186"/>
      <c r="N109" s="187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131</v>
      </c>
      <c r="AU109" s="19" t="s">
        <v>84</v>
      </c>
    </row>
    <row r="110" s="2" customFormat="1">
      <c r="A110" s="38"/>
      <c r="B110" s="39"/>
      <c r="C110" s="38"/>
      <c r="D110" s="175" t="s">
        <v>163</v>
      </c>
      <c r="E110" s="38"/>
      <c r="F110" s="196" t="s">
        <v>164</v>
      </c>
      <c r="G110" s="38"/>
      <c r="H110" s="38"/>
      <c r="I110" s="185"/>
      <c r="J110" s="38"/>
      <c r="K110" s="38"/>
      <c r="L110" s="39"/>
      <c r="M110" s="186"/>
      <c r="N110" s="187"/>
      <c r="O110" s="72"/>
      <c r="P110" s="72"/>
      <c r="Q110" s="72"/>
      <c r="R110" s="72"/>
      <c r="S110" s="72"/>
      <c r="T110" s="73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9" t="s">
        <v>163</v>
      </c>
      <c r="AU110" s="19" t="s">
        <v>84</v>
      </c>
    </row>
    <row r="111" s="13" customFormat="1">
      <c r="A111" s="13"/>
      <c r="B111" s="174"/>
      <c r="C111" s="13"/>
      <c r="D111" s="175" t="s">
        <v>125</v>
      </c>
      <c r="E111" s="176" t="s">
        <v>3</v>
      </c>
      <c r="F111" s="177" t="s">
        <v>165</v>
      </c>
      <c r="G111" s="13"/>
      <c r="H111" s="178">
        <v>3814.4400000000001</v>
      </c>
      <c r="I111" s="179"/>
      <c r="J111" s="13"/>
      <c r="K111" s="13"/>
      <c r="L111" s="174"/>
      <c r="M111" s="180"/>
      <c r="N111" s="181"/>
      <c r="O111" s="181"/>
      <c r="P111" s="181"/>
      <c r="Q111" s="181"/>
      <c r="R111" s="181"/>
      <c r="S111" s="181"/>
      <c r="T111" s="18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76" t="s">
        <v>125</v>
      </c>
      <c r="AU111" s="176" t="s">
        <v>84</v>
      </c>
      <c r="AV111" s="13" t="s">
        <v>84</v>
      </c>
      <c r="AW111" s="13" t="s">
        <v>34</v>
      </c>
      <c r="AX111" s="13" t="s">
        <v>81</v>
      </c>
      <c r="AY111" s="176" t="s">
        <v>117</v>
      </c>
    </row>
    <row r="112" s="2" customFormat="1" ht="24.15" customHeight="1">
      <c r="A112" s="38"/>
      <c r="B112" s="160"/>
      <c r="C112" s="161" t="s">
        <v>166</v>
      </c>
      <c r="D112" s="161" t="s">
        <v>119</v>
      </c>
      <c r="E112" s="162" t="s">
        <v>167</v>
      </c>
      <c r="F112" s="163" t="s">
        <v>168</v>
      </c>
      <c r="G112" s="164" t="s">
        <v>169</v>
      </c>
      <c r="H112" s="165">
        <v>361.368</v>
      </c>
      <c r="I112" s="166"/>
      <c r="J112" s="167">
        <f>ROUND(I112*H112,2)</f>
        <v>0</v>
      </c>
      <c r="K112" s="163" t="s">
        <v>3</v>
      </c>
      <c r="L112" s="39"/>
      <c r="M112" s="168" t="s">
        <v>3</v>
      </c>
      <c r="N112" s="169" t="s">
        <v>44</v>
      </c>
      <c r="O112" s="72"/>
      <c r="P112" s="170">
        <f>O112*H112</f>
        <v>0</v>
      </c>
      <c r="Q112" s="170">
        <v>0</v>
      </c>
      <c r="R112" s="170">
        <f>Q112*H112</f>
        <v>0</v>
      </c>
      <c r="S112" s="170">
        <v>0</v>
      </c>
      <c r="T112" s="171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72" t="s">
        <v>123</v>
      </c>
      <c r="AT112" s="172" t="s">
        <v>119</v>
      </c>
      <c r="AU112" s="172" t="s">
        <v>84</v>
      </c>
      <c r="AY112" s="19" t="s">
        <v>117</v>
      </c>
      <c r="BE112" s="173">
        <f>IF(N112="základní",J112,0)</f>
        <v>0</v>
      </c>
      <c r="BF112" s="173">
        <f>IF(N112="snížená",J112,0)</f>
        <v>0</v>
      </c>
      <c r="BG112" s="173">
        <f>IF(N112="zákl. přenesená",J112,0)</f>
        <v>0</v>
      </c>
      <c r="BH112" s="173">
        <f>IF(N112="sníž. přenesená",J112,0)</f>
        <v>0</v>
      </c>
      <c r="BI112" s="173">
        <f>IF(N112="nulová",J112,0)</f>
        <v>0</v>
      </c>
      <c r="BJ112" s="19" t="s">
        <v>81</v>
      </c>
      <c r="BK112" s="173">
        <f>ROUND(I112*H112,2)</f>
        <v>0</v>
      </c>
      <c r="BL112" s="19" t="s">
        <v>123</v>
      </c>
      <c r="BM112" s="172" t="s">
        <v>170</v>
      </c>
    </row>
    <row r="113" s="13" customFormat="1">
      <c r="A113" s="13"/>
      <c r="B113" s="174"/>
      <c r="C113" s="13"/>
      <c r="D113" s="175" t="s">
        <v>125</v>
      </c>
      <c r="E113" s="176" t="s">
        <v>3</v>
      </c>
      <c r="F113" s="177" t="s">
        <v>171</v>
      </c>
      <c r="G113" s="13"/>
      <c r="H113" s="178">
        <v>361.368</v>
      </c>
      <c r="I113" s="179"/>
      <c r="J113" s="13"/>
      <c r="K113" s="13"/>
      <c r="L113" s="174"/>
      <c r="M113" s="180"/>
      <c r="N113" s="181"/>
      <c r="O113" s="181"/>
      <c r="P113" s="181"/>
      <c r="Q113" s="181"/>
      <c r="R113" s="181"/>
      <c r="S113" s="181"/>
      <c r="T113" s="18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76" t="s">
        <v>125</v>
      </c>
      <c r="AU113" s="176" t="s">
        <v>84</v>
      </c>
      <c r="AV113" s="13" t="s">
        <v>84</v>
      </c>
      <c r="AW113" s="13" t="s">
        <v>34</v>
      </c>
      <c r="AX113" s="13" t="s">
        <v>81</v>
      </c>
      <c r="AY113" s="176" t="s">
        <v>117</v>
      </c>
    </row>
    <row r="114" s="2" customFormat="1" ht="33" customHeight="1">
      <c r="A114" s="38"/>
      <c r="B114" s="160"/>
      <c r="C114" s="161" t="s">
        <v>172</v>
      </c>
      <c r="D114" s="161" t="s">
        <v>119</v>
      </c>
      <c r="E114" s="162" t="s">
        <v>173</v>
      </c>
      <c r="F114" s="163" t="s">
        <v>174</v>
      </c>
      <c r="G114" s="164" t="s">
        <v>128</v>
      </c>
      <c r="H114" s="165">
        <v>65</v>
      </c>
      <c r="I114" s="166"/>
      <c r="J114" s="167">
        <f>ROUND(I114*H114,2)</f>
        <v>0</v>
      </c>
      <c r="K114" s="163" t="s">
        <v>129</v>
      </c>
      <c r="L114" s="39"/>
      <c r="M114" s="168" t="s">
        <v>3</v>
      </c>
      <c r="N114" s="169" t="s">
        <v>44</v>
      </c>
      <c r="O114" s="72"/>
      <c r="P114" s="170">
        <f>O114*H114</f>
        <v>0</v>
      </c>
      <c r="Q114" s="170">
        <v>0</v>
      </c>
      <c r="R114" s="170">
        <f>Q114*H114</f>
        <v>0</v>
      </c>
      <c r="S114" s="170">
        <v>0</v>
      </c>
      <c r="T114" s="171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72" t="s">
        <v>123</v>
      </c>
      <c r="AT114" s="172" t="s">
        <v>119</v>
      </c>
      <c r="AU114" s="172" t="s">
        <v>84</v>
      </c>
      <c r="AY114" s="19" t="s">
        <v>117</v>
      </c>
      <c r="BE114" s="173">
        <f>IF(N114="základní",J114,0)</f>
        <v>0</v>
      </c>
      <c r="BF114" s="173">
        <f>IF(N114="snížená",J114,0)</f>
        <v>0</v>
      </c>
      <c r="BG114" s="173">
        <f>IF(N114="zákl. přenesená",J114,0)</f>
        <v>0</v>
      </c>
      <c r="BH114" s="173">
        <f>IF(N114="sníž. přenesená",J114,0)</f>
        <v>0</v>
      </c>
      <c r="BI114" s="173">
        <f>IF(N114="nulová",J114,0)</f>
        <v>0</v>
      </c>
      <c r="BJ114" s="19" t="s">
        <v>81</v>
      </c>
      <c r="BK114" s="173">
        <f>ROUND(I114*H114,2)</f>
        <v>0</v>
      </c>
      <c r="BL114" s="19" t="s">
        <v>123</v>
      </c>
      <c r="BM114" s="172" t="s">
        <v>175</v>
      </c>
    </row>
    <row r="115" s="2" customFormat="1">
      <c r="A115" s="38"/>
      <c r="B115" s="39"/>
      <c r="C115" s="38"/>
      <c r="D115" s="183" t="s">
        <v>131</v>
      </c>
      <c r="E115" s="38"/>
      <c r="F115" s="184" t="s">
        <v>176</v>
      </c>
      <c r="G115" s="38"/>
      <c r="H115" s="38"/>
      <c r="I115" s="185"/>
      <c r="J115" s="38"/>
      <c r="K115" s="38"/>
      <c r="L115" s="39"/>
      <c r="M115" s="186"/>
      <c r="N115" s="187"/>
      <c r="O115" s="72"/>
      <c r="P115" s="72"/>
      <c r="Q115" s="72"/>
      <c r="R115" s="72"/>
      <c r="S115" s="72"/>
      <c r="T115" s="73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9" t="s">
        <v>131</v>
      </c>
      <c r="AU115" s="19" t="s">
        <v>84</v>
      </c>
    </row>
    <row r="116" s="2" customFormat="1" ht="16.5" customHeight="1">
      <c r="A116" s="38"/>
      <c r="B116" s="160"/>
      <c r="C116" s="161" t="s">
        <v>177</v>
      </c>
      <c r="D116" s="161" t="s">
        <v>119</v>
      </c>
      <c r="E116" s="162" t="s">
        <v>178</v>
      </c>
      <c r="F116" s="163" t="s">
        <v>179</v>
      </c>
      <c r="G116" s="164" t="s">
        <v>128</v>
      </c>
      <c r="H116" s="165">
        <v>65</v>
      </c>
      <c r="I116" s="166"/>
      <c r="J116" s="167">
        <f>ROUND(I116*H116,2)</f>
        <v>0</v>
      </c>
      <c r="K116" s="163" t="s">
        <v>3</v>
      </c>
      <c r="L116" s="39"/>
      <c r="M116" s="168" t="s">
        <v>3</v>
      </c>
      <c r="N116" s="169" t="s">
        <v>44</v>
      </c>
      <c r="O116" s="72"/>
      <c r="P116" s="170">
        <f>O116*H116</f>
        <v>0</v>
      </c>
      <c r="Q116" s="170">
        <v>0</v>
      </c>
      <c r="R116" s="170">
        <f>Q116*H116</f>
        <v>0</v>
      </c>
      <c r="S116" s="170">
        <v>0</v>
      </c>
      <c r="T116" s="171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2" t="s">
        <v>123</v>
      </c>
      <c r="AT116" s="172" t="s">
        <v>119</v>
      </c>
      <c r="AU116" s="172" t="s">
        <v>84</v>
      </c>
      <c r="AY116" s="19" t="s">
        <v>117</v>
      </c>
      <c r="BE116" s="173">
        <f>IF(N116="základní",J116,0)</f>
        <v>0</v>
      </c>
      <c r="BF116" s="173">
        <f>IF(N116="snížená",J116,0)</f>
        <v>0</v>
      </c>
      <c r="BG116" s="173">
        <f>IF(N116="zákl. přenesená",J116,0)</f>
        <v>0</v>
      </c>
      <c r="BH116" s="173">
        <f>IF(N116="sníž. přenesená",J116,0)</f>
        <v>0</v>
      </c>
      <c r="BI116" s="173">
        <f>IF(N116="nulová",J116,0)</f>
        <v>0</v>
      </c>
      <c r="BJ116" s="19" t="s">
        <v>81</v>
      </c>
      <c r="BK116" s="173">
        <f>ROUND(I116*H116,2)</f>
        <v>0</v>
      </c>
      <c r="BL116" s="19" t="s">
        <v>123</v>
      </c>
      <c r="BM116" s="172" t="s">
        <v>180</v>
      </c>
    </row>
    <row r="117" s="2" customFormat="1" ht="24.15" customHeight="1">
      <c r="A117" s="38"/>
      <c r="B117" s="160"/>
      <c r="C117" s="161" t="s">
        <v>181</v>
      </c>
      <c r="D117" s="161" t="s">
        <v>119</v>
      </c>
      <c r="E117" s="162" t="s">
        <v>182</v>
      </c>
      <c r="F117" s="163" t="s">
        <v>183</v>
      </c>
      <c r="G117" s="164" t="s">
        <v>128</v>
      </c>
      <c r="H117" s="165">
        <v>65</v>
      </c>
      <c r="I117" s="166"/>
      <c r="J117" s="167">
        <f>ROUND(I117*H117,2)</f>
        <v>0</v>
      </c>
      <c r="K117" s="163" t="s">
        <v>129</v>
      </c>
      <c r="L117" s="39"/>
      <c r="M117" s="168" t="s">
        <v>3</v>
      </c>
      <c r="N117" s="169" t="s">
        <v>44</v>
      </c>
      <c r="O117" s="72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2" t="s">
        <v>123</v>
      </c>
      <c r="AT117" s="172" t="s">
        <v>119</v>
      </c>
      <c r="AU117" s="172" t="s">
        <v>84</v>
      </c>
      <c r="AY117" s="19" t="s">
        <v>117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19" t="s">
        <v>81</v>
      </c>
      <c r="BK117" s="173">
        <f>ROUND(I117*H117,2)</f>
        <v>0</v>
      </c>
      <c r="BL117" s="19" t="s">
        <v>123</v>
      </c>
      <c r="BM117" s="172" t="s">
        <v>184</v>
      </c>
    </row>
    <row r="118" s="2" customFormat="1">
      <c r="A118" s="38"/>
      <c r="B118" s="39"/>
      <c r="C118" s="38"/>
      <c r="D118" s="183" t="s">
        <v>131</v>
      </c>
      <c r="E118" s="38"/>
      <c r="F118" s="184" t="s">
        <v>185</v>
      </c>
      <c r="G118" s="38"/>
      <c r="H118" s="38"/>
      <c r="I118" s="185"/>
      <c r="J118" s="38"/>
      <c r="K118" s="38"/>
      <c r="L118" s="39"/>
      <c r="M118" s="186"/>
      <c r="N118" s="187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131</v>
      </c>
      <c r="AU118" s="19" t="s">
        <v>84</v>
      </c>
    </row>
    <row r="119" s="2" customFormat="1" ht="16.5" customHeight="1">
      <c r="A119" s="38"/>
      <c r="B119" s="160"/>
      <c r="C119" s="197" t="s">
        <v>186</v>
      </c>
      <c r="D119" s="197" t="s">
        <v>187</v>
      </c>
      <c r="E119" s="198" t="s">
        <v>188</v>
      </c>
      <c r="F119" s="199" t="s">
        <v>189</v>
      </c>
      <c r="G119" s="200" t="s">
        <v>190</v>
      </c>
      <c r="H119" s="201">
        <v>1.95</v>
      </c>
      <c r="I119" s="202"/>
      <c r="J119" s="203">
        <f>ROUND(I119*H119,2)</f>
        <v>0</v>
      </c>
      <c r="K119" s="199" t="s">
        <v>129</v>
      </c>
      <c r="L119" s="204"/>
      <c r="M119" s="205" t="s">
        <v>3</v>
      </c>
      <c r="N119" s="206" t="s">
        <v>44</v>
      </c>
      <c r="O119" s="72"/>
      <c r="P119" s="170">
        <f>O119*H119</f>
        <v>0</v>
      </c>
      <c r="Q119" s="170">
        <v>0.001</v>
      </c>
      <c r="R119" s="170">
        <f>Q119*H119</f>
        <v>0.0019499999999999999</v>
      </c>
      <c r="S119" s="170">
        <v>0</v>
      </c>
      <c r="T119" s="171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2" t="s">
        <v>166</v>
      </c>
      <c r="AT119" s="172" t="s">
        <v>187</v>
      </c>
      <c r="AU119" s="172" t="s">
        <v>84</v>
      </c>
      <c r="AY119" s="19" t="s">
        <v>117</v>
      </c>
      <c r="BE119" s="173">
        <f>IF(N119="základní",J119,0)</f>
        <v>0</v>
      </c>
      <c r="BF119" s="173">
        <f>IF(N119="snížená",J119,0)</f>
        <v>0</v>
      </c>
      <c r="BG119" s="173">
        <f>IF(N119="zákl. přenesená",J119,0)</f>
        <v>0</v>
      </c>
      <c r="BH119" s="173">
        <f>IF(N119="sníž. přenesená",J119,0)</f>
        <v>0</v>
      </c>
      <c r="BI119" s="173">
        <f>IF(N119="nulová",J119,0)</f>
        <v>0</v>
      </c>
      <c r="BJ119" s="19" t="s">
        <v>81</v>
      </c>
      <c r="BK119" s="173">
        <f>ROUND(I119*H119,2)</f>
        <v>0</v>
      </c>
      <c r="BL119" s="19" t="s">
        <v>123</v>
      </c>
      <c r="BM119" s="172" t="s">
        <v>191</v>
      </c>
    </row>
    <row r="120" s="13" customFormat="1">
      <c r="A120" s="13"/>
      <c r="B120" s="174"/>
      <c r="C120" s="13"/>
      <c r="D120" s="175" t="s">
        <v>125</v>
      </c>
      <c r="E120" s="176" t="s">
        <v>3</v>
      </c>
      <c r="F120" s="177" t="s">
        <v>192</v>
      </c>
      <c r="G120" s="13"/>
      <c r="H120" s="178">
        <v>1.95</v>
      </c>
      <c r="I120" s="179"/>
      <c r="J120" s="13"/>
      <c r="K120" s="13"/>
      <c r="L120" s="174"/>
      <c r="M120" s="180"/>
      <c r="N120" s="181"/>
      <c r="O120" s="181"/>
      <c r="P120" s="181"/>
      <c r="Q120" s="181"/>
      <c r="R120" s="181"/>
      <c r="S120" s="181"/>
      <c r="T120" s="18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76" t="s">
        <v>125</v>
      </c>
      <c r="AU120" s="176" t="s">
        <v>84</v>
      </c>
      <c r="AV120" s="13" t="s">
        <v>84</v>
      </c>
      <c r="AW120" s="13" t="s">
        <v>34</v>
      </c>
      <c r="AX120" s="13" t="s">
        <v>81</v>
      </c>
      <c r="AY120" s="176" t="s">
        <v>117</v>
      </c>
    </row>
    <row r="121" s="2" customFormat="1" ht="21.75" customHeight="1">
      <c r="A121" s="38"/>
      <c r="B121" s="160"/>
      <c r="C121" s="161" t="s">
        <v>193</v>
      </c>
      <c r="D121" s="161" t="s">
        <v>119</v>
      </c>
      <c r="E121" s="162" t="s">
        <v>194</v>
      </c>
      <c r="F121" s="163" t="s">
        <v>195</v>
      </c>
      <c r="G121" s="164" t="s">
        <v>128</v>
      </c>
      <c r="H121" s="165">
        <v>65</v>
      </c>
      <c r="I121" s="166"/>
      <c r="J121" s="167">
        <f>ROUND(I121*H121,2)</f>
        <v>0</v>
      </c>
      <c r="K121" s="163" t="s">
        <v>129</v>
      </c>
      <c r="L121" s="39"/>
      <c r="M121" s="168" t="s">
        <v>3</v>
      </c>
      <c r="N121" s="169" t="s">
        <v>44</v>
      </c>
      <c r="O121" s="72"/>
      <c r="P121" s="170">
        <f>O121*H121</f>
        <v>0</v>
      </c>
      <c r="Q121" s="170">
        <v>0</v>
      </c>
      <c r="R121" s="170">
        <f>Q121*H121</f>
        <v>0</v>
      </c>
      <c r="S121" s="170">
        <v>0</v>
      </c>
      <c r="T121" s="171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72" t="s">
        <v>123</v>
      </c>
      <c r="AT121" s="172" t="s">
        <v>119</v>
      </c>
      <c r="AU121" s="172" t="s">
        <v>84</v>
      </c>
      <c r="AY121" s="19" t="s">
        <v>117</v>
      </c>
      <c r="BE121" s="173">
        <f>IF(N121="základní",J121,0)</f>
        <v>0</v>
      </c>
      <c r="BF121" s="173">
        <f>IF(N121="snížená",J121,0)</f>
        <v>0</v>
      </c>
      <c r="BG121" s="173">
        <f>IF(N121="zákl. přenesená",J121,0)</f>
        <v>0</v>
      </c>
      <c r="BH121" s="173">
        <f>IF(N121="sníž. přenesená",J121,0)</f>
        <v>0</v>
      </c>
      <c r="BI121" s="173">
        <f>IF(N121="nulová",J121,0)</f>
        <v>0</v>
      </c>
      <c r="BJ121" s="19" t="s">
        <v>81</v>
      </c>
      <c r="BK121" s="173">
        <f>ROUND(I121*H121,2)</f>
        <v>0</v>
      </c>
      <c r="BL121" s="19" t="s">
        <v>123</v>
      </c>
      <c r="BM121" s="172" t="s">
        <v>196</v>
      </c>
    </row>
    <row r="122" s="2" customFormat="1">
      <c r="A122" s="38"/>
      <c r="B122" s="39"/>
      <c r="C122" s="38"/>
      <c r="D122" s="183" t="s">
        <v>131</v>
      </c>
      <c r="E122" s="38"/>
      <c r="F122" s="184" t="s">
        <v>197</v>
      </c>
      <c r="G122" s="38"/>
      <c r="H122" s="38"/>
      <c r="I122" s="185"/>
      <c r="J122" s="38"/>
      <c r="K122" s="38"/>
      <c r="L122" s="39"/>
      <c r="M122" s="186"/>
      <c r="N122" s="187"/>
      <c r="O122" s="72"/>
      <c r="P122" s="72"/>
      <c r="Q122" s="72"/>
      <c r="R122" s="72"/>
      <c r="S122" s="72"/>
      <c r="T122" s="73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9" t="s">
        <v>131</v>
      </c>
      <c r="AU122" s="19" t="s">
        <v>84</v>
      </c>
    </row>
    <row r="123" s="2" customFormat="1" ht="16.5" customHeight="1">
      <c r="A123" s="38"/>
      <c r="B123" s="160"/>
      <c r="C123" s="197" t="s">
        <v>198</v>
      </c>
      <c r="D123" s="197" t="s">
        <v>187</v>
      </c>
      <c r="E123" s="198" t="s">
        <v>199</v>
      </c>
      <c r="F123" s="199" t="s">
        <v>200</v>
      </c>
      <c r="G123" s="200" t="s">
        <v>169</v>
      </c>
      <c r="H123" s="201">
        <v>17.550000000000001</v>
      </c>
      <c r="I123" s="202"/>
      <c r="J123" s="203">
        <f>ROUND(I123*H123,2)</f>
        <v>0</v>
      </c>
      <c r="K123" s="199" t="s">
        <v>129</v>
      </c>
      <c r="L123" s="204"/>
      <c r="M123" s="205" t="s">
        <v>3</v>
      </c>
      <c r="N123" s="206" t="s">
        <v>44</v>
      </c>
      <c r="O123" s="72"/>
      <c r="P123" s="170">
        <f>O123*H123</f>
        <v>0</v>
      </c>
      <c r="Q123" s="170">
        <v>1</v>
      </c>
      <c r="R123" s="170">
        <f>Q123*H123</f>
        <v>17.550000000000001</v>
      </c>
      <c r="S123" s="170">
        <v>0</v>
      </c>
      <c r="T123" s="171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2" t="s">
        <v>166</v>
      </c>
      <c r="AT123" s="172" t="s">
        <v>187</v>
      </c>
      <c r="AU123" s="172" t="s">
        <v>84</v>
      </c>
      <c r="AY123" s="19" t="s">
        <v>117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9" t="s">
        <v>81</v>
      </c>
      <c r="BK123" s="173">
        <f>ROUND(I123*H123,2)</f>
        <v>0</v>
      </c>
      <c r="BL123" s="19" t="s">
        <v>123</v>
      </c>
      <c r="BM123" s="172" t="s">
        <v>201</v>
      </c>
    </row>
    <row r="124" s="2" customFormat="1">
      <c r="A124" s="38"/>
      <c r="B124" s="39"/>
      <c r="C124" s="38"/>
      <c r="D124" s="175" t="s">
        <v>163</v>
      </c>
      <c r="E124" s="38"/>
      <c r="F124" s="196" t="s">
        <v>202</v>
      </c>
      <c r="G124" s="38"/>
      <c r="H124" s="38"/>
      <c r="I124" s="185"/>
      <c r="J124" s="38"/>
      <c r="K124" s="38"/>
      <c r="L124" s="39"/>
      <c r="M124" s="186"/>
      <c r="N124" s="187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163</v>
      </c>
      <c r="AU124" s="19" t="s">
        <v>84</v>
      </c>
    </row>
    <row r="125" s="13" customFormat="1">
      <c r="A125" s="13"/>
      <c r="B125" s="174"/>
      <c r="C125" s="13"/>
      <c r="D125" s="175" t="s">
        <v>125</v>
      </c>
      <c r="E125" s="176" t="s">
        <v>3</v>
      </c>
      <c r="F125" s="177" t="s">
        <v>203</v>
      </c>
      <c r="G125" s="13"/>
      <c r="H125" s="178">
        <v>17.550000000000001</v>
      </c>
      <c r="I125" s="179"/>
      <c r="J125" s="13"/>
      <c r="K125" s="13"/>
      <c r="L125" s="174"/>
      <c r="M125" s="180"/>
      <c r="N125" s="181"/>
      <c r="O125" s="181"/>
      <c r="P125" s="181"/>
      <c r="Q125" s="181"/>
      <c r="R125" s="181"/>
      <c r="S125" s="181"/>
      <c r="T125" s="18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76" t="s">
        <v>125</v>
      </c>
      <c r="AU125" s="176" t="s">
        <v>84</v>
      </c>
      <c r="AV125" s="13" t="s">
        <v>84</v>
      </c>
      <c r="AW125" s="13" t="s">
        <v>34</v>
      </c>
      <c r="AX125" s="13" t="s">
        <v>81</v>
      </c>
      <c r="AY125" s="176" t="s">
        <v>117</v>
      </c>
    </row>
    <row r="126" s="2" customFormat="1" ht="24.15" customHeight="1">
      <c r="A126" s="38"/>
      <c r="B126" s="160"/>
      <c r="C126" s="161" t="s">
        <v>9</v>
      </c>
      <c r="D126" s="161" t="s">
        <v>119</v>
      </c>
      <c r="E126" s="162" t="s">
        <v>204</v>
      </c>
      <c r="F126" s="163" t="s">
        <v>205</v>
      </c>
      <c r="G126" s="164" t="s">
        <v>128</v>
      </c>
      <c r="H126" s="165">
        <v>80</v>
      </c>
      <c r="I126" s="166"/>
      <c r="J126" s="167">
        <f>ROUND(I126*H126,2)</f>
        <v>0</v>
      </c>
      <c r="K126" s="163" t="s">
        <v>129</v>
      </c>
      <c r="L126" s="39"/>
      <c r="M126" s="168" t="s">
        <v>3</v>
      </c>
      <c r="N126" s="169" t="s">
        <v>44</v>
      </c>
      <c r="O126" s="72"/>
      <c r="P126" s="170">
        <f>O126*H126</f>
        <v>0</v>
      </c>
      <c r="Q126" s="170">
        <v>0</v>
      </c>
      <c r="R126" s="170">
        <f>Q126*H126</f>
        <v>0</v>
      </c>
      <c r="S126" s="170">
        <v>0</v>
      </c>
      <c r="T126" s="171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72" t="s">
        <v>123</v>
      </c>
      <c r="AT126" s="172" t="s">
        <v>119</v>
      </c>
      <c r="AU126" s="172" t="s">
        <v>84</v>
      </c>
      <c r="AY126" s="19" t="s">
        <v>117</v>
      </c>
      <c r="BE126" s="173">
        <f>IF(N126="základní",J126,0)</f>
        <v>0</v>
      </c>
      <c r="BF126" s="173">
        <f>IF(N126="snížená",J126,0)</f>
        <v>0</v>
      </c>
      <c r="BG126" s="173">
        <f>IF(N126="zákl. přenesená",J126,0)</f>
        <v>0</v>
      </c>
      <c r="BH126" s="173">
        <f>IF(N126="sníž. přenesená",J126,0)</f>
        <v>0</v>
      </c>
      <c r="BI126" s="173">
        <f>IF(N126="nulová",J126,0)</f>
        <v>0</v>
      </c>
      <c r="BJ126" s="19" t="s">
        <v>81</v>
      </c>
      <c r="BK126" s="173">
        <f>ROUND(I126*H126,2)</f>
        <v>0</v>
      </c>
      <c r="BL126" s="19" t="s">
        <v>123</v>
      </c>
      <c r="BM126" s="172" t="s">
        <v>206</v>
      </c>
    </row>
    <row r="127" s="2" customFormat="1">
      <c r="A127" s="38"/>
      <c r="B127" s="39"/>
      <c r="C127" s="38"/>
      <c r="D127" s="183" t="s">
        <v>131</v>
      </c>
      <c r="E127" s="38"/>
      <c r="F127" s="184" t="s">
        <v>207</v>
      </c>
      <c r="G127" s="38"/>
      <c r="H127" s="38"/>
      <c r="I127" s="185"/>
      <c r="J127" s="38"/>
      <c r="K127" s="38"/>
      <c r="L127" s="39"/>
      <c r="M127" s="186"/>
      <c r="N127" s="187"/>
      <c r="O127" s="72"/>
      <c r="P127" s="72"/>
      <c r="Q127" s="72"/>
      <c r="R127" s="72"/>
      <c r="S127" s="72"/>
      <c r="T127" s="73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9" t="s">
        <v>131</v>
      </c>
      <c r="AU127" s="19" t="s">
        <v>84</v>
      </c>
    </row>
    <row r="128" s="13" customFormat="1">
      <c r="A128" s="13"/>
      <c r="B128" s="174"/>
      <c r="C128" s="13"/>
      <c r="D128" s="175" t="s">
        <v>125</v>
      </c>
      <c r="E128" s="176" t="s">
        <v>3</v>
      </c>
      <c r="F128" s="177" t="s">
        <v>208</v>
      </c>
      <c r="G128" s="13"/>
      <c r="H128" s="178">
        <v>80</v>
      </c>
      <c r="I128" s="179"/>
      <c r="J128" s="13"/>
      <c r="K128" s="13"/>
      <c r="L128" s="174"/>
      <c r="M128" s="180"/>
      <c r="N128" s="181"/>
      <c r="O128" s="181"/>
      <c r="P128" s="181"/>
      <c r="Q128" s="181"/>
      <c r="R128" s="181"/>
      <c r="S128" s="181"/>
      <c r="T128" s="18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76" t="s">
        <v>125</v>
      </c>
      <c r="AU128" s="176" t="s">
        <v>84</v>
      </c>
      <c r="AV128" s="13" t="s">
        <v>84</v>
      </c>
      <c r="AW128" s="13" t="s">
        <v>34</v>
      </c>
      <c r="AX128" s="13" t="s">
        <v>81</v>
      </c>
      <c r="AY128" s="176" t="s">
        <v>117</v>
      </c>
    </row>
    <row r="129" s="2" customFormat="1" ht="16.5" customHeight="1">
      <c r="A129" s="38"/>
      <c r="B129" s="160"/>
      <c r="C129" s="161" t="s">
        <v>209</v>
      </c>
      <c r="D129" s="161" t="s">
        <v>119</v>
      </c>
      <c r="E129" s="162" t="s">
        <v>210</v>
      </c>
      <c r="F129" s="163" t="s">
        <v>211</v>
      </c>
      <c r="G129" s="164" t="s">
        <v>149</v>
      </c>
      <c r="H129" s="165">
        <v>1.625</v>
      </c>
      <c r="I129" s="166"/>
      <c r="J129" s="167">
        <f>ROUND(I129*H129,2)</f>
        <v>0</v>
      </c>
      <c r="K129" s="163" t="s">
        <v>129</v>
      </c>
      <c r="L129" s="39"/>
      <c r="M129" s="168" t="s">
        <v>3</v>
      </c>
      <c r="N129" s="169" t="s">
        <v>44</v>
      </c>
      <c r="O129" s="72"/>
      <c r="P129" s="170">
        <f>O129*H129</f>
        <v>0</v>
      </c>
      <c r="Q129" s="170">
        <v>0</v>
      </c>
      <c r="R129" s="170">
        <f>Q129*H129</f>
        <v>0</v>
      </c>
      <c r="S129" s="170">
        <v>0</v>
      </c>
      <c r="T129" s="171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2" t="s">
        <v>123</v>
      </c>
      <c r="AT129" s="172" t="s">
        <v>119</v>
      </c>
      <c r="AU129" s="172" t="s">
        <v>84</v>
      </c>
      <c r="AY129" s="19" t="s">
        <v>117</v>
      </c>
      <c r="BE129" s="173">
        <f>IF(N129="základní",J129,0)</f>
        <v>0</v>
      </c>
      <c r="BF129" s="173">
        <f>IF(N129="snížená",J129,0)</f>
        <v>0</v>
      </c>
      <c r="BG129" s="173">
        <f>IF(N129="zákl. přenesená",J129,0)</f>
        <v>0</v>
      </c>
      <c r="BH129" s="173">
        <f>IF(N129="sníž. přenesená",J129,0)</f>
        <v>0</v>
      </c>
      <c r="BI129" s="173">
        <f>IF(N129="nulová",J129,0)</f>
        <v>0</v>
      </c>
      <c r="BJ129" s="19" t="s">
        <v>81</v>
      </c>
      <c r="BK129" s="173">
        <f>ROUND(I129*H129,2)</f>
        <v>0</v>
      </c>
      <c r="BL129" s="19" t="s">
        <v>123</v>
      </c>
      <c r="BM129" s="172" t="s">
        <v>212</v>
      </c>
    </row>
    <row r="130" s="2" customFormat="1">
      <c r="A130" s="38"/>
      <c r="B130" s="39"/>
      <c r="C130" s="38"/>
      <c r="D130" s="183" t="s">
        <v>131</v>
      </c>
      <c r="E130" s="38"/>
      <c r="F130" s="184" t="s">
        <v>213</v>
      </c>
      <c r="G130" s="38"/>
      <c r="H130" s="38"/>
      <c r="I130" s="185"/>
      <c r="J130" s="38"/>
      <c r="K130" s="38"/>
      <c r="L130" s="39"/>
      <c r="M130" s="186"/>
      <c r="N130" s="187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131</v>
      </c>
      <c r="AU130" s="19" t="s">
        <v>84</v>
      </c>
    </row>
    <row r="131" s="13" customFormat="1">
      <c r="A131" s="13"/>
      <c r="B131" s="174"/>
      <c r="C131" s="13"/>
      <c r="D131" s="175" t="s">
        <v>125</v>
      </c>
      <c r="E131" s="176" t="s">
        <v>3</v>
      </c>
      <c r="F131" s="177" t="s">
        <v>214</v>
      </c>
      <c r="G131" s="13"/>
      <c r="H131" s="178">
        <v>1.625</v>
      </c>
      <c r="I131" s="179"/>
      <c r="J131" s="13"/>
      <c r="K131" s="13"/>
      <c r="L131" s="174"/>
      <c r="M131" s="180"/>
      <c r="N131" s="181"/>
      <c r="O131" s="181"/>
      <c r="P131" s="181"/>
      <c r="Q131" s="181"/>
      <c r="R131" s="181"/>
      <c r="S131" s="181"/>
      <c r="T131" s="18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76" t="s">
        <v>125</v>
      </c>
      <c r="AU131" s="176" t="s">
        <v>84</v>
      </c>
      <c r="AV131" s="13" t="s">
        <v>84</v>
      </c>
      <c r="AW131" s="13" t="s">
        <v>34</v>
      </c>
      <c r="AX131" s="13" t="s">
        <v>81</v>
      </c>
      <c r="AY131" s="176" t="s">
        <v>117</v>
      </c>
    </row>
    <row r="132" s="2" customFormat="1" ht="16.5" customHeight="1">
      <c r="A132" s="38"/>
      <c r="B132" s="160"/>
      <c r="C132" s="161" t="s">
        <v>215</v>
      </c>
      <c r="D132" s="161" t="s">
        <v>119</v>
      </c>
      <c r="E132" s="162" t="s">
        <v>216</v>
      </c>
      <c r="F132" s="163" t="s">
        <v>217</v>
      </c>
      <c r="G132" s="164" t="s">
        <v>149</v>
      </c>
      <c r="H132" s="165">
        <v>1.625</v>
      </c>
      <c r="I132" s="166"/>
      <c r="J132" s="167">
        <f>ROUND(I132*H132,2)</f>
        <v>0</v>
      </c>
      <c r="K132" s="163" t="s">
        <v>129</v>
      </c>
      <c r="L132" s="39"/>
      <c r="M132" s="168" t="s">
        <v>3</v>
      </c>
      <c r="N132" s="169" t="s">
        <v>44</v>
      </c>
      <c r="O132" s="72"/>
      <c r="P132" s="170">
        <f>O132*H132</f>
        <v>0</v>
      </c>
      <c r="Q132" s="170">
        <v>0</v>
      </c>
      <c r="R132" s="170">
        <f>Q132*H132</f>
        <v>0</v>
      </c>
      <c r="S132" s="170">
        <v>0</v>
      </c>
      <c r="T132" s="171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2" t="s">
        <v>123</v>
      </c>
      <c r="AT132" s="172" t="s">
        <v>119</v>
      </c>
      <c r="AU132" s="172" t="s">
        <v>84</v>
      </c>
      <c r="AY132" s="19" t="s">
        <v>117</v>
      </c>
      <c r="BE132" s="173">
        <f>IF(N132="základní",J132,0)</f>
        <v>0</v>
      </c>
      <c r="BF132" s="173">
        <f>IF(N132="snížená",J132,0)</f>
        <v>0</v>
      </c>
      <c r="BG132" s="173">
        <f>IF(N132="zákl. přenesená",J132,0)</f>
        <v>0</v>
      </c>
      <c r="BH132" s="173">
        <f>IF(N132="sníž. přenesená",J132,0)</f>
        <v>0</v>
      </c>
      <c r="BI132" s="173">
        <f>IF(N132="nulová",J132,0)</f>
        <v>0</v>
      </c>
      <c r="BJ132" s="19" t="s">
        <v>81</v>
      </c>
      <c r="BK132" s="173">
        <f>ROUND(I132*H132,2)</f>
        <v>0</v>
      </c>
      <c r="BL132" s="19" t="s">
        <v>123</v>
      </c>
      <c r="BM132" s="172" t="s">
        <v>218</v>
      </c>
    </row>
    <row r="133" s="2" customFormat="1">
      <c r="A133" s="38"/>
      <c r="B133" s="39"/>
      <c r="C133" s="38"/>
      <c r="D133" s="183" t="s">
        <v>131</v>
      </c>
      <c r="E133" s="38"/>
      <c r="F133" s="184" t="s">
        <v>219</v>
      </c>
      <c r="G133" s="38"/>
      <c r="H133" s="38"/>
      <c r="I133" s="185"/>
      <c r="J133" s="38"/>
      <c r="K133" s="38"/>
      <c r="L133" s="39"/>
      <c r="M133" s="186"/>
      <c r="N133" s="187"/>
      <c r="O133" s="72"/>
      <c r="P133" s="72"/>
      <c r="Q133" s="72"/>
      <c r="R133" s="72"/>
      <c r="S133" s="72"/>
      <c r="T133" s="73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9" t="s">
        <v>131</v>
      </c>
      <c r="AU133" s="19" t="s">
        <v>84</v>
      </c>
    </row>
    <row r="134" s="12" customFormat="1" ht="22.8" customHeight="1">
      <c r="A134" s="12"/>
      <c r="B134" s="147"/>
      <c r="C134" s="12"/>
      <c r="D134" s="148" t="s">
        <v>72</v>
      </c>
      <c r="E134" s="158" t="s">
        <v>146</v>
      </c>
      <c r="F134" s="158" t="s">
        <v>220</v>
      </c>
      <c r="G134" s="12"/>
      <c r="H134" s="12"/>
      <c r="I134" s="150"/>
      <c r="J134" s="159">
        <f>BK134</f>
        <v>0</v>
      </c>
      <c r="K134" s="12"/>
      <c r="L134" s="147"/>
      <c r="M134" s="152"/>
      <c r="N134" s="153"/>
      <c r="O134" s="153"/>
      <c r="P134" s="154">
        <f>SUM(P135:P151)</f>
        <v>0</v>
      </c>
      <c r="Q134" s="153"/>
      <c r="R134" s="154">
        <f>SUM(R135:R151)</f>
        <v>0</v>
      </c>
      <c r="S134" s="153"/>
      <c r="T134" s="155">
        <f>SUM(T135:T151)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48" t="s">
        <v>81</v>
      </c>
      <c r="AT134" s="156" t="s">
        <v>72</v>
      </c>
      <c r="AU134" s="156" t="s">
        <v>81</v>
      </c>
      <c r="AY134" s="148" t="s">
        <v>117</v>
      </c>
      <c r="BK134" s="157">
        <f>SUM(BK135:BK151)</f>
        <v>0</v>
      </c>
    </row>
    <row r="135" s="2" customFormat="1" ht="21.75" customHeight="1">
      <c r="A135" s="38"/>
      <c r="B135" s="160"/>
      <c r="C135" s="161" t="s">
        <v>221</v>
      </c>
      <c r="D135" s="161" t="s">
        <v>119</v>
      </c>
      <c r="E135" s="162" t="s">
        <v>222</v>
      </c>
      <c r="F135" s="163" t="s">
        <v>223</v>
      </c>
      <c r="G135" s="164" t="s">
        <v>128</v>
      </c>
      <c r="H135" s="165">
        <v>818</v>
      </c>
      <c r="I135" s="166"/>
      <c r="J135" s="167">
        <f>ROUND(I135*H135,2)</f>
        <v>0</v>
      </c>
      <c r="K135" s="163" t="s">
        <v>3</v>
      </c>
      <c r="L135" s="39"/>
      <c r="M135" s="168" t="s">
        <v>3</v>
      </c>
      <c r="N135" s="169" t="s">
        <v>44</v>
      </c>
      <c r="O135" s="72"/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71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72" t="s">
        <v>123</v>
      </c>
      <c r="AT135" s="172" t="s">
        <v>119</v>
      </c>
      <c r="AU135" s="172" t="s">
        <v>84</v>
      </c>
      <c r="AY135" s="19" t="s">
        <v>117</v>
      </c>
      <c r="BE135" s="173">
        <f>IF(N135="základní",J135,0)</f>
        <v>0</v>
      </c>
      <c r="BF135" s="173">
        <f>IF(N135="snížená",J135,0)</f>
        <v>0</v>
      </c>
      <c r="BG135" s="173">
        <f>IF(N135="zákl. přenesená",J135,0)</f>
        <v>0</v>
      </c>
      <c r="BH135" s="173">
        <f>IF(N135="sníž. přenesená",J135,0)</f>
        <v>0</v>
      </c>
      <c r="BI135" s="173">
        <f>IF(N135="nulová",J135,0)</f>
        <v>0</v>
      </c>
      <c r="BJ135" s="19" t="s">
        <v>81</v>
      </c>
      <c r="BK135" s="173">
        <f>ROUND(I135*H135,2)</f>
        <v>0</v>
      </c>
      <c r="BL135" s="19" t="s">
        <v>123</v>
      </c>
      <c r="BM135" s="172" t="s">
        <v>224</v>
      </c>
    </row>
    <row r="136" s="13" customFormat="1">
      <c r="A136" s="13"/>
      <c r="B136" s="174"/>
      <c r="C136" s="13"/>
      <c r="D136" s="175" t="s">
        <v>125</v>
      </c>
      <c r="E136" s="176" t="s">
        <v>3</v>
      </c>
      <c r="F136" s="177" t="s">
        <v>225</v>
      </c>
      <c r="G136" s="13"/>
      <c r="H136" s="178">
        <v>818</v>
      </c>
      <c r="I136" s="179"/>
      <c r="J136" s="13"/>
      <c r="K136" s="13"/>
      <c r="L136" s="174"/>
      <c r="M136" s="180"/>
      <c r="N136" s="181"/>
      <c r="O136" s="181"/>
      <c r="P136" s="181"/>
      <c r="Q136" s="181"/>
      <c r="R136" s="181"/>
      <c r="S136" s="181"/>
      <c r="T136" s="18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76" t="s">
        <v>125</v>
      </c>
      <c r="AU136" s="176" t="s">
        <v>84</v>
      </c>
      <c r="AV136" s="13" t="s">
        <v>84</v>
      </c>
      <c r="AW136" s="13" t="s">
        <v>34</v>
      </c>
      <c r="AX136" s="13" t="s">
        <v>81</v>
      </c>
      <c r="AY136" s="176" t="s">
        <v>117</v>
      </c>
    </row>
    <row r="137" s="2" customFormat="1" ht="21.75" customHeight="1">
      <c r="A137" s="38"/>
      <c r="B137" s="160"/>
      <c r="C137" s="161" t="s">
        <v>226</v>
      </c>
      <c r="D137" s="161" t="s">
        <v>119</v>
      </c>
      <c r="E137" s="162" t="s">
        <v>227</v>
      </c>
      <c r="F137" s="163" t="s">
        <v>228</v>
      </c>
      <c r="G137" s="164" t="s">
        <v>128</v>
      </c>
      <c r="H137" s="165">
        <v>835</v>
      </c>
      <c r="I137" s="166"/>
      <c r="J137" s="167">
        <f>ROUND(I137*H137,2)</f>
        <v>0</v>
      </c>
      <c r="K137" s="163" t="s">
        <v>3</v>
      </c>
      <c r="L137" s="39"/>
      <c r="M137" s="168" t="s">
        <v>3</v>
      </c>
      <c r="N137" s="169" t="s">
        <v>44</v>
      </c>
      <c r="O137" s="72"/>
      <c r="P137" s="170">
        <f>O137*H137</f>
        <v>0</v>
      </c>
      <c r="Q137" s="170">
        <v>0</v>
      </c>
      <c r="R137" s="170">
        <f>Q137*H137</f>
        <v>0</v>
      </c>
      <c r="S137" s="170">
        <v>0</v>
      </c>
      <c r="T137" s="17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2" t="s">
        <v>123</v>
      </c>
      <c r="AT137" s="172" t="s">
        <v>119</v>
      </c>
      <c r="AU137" s="172" t="s">
        <v>84</v>
      </c>
      <c r="AY137" s="19" t="s">
        <v>117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9" t="s">
        <v>81</v>
      </c>
      <c r="BK137" s="173">
        <f>ROUND(I137*H137,2)</f>
        <v>0</v>
      </c>
      <c r="BL137" s="19" t="s">
        <v>123</v>
      </c>
      <c r="BM137" s="172" t="s">
        <v>229</v>
      </c>
    </row>
    <row r="138" s="13" customFormat="1">
      <c r="A138" s="13"/>
      <c r="B138" s="174"/>
      <c r="C138" s="13"/>
      <c r="D138" s="175" t="s">
        <v>125</v>
      </c>
      <c r="E138" s="176" t="s">
        <v>3</v>
      </c>
      <c r="F138" s="177" t="s">
        <v>230</v>
      </c>
      <c r="G138" s="13"/>
      <c r="H138" s="178">
        <v>835</v>
      </c>
      <c r="I138" s="179"/>
      <c r="J138" s="13"/>
      <c r="K138" s="13"/>
      <c r="L138" s="174"/>
      <c r="M138" s="180"/>
      <c r="N138" s="181"/>
      <c r="O138" s="181"/>
      <c r="P138" s="181"/>
      <c r="Q138" s="181"/>
      <c r="R138" s="181"/>
      <c r="S138" s="181"/>
      <c r="T138" s="18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76" t="s">
        <v>125</v>
      </c>
      <c r="AU138" s="176" t="s">
        <v>84</v>
      </c>
      <c r="AV138" s="13" t="s">
        <v>84</v>
      </c>
      <c r="AW138" s="13" t="s">
        <v>34</v>
      </c>
      <c r="AX138" s="13" t="s">
        <v>81</v>
      </c>
      <c r="AY138" s="176" t="s">
        <v>117</v>
      </c>
    </row>
    <row r="139" s="2" customFormat="1" ht="24.15" customHeight="1">
      <c r="A139" s="38"/>
      <c r="B139" s="160"/>
      <c r="C139" s="161" t="s">
        <v>231</v>
      </c>
      <c r="D139" s="161" t="s">
        <v>119</v>
      </c>
      <c r="E139" s="162" t="s">
        <v>232</v>
      </c>
      <c r="F139" s="163" t="s">
        <v>233</v>
      </c>
      <c r="G139" s="164" t="s">
        <v>128</v>
      </c>
      <c r="H139" s="165">
        <v>818</v>
      </c>
      <c r="I139" s="166"/>
      <c r="J139" s="167">
        <f>ROUND(I139*H139,2)</f>
        <v>0</v>
      </c>
      <c r="K139" s="163" t="s">
        <v>3</v>
      </c>
      <c r="L139" s="39"/>
      <c r="M139" s="168" t="s">
        <v>3</v>
      </c>
      <c r="N139" s="169" t="s">
        <v>44</v>
      </c>
      <c r="O139" s="72"/>
      <c r="P139" s="170">
        <f>O139*H139</f>
        <v>0</v>
      </c>
      <c r="Q139" s="170">
        <v>0</v>
      </c>
      <c r="R139" s="170">
        <f>Q139*H139</f>
        <v>0</v>
      </c>
      <c r="S139" s="170">
        <v>0</v>
      </c>
      <c r="T139" s="171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72" t="s">
        <v>123</v>
      </c>
      <c r="AT139" s="172" t="s">
        <v>119</v>
      </c>
      <c r="AU139" s="172" t="s">
        <v>84</v>
      </c>
      <c r="AY139" s="19" t="s">
        <v>117</v>
      </c>
      <c r="BE139" s="173">
        <f>IF(N139="základní",J139,0)</f>
        <v>0</v>
      </c>
      <c r="BF139" s="173">
        <f>IF(N139="snížená",J139,0)</f>
        <v>0</v>
      </c>
      <c r="BG139" s="173">
        <f>IF(N139="zákl. přenesená",J139,0)</f>
        <v>0</v>
      </c>
      <c r="BH139" s="173">
        <f>IF(N139="sníž. přenesená",J139,0)</f>
        <v>0</v>
      </c>
      <c r="BI139" s="173">
        <f>IF(N139="nulová",J139,0)</f>
        <v>0</v>
      </c>
      <c r="BJ139" s="19" t="s">
        <v>81</v>
      </c>
      <c r="BK139" s="173">
        <f>ROUND(I139*H139,2)</f>
        <v>0</v>
      </c>
      <c r="BL139" s="19" t="s">
        <v>123</v>
      </c>
      <c r="BM139" s="172" t="s">
        <v>234</v>
      </c>
    </row>
    <row r="140" s="13" customFormat="1">
      <c r="A140" s="13"/>
      <c r="B140" s="174"/>
      <c r="C140" s="13"/>
      <c r="D140" s="175" t="s">
        <v>125</v>
      </c>
      <c r="E140" s="176" t="s">
        <v>3</v>
      </c>
      <c r="F140" s="177" t="s">
        <v>225</v>
      </c>
      <c r="G140" s="13"/>
      <c r="H140" s="178">
        <v>818</v>
      </c>
      <c r="I140" s="179"/>
      <c r="J140" s="13"/>
      <c r="K140" s="13"/>
      <c r="L140" s="174"/>
      <c r="M140" s="180"/>
      <c r="N140" s="181"/>
      <c r="O140" s="181"/>
      <c r="P140" s="181"/>
      <c r="Q140" s="181"/>
      <c r="R140" s="181"/>
      <c r="S140" s="181"/>
      <c r="T140" s="18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76" t="s">
        <v>125</v>
      </c>
      <c r="AU140" s="176" t="s">
        <v>84</v>
      </c>
      <c r="AV140" s="13" t="s">
        <v>84</v>
      </c>
      <c r="AW140" s="13" t="s">
        <v>34</v>
      </c>
      <c r="AX140" s="13" t="s">
        <v>81</v>
      </c>
      <c r="AY140" s="176" t="s">
        <v>117</v>
      </c>
    </row>
    <row r="141" s="2" customFormat="1" ht="16.5" customHeight="1">
      <c r="A141" s="38"/>
      <c r="B141" s="160"/>
      <c r="C141" s="161" t="s">
        <v>8</v>
      </c>
      <c r="D141" s="161" t="s">
        <v>119</v>
      </c>
      <c r="E141" s="162" t="s">
        <v>235</v>
      </c>
      <c r="F141" s="163" t="s">
        <v>236</v>
      </c>
      <c r="G141" s="164" t="s">
        <v>128</v>
      </c>
      <c r="H141" s="165">
        <v>818</v>
      </c>
      <c r="I141" s="166"/>
      <c r="J141" s="167">
        <f>ROUND(I141*H141,2)</f>
        <v>0</v>
      </c>
      <c r="K141" s="163" t="s">
        <v>129</v>
      </c>
      <c r="L141" s="39"/>
      <c r="M141" s="168" t="s">
        <v>3</v>
      </c>
      <c r="N141" s="169" t="s">
        <v>44</v>
      </c>
      <c r="O141" s="72"/>
      <c r="P141" s="170">
        <f>O141*H141</f>
        <v>0</v>
      </c>
      <c r="Q141" s="170">
        <v>0</v>
      </c>
      <c r="R141" s="170">
        <f>Q141*H141</f>
        <v>0</v>
      </c>
      <c r="S141" s="170">
        <v>0</v>
      </c>
      <c r="T141" s="171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72" t="s">
        <v>123</v>
      </c>
      <c r="AT141" s="172" t="s">
        <v>119</v>
      </c>
      <c r="AU141" s="172" t="s">
        <v>84</v>
      </c>
      <c r="AY141" s="19" t="s">
        <v>117</v>
      </c>
      <c r="BE141" s="173">
        <f>IF(N141="základní",J141,0)</f>
        <v>0</v>
      </c>
      <c r="BF141" s="173">
        <f>IF(N141="snížená",J141,0)</f>
        <v>0</v>
      </c>
      <c r="BG141" s="173">
        <f>IF(N141="zákl. přenesená",J141,0)</f>
        <v>0</v>
      </c>
      <c r="BH141" s="173">
        <f>IF(N141="sníž. přenesená",J141,0)</f>
        <v>0</v>
      </c>
      <c r="BI141" s="173">
        <f>IF(N141="nulová",J141,0)</f>
        <v>0</v>
      </c>
      <c r="BJ141" s="19" t="s">
        <v>81</v>
      </c>
      <c r="BK141" s="173">
        <f>ROUND(I141*H141,2)</f>
        <v>0</v>
      </c>
      <c r="BL141" s="19" t="s">
        <v>123</v>
      </c>
      <c r="BM141" s="172" t="s">
        <v>237</v>
      </c>
    </row>
    <row r="142" s="2" customFormat="1">
      <c r="A142" s="38"/>
      <c r="B142" s="39"/>
      <c r="C142" s="38"/>
      <c r="D142" s="183" t="s">
        <v>131</v>
      </c>
      <c r="E142" s="38"/>
      <c r="F142" s="184" t="s">
        <v>238</v>
      </c>
      <c r="G142" s="38"/>
      <c r="H142" s="38"/>
      <c r="I142" s="185"/>
      <c r="J142" s="38"/>
      <c r="K142" s="38"/>
      <c r="L142" s="39"/>
      <c r="M142" s="186"/>
      <c r="N142" s="187"/>
      <c r="O142" s="72"/>
      <c r="P142" s="72"/>
      <c r="Q142" s="72"/>
      <c r="R142" s="72"/>
      <c r="S142" s="72"/>
      <c r="T142" s="73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9" t="s">
        <v>131</v>
      </c>
      <c r="AU142" s="19" t="s">
        <v>84</v>
      </c>
    </row>
    <row r="143" s="13" customFormat="1">
      <c r="A143" s="13"/>
      <c r="B143" s="174"/>
      <c r="C143" s="13"/>
      <c r="D143" s="175" t="s">
        <v>125</v>
      </c>
      <c r="E143" s="176" t="s">
        <v>3</v>
      </c>
      <c r="F143" s="177" t="s">
        <v>225</v>
      </c>
      <c r="G143" s="13"/>
      <c r="H143" s="178">
        <v>818</v>
      </c>
      <c r="I143" s="179"/>
      <c r="J143" s="13"/>
      <c r="K143" s="13"/>
      <c r="L143" s="174"/>
      <c r="M143" s="180"/>
      <c r="N143" s="181"/>
      <c r="O143" s="181"/>
      <c r="P143" s="181"/>
      <c r="Q143" s="181"/>
      <c r="R143" s="181"/>
      <c r="S143" s="181"/>
      <c r="T143" s="18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76" t="s">
        <v>125</v>
      </c>
      <c r="AU143" s="176" t="s">
        <v>84</v>
      </c>
      <c r="AV143" s="13" t="s">
        <v>84</v>
      </c>
      <c r="AW143" s="13" t="s">
        <v>34</v>
      </c>
      <c r="AX143" s="13" t="s">
        <v>81</v>
      </c>
      <c r="AY143" s="176" t="s">
        <v>117</v>
      </c>
    </row>
    <row r="144" s="2" customFormat="1" ht="16.5" customHeight="1">
      <c r="A144" s="38"/>
      <c r="B144" s="160"/>
      <c r="C144" s="161" t="s">
        <v>239</v>
      </c>
      <c r="D144" s="161" t="s">
        <v>119</v>
      </c>
      <c r="E144" s="162" t="s">
        <v>240</v>
      </c>
      <c r="F144" s="163" t="s">
        <v>241</v>
      </c>
      <c r="G144" s="164" t="s">
        <v>128</v>
      </c>
      <c r="H144" s="165">
        <v>818</v>
      </c>
      <c r="I144" s="166"/>
      <c r="J144" s="167">
        <f>ROUND(I144*H144,2)</f>
        <v>0</v>
      </c>
      <c r="K144" s="163" t="s">
        <v>129</v>
      </c>
      <c r="L144" s="39"/>
      <c r="M144" s="168" t="s">
        <v>3</v>
      </c>
      <c r="N144" s="169" t="s">
        <v>44</v>
      </c>
      <c r="O144" s="72"/>
      <c r="P144" s="170">
        <f>O144*H144</f>
        <v>0</v>
      </c>
      <c r="Q144" s="170">
        <v>0</v>
      </c>
      <c r="R144" s="170">
        <f>Q144*H144</f>
        <v>0</v>
      </c>
      <c r="S144" s="170">
        <v>0</v>
      </c>
      <c r="T144" s="171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72" t="s">
        <v>123</v>
      </c>
      <c r="AT144" s="172" t="s">
        <v>119</v>
      </c>
      <c r="AU144" s="172" t="s">
        <v>84</v>
      </c>
      <c r="AY144" s="19" t="s">
        <v>117</v>
      </c>
      <c r="BE144" s="173">
        <f>IF(N144="základní",J144,0)</f>
        <v>0</v>
      </c>
      <c r="BF144" s="173">
        <f>IF(N144="snížená",J144,0)</f>
        <v>0</v>
      </c>
      <c r="BG144" s="173">
        <f>IF(N144="zákl. přenesená",J144,0)</f>
        <v>0</v>
      </c>
      <c r="BH144" s="173">
        <f>IF(N144="sníž. přenesená",J144,0)</f>
        <v>0</v>
      </c>
      <c r="BI144" s="173">
        <f>IF(N144="nulová",J144,0)</f>
        <v>0</v>
      </c>
      <c r="BJ144" s="19" t="s">
        <v>81</v>
      </c>
      <c r="BK144" s="173">
        <f>ROUND(I144*H144,2)</f>
        <v>0</v>
      </c>
      <c r="BL144" s="19" t="s">
        <v>123</v>
      </c>
      <c r="BM144" s="172" t="s">
        <v>242</v>
      </c>
    </row>
    <row r="145" s="2" customFormat="1">
      <c r="A145" s="38"/>
      <c r="B145" s="39"/>
      <c r="C145" s="38"/>
      <c r="D145" s="183" t="s">
        <v>131</v>
      </c>
      <c r="E145" s="38"/>
      <c r="F145" s="184" t="s">
        <v>243</v>
      </c>
      <c r="G145" s="38"/>
      <c r="H145" s="38"/>
      <c r="I145" s="185"/>
      <c r="J145" s="38"/>
      <c r="K145" s="38"/>
      <c r="L145" s="39"/>
      <c r="M145" s="186"/>
      <c r="N145" s="187"/>
      <c r="O145" s="72"/>
      <c r="P145" s="72"/>
      <c r="Q145" s="72"/>
      <c r="R145" s="72"/>
      <c r="S145" s="72"/>
      <c r="T145" s="73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9" t="s">
        <v>131</v>
      </c>
      <c r="AU145" s="19" t="s">
        <v>84</v>
      </c>
    </row>
    <row r="146" s="13" customFormat="1">
      <c r="A146" s="13"/>
      <c r="B146" s="174"/>
      <c r="C146" s="13"/>
      <c r="D146" s="175" t="s">
        <v>125</v>
      </c>
      <c r="E146" s="176" t="s">
        <v>3</v>
      </c>
      <c r="F146" s="177" t="s">
        <v>225</v>
      </c>
      <c r="G146" s="13"/>
      <c r="H146" s="178">
        <v>818</v>
      </c>
      <c r="I146" s="179"/>
      <c r="J146" s="13"/>
      <c r="K146" s="13"/>
      <c r="L146" s="174"/>
      <c r="M146" s="180"/>
      <c r="N146" s="181"/>
      <c r="O146" s="181"/>
      <c r="P146" s="181"/>
      <c r="Q146" s="181"/>
      <c r="R146" s="181"/>
      <c r="S146" s="181"/>
      <c r="T146" s="18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76" t="s">
        <v>125</v>
      </c>
      <c r="AU146" s="176" t="s">
        <v>84</v>
      </c>
      <c r="AV146" s="13" t="s">
        <v>84</v>
      </c>
      <c r="AW146" s="13" t="s">
        <v>34</v>
      </c>
      <c r="AX146" s="13" t="s">
        <v>81</v>
      </c>
      <c r="AY146" s="176" t="s">
        <v>117</v>
      </c>
    </row>
    <row r="147" s="2" customFormat="1" ht="21.75" customHeight="1">
      <c r="A147" s="38"/>
      <c r="B147" s="160"/>
      <c r="C147" s="161" t="s">
        <v>244</v>
      </c>
      <c r="D147" s="161" t="s">
        <v>119</v>
      </c>
      <c r="E147" s="162" t="s">
        <v>245</v>
      </c>
      <c r="F147" s="163" t="s">
        <v>246</v>
      </c>
      <c r="G147" s="164" t="s">
        <v>128</v>
      </c>
      <c r="H147" s="165">
        <v>100</v>
      </c>
      <c r="I147" s="166"/>
      <c r="J147" s="167">
        <f>ROUND(I147*H147,2)</f>
        <v>0</v>
      </c>
      <c r="K147" s="163" t="s">
        <v>3</v>
      </c>
      <c r="L147" s="39"/>
      <c r="M147" s="168" t="s">
        <v>3</v>
      </c>
      <c r="N147" s="169" t="s">
        <v>44</v>
      </c>
      <c r="O147" s="72"/>
      <c r="P147" s="170">
        <f>O147*H147</f>
        <v>0</v>
      </c>
      <c r="Q147" s="170">
        <v>0</v>
      </c>
      <c r="R147" s="170">
        <f>Q147*H147</f>
        <v>0</v>
      </c>
      <c r="S147" s="170">
        <v>0</v>
      </c>
      <c r="T147" s="171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72" t="s">
        <v>123</v>
      </c>
      <c r="AT147" s="172" t="s">
        <v>119</v>
      </c>
      <c r="AU147" s="172" t="s">
        <v>84</v>
      </c>
      <c r="AY147" s="19" t="s">
        <v>117</v>
      </c>
      <c r="BE147" s="173">
        <f>IF(N147="základní",J147,0)</f>
        <v>0</v>
      </c>
      <c r="BF147" s="173">
        <f>IF(N147="snížená",J147,0)</f>
        <v>0</v>
      </c>
      <c r="BG147" s="173">
        <f>IF(N147="zákl. přenesená",J147,0)</f>
        <v>0</v>
      </c>
      <c r="BH147" s="173">
        <f>IF(N147="sníž. přenesená",J147,0)</f>
        <v>0</v>
      </c>
      <c r="BI147" s="173">
        <f>IF(N147="nulová",J147,0)</f>
        <v>0</v>
      </c>
      <c r="BJ147" s="19" t="s">
        <v>81</v>
      </c>
      <c r="BK147" s="173">
        <f>ROUND(I147*H147,2)</f>
        <v>0</v>
      </c>
      <c r="BL147" s="19" t="s">
        <v>123</v>
      </c>
      <c r="BM147" s="172" t="s">
        <v>247</v>
      </c>
    </row>
    <row r="148" s="13" customFormat="1">
      <c r="A148" s="13"/>
      <c r="B148" s="174"/>
      <c r="C148" s="13"/>
      <c r="D148" s="175" t="s">
        <v>125</v>
      </c>
      <c r="E148" s="176" t="s">
        <v>3</v>
      </c>
      <c r="F148" s="177" t="s">
        <v>248</v>
      </c>
      <c r="G148" s="13"/>
      <c r="H148" s="178">
        <v>100</v>
      </c>
      <c r="I148" s="179"/>
      <c r="J148" s="13"/>
      <c r="K148" s="13"/>
      <c r="L148" s="174"/>
      <c r="M148" s="180"/>
      <c r="N148" s="181"/>
      <c r="O148" s="181"/>
      <c r="P148" s="181"/>
      <c r="Q148" s="181"/>
      <c r="R148" s="181"/>
      <c r="S148" s="181"/>
      <c r="T148" s="18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76" t="s">
        <v>125</v>
      </c>
      <c r="AU148" s="176" t="s">
        <v>84</v>
      </c>
      <c r="AV148" s="13" t="s">
        <v>84</v>
      </c>
      <c r="AW148" s="13" t="s">
        <v>34</v>
      </c>
      <c r="AX148" s="13" t="s">
        <v>81</v>
      </c>
      <c r="AY148" s="176" t="s">
        <v>117</v>
      </c>
    </row>
    <row r="149" s="2" customFormat="1" ht="24.15" customHeight="1">
      <c r="A149" s="38"/>
      <c r="B149" s="160"/>
      <c r="C149" s="161" t="s">
        <v>249</v>
      </c>
      <c r="D149" s="161" t="s">
        <v>119</v>
      </c>
      <c r="E149" s="162" t="s">
        <v>250</v>
      </c>
      <c r="F149" s="163" t="s">
        <v>251</v>
      </c>
      <c r="G149" s="164" t="s">
        <v>128</v>
      </c>
      <c r="H149" s="165">
        <v>821</v>
      </c>
      <c r="I149" s="166"/>
      <c r="J149" s="167">
        <f>ROUND(I149*H149,2)</f>
        <v>0</v>
      </c>
      <c r="K149" s="163" t="s">
        <v>129</v>
      </c>
      <c r="L149" s="39"/>
      <c r="M149" s="168" t="s">
        <v>3</v>
      </c>
      <c r="N149" s="169" t="s">
        <v>44</v>
      </c>
      <c r="O149" s="72"/>
      <c r="P149" s="170">
        <f>O149*H149</f>
        <v>0</v>
      </c>
      <c r="Q149" s="170">
        <v>0</v>
      </c>
      <c r="R149" s="170">
        <f>Q149*H149</f>
        <v>0</v>
      </c>
      <c r="S149" s="170">
        <v>0</v>
      </c>
      <c r="T149" s="17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2" t="s">
        <v>123</v>
      </c>
      <c r="AT149" s="172" t="s">
        <v>119</v>
      </c>
      <c r="AU149" s="172" t="s">
        <v>84</v>
      </c>
      <c r="AY149" s="19" t="s">
        <v>117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9" t="s">
        <v>81</v>
      </c>
      <c r="BK149" s="173">
        <f>ROUND(I149*H149,2)</f>
        <v>0</v>
      </c>
      <c r="BL149" s="19" t="s">
        <v>123</v>
      </c>
      <c r="BM149" s="172" t="s">
        <v>252</v>
      </c>
    </row>
    <row r="150" s="2" customFormat="1">
      <c r="A150" s="38"/>
      <c r="B150" s="39"/>
      <c r="C150" s="38"/>
      <c r="D150" s="183" t="s">
        <v>131</v>
      </c>
      <c r="E150" s="38"/>
      <c r="F150" s="184" t="s">
        <v>253</v>
      </c>
      <c r="G150" s="38"/>
      <c r="H150" s="38"/>
      <c r="I150" s="185"/>
      <c r="J150" s="38"/>
      <c r="K150" s="38"/>
      <c r="L150" s="39"/>
      <c r="M150" s="186"/>
      <c r="N150" s="187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131</v>
      </c>
      <c r="AU150" s="19" t="s">
        <v>84</v>
      </c>
    </row>
    <row r="151" s="13" customFormat="1">
      <c r="A151" s="13"/>
      <c r="B151" s="174"/>
      <c r="C151" s="13"/>
      <c r="D151" s="175" t="s">
        <v>125</v>
      </c>
      <c r="E151" s="176" t="s">
        <v>3</v>
      </c>
      <c r="F151" s="177" t="s">
        <v>254</v>
      </c>
      <c r="G151" s="13"/>
      <c r="H151" s="178">
        <v>821</v>
      </c>
      <c r="I151" s="179"/>
      <c r="J151" s="13"/>
      <c r="K151" s="13"/>
      <c r="L151" s="174"/>
      <c r="M151" s="180"/>
      <c r="N151" s="181"/>
      <c r="O151" s="181"/>
      <c r="P151" s="181"/>
      <c r="Q151" s="181"/>
      <c r="R151" s="181"/>
      <c r="S151" s="181"/>
      <c r="T151" s="18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76" t="s">
        <v>125</v>
      </c>
      <c r="AU151" s="176" t="s">
        <v>84</v>
      </c>
      <c r="AV151" s="13" t="s">
        <v>84</v>
      </c>
      <c r="AW151" s="13" t="s">
        <v>34</v>
      </c>
      <c r="AX151" s="13" t="s">
        <v>81</v>
      </c>
      <c r="AY151" s="176" t="s">
        <v>117</v>
      </c>
    </row>
    <row r="152" s="12" customFormat="1" ht="22.8" customHeight="1">
      <c r="A152" s="12"/>
      <c r="B152" s="147"/>
      <c r="C152" s="12"/>
      <c r="D152" s="148" t="s">
        <v>72</v>
      </c>
      <c r="E152" s="158" t="s">
        <v>172</v>
      </c>
      <c r="F152" s="158" t="s">
        <v>255</v>
      </c>
      <c r="G152" s="12"/>
      <c r="H152" s="12"/>
      <c r="I152" s="150"/>
      <c r="J152" s="159">
        <f>BK152</f>
        <v>0</v>
      </c>
      <c r="K152" s="12"/>
      <c r="L152" s="147"/>
      <c r="M152" s="152"/>
      <c r="N152" s="153"/>
      <c r="O152" s="153"/>
      <c r="P152" s="154">
        <f>SUM(P153:P180)</f>
        <v>0</v>
      </c>
      <c r="Q152" s="153"/>
      <c r="R152" s="154">
        <f>SUM(R153:R180)</f>
        <v>37.84176200000001</v>
      </c>
      <c r="S152" s="153"/>
      <c r="T152" s="155">
        <f>SUM(T153:T180)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48" t="s">
        <v>81</v>
      </c>
      <c r="AT152" s="156" t="s">
        <v>72</v>
      </c>
      <c r="AU152" s="156" t="s">
        <v>81</v>
      </c>
      <c r="AY152" s="148" t="s">
        <v>117</v>
      </c>
      <c r="BK152" s="157">
        <f>SUM(BK153:BK180)</f>
        <v>0</v>
      </c>
    </row>
    <row r="153" s="2" customFormat="1" ht="24.15" customHeight="1">
      <c r="A153" s="38"/>
      <c r="B153" s="160"/>
      <c r="C153" s="161" t="s">
        <v>256</v>
      </c>
      <c r="D153" s="161" t="s">
        <v>119</v>
      </c>
      <c r="E153" s="162" t="s">
        <v>257</v>
      </c>
      <c r="F153" s="163" t="s">
        <v>258</v>
      </c>
      <c r="G153" s="164" t="s">
        <v>259</v>
      </c>
      <c r="H153" s="165">
        <v>164</v>
      </c>
      <c r="I153" s="166"/>
      <c r="J153" s="167">
        <f>ROUND(I153*H153,2)</f>
        <v>0</v>
      </c>
      <c r="K153" s="163" t="s">
        <v>129</v>
      </c>
      <c r="L153" s="39"/>
      <c r="M153" s="168" t="s">
        <v>3</v>
      </c>
      <c r="N153" s="169" t="s">
        <v>44</v>
      </c>
      <c r="O153" s="72"/>
      <c r="P153" s="170">
        <f>O153*H153</f>
        <v>0</v>
      </c>
      <c r="Q153" s="170">
        <v>0.15540000000000001</v>
      </c>
      <c r="R153" s="170">
        <f>Q153*H153</f>
        <v>25.485600000000002</v>
      </c>
      <c r="S153" s="170">
        <v>0</v>
      </c>
      <c r="T153" s="17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2" t="s">
        <v>123</v>
      </c>
      <c r="AT153" s="172" t="s">
        <v>119</v>
      </c>
      <c r="AU153" s="172" t="s">
        <v>84</v>
      </c>
      <c r="AY153" s="19" t="s">
        <v>117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9" t="s">
        <v>81</v>
      </c>
      <c r="BK153" s="173">
        <f>ROUND(I153*H153,2)</f>
        <v>0</v>
      </c>
      <c r="BL153" s="19" t="s">
        <v>123</v>
      </c>
      <c r="BM153" s="172" t="s">
        <v>260</v>
      </c>
    </row>
    <row r="154" s="2" customFormat="1">
      <c r="A154" s="38"/>
      <c r="B154" s="39"/>
      <c r="C154" s="38"/>
      <c r="D154" s="183" t="s">
        <v>131</v>
      </c>
      <c r="E154" s="38"/>
      <c r="F154" s="184" t="s">
        <v>261</v>
      </c>
      <c r="G154" s="38"/>
      <c r="H154" s="38"/>
      <c r="I154" s="185"/>
      <c r="J154" s="38"/>
      <c r="K154" s="38"/>
      <c r="L154" s="39"/>
      <c r="M154" s="186"/>
      <c r="N154" s="187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131</v>
      </c>
      <c r="AU154" s="19" t="s">
        <v>84</v>
      </c>
    </row>
    <row r="155" s="13" customFormat="1">
      <c r="A155" s="13"/>
      <c r="B155" s="174"/>
      <c r="C155" s="13"/>
      <c r="D155" s="175" t="s">
        <v>125</v>
      </c>
      <c r="E155" s="176" t="s">
        <v>3</v>
      </c>
      <c r="F155" s="177" t="s">
        <v>262</v>
      </c>
      <c r="G155" s="13"/>
      <c r="H155" s="178">
        <v>58</v>
      </c>
      <c r="I155" s="179"/>
      <c r="J155" s="13"/>
      <c r="K155" s="13"/>
      <c r="L155" s="174"/>
      <c r="M155" s="180"/>
      <c r="N155" s="181"/>
      <c r="O155" s="181"/>
      <c r="P155" s="181"/>
      <c r="Q155" s="181"/>
      <c r="R155" s="181"/>
      <c r="S155" s="181"/>
      <c r="T155" s="18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76" t="s">
        <v>125</v>
      </c>
      <c r="AU155" s="176" t="s">
        <v>84</v>
      </c>
      <c r="AV155" s="13" t="s">
        <v>84</v>
      </c>
      <c r="AW155" s="13" t="s">
        <v>34</v>
      </c>
      <c r="AX155" s="13" t="s">
        <v>73</v>
      </c>
      <c r="AY155" s="176" t="s">
        <v>117</v>
      </c>
    </row>
    <row r="156" s="13" customFormat="1">
      <c r="A156" s="13"/>
      <c r="B156" s="174"/>
      <c r="C156" s="13"/>
      <c r="D156" s="175" t="s">
        <v>125</v>
      </c>
      <c r="E156" s="176" t="s">
        <v>3</v>
      </c>
      <c r="F156" s="177" t="s">
        <v>263</v>
      </c>
      <c r="G156" s="13"/>
      <c r="H156" s="178">
        <v>54</v>
      </c>
      <c r="I156" s="179"/>
      <c r="J156" s="13"/>
      <c r="K156" s="13"/>
      <c r="L156" s="174"/>
      <c r="M156" s="180"/>
      <c r="N156" s="181"/>
      <c r="O156" s="181"/>
      <c r="P156" s="181"/>
      <c r="Q156" s="181"/>
      <c r="R156" s="181"/>
      <c r="S156" s="181"/>
      <c r="T156" s="18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76" t="s">
        <v>125</v>
      </c>
      <c r="AU156" s="176" t="s">
        <v>84</v>
      </c>
      <c r="AV156" s="13" t="s">
        <v>84</v>
      </c>
      <c r="AW156" s="13" t="s">
        <v>34</v>
      </c>
      <c r="AX156" s="13" t="s">
        <v>73</v>
      </c>
      <c r="AY156" s="176" t="s">
        <v>117</v>
      </c>
    </row>
    <row r="157" s="13" customFormat="1">
      <c r="A157" s="13"/>
      <c r="B157" s="174"/>
      <c r="C157" s="13"/>
      <c r="D157" s="175" t="s">
        <v>125</v>
      </c>
      <c r="E157" s="176" t="s">
        <v>3</v>
      </c>
      <c r="F157" s="177" t="s">
        <v>264</v>
      </c>
      <c r="G157" s="13"/>
      <c r="H157" s="178">
        <v>26</v>
      </c>
      <c r="I157" s="179"/>
      <c r="J157" s="13"/>
      <c r="K157" s="13"/>
      <c r="L157" s="174"/>
      <c r="M157" s="180"/>
      <c r="N157" s="181"/>
      <c r="O157" s="181"/>
      <c r="P157" s="181"/>
      <c r="Q157" s="181"/>
      <c r="R157" s="181"/>
      <c r="S157" s="181"/>
      <c r="T157" s="18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76" t="s">
        <v>125</v>
      </c>
      <c r="AU157" s="176" t="s">
        <v>84</v>
      </c>
      <c r="AV157" s="13" t="s">
        <v>84</v>
      </c>
      <c r="AW157" s="13" t="s">
        <v>34</v>
      </c>
      <c r="AX157" s="13" t="s">
        <v>73</v>
      </c>
      <c r="AY157" s="176" t="s">
        <v>117</v>
      </c>
    </row>
    <row r="158" s="13" customFormat="1">
      <c r="A158" s="13"/>
      <c r="B158" s="174"/>
      <c r="C158" s="13"/>
      <c r="D158" s="175" t="s">
        <v>125</v>
      </c>
      <c r="E158" s="176" t="s">
        <v>3</v>
      </c>
      <c r="F158" s="177" t="s">
        <v>265</v>
      </c>
      <c r="G158" s="13"/>
      <c r="H158" s="178">
        <v>26</v>
      </c>
      <c r="I158" s="179"/>
      <c r="J158" s="13"/>
      <c r="K158" s="13"/>
      <c r="L158" s="174"/>
      <c r="M158" s="180"/>
      <c r="N158" s="181"/>
      <c r="O158" s="181"/>
      <c r="P158" s="181"/>
      <c r="Q158" s="181"/>
      <c r="R158" s="181"/>
      <c r="S158" s="181"/>
      <c r="T158" s="18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76" t="s">
        <v>125</v>
      </c>
      <c r="AU158" s="176" t="s">
        <v>84</v>
      </c>
      <c r="AV158" s="13" t="s">
        <v>84</v>
      </c>
      <c r="AW158" s="13" t="s">
        <v>34</v>
      </c>
      <c r="AX158" s="13" t="s">
        <v>73</v>
      </c>
      <c r="AY158" s="176" t="s">
        <v>117</v>
      </c>
    </row>
    <row r="159" s="14" customFormat="1">
      <c r="A159" s="14"/>
      <c r="B159" s="188"/>
      <c r="C159" s="14"/>
      <c r="D159" s="175" t="s">
        <v>125</v>
      </c>
      <c r="E159" s="189" t="s">
        <v>3</v>
      </c>
      <c r="F159" s="190" t="s">
        <v>140</v>
      </c>
      <c r="G159" s="14"/>
      <c r="H159" s="191">
        <v>164</v>
      </c>
      <c r="I159" s="192"/>
      <c r="J159" s="14"/>
      <c r="K159" s="14"/>
      <c r="L159" s="188"/>
      <c r="M159" s="193"/>
      <c r="N159" s="194"/>
      <c r="O159" s="194"/>
      <c r="P159" s="194"/>
      <c r="Q159" s="194"/>
      <c r="R159" s="194"/>
      <c r="S159" s="194"/>
      <c r="T159" s="19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89" t="s">
        <v>125</v>
      </c>
      <c r="AU159" s="189" t="s">
        <v>84</v>
      </c>
      <c r="AV159" s="14" t="s">
        <v>123</v>
      </c>
      <c r="AW159" s="14" t="s">
        <v>34</v>
      </c>
      <c r="AX159" s="14" t="s">
        <v>81</v>
      </c>
      <c r="AY159" s="189" t="s">
        <v>117</v>
      </c>
    </row>
    <row r="160" s="2" customFormat="1" ht="16.5" customHeight="1">
      <c r="A160" s="38"/>
      <c r="B160" s="160"/>
      <c r="C160" s="197" t="s">
        <v>266</v>
      </c>
      <c r="D160" s="197" t="s">
        <v>187</v>
      </c>
      <c r="E160" s="198" t="s">
        <v>267</v>
      </c>
      <c r="F160" s="199" t="s">
        <v>268</v>
      </c>
      <c r="G160" s="200" t="s">
        <v>269</v>
      </c>
      <c r="H160" s="201">
        <v>54</v>
      </c>
      <c r="I160" s="202"/>
      <c r="J160" s="203">
        <f>ROUND(I160*H160,2)</f>
        <v>0</v>
      </c>
      <c r="K160" s="199" t="s">
        <v>3</v>
      </c>
      <c r="L160" s="204"/>
      <c r="M160" s="205" t="s">
        <v>3</v>
      </c>
      <c r="N160" s="206" t="s">
        <v>44</v>
      </c>
      <c r="O160" s="72"/>
      <c r="P160" s="170">
        <f>O160*H160</f>
        <v>0</v>
      </c>
      <c r="Q160" s="170">
        <v>0.080000000000000002</v>
      </c>
      <c r="R160" s="170">
        <f>Q160*H160</f>
        <v>4.3200000000000003</v>
      </c>
      <c r="S160" s="170">
        <v>0</v>
      </c>
      <c r="T160" s="171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72" t="s">
        <v>166</v>
      </c>
      <c r="AT160" s="172" t="s">
        <v>187</v>
      </c>
      <c r="AU160" s="172" t="s">
        <v>84</v>
      </c>
      <c r="AY160" s="19" t="s">
        <v>117</v>
      </c>
      <c r="BE160" s="173">
        <f>IF(N160="základní",J160,0)</f>
        <v>0</v>
      </c>
      <c r="BF160" s="173">
        <f>IF(N160="snížená",J160,0)</f>
        <v>0</v>
      </c>
      <c r="BG160" s="173">
        <f>IF(N160="zákl. přenesená",J160,0)</f>
        <v>0</v>
      </c>
      <c r="BH160" s="173">
        <f>IF(N160="sníž. přenesená",J160,0)</f>
        <v>0</v>
      </c>
      <c r="BI160" s="173">
        <f>IF(N160="nulová",J160,0)</f>
        <v>0</v>
      </c>
      <c r="BJ160" s="19" t="s">
        <v>81</v>
      </c>
      <c r="BK160" s="173">
        <f>ROUND(I160*H160,2)</f>
        <v>0</v>
      </c>
      <c r="BL160" s="19" t="s">
        <v>123</v>
      </c>
      <c r="BM160" s="172" t="s">
        <v>270</v>
      </c>
    </row>
    <row r="161" s="13" customFormat="1">
      <c r="A161" s="13"/>
      <c r="B161" s="174"/>
      <c r="C161" s="13"/>
      <c r="D161" s="175" t="s">
        <v>125</v>
      </c>
      <c r="E161" s="176" t="s">
        <v>3</v>
      </c>
      <c r="F161" s="177" t="s">
        <v>271</v>
      </c>
      <c r="G161" s="13"/>
      <c r="H161" s="178">
        <v>54</v>
      </c>
      <c r="I161" s="179"/>
      <c r="J161" s="13"/>
      <c r="K161" s="13"/>
      <c r="L161" s="174"/>
      <c r="M161" s="180"/>
      <c r="N161" s="181"/>
      <c r="O161" s="181"/>
      <c r="P161" s="181"/>
      <c r="Q161" s="181"/>
      <c r="R161" s="181"/>
      <c r="S161" s="181"/>
      <c r="T161" s="18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76" t="s">
        <v>125</v>
      </c>
      <c r="AU161" s="176" t="s">
        <v>84</v>
      </c>
      <c r="AV161" s="13" t="s">
        <v>84</v>
      </c>
      <c r="AW161" s="13" t="s">
        <v>34</v>
      </c>
      <c r="AX161" s="13" t="s">
        <v>81</v>
      </c>
      <c r="AY161" s="176" t="s">
        <v>117</v>
      </c>
    </row>
    <row r="162" s="2" customFormat="1" ht="16.5" customHeight="1">
      <c r="A162" s="38"/>
      <c r="B162" s="160"/>
      <c r="C162" s="197" t="s">
        <v>272</v>
      </c>
      <c r="D162" s="197" t="s">
        <v>187</v>
      </c>
      <c r="E162" s="198" t="s">
        <v>273</v>
      </c>
      <c r="F162" s="199" t="s">
        <v>274</v>
      </c>
      <c r="G162" s="200" t="s">
        <v>269</v>
      </c>
      <c r="H162" s="201">
        <v>26</v>
      </c>
      <c r="I162" s="202"/>
      <c r="J162" s="203">
        <f>ROUND(I162*H162,2)</f>
        <v>0</v>
      </c>
      <c r="K162" s="199" t="s">
        <v>3</v>
      </c>
      <c r="L162" s="204"/>
      <c r="M162" s="205" t="s">
        <v>3</v>
      </c>
      <c r="N162" s="206" t="s">
        <v>44</v>
      </c>
      <c r="O162" s="72"/>
      <c r="P162" s="170">
        <f>O162*H162</f>
        <v>0</v>
      </c>
      <c r="Q162" s="170">
        <v>0.065670000000000006</v>
      </c>
      <c r="R162" s="170">
        <f>Q162*H162</f>
        <v>1.7074200000000002</v>
      </c>
      <c r="S162" s="170">
        <v>0</v>
      </c>
      <c r="T162" s="171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72" t="s">
        <v>166</v>
      </c>
      <c r="AT162" s="172" t="s">
        <v>187</v>
      </c>
      <c r="AU162" s="172" t="s">
        <v>84</v>
      </c>
      <c r="AY162" s="19" t="s">
        <v>117</v>
      </c>
      <c r="BE162" s="173">
        <f>IF(N162="základní",J162,0)</f>
        <v>0</v>
      </c>
      <c r="BF162" s="173">
        <f>IF(N162="snížená",J162,0)</f>
        <v>0</v>
      </c>
      <c r="BG162" s="173">
        <f>IF(N162="zákl. přenesená",J162,0)</f>
        <v>0</v>
      </c>
      <c r="BH162" s="173">
        <f>IF(N162="sníž. přenesená",J162,0)</f>
        <v>0</v>
      </c>
      <c r="BI162" s="173">
        <f>IF(N162="nulová",J162,0)</f>
        <v>0</v>
      </c>
      <c r="BJ162" s="19" t="s">
        <v>81</v>
      </c>
      <c r="BK162" s="173">
        <f>ROUND(I162*H162,2)</f>
        <v>0</v>
      </c>
      <c r="BL162" s="19" t="s">
        <v>123</v>
      </c>
      <c r="BM162" s="172" t="s">
        <v>275</v>
      </c>
    </row>
    <row r="163" s="13" customFormat="1">
      <c r="A163" s="13"/>
      <c r="B163" s="174"/>
      <c r="C163" s="13"/>
      <c r="D163" s="175" t="s">
        <v>125</v>
      </c>
      <c r="E163" s="176" t="s">
        <v>3</v>
      </c>
      <c r="F163" s="177" t="s">
        <v>276</v>
      </c>
      <c r="G163" s="13"/>
      <c r="H163" s="178">
        <v>26</v>
      </c>
      <c r="I163" s="179"/>
      <c r="J163" s="13"/>
      <c r="K163" s="13"/>
      <c r="L163" s="174"/>
      <c r="M163" s="180"/>
      <c r="N163" s="181"/>
      <c r="O163" s="181"/>
      <c r="P163" s="181"/>
      <c r="Q163" s="181"/>
      <c r="R163" s="181"/>
      <c r="S163" s="181"/>
      <c r="T163" s="18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76" t="s">
        <v>125</v>
      </c>
      <c r="AU163" s="176" t="s">
        <v>84</v>
      </c>
      <c r="AV163" s="13" t="s">
        <v>84</v>
      </c>
      <c r="AW163" s="13" t="s">
        <v>34</v>
      </c>
      <c r="AX163" s="13" t="s">
        <v>81</v>
      </c>
      <c r="AY163" s="176" t="s">
        <v>117</v>
      </c>
    </row>
    <row r="164" s="2" customFormat="1" ht="16.5" customHeight="1">
      <c r="A164" s="38"/>
      <c r="B164" s="160"/>
      <c r="C164" s="197" t="s">
        <v>277</v>
      </c>
      <c r="D164" s="197" t="s">
        <v>187</v>
      </c>
      <c r="E164" s="198" t="s">
        <v>278</v>
      </c>
      <c r="F164" s="199" t="s">
        <v>279</v>
      </c>
      <c r="G164" s="200" t="s">
        <v>269</v>
      </c>
      <c r="H164" s="201">
        <v>26</v>
      </c>
      <c r="I164" s="202"/>
      <c r="J164" s="203">
        <f>ROUND(I164*H164,2)</f>
        <v>0</v>
      </c>
      <c r="K164" s="199" t="s">
        <v>3</v>
      </c>
      <c r="L164" s="204"/>
      <c r="M164" s="205" t="s">
        <v>3</v>
      </c>
      <c r="N164" s="206" t="s">
        <v>44</v>
      </c>
      <c r="O164" s="72"/>
      <c r="P164" s="170">
        <f>O164*H164</f>
        <v>0</v>
      </c>
      <c r="Q164" s="170">
        <v>0.065670000000000006</v>
      </c>
      <c r="R164" s="170">
        <f>Q164*H164</f>
        <v>1.7074200000000002</v>
      </c>
      <c r="S164" s="170">
        <v>0</v>
      </c>
      <c r="T164" s="171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2" t="s">
        <v>166</v>
      </c>
      <c r="AT164" s="172" t="s">
        <v>187</v>
      </c>
      <c r="AU164" s="172" t="s">
        <v>84</v>
      </c>
      <c r="AY164" s="19" t="s">
        <v>117</v>
      </c>
      <c r="BE164" s="173">
        <f>IF(N164="základní",J164,0)</f>
        <v>0</v>
      </c>
      <c r="BF164" s="173">
        <f>IF(N164="snížená",J164,0)</f>
        <v>0</v>
      </c>
      <c r="BG164" s="173">
        <f>IF(N164="zákl. přenesená",J164,0)</f>
        <v>0</v>
      </c>
      <c r="BH164" s="173">
        <f>IF(N164="sníž. přenesená",J164,0)</f>
        <v>0</v>
      </c>
      <c r="BI164" s="173">
        <f>IF(N164="nulová",J164,0)</f>
        <v>0</v>
      </c>
      <c r="BJ164" s="19" t="s">
        <v>81</v>
      </c>
      <c r="BK164" s="173">
        <f>ROUND(I164*H164,2)</f>
        <v>0</v>
      </c>
      <c r="BL164" s="19" t="s">
        <v>123</v>
      </c>
      <c r="BM164" s="172" t="s">
        <v>280</v>
      </c>
    </row>
    <row r="165" s="13" customFormat="1">
      <c r="A165" s="13"/>
      <c r="B165" s="174"/>
      <c r="C165" s="13"/>
      <c r="D165" s="175" t="s">
        <v>125</v>
      </c>
      <c r="E165" s="176" t="s">
        <v>3</v>
      </c>
      <c r="F165" s="177" t="s">
        <v>276</v>
      </c>
      <c r="G165" s="13"/>
      <c r="H165" s="178">
        <v>26</v>
      </c>
      <c r="I165" s="179"/>
      <c r="J165" s="13"/>
      <c r="K165" s="13"/>
      <c r="L165" s="174"/>
      <c r="M165" s="180"/>
      <c r="N165" s="181"/>
      <c r="O165" s="181"/>
      <c r="P165" s="181"/>
      <c r="Q165" s="181"/>
      <c r="R165" s="181"/>
      <c r="S165" s="181"/>
      <c r="T165" s="18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76" t="s">
        <v>125</v>
      </c>
      <c r="AU165" s="176" t="s">
        <v>84</v>
      </c>
      <c r="AV165" s="13" t="s">
        <v>84</v>
      </c>
      <c r="AW165" s="13" t="s">
        <v>34</v>
      </c>
      <c r="AX165" s="13" t="s">
        <v>81</v>
      </c>
      <c r="AY165" s="176" t="s">
        <v>117</v>
      </c>
    </row>
    <row r="166" s="2" customFormat="1" ht="16.5" customHeight="1">
      <c r="A166" s="38"/>
      <c r="B166" s="160"/>
      <c r="C166" s="197" t="s">
        <v>281</v>
      </c>
      <c r="D166" s="197" t="s">
        <v>187</v>
      </c>
      <c r="E166" s="198" t="s">
        <v>282</v>
      </c>
      <c r="F166" s="199" t="s">
        <v>283</v>
      </c>
      <c r="G166" s="200" t="s">
        <v>269</v>
      </c>
      <c r="H166" s="201">
        <v>58</v>
      </c>
      <c r="I166" s="202"/>
      <c r="J166" s="203">
        <f>ROUND(I166*H166,2)</f>
        <v>0</v>
      </c>
      <c r="K166" s="199" t="s">
        <v>3</v>
      </c>
      <c r="L166" s="204"/>
      <c r="M166" s="205" t="s">
        <v>3</v>
      </c>
      <c r="N166" s="206" t="s">
        <v>44</v>
      </c>
      <c r="O166" s="72"/>
      <c r="P166" s="170">
        <f>O166*H166</f>
        <v>0</v>
      </c>
      <c r="Q166" s="170">
        <v>0.048300000000000003</v>
      </c>
      <c r="R166" s="170">
        <f>Q166*H166</f>
        <v>2.8014000000000001</v>
      </c>
      <c r="S166" s="170">
        <v>0</v>
      </c>
      <c r="T166" s="171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72" t="s">
        <v>166</v>
      </c>
      <c r="AT166" s="172" t="s">
        <v>187</v>
      </c>
      <c r="AU166" s="172" t="s">
        <v>84</v>
      </c>
      <c r="AY166" s="19" t="s">
        <v>117</v>
      </c>
      <c r="BE166" s="173">
        <f>IF(N166="základní",J166,0)</f>
        <v>0</v>
      </c>
      <c r="BF166" s="173">
        <f>IF(N166="snížená",J166,0)</f>
        <v>0</v>
      </c>
      <c r="BG166" s="173">
        <f>IF(N166="zákl. přenesená",J166,0)</f>
        <v>0</v>
      </c>
      <c r="BH166" s="173">
        <f>IF(N166="sníž. přenesená",J166,0)</f>
        <v>0</v>
      </c>
      <c r="BI166" s="173">
        <f>IF(N166="nulová",J166,0)</f>
        <v>0</v>
      </c>
      <c r="BJ166" s="19" t="s">
        <v>81</v>
      </c>
      <c r="BK166" s="173">
        <f>ROUND(I166*H166,2)</f>
        <v>0</v>
      </c>
      <c r="BL166" s="19" t="s">
        <v>123</v>
      </c>
      <c r="BM166" s="172" t="s">
        <v>284</v>
      </c>
    </row>
    <row r="167" s="13" customFormat="1">
      <c r="A167" s="13"/>
      <c r="B167" s="174"/>
      <c r="C167" s="13"/>
      <c r="D167" s="175" t="s">
        <v>125</v>
      </c>
      <c r="E167" s="176" t="s">
        <v>3</v>
      </c>
      <c r="F167" s="177" t="s">
        <v>285</v>
      </c>
      <c r="G167" s="13"/>
      <c r="H167" s="178">
        <v>58</v>
      </c>
      <c r="I167" s="179"/>
      <c r="J167" s="13"/>
      <c r="K167" s="13"/>
      <c r="L167" s="174"/>
      <c r="M167" s="180"/>
      <c r="N167" s="181"/>
      <c r="O167" s="181"/>
      <c r="P167" s="181"/>
      <c r="Q167" s="181"/>
      <c r="R167" s="181"/>
      <c r="S167" s="181"/>
      <c r="T167" s="18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76" t="s">
        <v>125</v>
      </c>
      <c r="AU167" s="176" t="s">
        <v>84</v>
      </c>
      <c r="AV167" s="13" t="s">
        <v>84</v>
      </c>
      <c r="AW167" s="13" t="s">
        <v>34</v>
      </c>
      <c r="AX167" s="13" t="s">
        <v>81</v>
      </c>
      <c r="AY167" s="176" t="s">
        <v>117</v>
      </c>
    </row>
    <row r="168" s="2" customFormat="1" ht="16.5" customHeight="1">
      <c r="A168" s="38"/>
      <c r="B168" s="160"/>
      <c r="C168" s="161" t="s">
        <v>286</v>
      </c>
      <c r="D168" s="161" t="s">
        <v>119</v>
      </c>
      <c r="E168" s="162" t="s">
        <v>287</v>
      </c>
      <c r="F168" s="163" t="s">
        <v>288</v>
      </c>
      <c r="G168" s="164" t="s">
        <v>149</v>
      </c>
      <c r="H168" s="165">
        <v>0.80000000000000004</v>
      </c>
      <c r="I168" s="166"/>
      <c r="J168" s="167">
        <f>ROUND(I168*H168,2)</f>
        <v>0</v>
      </c>
      <c r="K168" s="163" t="s">
        <v>3</v>
      </c>
      <c r="L168" s="39"/>
      <c r="M168" s="168" t="s">
        <v>3</v>
      </c>
      <c r="N168" s="169" t="s">
        <v>44</v>
      </c>
      <c r="O168" s="72"/>
      <c r="P168" s="170">
        <f>O168*H168</f>
        <v>0</v>
      </c>
      <c r="Q168" s="170">
        <v>2.2563399999999998</v>
      </c>
      <c r="R168" s="170">
        <f>Q168*H168</f>
        <v>1.805072</v>
      </c>
      <c r="S168" s="170">
        <v>0</v>
      </c>
      <c r="T168" s="171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72" t="s">
        <v>123</v>
      </c>
      <c r="AT168" s="172" t="s">
        <v>119</v>
      </c>
      <c r="AU168" s="172" t="s">
        <v>84</v>
      </c>
      <c r="AY168" s="19" t="s">
        <v>117</v>
      </c>
      <c r="BE168" s="173">
        <f>IF(N168="základní",J168,0)</f>
        <v>0</v>
      </c>
      <c r="BF168" s="173">
        <f>IF(N168="snížená",J168,0)</f>
        <v>0</v>
      </c>
      <c r="BG168" s="173">
        <f>IF(N168="zákl. přenesená",J168,0)</f>
        <v>0</v>
      </c>
      <c r="BH168" s="173">
        <f>IF(N168="sníž. přenesená",J168,0)</f>
        <v>0</v>
      </c>
      <c r="BI168" s="173">
        <f>IF(N168="nulová",J168,0)</f>
        <v>0</v>
      </c>
      <c r="BJ168" s="19" t="s">
        <v>81</v>
      </c>
      <c r="BK168" s="173">
        <f>ROUND(I168*H168,2)</f>
        <v>0</v>
      </c>
      <c r="BL168" s="19" t="s">
        <v>123</v>
      </c>
      <c r="BM168" s="172" t="s">
        <v>289</v>
      </c>
    </row>
    <row r="169" s="13" customFormat="1">
      <c r="A169" s="13"/>
      <c r="B169" s="174"/>
      <c r="C169" s="13"/>
      <c r="D169" s="175" t="s">
        <v>125</v>
      </c>
      <c r="E169" s="176" t="s">
        <v>3</v>
      </c>
      <c r="F169" s="177" t="s">
        <v>290</v>
      </c>
      <c r="G169" s="13"/>
      <c r="H169" s="178">
        <v>0.80000000000000004</v>
      </c>
      <c r="I169" s="179"/>
      <c r="J169" s="13"/>
      <c r="K169" s="13"/>
      <c r="L169" s="174"/>
      <c r="M169" s="180"/>
      <c r="N169" s="181"/>
      <c r="O169" s="181"/>
      <c r="P169" s="181"/>
      <c r="Q169" s="181"/>
      <c r="R169" s="181"/>
      <c r="S169" s="181"/>
      <c r="T169" s="18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76" t="s">
        <v>125</v>
      </c>
      <c r="AU169" s="176" t="s">
        <v>84</v>
      </c>
      <c r="AV169" s="13" t="s">
        <v>84</v>
      </c>
      <c r="AW169" s="13" t="s">
        <v>34</v>
      </c>
      <c r="AX169" s="13" t="s">
        <v>81</v>
      </c>
      <c r="AY169" s="176" t="s">
        <v>117</v>
      </c>
    </row>
    <row r="170" s="2" customFormat="1" ht="33" customHeight="1">
      <c r="A170" s="38"/>
      <c r="B170" s="160"/>
      <c r="C170" s="161" t="s">
        <v>291</v>
      </c>
      <c r="D170" s="161" t="s">
        <v>119</v>
      </c>
      <c r="E170" s="162" t="s">
        <v>292</v>
      </c>
      <c r="F170" s="163" t="s">
        <v>293</v>
      </c>
      <c r="G170" s="164" t="s">
        <v>259</v>
      </c>
      <c r="H170" s="165">
        <v>23</v>
      </c>
      <c r="I170" s="166"/>
      <c r="J170" s="167">
        <f>ROUND(I170*H170,2)</f>
        <v>0</v>
      </c>
      <c r="K170" s="163" t="s">
        <v>129</v>
      </c>
      <c r="L170" s="39"/>
      <c r="M170" s="168" t="s">
        <v>3</v>
      </c>
      <c r="N170" s="169" t="s">
        <v>44</v>
      </c>
      <c r="O170" s="72"/>
      <c r="P170" s="170">
        <f>O170*H170</f>
        <v>0</v>
      </c>
      <c r="Q170" s="170">
        <v>0.00060999999999999997</v>
      </c>
      <c r="R170" s="170">
        <f>Q170*H170</f>
        <v>0.014029999999999999</v>
      </c>
      <c r="S170" s="170">
        <v>0</v>
      </c>
      <c r="T170" s="17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2" t="s">
        <v>123</v>
      </c>
      <c r="AT170" s="172" t="s">
        <v>119</v>
      </c>
      <c r="AU170" s="172" t="s">
        <v>84</v>
      </c>
      <c r="AY170" s="19" t="s">
        <v>117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9" t="s">
        <v>81</v>
      </c>
      <c r="BK170" s="173">
        <f>ROUND(I170*H170,2)</f>
        <v>0</v>
      </c>
      <c r="BL170" s="19" t="s">
        <v>123</v>
      </c>
      <c r="BM170" s="172" t="s">
        <v>294</v>
      </c>
    </row>
    <row r="171" s="2" customFormat="1">
      <c r="A171" s="38"/>
      <c r="B171" s="39"/>
      <c r="C171" s="38"/>
      <c r="D171" s="183" t="s">
        <v>131</v>
      </c>
      <c r="E171" s="38"/>
      <c r="F171" s="184" t="s">
        <v>295</v>
      </c>
      <c r="G171" s="38"/>
      <c r="H171" s="38"/>
      <c r="I171" s="185"/>
      <c r="J171" s="38"/>
      <c r="K171" s="38"/>
      <c r="L171" s="39"/>
      <c r="M171" s="186"/>
      <c r="N171" s="187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131</v>
      </c>
      <c r="AU171" s="19" t="s">
        <v>84</v>
      </c>
    </row>
    <row r="172" s="13" customFormat="1">
      <c r="A172" s="13"/>
      <c r="B172" s="174"/>
      <c r="C172" s="13"/>
      <c r="D172" s="175" t="s">
        <v>125</v>
      </c>
      <c r="E172" s="176" t="s">
        <v>3</v>
      </c>
      <c r="F172" s="177" t="s">
        <v>296</v>
      </c>
      <c r="G172" s="13"/>
      <c r="H172" s="178">
        <v>23</v>
      </c>
      <c r="I172" s="179"/>
      <c r="J172" s="13"/>
      <c r="K172" s="13"/>
      <c r="L172" s="174"/>
      <c r="M172" s="180"/>
      <c r="N172" s="181"/>
      <c r="O172" s="181"/>
      <c r="P172" s="181"/>
      <c r="Q172" s="181"/>
      <c r="R172" s="181"/>
      <c r="S172" s="181"/>
      <c r="T172" s="18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76" t="s">
        <v>125</v>
      </c>
      <c r="AU172" s="176" t="s">
        <v>84</v>
      </c>
      <c r="AV172" s="13" t="s">
        <v>84</v>
      </c>
      <c r="AW172" s="13" t="s">
        <v>34</v>
      </c>
      <c r="AX172" s="13" t="s">
        <v>81</v>
      </c>
      <c r="AY172" s="176" t="s">
        <v>117</v>
      </c>
    </row>
    <row r="173" s="2" customFormat="1" ht="16.5" customHeight="1">
      <c r="A173" s="38"/>
      <c r="B173" s="160"/>
      <c r="C173" s="161" t="s">
        <v>297</v>
      </c>
      <c r="D173" s="161" t="s">
        <v>119</v>
      </c>
      <c r="E173" s="162" t="s">
        <v>298</v>
      </c>
      <c r="F173" s="163" t="s">
        <v>299</v>
      </c>
      <c r="G173" s="164" t="s">
        <v>259</v>
      </c>
      <c r="H173" s="165">
        <v>22.5</v>
      </c>
      <c r="I173" s="166"/>
      <c r="J173" s="167">
        <f>ROUND(I173*H173,2)</f>
        <v>0</v>
      </c>
      <c r="K173" s="163" t="s">
        <v>129</v>
      </c>
      <c r="L173" s="39"/>
      <c r="M173" s="168" t="s">
        <v>3</v>
      </c>
      <c r="N173" s="169" t="s">
        <v>44</v>
      </c>
      <c r="O173" s="72"/>
      <c r="P173" s="170">
        <f>O173*H173</f>
        <v>0</v>
      </c>
      <c r="Q173" s="170">
        <v>0</v>
      </c>
      <c r="R173" s="170">
        <f>Q173*H173</f>
        <v>0</v>
      </c>
      <c r="S173" s="170">
        <v>0</v>
      </c>
      <c r="T173" s="171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72" t="s">
        <v>123</v>
      </c>
      <c r="AT173" s="172" t="s">
        <v>119</v>
      </c>
      <c r="AU173" s="172" t="s">
        <v>84</v>
      </c>
      <c r="AY173" s="19" t="s">
        <v>117</v>
      </c>
      <c r="BE173" s="173">
        <f>IF(N173="základní",J173,0)</f>
        <v>0</v>
      </c>
      <c r="BF173" s="173">
        <f>IF(N173="snížená",J173,0)</f>
        <v>0</v>
      </c>
      <c r="BG173" s="173">
        <f>IF(N173="zákl. přenesená",J173,0)</f>
        <v>0</v>
      </c>
      <c r="BH173" s="173">
        <f>IF(N173="sníž. přenesená",J173,0)</f>
        <v>0</v>
      </c>
      <c r="BI173" s="173">
        <f>IF(N173="nulová",J173,0)</f>
        <v>0</v>
      </c>
      <c r="BJ173" s="19" t="s">
        <v>81</v>
      </c>
      <c r="BK173" s="173">
        <f>ROUND(I173*H173,2)</f>
        <v>0</v>
      </c>
      <c r="BL173" s="19" t="s">
        <v>123</v>
      </c>
      <c r="BM173" s="172" t="s">
        <v>300</v>
      </c>
    </row>
    <row r="174" s="2" customFormat="1">
      <c r="A174" s="38"/>
      <c r="B174" s="39"/>
      <c r="C174" s="38"/>
      <c r="D174" s="183" t="s">
        <v>131</v>
      </c>
      <c r="E174" s="38"/>
      <c r="F174" s="184" t="s">
        <v>301</v>
      </c>
      <c r="G174" s="38"/>
      <c r="H174" s="38"/>
      <c r="I174" s="185"/>
      <c r="J174" s="38"/>
      <c r="K174" s="38"/>
      <c r="L174" s="39"/>
      <c r="M174" s="186"/>
      <c r="N174" s="187"/>
      <c r="O174" s="72"/>
      <c r="P174" s="72"/>
      <c r="Q174" s="72"/>
      <c r="R174" s="72"/>
      <c r="S174" s="72"/>
      <c r="T174" s="73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9" t="s">
        <v>131</v>
      </c>
      <c r="AU174" s="19" t="s">
        <v>84</v>
      </c>
    </row>
    <row r="175" s="13" customFormat="1">
      <c r="A175" s="13"/>
      <c r="B175" s="174"/>
      <c r="C175" s="13"/>
      <c r="D175" s="175" t="s">
        <v>125</v>
      </c>
      <c r="E175" s="176" t="s">
        <v>3</v>
      </c>
      <c r="F175" s="177" t="s">
        <v>302</v>
      </c>
      <c r="G175" s="13"/>
      <c r="H175" s="178">
        <v>22.5</v>
      </c>
      <c r="I175" s="179"/>
      <c r="J175" s="13"/>
      <c r="K175" s="13"/>
      <c r="L175" s="174"/>
      <c r="M175" s="180"/>
      <c r="N175" s="181"/>
      <c r="O175" s="181"/>
      <c r="P175" s="181"/>
      <c r="Q175" s="181"/>
      <c r="R175" s="181"/>
      <c r="S175" s="181"/>
      <c r="T175" s="18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76" t="s">
        <v>125</v>
      </c>
      <c r="AU175" s="176" t="s">
        <v>84</v>
      </c>
      <c r="AV175" s="13" t="s">
        <v>84</v>
      </c>
      <c r="AW175" s="13" t="s">
        <v>34</v>
      </c>
      <c r="AX175" s="13" t="s">
        <v>81</v>
      </c>
      <c r="AY175" s="176" t="s">
        <v>117</v>
      </c>
    </row>
    <row r="176" s="2" customFormat="1" ht="16.5" customHeight="1">
      <c r="A176" s="38"/>
      <c r="B176" s="160"/>
      <c r="C176" s="161" t="s">
        <v>303</v>
      </c>
      <c r="D176" s="161" t="s">
        <v>119</v>
      </c>
      <c r="E176" s="162" t="s">
        <v>304</v>
      </c>
      <c r="F176" s="163" t="s">
        <v>305</v>
      </c>
      <c r="G176" s="164" t="s">
        <v>259</v>
      </c>
      <c r="H176" s="165">
        <v>41</v>
      </c>
      <c r="I176" s="166"/>
      <c r="J176" s="167">
        <f>ROUND(I176*H176,2)</f>
        <v>0</v>
      </c>
      <c r="K176" s="163" t="s">
        <v>129</v>
      </c>
      <c r="L176" s="39"/>
      <c r="M176" s="168" t="s">
        <v>3</v>
      </c>
      <c r="N176" s="169" t="s">
        <v>44</v>
      </c>
      <c r="O176" s="72"/>
      <c r="P176" s="170">
        <f>O176*H176</f>
        <v>0</v>
      </c>
      <c r="Q176" s="170">
        <v>2.0000000000000002E-05</v>
      </c>
      <c r="R176" s="170">
        <f>Q176*H176</f>
        <v>0.00082000000000000009</v>
      </c>
      <c r="S176" s="170">
        <v>0</v>
      </c>
      <c r="T176" s="171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72" t="s">
        <v>123</v>
      </c>
      <c r="AT176" s="172" t="s">
        <v>119</v>
      </c>
      <c r="AU176" s="172" t="s">
        <v>84</v>
      </c>
      <c r="AY176" s="19" t="s">
        <v>117</v>
      </c>
      <c r="BE176" s="173">
        <f>IF(N176="základní",J176,0)</f>
        <v>0</v>
      </c>
      <c r="BF176" s="173">
        <f>IF(N176="snížená",J176,0)</f>
        <v>0</v>
      </c>
      <c r="BG176" s="173">
        <f>IF(N176="zákl. přenesená",J176,0)</f>
        <v>0</v>
      </c>
      <c r="BH176" s="173">
        <f>IF(N176="sníž. přenesená",J176,0)</f>
        <v>0</v>
      </c>
      <c r="BI176" s="173">
        <f>IF(N176="nulová",J176,0)</f>
        <v>0</v>
      </c>
      <c r="BJ176" s="19" t="s">
        <v>81</v>
      </c>
      <c r="BK176" s="173">
        <f>ROUND(I176*H176,2)</f>
        <v>0</v>
      </c>
      <c r="BL176" s="19" t="s">
        <v>123</v>
      </c>
      <c r="BM176" s="172" t="s">
        <v>306</v>
      </c>
    </row>
    <row r="177" s="2" customFormat="1">
      <c r="A177" s="38"/>
      <c r="B177" s="39"/>
      <c r="C177" s="38"/>
      <c r="D177" s="183" t="s">
        <v>131</v>
      </c>
      <c r="E177" s="38"/>
      <c r="F177" s="184" t="s">
        <v>307</v>
      </c>
      <c r="G177" s="38"/>
      <c r="H177" s="38"/>
      <c r="I177" s="185"/>
      <c r="J177" s="38"/>
      <c r="K177" s="38"/>
      <c r="L177" s="39"/>
      <c r="M177" s="186"/>
      <c r="N177" s="187"/>
      <c r="O177" s="72"/>
      <c r="P177" s="72"/>
      <c r="Q177" s="72"/>
      <c r="R177" s="72"/>
      <c r="S177" s="72"/>
      <c r="T177" s="73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9" t="s">
        <v>131</v>
      </c>
      <c r="AU177" s="19" t="s">
        <v>84</v>
      </c>
    </row>
    <row r="178" s="13" customFormat="1">
      <c r="A178" s="13"/>
      <c r="B178" s="174"/>
      <c r="C178" s="13"/>
      <c r="D178" s="175" t="s">
        <v>125</v>
      </c>
      <c r="E178" s="176" t="s">
        <v>3</v>
      </c>
      <c r="F178" s="177" t="s">
        <v>308</v>
      </c>
      <c r="G178" s="13"/>
      <c r="H178" s="178">
        <v>41</v>
      </c>
      <c r="I178" s="179"/>
      <c r="J178" s="13"/>
      <c r="K178" s="13"/>
      <c r="L178" s="174"/>
      <c r="M178" s="180"/>
      <c r="N178" s="181"/>
      <c r="O178" s="181"/>
      <c r="P178" s="181"/>
      <c r="Q178" s="181"/>
      <c r="R178" s="181"/>
      <c r="S178" s="181"/>
      <c r="T178" s="18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76" t="s">
        <v>125</v>
      </c>
      <c r="AU178" s="176" t="s">
        <v>84</v>
      </c>
      <c r="AV178" s="13" t="s">
        <v>84</v>
      </c>
      <c r="AW178" s="13" t="s">
        <v>34</v>
      </c>
      <c r="AX178" s="13" t="s">
        <v>81</v>
      </c>
      <c r="AY178" s="176" t="s">
        <v>117</v>
      </c>
    </row>
    <row r="179" s="2" customFormat="1" ht="16.5" customHeight="1">
      <c r="A179" s="38"/>
      <c r="B179" s="160"/>
      <c r="C179" s="161" t="s">
        <v>309</v>
      </c>
      <c r="D179" s="161" t="s">
        <v>119</v>
      </c>
      <c r="E179" s="162" t="s">
        <v>310</v>
      </c>
      <c r="F179" s="163" t="s">
        <v>311</v>
      </c>
      <c r="G179" s="164" t="s">
        <v>259</v>
      </c>
      <c r="H179" s="165">
        <v>28</v>
      </c>
      <c r="I179" s="166"/>
      <c r="J179" s="167">
        <f>ROUND(I179*H179,2)</f>
        <v>0</v>
      </c>
      <c r="K179" s="163" t="s">
        <v>3</v>
      </c>
      <c r="L179" s="39"/>
      <c r="M179" s="168" t="s">
        <v>3</v>
      </c>
      <c r="N179" s="169" t="s">
        <v>44</v>
      </c>
      <c r="O179" s="72"/>
      <c r="P179" s="170">
        <f>O179*H179</f>
        <v>0</v>
      </c>
      <c r="Q179" s="170">
        <v>0</v>
      </c>
      <c r="R179" s="170">
        <f>Q179*H179</f>
        <v>0</v>
      </c>
      <c r="S179" s="170">
        <v>0</v>
      </c>
      <c r="T179" s="17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2" t="s">
        <v>123</v>
      </c>
      <c r="AT179" s="172" t="s">
        <v>119</v>
      </c>
      <c r="AU179" s="172" t="s">
        <v>84</v>
      </c>
      <c r="AY179" s="19" t="s">
        <v>117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9" t="s">
        <v>81</v>
      </c>
      <c r="BK179" s="173">
        <f>ROUND(I179*H179,2)</f>
        <v>0</v>
      </c>
      <c r="BL179" s="19" t="s">
        <v>123</v>
      </c>
      <c r="BM179" s="172" t="s">
        <v>312</v>
      </c>
    </row>
    <row r="180" s="13" customFormat="1">
      <c r="A180" s="13"/>
      <c r="B180" s="174"/>
      <c r="C180" s="13"/>
      <c r="D180" s="175" t="s">
        <v>125</v>
      </c>
      <c r="E180" s="176" t="s">
        <v>3</v>
      </c>
      <c r="F180" s="177" t="s">
        <v>313</v>
      </c>
      <c r="G180" s="13"/>
      <c r="H180" s="178">
        <v>28</v>
      </c>
      <c r="I180" s="179"/>
      <c r="J180" s="13"/>
      <c r="K180" s="13"/>
      <c r="L180" s="174"/>
      <c r="M180" s="180"/>
      <c r="N180" s="181"/>
      <c r="O180" s="181"/>
      <c r="P180" s="181"/>
      <c r="Q180" s="181"/>
      <c r="R180" s="181"/>
      <c r="S180" s="181"/>
      <c r="T180" s="18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76" t="s">
        <v>125</v>
      </c>
      <c r="AU180" s="176" t="s">
        <v>84</v>
      </c>
      <c r="AV180" s="13" t="s">
        <v>84</v>
      </c>
      <c r="AW180" s="13" t="s">
        <v>34</v>
      </c>
      <c r="AX180" s="13" t="s">
        <v>81</v>
      </c>
      <c r="AY180" s="176" t="s">
        <v>117</v>
      </c>
    </row>
    <row r="181" s="12" customFormat="1" ht="22.8" customHeight="1">
      <c r="A181" s="12"/>
      <c r="B181" s="147"/>
      <c r="C181" s="12"/>
      <c r="D181" s="148" t="s">
        <v>72</v>
      </c>
      <c r="E181" s="158" t="s">
        <v>314</v>
      </c>
      <c r="F181" s="158" t="s">
        <v>315</v>
      </c>
      <c r="G181" s="12"/>
      <c r="H181" s="12"/>
      <c r="I181" s="150"/>
      <c r="J181" s="159">
        <f>BK181</f>
        <v>0</v>
      </c>
      <c r="K181" s="12"/>
      <c r="L181" s="147"/>
      <c r="M181" s="152"/>
      <c r="N181" s="153"/>
      <c r="O181" s="153"/>
      <c r="P181" s="154">
        <f>SUM(P182:P213)</f>
        <v>0</v>
      </c>
      <c r="Q181" s="153"/>
      <c r="R181" s="154">
        <f>SUM(R182:R213)</f>
        <v>0</v>
      </c>
      <c r="S181" s="153"/>
      <c r="T181" s="155">
        <f>SUM(T182:T213)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148" t="s">
        <v>81</v>
      </c>
      <c r="AT181" s="156" t="s">
        <v>72</v>
      </c>
      <c r="AU181" s="156" t="s">
        <v>81</v>
      </c>
      <c r="AY181" s="148" t="s">
        <v>117</v>
      </c>
      <c r="BK181" s="157">
        <f>SUM(BK182:BK213)</f>
        <v>0</v>
      </c>
    </row>
    <row r="182" s="2" customFormat="1" ht="24.15" customHeight="1">
      <c r="A182" s="38"/>
      <c r="B182" s="160"/>
      <c r="C182" s="161" t="s">
        <v>316</v>
      </c>
      <c r="D182" s="161" t="s">
        <v>119</v>
      </c>
      <c r="E182" s="162" t="s">
        <v>317</v>
      </c>
      <c r="F182" s="163" t="s">
        <v>318</v>
      </c>
      <c r="G182" s="164" t="s">
        <v>169</v>
      </c>
      <c r="H182" s="165">
        <v>217.80000000000001</v>
      </c>
      <c r="I182" s="166"/>
      <c r="J182" s="167">
        <f>ROUND(I182*H182,2)</f>
        <v>0</v>
      </c>
      <c r="K182" s="163" t="s">
        <v>129</v>
      </c>
      <c r="L182" s="39"/>
      <c r="M182" s="168" t="s">
        <v>3</v>
      </c>
      <c r="N182" s="169" t="s">
        <v>44</v>
      </c>
      <c r="O182" s="72"/>
      <c r="P182" s="170">
        <f>O182*H182</f>
        <v>0</v>
      </c>
      <c r="Q182" s="170">
        <v>0</v>
      </c>
      <c r="R182" s="170">
        <f>Q182*H182</f>
        <v>0</v>
      </c>
      <c r="S182" s="170">
        <v>0</v>
      </c>
      <c r="T182" s="171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2" t="s">
        <v>123</v>
      </c>
      <c r="AT182" s="172" t="s">
        <v>119</v>
      </c>
      <c r="AU182" s="172" t="s">
        <v>84</v>
      </c>
      <c r="AY182" s="19" t="s">
        <v>117</v>
      </c>
      <c r="BE182" s="173">
        <f>IF(N182="základní",J182,0)</f>
        <v>0</v>
      </c>
      <c r="BF182" s="173">
        <f>IF(N182="snížená",J182,0)</f>
        <v>0</v>
      </c>
      <c r="BG182" s="173">
        <f>IF(N182="zákl. přenesená",J182,0)</f>
        <v>0</v>
      </c>
      <c r="BH182" s="173">
        <f>IF(N182="sníž. přenesená",J182,0)</f>
        <v>0</v>
      </c>
      <c r="BI182" s="173">
        <f>IF(N182="nulová",J182,0)</f>
        <v>0</v>
      </c>
      <c r="BJ182" s="19" t="s">
        <v>81</v>
      </c>
      <c r="BK182" s="173">
        <f>ROUND(I182*H182,2)</f>
        <v>0</v>
      </c>
      <c r="BL182" s="19" t="s">
        <v>123</v>
      </c>
      <c r="BM182" s="172" t="s">
        <v>319</v>
      </c>
    </row>
    <row r="183" s="2" customFormat="1">
      <c r="A183" s="38"/>
      <c r="B183" s="39"/>
      <c r="C183" s="38"/>
      <c r="D183" s="183" t="s">
        <v>131</v>
      </c>
      <c r="E183" s="38"/>
      <c r="F183" s="184" t="s">
        <v>320</v>
      </c>
      <c r="G183" s="38"/>
      <c r="H183" s="38"/>
      <c r="I183" s="185"/>
      <c r="J183" s="38"/>
      <c r="K183" s="38"/>
      <c r="L183" s="39"/>
      <c r="M183" s="186"/>
      <c r="N183" s="187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131</v>
      </c>
      <c r="AU183" s="19" t="s">
        <v>84</v>
      </c>
    </row>
    <row r="184" s="13" customFormat="1">
      <c r="A184" s="13"/>
      <c r="B184" s="174"/>
      <c r="C184" s="13"/>
      <c r="D184" s="175" t="s">
        <v>125</v>
      </c>
      <c r="E184" s="176" t="s">
        <v>3</v>
      </c>
      <c r="F184" s="177" t="s">
        <v>321</v>
      </c>
      <c r="G184" s="13"/>
      <c r="H184" s="178">
        <v>217.80000000000001</v>
      </c>
      <c r="I184" s="179"/>
      <c r="J184" s="13"/>
      <c r="K184" s="13"/>
      <c r="L184" s="174"/>
      <c r="M184" s="180"/>
      <c r="N184" s="181"/>
      <c r="O184" s="181"/>
      <c r="P184" s="181"/>
      <c r="Q184" s="181"/>
      <c r="R184" s="181"/>
      <c r="S184" s="181"/>
      <c r="T184" s="18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76" t="s">
        <v>125</v>
      </c>
      <c r="AU184" s="176" t="s">
        <v>84</v>
      </c>
      <c r="AV184" s="13" t="s">
        <v>84</v>
      </c>
      <c r="AW184" s="13" t="s">
        <v>34</v>
      </c>
      <c r="AX184" s="13" t="s">
        <v>81</v>
      </c>
      <c r="AY184" s="176" t="s">
        <v>117</v>
      </c>
    </row>
    <row r="185" s="2" customFormat="1" ht="24.15" customHeight="1">
      <c r="A185" s="38"/>
      <c r="B185" s="160"/>
      <c r="C185" s="161" t="s">
        <v>322</v>
      </c>
      <c r="D185" s="161" t="s">
        <v>119</v>
      </c>
      <c r="E185" s="162" t="s">
        <v>323</v>
      </c>
      <c r="F185" s="163" t="s">
        <v>324</v>
      </c>
      <c r="G185" s="164" t="s">
        <v>169</v>
      </c>
      <c r="H185" s="165">
        <v>4138.1999999999998</v>
      </c>
      <c r="I185" s="166"/>
      <c r="J185" s="167">
        <f>ROUND(I185*H185,2)</f>
        <v>0</v>
      </c>
      <c r="K185" s="163" t="s">
        <v>129</v>
      </c>
      <c r="L185" s="39"/>
      <c r="M185" s="168" t="s">
        <v>3</v>
      </c>
      <c r="N185" s="169" t="s">
        <v>44</v>
      </c>
      <c r="O185" s="72"/>
      <c r="P185" s="170">
        <f>O185*H185</f>
        <v>0</v>
      </c>
      <c r="Q185" s="170">
        <v>0</v>
      </c>
      <c r="R185" s="170">
        <f>Q185*H185</f>
        <v>0</v>
      </c>
      <c r="S185" s="170">
        <v>0</v>
      </c>
      <c r="T185" s="17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72" t="s">
        <v>123</v>
      </c>
      <c r="AT185" s="172" t="s">
        <v>119</v>
      </c>
      <c r="AU185" s="172" t="s">
        <v>84</v>
      </c>
      <c r="AY185" s="19" t="s">
        <v>117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9" t="s">
        <v>81</v>
      </c>
      <c r="BK185" s="173">
        <f>ROUND(I185*H185,2)</f>
        <v>0</v>
      </c>
      <c r="BL185" s="19" t="s">
        <v>123</v>
      </c>
      <c r="BM185" s="172" t="s">
        <v>325</v>
      </c>
    </row>
    <row r="186" s="2" customFormat="1">
      <c r="A186" s="38"/>
      <c r="B186" s="39"/>
      <c r="C186" s="38"/>
      <c r="D186" s="183" t="s">
        <v>131</v>
      </c>
      <c r="E186" s="38"/>
      <c r="F186" s="184" t="s">
        <v>326</v>
      </c>
      <c r="G186" s="38"/>
      <c r="H186" s="38"/>
      <c r="I186" s="185"/>
      <c r="J186" s="38"/>
      <c r="K186" s="38"/>
      <c r="L186" s="39"/>
      <c r="M186" s="186"/>
      <c r="N186" s="187"/>
      <c r="O186" s="72"/>
      <c r="P186" s="72"/>
      <c r="Q186" s="72"/>
      <c r="R186" s="72"/>
      <c r="S186" s="72"/>
      <c r="T186" s="73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131</v>
      </c>
      <c r="AU186" s="19" t="s">
        <v>84</v>
      </c>
    </row>
    <row r="187" s="2" customFormat="1">
      <c r="A187" s="38"/>
      <c r="B187" s="39"/>
      <c r="C187" s="38"/>
      <c r="D187" s="175" t="s">
        <v>163</v>
      </c>
      <c r="E187" s="38"/>
      <c r="F187" s="196" t="s">
        <v>164</v>
      </c>
      <c r="G187" s="38"/>
      <c r="H187" s="38"/>
      <c r="I187" s="185"/>
      <c r="J187" s="38"/>
      <c r="K187" s="38"/>
      <c r="L187" s="39"/>
      <c r="M187" s="186"/>
      <c r="N187" s="187"/>
      <c r="O187" s="72"/>
      <c r="P187" s="72"/>
      <c r="Q187" s="72"/>
      <c r="R187" s="72"/>
      <c r="S187" s="72"/>
      <c r="T187" s="73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163</v>
      </c>
      <c r="AU187" s="19" t="s">
        <v>84</v>
      </c>
    </row>
    <row r="188" s="13" customFormat="1">
      <c r="A188" s="13"/>
      <c r="B188" s="174"/>
      <c r="C188" s="13"/>
      <c r="D188" s="175" t="s">
        <v>125</v>
      </c>
      <c r="E188" s="176" t="s">
        <v>3</v>
      </c>
      <c r="F188" s="177" t="s">
        <v>327</v>
      </c>
      <c r="G188" s="13"/>
      <c r="H188" s="178">
        <v>4138.1999999999998</v>
      </c>
      <c r="I188" s="179"/>
      <c r="J188" s="13"/>
      <c r="K188" s="13"/>
      <c r="L188" s="174"/>
      <c r="M188" s="180"/>
      <c r="N188" s="181"/>
      <c r="O188" s="181"/>
      <c r="P188" s="181"/>
      <c r="Q188" s="181"/>
      <c r="R188" s="181"/>
      <c r="S188" s="181"/>
      <c r="T188" s="18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76" t="s">
        <v>125</v>
      </c>
      <c r="AU188" s="176" t="s">
        <v>84</v>
      </c>
      <c r="AV188" s="13" t="s">
        <v>84</v>
      </c>
      <c r="AW188" s="13" t="s">
        <v>34</v>
      </c>
      <c r="AX188" s="13" t="s">
        <v>73</v>
      </c>
      <c r="AY188" s="176" t="s">
        <v>117</v>
      </c>
    </row>
    <row r="189" s="14" customFormat="1">
      <c r="A189" s="14"/>
      <c r="B189" s="188"/>
      <c r="C189" s="14"/>
      <c r="D189" s="175" t="s">
        <v>125</v>
      </c>
      <c r="E189" s="189" t="s">
        <v>3</v>
      </c>
      <c r="F189" s="190" t="s">
        <v>140</v>
      </c>
      <c r="G189" s="14"/>
      <c r="H189" s="191">
        <v>4138.1999999999998</v>
      </c>
      <c r="I189" s="192"/>
      <c r="J189" s="14"/>
      <c r="K189" s="14"/>
      <c r="L189" s="188"/>
      <c r="M189" s="193"/>
      <c r="N189" s="194"/>
      <c r="O189" s="194"/>
      <c r="P189" s="194"/>
      <c r="Q189" s="194"/>
      <c r="R189" s="194"/>
      <c r="S189" s="194"/>
      <c r="T189" s="19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89" t="s">
        <v>125</v>
      </c>
      <c r="AU189" s="189" t="s">
        <v>84</v>
      </c>
      <c r="AV189" s="14" t="s">
        <v>123</v>
      </c>
      <c r="AW189" s="14" t="s">
        <v>34</v>
      </c>
      <c r="AX189" s="14" t="s">
        <v>81</v>
      </c>
      <c r="AY189" s="189" t="s">
        <v>117</v>
      </c>
    </row>
    <row r="190" s="2" customFormat="1" ht="16.5" customHeight="1">
      <c r="A190" s="38"/>
      <c r="B190" s="160"/>
      <c r="C190" s="161" t="s">
        <v>328</v>
      </c>
      <c r="D190" s="161" t="s">
        <v>119</v>
      </c>
      <c r="E190" s="162" t="s">
        <v>329</v>
      </c>
      <c r="F190" s="163" t="s">
        <v>330</v>
      </c>
      <c r="G190" s="164" t="s">
        <v>169</v>
      </c>
      <c r="H190" s="165">
        <v>69</v>
      </c>
      <c r="I190" s="166"/>
      <c r="J190" s="167">
        <f>ROUND(I190*H190,2)</f>
        <v>0</v>
      </c>
      <c r="K190" s="163" t="s">
        <v>3</v>
      </c>
      <c r="L190" s="39"/>
      <c r="M190" s="168" t="s">
        <v>3</v>
      </c>
      <c r="N190" s="169" t="s">
        <v>44</v>
      </c>
      <c r="O190" s="72"/>
      <c r="P190" s="170">
        <f>O190*H190</f>
        <v>0</v>
      </c>
      <c r="Q190" s="170">
        <v>0</v>
      </c>
      <c r="R190" s="170">
        <f>Q190*H190</f>
        <v>0</v>
      </c>
      <c r="S190" s="170">
        <v>0</v>
      </c>
      <c r="T190" s="17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2" t="s">
        <v>123</v>
      </c>
      <c r="AT190" s="172" t="s">
        <v>119</v>
      </c>
      <c r="AU190" s="172" t="s">
        <v>84</v>
      </c>
      <c r="AY190" s="19" t="s">
        <v>117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9" t="s">
        <v>81</v>
      </c>
      <c r="BK190" s="173">
        <f>ROUND(I190*H190,2)</f>
        <v>0</v>
      </c>
      <c r="BL190" s="19" t="s">
        <v>123</v>
      </c>
      <c r="BM190" s="172" t="s">
        <v>331</v>
      </c>
    </row>
    <row r="191" s="13" customFormat="1">
      <c r="A191" s="13"/>
      <c r="B191" s="174"/>
      <c r="C191" s="13"/>
      <c r="D191" s="175" t="s">
        <v>125</v>
      </c>
      <c r="E191" s="176" t="s">
        <v>3</v>
      </c>
      <c r="F191" s="177" t="s">
        <v>332</v>
      </c>
      <c r="G191" s="13"/>
      <c r="H191" s="178">
        <v>69</v>
      </c>
      <c r="I191" s="179"/>
      <c r="J191" s="13"/>
      <c r="K191" s="13"/>
      <c r="L191" s="174"/>
      <c r="M191" s="180"/>
      <c r="N191" s="181"/>
      <c r="O191" s="181"/>
      <c r="P191" s="181"/>
      <c r="Q191" s="181"/>
      <c r="R191" s="181"/>
      <c r="S191" s="181"/>
      <c r="T191" s="18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76" t="s">
        <v>125</v>
      </c>
      <c r="AU191" s="176" t="s">
        <v>84</v>
      </c>
      <c r="AV191" s="13" t="s">
        <v>84</v>
      </c>
      <c r="AW191" s="13" t="s">
        <v>34</v>
      </c>
      <c r="AX191" s="13" t="s">
        <v>81</v>
      </c>
      <c r="AY191" s="176" t="s">
        <v>117</v>
      </c>
    </row>
    <row r="192" s="2" customFormat="1" ht="24.15" customHeight="1">
      <c r="A192" s="38"/>
      <c r="B192" s="160"/>
      <c r="C192" s="161" t="s">
        <v>333</v>
      </c>
      <c r="D192" s="161" t="s">
        <v>119</v>
      </c>
      <c r="E192" s="162" t="s">
        <v>334</v>
      </c>
      <c r="F192" s="163" t="s">
        <v>324</v>
      </c>
      <c r="G192" s="164" t="s">
        <v>169</v>
      </c>
      <c r="H192" s="165">
        <v>172.5</v>
      </c>
      <c r="I192" s="166"/>
      <c r="J192" s="167">
        <f>ROUND(I192*H192,2)</f>
        <v>0</v>
      </c>
      <c r="K192" s="163" t="s">
        <v>129</v>
      </c>
      <c r="L192" s="39"/>
      <c r="M192" s="168" t="s">
        <v>3</v>
      </c>
      <c r="N192" s="169" t="s">
        <v>44</v>
      </c>
      <c r="O192" s="72"/>
      <c r="P192" s="170">
        <f>O192*H192</f>
        <v>0</v>
      </c>
      <c r="Q192" s="170">
        <v>0</v>
      </c>
      <c r="R192" s="170">
        <f>Q192*H192</f>
        <v>0</v>
      </c>
      <c r="S192" s="170">
        <v>0</v>
      </c>
      <c r="T192" s="171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172" t="s">
        <v>123</v>
      </c>
      <c r="AT192" s="172" t="s">
        <v>119</v>
      </c>
      <c r="AU192" s="172" t="s">
        <v>84</v>
      </c>
      <c r="AY192" s="19" t="s">
        <v>117</v>
      </c>
      <c r="BE192" s="173">
        <f>IF(N192="základní",J192,0)</f>
        <v>0</v>
      </c>
      <c r="BF192" s="173">
        <f>IF(N192="snížená",J192,0)</f>
        <v>0</v>
      </c>
      <c r="BG192" s="173">
        <f>IF(N192="zákl. přenesená",J192,0)</f>
        <v>0</v>
      </c>
      <c r="BH192" s="173">
        <f>IF(N192="sníž. přenesená",J192,0)</f>
        <v>0</v>
      </c>
      <c r="BI192" s="173">
        <f>IF(N192="nulová",J192,0)</f>
        <v>0</v>
      </c>
      <c r="BJ192" s="19" t="s">
        <v>81</v>
      </c>
      <c r="BK192" s="173">
        <f>ROUND(I192*H192,2)</f>
        <v>0</v>
      </c>
      <c r="BL192" s="19" t="s">
        <v>123</v>
      </c>
      <c r="BM192" s="172" t="s">
        <v>335</v>
      </c>
    </row>
    <row r="193" s="2" customFormat="1">
      <c r="A193" s="38"/>
      <c r="B193" s="39"/>
      <c r="C193" s="38"/>
      <c r="D193" s="183" t="s">
        <v>131</v>
      </c>
      <c r="E193" s="38"/>
      <c r="F193" s="184" t="s">
        <v>336</v>
      </c>
      <c r="G193" s="38"/>
      <c r="H193" s="38"/>
      <c r="I193" s="185"/>
      <c r="J193" s="38"/>
      <c r="K193" s="38"/>
      <c r="L193" s="39"/>
      <c r="M193" s="186"/>
      <c r="N193" s="187"/>
      <c r="O193" s="72"/>
      <c r="P193" s="72"/>
      <c r="Q193" s="72"/>
      <c r="R193" s="72"/>
      <c r="S193" s="72"/>
      <c r="T193" s="73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9" t="s">
        <v>131</v>
      </c>
      <c r="AU193" s="19" t="s">
        <v>84</v>
      </c>
    </row>
    <row r="194" s="15" customFormat="1">
      <c r="A194" s="15"/>
      <c r="B194" s="207"/>
      <c r="C194" s="15"/>
      <c r="D194" s="175" t="s">
        <v>125</v>
      </c>
      <c r="E194" s="208" t="s">
        <v>3</v>
      </c>
      <c r="F194" s="209" t="s">
        <v>337</v>
      </c>
      <c r="G194" s="15"/>
      <c r="H194" s="208" t="s">
        <v>3</v>
      </c>
      <c r="I194" s="210"/>
      <c r="J194" s="15"/>
      <c r="K194" s="15"/>
      <c r="L194" s="207"/>
      <c r="M194" s="211"/>
      <c r="N194" s="212"/>
      <c r="O194" s="212"/>
      <c r="P194" s="212"/>
      <c r="Q194" s="212"/>
      <c r="R194" s="212"/>
      <c r="S194" s="212"/>
      <c r="T194" s="21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8" t="s">
        <v>125</v>
      </c>
      <c r="AU194" s="208" t="s">
        <v>84</v>
      </c>
      <c r="AV194" s="15" t="s">
        <v>81</v>
      </c>
      <c r="AW194" s="15" t="s">
        <v>34</v>
      </c>
      <c r="AX194" s="15" t="s">
        <v>73</v>
      </c>
      <c r="AY194" s="208" t="s">
        <v>117</v>
      </c>
    </row>
    <row r="195" s="13" customFormat="1">
      <c r="A195" s="13"/>
      <c r="B195" s="174"/>
      <c r="C195" s="13"/>
      <c r="D195" s="175" t="s">
        <v>125</v>
      </c>
      <c r="E195" s="176" t="s">
        <v>3</v>
      </c>
      <c r="F195" s="177" t="s">
        <v>338</v>
      </c>
      <c r="G195" s="13"/>
      <c r="H195" s="178">
        <v>172.5</v>
      </c>
      <c r="I195" s="179"/>
      <c r="J195" s="13"/>
      <c r="K195" s="13"/>
      <c r="L195" s="174"/>
      <c r="M195" s="180"/>
      <c r="N195" s="181"/>
      <c r="O195" s="181"/>
      <c r="P195" s="181"/>
      <c r="Q195" s="181"/>
      <c r="R195" s="181"/>
      <c r="S195" s="181"/>
      <c r="T195" s="18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76" t="s">
        <v>125</v>
      </c>
      <c r="AU195" s="176" t="s">
        <v>84</v>
      </c>
      <c r="AV195" s="13" t="s">
        <v>84</v>
      </c>
      <c r="AW195" s="13" t="s">
        <v>34</v>
      </c>
      <c r="AX195" s="13" t="s">
        <v>73</v>
      </c>
      <c r="AY195" s="176" t="s">
        <v>117</v>
      </c>
    </row>
    <row r="196" s="14" customFormat="1">
      <c r="A196" s="14"/>
      <c r="B196" s="188"/>
      <c r="C196" s="14"/>
      <c r="D196" s="175" t="s">
        <v>125</v>
      </c>
      <c r="E196" s="189" t="s">
        <v>3</v>
      </c>
      <c r="F196" s="190" t="s">
        <v>140</v>
      </c>
      <c r="G196" s="14"/>
      <c r="H196" s="191">
        <v>172.5</v>
      </c>
      <c r="I196" s="192"/>
      <c r="J196" s="14"/>
      <c r="K196" s="14"/>
      <c r="L196" s="188"/>
      <c r="M196" s="193"/>
      <c r="N196" s="194"/>
      <c r="O196" s="194"/>
      <c r="P196" s="194"/>
      <c r="Q196" s="194"/>
      <c r="R196" s="194"/>
      <c r="S196" s="194"/>
      <c r="T196" s="19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89" t="s">
        <v>125</v>
      </c>
      <c r="AU196" s="189" t="s">
        <v>84</v>
      </c>
      <c r="AV196" s="14" t="s">
        <v>123</v>
      </c>
      <c r="AW196" s="14" t="s">
        <v>34</v>
      </c>
      <c r="AX196" s="14" t="s">
        <v>81</v>
      </c>
      <c r="AY196" s="189" t="s">
        <v>117</v>
      </c>
    </row>
    <row r="197" s="2" customFormat="1" ht="24.15" customHeight="1">
      <c r="A197" s="38"/>
      <c r="B197" s="160"/>
      <c r="C197" s="161" t="s">
        <v>339</v>
      </c>
      <c r="D197" s="161" t="s">
        <v>119</v>
      </c>
      <c r="E197" s="162" t="s">
        <v>340</v>
      </c>
      <c r="F197" s="163" t="s">
        <v>341</v>
      </c>
      <c r="G197" s="164" t="s">
        <v>169</v>
      </c>
      <c r="H197" s="165">
        <v>46.957000000000001</v>
      </c>
      <c r="I197" s="166"/>
      <c r="J197" s="167">
        <f>ROUND(I197*H197,2)</f>
        <v>0</v>
      </c>
      <c r="K197" s="163" t="s">
        <v>129</v>
      </c>
      <c r="L197" s="39"/>
      <c r="M197" s="168" t="s">
        <v>3</v>
      </c>
      <c r="N197" s="169" t="s">
        <v>44</v>
      </c>
      <c r="O197" s="72"/>
      <c r="P197" s="170">
        <f>O197*H197</f>
        <v>0</v>
      </c>
      <c r="Q197" s="170">
        <v>0</v>
      </c>
      <c r="R197" s="170">
        <f>Q197*H197</f>
        <v>0</v>
      </c>
      <c r="S197" s="170">
        <v>0</v>
      </c>
      <c r="T197" s="171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2" t="s">
        <v>123</v>
      </c>
      <c r="AT197" s="172" t="s">
        <v>119</v>
      </c>
      <c r="AU197" s="172" t="s">
        <v>84</v>
      </c>
      <c r="AY197" s="19" t="s">
        <v>117</v>
      </c>
      <c r="BE197" s="173">
        <f>IF(N197="základní",J197,0)</f>
        <v>0</v>
      </c>
      <c r="BF197" s="173">
        <f>IF(N197="snížená",J197,0)</f>
        <v>0</v>
      </c>
      <c r="BG197" s="173">
        <f>IF(N197="zákl. přenesená",J197,0)</f>
        <v>0</v>
      </c>
      <c r="BH197" s="173">
        <f>IF(N197="sníž. přenesená",J197,0)</f>
        <v>0</v>
      </c>
      <c r="BI197" s="173">
        <f>IF(N197="nulová",J197,0)</f>
        <v>0</v>
      </c>
      <c r="BJ197" s="19" t="s">
        <v>81</v>
      </c>
      <c r="BK197" s="173">
        <f>ROUND(I197*H197,2)</f>
        <v>0</v>
      </c>
      <c r="BL197" s="19" t="s">
        <v>123</v>
      </c>
      <c r="BM197" s="172" t="s">
        <v>342</v>
      </c>
    </row>
    <row r="198" s="2" customFormat="1">
      <c r="A198" s="38"/>
      <c r="B198" s="39"/>
      <c r="C198" s="38"/>
      <c r="D198" s="183" t="s">
        <v>131</v>
      </c>
      <c r="E198" s="38"/>
      <c r="F198" s="184" t="s">
        <v>343</v>
      </c>
      <c r="G198" s="38"/>
      <c r="H198" s="38"/>
      <c r="I198" s="185"/>
      <c r="J198" s="38"/>
      <c r="K198" s="38"/>
      <c r="L198" s="39"/>
      <c r="M198" s="186"/>
      <c r="N198" s="187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131</v>
      </c>
      <c r="AU198" s="19" t="s">
        <v>84</v>
      </c>
    </row>
    <row r="199" s="13" customFormat="1">
      <c r="A199" s="13"/>
      <c r="B199" s="174"/>
      <c r="C199" s="13"/>
      <c r="D199" s="175" t="s">
        <v>125</v>
      </c>
      <c r="E199" s="176" t="s">
        <v>3</v>
      </c>
      <c r="F199" s="177" t="s">
        <v>344</v>
      </c>
      <c r="G199" s="13"/>
      <c r="H199" s="178">
        <v>46.957000000000001</v>
      </c>
      <c r="I199" s="179"/>
      <c r="J199" s="13"/>
      <c r="K199" s="13"/>
      <c r="L199" s="174"/>
      <c r="M199" s="180"/>
      <c r="N199" s="181"/>
      <c r="O199" s="181"/>
      <c r="P199" s="181"/>
      <c r="Q199" s="181"/>
      <c r="R199" s="181"/>
      <c r="S199" s="181"/>
      <c r="T199" s="18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76" t="s">
        <v>125</v>
      </c>
      <c r="AU199" s="176" t="s">
        <v>84</v>
      </c>
      <c r="AV199" s="13" t="s">
        <v>84</v>
      </c>
      <c r="AW199" s="13" t="s">
        <v>34</v>
      </c>
      <c r="AX199" s="13" t="s">
        <v>73</v>
      </c>
      <c r="AY199" s="176" t="s">
        <v>117</v>
      </c>
    </row>
    <row r="200" s="14" customFormat="1">
      <c r="A200" s="14"/>
      <c r="B200" s="188"/>
      <c r="C200" s="14"/>
      <c r="D200" s="175" t="s">
        <v>125</v>
      </c>
      <c r="E200" s="189" t="s">
        <v>3</v>
      </c>
      <c r="F200" s="190" t="s">
        <v>140</v>
      </c>
      <c r="G200" s="14"/>
      <c r="H200" s="191">
        <v>46.957000000000001</v>
      </c>
      <c r="I200" s="192"/>
      <c r="J200" s="14"/>
      <c r="K200" s="14"/>
      <c r="L200" s="188"/>
      <c r="M200" s="193"/>
      <c r="N200" s="194"/>
      <c r="O200" s="194"/>
      <c r="P200" s="194"/>
      <c r="Q200" s="194"/>
      <c r="R200" s="194"/>
      <c r="S200" s="194"/>
      <c r="T200" s="19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89" t="s">
        <v>125</v>
      </c>
      <c r="AU200" s="189" t="s">
        <v>84</v>
      </c>
      <c r="AV200" s="14" t="s">
        <v>123</v>
      </c>
      <c r="AW200" s="14" t="s">
        <v>34</v>
      </c>
      <c r="AX200" s="14" t="s">
        <v>81</v>
      </c>
      <c r="AY200" s="189" t="s">
        <v>117</v>
      </c>
    </row>
    <row r="201" s="2" customFormat="1" ht="24.15" customHeight="1">
      <c r="A201" s="38"/>
      <c r="B201" s="160"/>
      <c r="C201" s="161" t="s">
        <v>345</v>
      </c>
      <c r="D201" s="161" t="s">
        <v>119</v>
      </c>
      <c r="E201" s="162" t="s">
        <v>334</v>
      </c>
      <c r="F201" s="163" t="s">
        <v>324</v>
      </c>
      <c r="G201" s="164" t="s">
        <v>169</v>
      </c>
      <c r="H201" s="165">
        <v>892.18299999999999</v>
      </c>
      <c r="I201" s="166"/>
      <c r="J201" s="167">
        <f>ROUND(I201*H201,2)</f>
        <v>0</v>
      </c>
      <c r="K201" s="163" t="s">
        <v>129</v>
      </c>
      <c r="L201" s="39"/>
      <c r="M201" s="168" t="s">
        <v>3</v>
      </c>
      <c r="N201" s="169" t="s">
        <v>44</v>
      </c>
      <c r="O201" s="72"/>
      <c r="P201" s="170">
        <f>O201*H201</f>
        <v>0</v>
      </c>
      <c r="Q201" s="170">
        <v>0</v>
      </c>
      <c r="R201" s="170">
        <f>Q201*H201</f>
        <v>0</v>
      </c>
      <c r="S201" s="170">
        <v>0</v>
      </c>
      <c r="T201" s="171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172" t="s">
        <v>123</v>
      </c>
      <c r="AT201" s="172" t="s">
        <v>119</v>
      </c>
      <c r="AU201" s="172" t="s">
        <v>84</v>
      </c>
      <c r="AY201" s="19" t="s">
        <v>117</v>
      </c>
      <c r="BE201" s="173">
        <f>IF(N201="základní",J201,0)</f>
        <v>0</v>
      </c>
      <c r="BF201" s="173">
        <f>IF(N201="snížená",J201,0)</f>
        <v>0</v>
      </c>
      <c r="BG201" s="173">
        <f>IF(N201="zákl. přenesená",J201,0)</f>
        <v>0</v>
      </c>
      <c r="BH201" s="173">
        <f>IF(N201="sníž. přenesená",J201,0)</f>
        <v>0</v>
      </c>
      <c r="BI201" s="173">
        <f>IF(N201="nulová",J201,0)</f>
        <v>0</v>
      </c>
      <c r="BJ201" s="19" t="s">
        <v>81</v>
      </c>
      <c r="BK201" s="173">
        <f>ROUND(I201*H201,2)</f>
        <v>0</v>
      </c>
      <c r="BL201" s="19" t="s">
        <v>123</v>
      </c>
      <c r="BM201" s="172" t="s">
        <v>346</v>
      </c>
    </row>
    <row r="202" s="2" customFormat="1">
      <c r="A202" s="38"/>
      <c r="B202" s="39"/>
      <c r="C202" s="38"/>
      <c r="D202" s="183" t="s">
        <v>131</v>
      </c>
      <c r="E202" s="38"/>
      <c r="F202" s="184" t="s">
        <v>336</v>
      </c>
      <c r="G202" s="38"/>
      <c r="H202" s="38"/>
      <c r="I202" s="185"/>
      <c r="J202" s="38"/>
      <c r="K202" s="38"/>
      <c r="L202" s="39"/>
      <c r="M202" s="186"/>
      <c r="N202" s="187"/>
      <c r="O202" s="72"/>
      <c r="P202" s="72"/>
      <c r="Q202" s="72"/>
      <c r="R202" s="72"/>
      <c r="S202" s="72"/>
      <c r="T202" s="73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9" t="s">
        <v>131</v>
      </c>
      <c r="AU202" s="19" t="s">
        <v>84</v>
      </c>
    </row>
    <row r="203" s="2" customFormat="1">
      <c r="A203" s="38"/>
      <c r="B203" s="39"/>
      <c r="C203" s="38"/>
      <c r="D203" s="175" t="s">
        <v>163</v>
      </c>
      <c r="E203" s="38"/>
      <c r="F203" s="196" t="s">
        <v>164</v>
      </c>
      <c r="G203" s="38"/>
      <c r="H203" s="38"/>
      <c r="I203" s="185"/>
      <c r="J203" s="38"/>
      <c r="K203" s="38"/>
      <c r="L203" s="39"/>
      <c r="M203" s="186"/>
      <c r="N203" s="187"/>
      <c r="O203" s="72"/>
      <c r="P203" s="72"/>
      <c r="Q203" s="72"/>
      <c r="R203" s="72"/>
      <c r="S203" s="72"/>
      <c r="T203" s="73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9" t="s">
        <v>163</v>
      </c>
      <c r="AU203" s="19" t="s">
        <v>84</v>
      </c>
    </row>
    <row r="204" s="13" customFormat="1">
      <c r="A204" s="13"/>
      <c r="B204" s="174"/>
      <c r="C204" s="13"/>
      <c r="D204" s="175" t="s">
        <v>125</v>
      </c>
      <c r="E204" s="176" t="s">
        <v>3</v>
      </c>
      <c r="F204" s="177" t="s">
        <v>347</v>
      </c>
      <c r="G204" s="13"/>
      <c r="H204" s="178">
        <v>892.18299999999999</v>
      </c>
      <c r="I204" s="179"/>
      <c r="J204" s="13"/>
      <c r="K204" s="13"/>
      <c r="L204" s="174"/>
      <c r="M204" s="180"/>
      <c r="N204" s="181"/>
      <c r="O204" s="181"/>
      <c r="P204" s="181"/>
      <c r="Q204" s="181"/>
      <c r="R204" s="181"/>
      <c r="S204" s="181"/>
      <c r="T204" s="18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76" t="s">
        <v>125</v>
      </c>
      <c r="AU204" s="176" t="s">
        <v>84</v>
      </c>
      <c r="AV204" s="13" t="s">
        <v>84</v>
      </c>
      <c r="AW204" s="13" t="s">
        <v>34</v>
      </c>
      <c r="AX204" s="13" t="s">
        <v>73</v>
      </c>
      <c r="AY204" s="176" t="s">
        <v>117</v>
      </c>
    </row>
    <row r="205" s="14" customFormat="1">
      <c r="A205" s="14"/>
      <c r="B205" s="188"/>
      <c r="C205" s="14"/>
      <c r="D205" s="175" t="s">
        <v>125</v>
      </c>
      <c r="E205" s="189" t="s">
        <v>3</v>
      </c>
      <c r="F205" s="190" t="s">
        <v>140</v>
      </c>
      <c r="G205" s="14"/>
      <c r="H205" s="191">
        <v>892.18299999999999</v>
      </c>
      <c r="I205" s="192"/>
      <c r="J205" s="14"/>
      <c r="K205" s="14"/>
      <c r="L205" s="188"/>
      <c r="M205" s="193"/>
      <c r="N205" s="194"/>
      <c r="O205" s="194"/>
      <c r="P205" s="194"/>
      <c r="Q205" s="194"/>
      <c r="R205" s="194"/>
      <c r="S205" s="194"/>
      <c r="T205" s="19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89" t="s">
        <v>125</v>
      </c>
      <c r="AU205" s="189" t="s">
        <v>84</v>
      </c>
      <c r="AV205" s="14" t="s">
        <v>123</v>
      </c>
      <c r="AW205" s="14" t="s">
        <v>34</v>
      </c>
      <c r="AX205" s="14" t="s">
        <v>81</v>
      </c>
      <c r="AY205" s="189" t="s">
        <v>117</v>
      </c>
    </row>
    <row r="206" s="2" customFormat="1" ht="16.5" customHeight="1">
      <c r="A206" s="38"/>
      <c r="B206" s="160"/>
      <c r="C206" s="161" t="s">
        <v>348</v>
      </c>
      <c r="D206" s="161" t="s">
        <v>119</v>
      </c>
      <c r="E206" s="162" t="s">
        <v>349</v>
      </c>
      <c r="F206" s="163" t="s">
        <v>350</v>
      </c>
      <c r="G206" s="164" t="s">
        <v>169</v>
      </c>
      <c r="H206" s="165">
        <v>333.757</v>
      </c>
      <c r="I206" s="166"/>
      <c r="J206" s="167">
        <f>ROUND(I206*H206,2)</f>
        <v>0</v>
      </c>
      <c r="K206" s="163" t="s">
        <v>129</v>
      </c>
      <c r="L206" s="39"/>
      <c r="M206" s="168" t="s">
        <v>3</v>
      </c>
      <c r="N206" s="169" t="s">
        <v>44</v>
      </c>
      <c r="O206" s="72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2" t="s">
        <v>123</v>
      </c>
      <c r="AT206" s="172" t="s">
        <v>119</v>
      </c>
      <c r="AU206" s="172" t="s">
        <v>84</v>
      </c>
      <c r="AY206" s="19" t="s">
        <v>117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9" t="s">
        <v>81</v>
      </c>
      <c r="BK206" s="173">
        <f>ROUND(I206*H206,2)</f>
        <v>0</v>
      </c>
      <c r="BL206" s="19" t="s">
        <v>123</v>
      </c>
      <c r="BM206" s="172" t="s">
        <v>351</v>
      </c>
    </row>
    <row r="207" s="2" customFormat="1">
      <c r="A207" s="38"/>
      <c r="B207" s="39"/>
      <c r="C207" s="38"/>
      <c r="D207" s="183" t="s">
        <v>131</v>
      </c>
      <c r="E207" s="38"/>
      <c r="F207" s="184" t="s">
        <v>352</v>
      </c>
      <c r="G207" s="38"/>
      <c r="H207" s="38"/>
      <c r="I207" s="185"/>
      <c r="J207" s="38"/>
      <c r="K207" s="38"/>
      <c r="L207" s="39"/>
      <c r="M207" s="186"/>
      <c r="N207" s="187"/>
      <c r="O207" s="72"/>
      <c r="P207" s="72"/>
      <c r="Q207" s="72"/>
      <c r="R207" s="72"/>
      <c r="S207" s="72"/>
      <c r="T207" s="73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131</v>
      </c>
      <c r="AU207" s="19" t="s">
        <v>84</v>
      </c>
    </row>
    <row r="208" s="2" customFormat="1" ht="24.15" customHeight="1">
      <c r="A208" s="38"/>
      <c r="B208" s="160"/>
      <c r="C208" s="161" t="s">
        <v>353</v>
      </c>
      <c r="D208" s="161" t="s">
        <v>119</v>
      </c>
      <c r="E208" s="162" t="s">
        <v>354</v>
      </c>
      <c r="F208" s="163" t="s">
        <v>355</v>
      </c>
      <c r="G208" s="164" t="s">
        <v>169</v>
      </c>
      <c r="H208" s="165">
        <v>46.957000000000001</v>
      </c>
      <c r="I208" s="166"/>
      <c r="J208" s="167">
        <f>ROUND(I208*H208,2)</f>
        <v>0</v>
      </c>
      <c r="K208" s="163" t="s">
        <v>129</v>
      </c>
      <c r="L208" s="39"/>
      <c r="M208" s="168" t="s">
        <v>3</v>
      </c>
      <c r="N208" s="169" t="s">
        <v>44</v>
      </c>
      <c r="O208" s="72"/>
      <c r="P208" s="170">
        <f>O208*H208</f>
        <v>0</v>
      </c>
      <c r="Q208" s="170">
        <v>0</v>
      </c>
      <c r="R208" s="170">
        <f>Q208*H208</f>
        <v>0</v>
      </c>
      <c r="S208" s="170">
        <v>0</v>
      </c>
      <c r="T208" s="17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72" t="s">
        <v>123</v>
      </c>
      <c r="AT208" s="172" t="s">
        <v>119</v>
      </c>
      <c r="AU208" s="172" t="s">
        <v>84</v>
      </c>
      <c r="AY208" s="19" t="s">
        <v>117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9" t="s">
        <v>81</v>
      </c>
      <c r="BK208" s="173">
        <f>ROUND(I208*H208,2)</f>
        <v>0</v>
      </c>
      <c r="BL208" s="19" t="s">
        <v>123</v>
      </c>
      <c r="BM208" s="172" t="s">
        <v>356</v>
      </c>
    </row>
    <row r="209" s="2" customFormat="1">
      <c r="A209" s="38"/>
      <c r="B209" s="39"/>
      <c r="C209" s="38"/>
      <c r="D209" s="183" t="s">
        <v>131</v>
      </c>
      <c r="E209" s="38"/>
      <c r="F209" s="184" t="s">
        <v>357</v>
      </c>
      <c r="G209" s="38"/>
      <c r="H209" s="38"/>
      <c r="I209" s="185"/>
      <c r="J209" s="38"/>
      <c r="K209" s="38"/>
      <c r="L209" s="39"/>
      <c r="M209" s="186"/>
      <c r="N209" s="187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131</v>
      </c>
      <c r="AU209" s="19" t="s">
        <v>84</v>
      </c>
    </row>
    <row r="210" s="13" customFormat="1">
      <c r="A210" s="13"/>
      <c r="B210" s="174"/>
      <c r="C210" s="13"/>
      <c r="D210" s="175" t="s">
        <v>125</v>
      </c>
      <c r="E210" s="176" t="s">
        <v>3</v>
      </c>
      <c r="F210" s="177" t="s">
        <v>358</v>
      </c>
      <c r="G210" s="13"/>
      <c r="H210" s="178">
        <v>46.957000000000001</v>
      </c>
      <c r="I210" s="179"/>
      <c r="J210" s="13"/>
      <c r="K210" s="13"/>
      <c r="L210" s="174"/>
      <c r="M210" s="180"/>
      <c r="N210" s="181"/>
      <c r="O210" s="181"/>
      <c r="P210" s="181"/>
      <c r="Q210" s="181"/>
      <c r="R210" s="181"/>
      <c r="S210" s="181"/>
      <c r="T210" s="18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76" t="s">
        <v>125</v>
      </c>
      <c r="AU210" s="176" t="s">
        <v>84</v>
      </c>
      <c r="AV210" s="13" t="s">
        <v>84</v>
      </c>
      <c r="AW210" s="13" t="s">
        <v>34</v>
      </c>
      <c r="AX210" s="13" t="s">
        <v>81</v>
      </c>
      <c r="AY210" s="176" t="s">
        <v>117</v>
      </c>
    </row>
    <row r="211" s="2" customFormat="1" ht="24.15" customHeight="1">
      <c r="A211" s="38"/>
      <c r="B211" s="160"/>
      <c r="C211" s="161" t="s">
        <v>359</v>
      </c>
      <c r="D211" s="161" t="s">
        <v>119</v>
      </c>
      <c r="E211" s="162" t="s">
        <v>360</v>
      </c>
      <c r="F211" s="163" t="s">
        <v>168</v>
      </c>
      <c r="G211" s="164" t="s">
        <v>169</v>
      </c>
      <c r="H211" s="165">
        <v>217.80000000000001</v>
      </c>
      <c r="I211" s="166"/>
      <c r="J211" s="167">
        <f>ROUND(I211*H211,2)</f>
        <v>0</v>
      </c>
      <c r="K211" s="163" t="s">
        <v>129</v>
      </c>
      <c r="L211" s="39"/>
      <c r="M211" s="168" t="s">
        <v>3</v>
      </c>
      <c r="N211" s="169" t="s">
        <v>44</v>
      </c>
      <c r="O211" s="72"/>
      <c r="P211" s="170">
        <f>O211*H211</f>
        <v>0</v>
      </c>
      <c r="Q211" s="170">
        <v>0</v>
      </c>
      <c r="R211" s="170">
        <f>Q211*H211</f>
        <v>0</v>
      </c>
      <c r="S211" s="170">
        <v>0</v>
      </c>
      <c r="T211" s="171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72" t="s">
        <v>123</v>
      </c>
      <c r="AT211" s="172" t="s">
        <v>119</v>
      </c>
      <c r="AU211" s="172" t="s">
        <v>84</v>
      </c>
      <c r="AY211" s="19" t="s">
        <v>117</v>
      </c>
      <c r="BE211" s="173">
        <f>IF(N211="základní",J211,0)</f>
        <v>0</v>
      </c>
      <c r="BF211" s="173">
        <f>IF(N211="snížená",J211,0)</f>
        <v>0</v>
      </c>
      <c r="BG211" s="173">
        <f>IF(N211="zákl. přenesená",J211,0)</f>
        <v>0</v>
      </c>
      <c r="BH211" s="173">
        <f>IF(N211="sníž. přenesená",J211,0)</f>
        <v>0</v>
      </c>
      <c r="BI211" s="173">
        <f>IF(N211="nulová",J211,0)</f>
        <v>0</v>
      </c>
      <c r="BJ211" s="19" t="s">
        <v>81</v>
      </c>
      <c r="BK211" s="173">
        <f>ROUND(I211*H211,2)</f>
        <v>0</v>
      </c>
      <c r="BL211" s="19" t="s">
        <v>123</v>
      </c>
      <c r="BM211" s="172" t="s">
        <v>361</v>
      </c>
    </row>
    <row r="212" s="2" customFormat="1">
      <c r="A212" s="38"/>
      <c r="B212" s="39"/>
      <c r="C212" s="38"/>
      <c r="D212" s="183" t="s">
        <v>131</v>
      </c>
      <c r="E212" s="38"/>
      <c r="F212" s="184" t="s">
        <v>362</v>
      </c>
      <c r="G212" s="38"/>
      <c r="H212" s="38"/>
      <c r="I212" s="185"/>
      <c r="J212" s="38"/>
      <c r="K212" s="38"/>
      <c r="L212" s="39"/>
      <c r="M212" s="186"/>
      <c r="N212" s="187"/>
      <c r="O212" s="72"/>
      <c r="P212" s="72"/>
      <c r="Q212" s="72"/>
      <c r="R212" s="72"/>
      <c r="S212" s="72"/>
      <c r="T212" s="73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9" t="s">
        <v>131</v>
      </c>
      <c r="AU212" s="19" t="s">
        <v>84</v>
      </c>
    </row>
    <row r="213" s="13" customFormat="1">
      <c r="A213" s="13"/>
      <c r="B213" s="174"/>
      <c r="C213" s="13"/>
      <c r="D213" s="175" t="s">
        <v>125</v>
      </c>
      <c r="E213" s="176" t="s">
        <v>3</v>
      </c>
      <c r="F213" s="177" t="s">
        <v>321</v>
      </c>
      <c r="G213" s="13"/>
      <c r="H213" s="178">
        <v>217.80000000000001</v>
      </c>
      <c r="I213" s="179"/>
      <c r="J213" s="13"/>
      <c r="K213" s="13"/>
      <c r="L213" s="174"/>
      <c r="M213" s="180"/>
      <c r="N213" s="181"/>
      <c r="O213" s="181"/>
      <c r="P213" s="181"/>
      <c r="Q213" s="181"/>
      <c r="R213" s="181"/>
      <c r="S213" s="181"/>
      <c r="T213" s="18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76" t="s">
        <v>125</v>
      </c>
      <c r="AU213" s="176" t="s">
        <v>84</v>
      </c>
      <c r="AV213" s="13" t="s">
        <v>84</v>
      </c>
      <c r="AW213" s="13" t="s">
        <v>34</v>
      </c>
      <c r="AX213" s="13" t="s">
        <v>81</v>
      </c>
      <c r="AY213" s="176" t="s">
        <v>117</v>
      </c>
    </row>
    <row r="214" s="12" customFormat="1" ht="22.8" customHeight="1">
      <c r="A214" s="12"/>
      <c r="B214" s="147"/>
      <c r="C214" s="12"/>
      <c r="D214" s="148" t="s">
        <v>72</v>
      </c>
      <c r="E214" s="158" t="s">
        <v>363</v>
      </c>
      <c r="F214" s="158" t="s">
        <v>364</v>
      </c>
      <c r="G214" s="12"/>
      <c r="H214" s="12"/>
      <c r="I214" s="150"/>
      <c r="J214" s="159">
        <f>BK214</f>
        <v>0</v>
      </c>
      <c r="K214" s="12"/>
      <c r="L214" s="147"/>
      <c r="M214" s="152"/>
      <c r="N214" s="153"/>
      <c r="O214" s="153"/>
      <c r="P214" s="154">
        <f>SUM(P215:P216)</f>
        <v>0</v>
      </c>
      <c r="Q214" s="153"/>
      <c r="R214" s="154">
        <f>SUM(R215:R216)</f>
        <v>0</v>
      </c>
      <c r="S214" s="153"/>
      <c r="T214" s="155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48" t="s">
        <v>81</v>
      </c>
      <c r="AT214" s="156" t="s">
        <v>72</v>
      </c>
      <c r="AU214" s="156" t="s">
        <v>81</v>
      </c>
      <c r="AY214" s="148" t="s">
        <v>117</v>
      </c>
      <c r="BK214" s="157">
        <f>SUM(BK215:BK216)</f>
        <v>0</v>
      </c>
    </row>
    <row r="215" s="2" customFormat="1" ht="24.15" customHeight="1">
      <c r="A215" s="38"/>
      <c r="B215" s="160"/>
      <c r="C215" s="161" t="s">
        <v>365</v>
      </c>
      <c r="D215" s="161" t="s">
        <v>119</v>
      </c>
      <c r="E215" s="162" t="s">
        <v>366</v>
      </c>
      <c r="F215" s="163" t="s">
        <v>367</v>
      </c>
      <c r="G215" s="164" t="s">
        <v>169</v>
      </c>
      <c r="H215" s="165">
        <v>55.423999999999999</v>
      </c>
      <c r="I215" s="166"/>
      <c r="J215" s="167">
        <f>ROUND(I215*H215,2)</f>
        <v>0</v>
      </c>
      <c r="K215" s="163" t="s">
        <v>129</v>
      </c>
      <c r="L215" s="39"/>
      <c r="M215" s="168" t="s">
        <v>3</v>
      </c>
      <c r="N215" s="169" t="s">
        <v>44</v>
      </c>
      <c r="O215" s="72"/>
      <c r="P215" s="170">
        <f>O215*H215</f>
        <v>0</v>
      </c>
      <c r="Q215" s="170">
        <v>0</v>
      </c>
      <c r="R215" s="170">
        <f>Q215*H215</f>
        <v>0</v>
      </c>
      <c r="S215" s="170">
        <v>0</v>
      </c>
      <c r="T215" s="171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172" t="s">
        <v>123</v>
      </c>
      <c r="AT215" s="172" t="s">
        <v>119</v>
      </c>
      <c r="AU215" s="172" t="s">
        <v>84</v>
      </c>
      <c r="AY215" s="19" t="s">
        <v>117</v>
      </c>
      <c r="BE215" s="173">
        <f>IF(N215="základní",J215,0)</f>
        <v>0</v>
      </c>
      <c r="BF215" s="173">
        <f>IF(N215="snížená",J215,0)</f>
        <v>0</v>
      </c>
      <c r="BG215" s="173">
        <f>IF(N215="zákl. přenesená",J215,0)</f>
        <v>0</v>
      </c>
      <c r="BH215" s="173">
        <f>IF(N215="sníž. přenesená",J215,0)</f>
        <v>0</v>
      </c>
      <c r="BI215" s="173">
        <f>IF(N215="nulová",J215,0)</f>
        <v>0</v>
      </c>
      <c r="BJ215" s="19" t="s">
        <v>81</v>
      </c>
      <c r="BK215" s="173">
        <f>ROUND(I215*H215,2)</f>
        <v>0</v>
      </c>
      <c r="BL215" s="19" t="s">
        <v>123</v>
      </c>
      <c r="BM215" s="172" t="s">
        <v>368</v>
      </c>
    </row>
    <row r="216" s="2" customFormat="1">
      <c r="A216" s="38"/>
      <c r="B216" s="39"/>
      <c r="C216" s="38"/>
      <c r="D216" s="183" t="s">
        <v>131</v>
      </c>
      <c r="E216" s="38"/>
      <c r="F216" s="184" t="s">
        <v>369</v>
      </c>
      <c r="G216" s="38"/>
      <c r="H216" s="38"/>
      <c r="I216" s="185"/>
      <c r="J216" s="38"/>
      <c r="K216" s="38"/>
      <c r="L216" s="39"/>
      <c r="M216" s="186"/>
      <c r="N216" s="187"/>
      <c r="O216" s="72"/>
      <c r="P216" s="72"/>
      <c r="Q216" s="72"/>
      <c r="R216" s="72"/>
      <c r="S216" s="72"/>
      <c r="T216" s="73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9" t="s">
        <v>131</v>
      </c>
      <c r="AU216" s="19" t="s">
        <v>84</v>
      </c>
    </row>
    <row r="217" s="12" customFormat="1" ht="25.92" customHeight="1">
      <c r="A217" s="12"/>
      <c r="B217" s="147"/>
      <c r="C217" s="12"/>
      <c r="D217" s="148" t="s">
        <v>72</v>
      </c>
      <c r="E217" s="149" t="s">
        <v>370</v>
      </c>
      <c r="F217" s="149" t="s">
        <v>370</v>
      </c>
      <c r="G217" s="12"/>
      <c r="H217" s="12"/>
      <c r="I217" s="150"/>
      <c r="J217" s="151">
        <f>BK217</f>
        <v>0</v>
      </c>
      <c r="K217" s="12"/>
      <c r="L217" s="147"/>
      <c r="M217" s="152"/>
      <c r="N217" s="153"/>
      <c r="O217" s="153"/>
      <c r="P217" s="154">
        <f>P218+P221</f>
        <v>0</v>
      </c>
      <c r="Q217" s="153"/>
      <c r="R217" s="154">
        <f>R218+R221</f>
        <v>0</v>
      </c>
      <c r="S217" s="153"/>
      <c r="T217" s="155">
        <f>T218+T221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48" t="s">
        <v>146</v>
      </c>
      <c r="AT217" s="156" t="s">
        <v>72</v>
      </c>
      <c r="AU217" s="156" t="s">
        <v>73</v>
      </c>
      <c r="AY217" s="148" t="s">
        <v>117</v>
      </c>
      <c r="BK217" s="157">
        <f>BK218+BK221</f>
        <v>0</v>
      </c>
    </row>
    <row r="218" s="12" customFormat="1" ht="22.8" customHeight="1">
      <c r="A218" s="12"/>
      <c r="B218" s="147"/>
      <c r="C218" s="12"/>
      <c r="D218" s="148" t="s">
        <v>72</v>
      </c>
      <c r="E218" s="158" t="s">
        <v>371</v>
      </c>
      <c r="F218" s="158" t="s">
        <v>372</v>
      </c>
      <c r="G218" s="12"/>
      <c r="H218" s="12"/>
      <c r="I218" s="150"/>
      <c r="J218" s="159">
        <f>BK218</f>
        <v>0</v>
      </c>
      <c r="K218" s="12"/>
      <c r="L218" s="147"/>
      <c r="M218" s="152"/>
      <c r="N218" s="153"/>
      <c r="O218" s="153"/>
      <c r="P218" s="154">
        <f>SUM(P219:P220)</f>
        <v>0</v>
      </c>
      <c r="Q218" s="153"/>
      <c r="R218" s="154">
        <f>SUM(R219:R220)</f>
        <v>0</v>
      </c>
      <c r="S218" s="153"/>
      <c r="T218" s="155">
        <f>SUM(T219:T220)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148" t="s">
        <v>146</v>
      </c>
      <c r="AT218" s="156" t="s">
        <v>72</v>
      </c>
      <c r="AU218" s="156" t="s">
        <v>81</v>
      </c>
      <c r="AY218" s="148" t="s">
        <v>117</v>
      </c>
      <c r="BK218" s="157">
        <f>SUM(BK219:BK220)</f>
        <v>0</v>
      </c>
    </row>
    <row r="219" s="2" customFormat="1" ht="16.5" customHeight="1">
      <c r="A219" s="38"/>
      <c r="B219" s="160"/>
      <c r="C219" s="161" t="s">
        <v>373</v>
      </c>
      <c r="D219" s="161" t="s">
        <v>119</v>
      </c>
      <c r="E219" s="162" t="s">
        <v>374</v>
      </c>
      <c r="F219" s="163" t="s">
        <v>375</v>
      </c>
      <c r="G219" s="164" t="s">
        <v>122</v>
      </c>
      <c r="H219" s="165">
        <v>1</v>
      </c>
      <c r="I219" s="166"/>
      <c r="J219" s="167">
        <f>ROUND(I219*H219,2)</f>
        <v>0</v>
      </c>
      <c r="K219" s="163" t="s">
        <v>3</v>
      </c>
      <c r="L219" s="39"/>
      <c r="M219" s="168" t="s">
        <v>3</v>
      </c>
      <c r="N219" s="169" t="s">
        <v>44</v>
      </c>
      <c r="O219" s="72"/>
      <c r="P219" s="170">
        <f>O219*H219</f>
        <v>0</v>
      </c>
      <c r="Q219" s="170">
        <v>0</v>
      </c>
      <c r="R219" s="170">
        <f>Q219*H219</f>
        <v>0</v>
      </c>
      <c r="S219" s="170">
        <v>0</v>
      </c>
      <c r="T219" s="171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2" t="s">
        <v>376</v>
      </c>
      <c r="AT219" s="172" t="s">
        <v>119</v>
      </c>
      <c r="AU219" s="172" t="s">
        <v>84</v>
      </c>
      <c r="AY219" s="19" t="s">
        <v>117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9" t="s">
        <v>81</v>
      </c>
      <c r="BK219" s="173">
        <f>ROUND(I219*H219,2)</f>
        <v>0</v>
      </c>
      <c r="BL219" s="19" t="s">
        <v>376</v>
      </c>
      <c r="BM219" s="172" t="s">
        <v>377</v>
      </c>
    </row>
    <row r="220" s="2" customFormat="1" ht="16.5" customHeight="1">
      <c r="A220" s="38"/>
      <c r="B220" s="160"/>
      <c r="C220" s="161" t="s">
        <v>378</v>
      </c>
      <c r="D220" s="161" t="s">
        <v>119</v>
      </c>
      <c r="E220" s="162" t="s">
        <v>379</v>
      </c>
      <c r="F220" s="163" t="s">
        <v>380</v>
      </c>
      <c r="G220" s="164" t="s">
        <v>122</v>
      </c>
      <c r="H220" s="165">
        <v>1</v>
      </c>
      <c r="I220" s="166"/>
      <c r="J220" s="167">
        <f>ROUND(I220*H220,2)</f>
        <v>0</v>
      </c>
      <c r="K220" s="163" t="s">
        <v>3</v>
      </c>
      <c r="L220" s="39"/>
      <c r="M220" s="168" t="s">
        <v>3</v>
      </c>
      <c r="N220" s="169" t="s">
        <v>44</v>
      </c>
      <c r="O220" s="72"/>
      <c r="P220" s="170">
        <f>O220*H220</f>
        <v>0</v>
      </c>
      <c r="Q220" s="170">
        <v>0</v>
      </c>
      <c r="R220" s="170">
        <f>Q220*H220</f>
        <v>0</v>
      </c>
      <c r="S220" s="170">
        <v>0</v>
      </c>
      <c r="T220" s="171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172" t="s">
        <v>376</v>
      </c>
      <c r="AT220" s="172" t="s">
        <v>119</v>
      </c>
      <c r="AU220" s="172" t="s">
        <v>84</v>
      </c>
      <c r="AY220" s="19" t="s">
        <v>117</v>
      </c>
      <c r="BE220" s="173">
        <f>IF(N220="základní",J220,0)</f>
        <v>0</v>
      </c>
      <c r="BF220" s="173">
        <f>IF(N220="snížená",J220,0)</f>
        <v>0</v>
      </c>
      <c r="BG220" s="173">
        <f>IF(N220="zákl. přenesená",J220,0)</f>
        <v>0</v>
      </c>
      <c r="BH220" s="173">
        <f>IF(N220="sníž. přenesená",J220,0)</f>
        <v>0</v>
      </c>
      <c r="BI220" s="173">
        <f>IF(N220="nulová",J220,0)</f>
        <v>0</v>
      </c>
      <c r="BJ220" s="19" t="s">
        <v>81</v>
      </c>
      <c r="BK220" s="173">
        <f>ROUND(I220*H220,2)</f>
        <v>0</v>
      </c>
      <c r="BL220" s="19" t="s">
        <v>376</v>
      </c>
      <c r="BM220" s="172" t="s">
        <v>381</v>
      </c>
    </row>
    <row r="221" s="12" customFormat="1" ht="22.8" customHeight="1">
      <c r="A221" s="12"/>
      <c r="B221" s="147"/>
      <c r="C221" s="12"/>
      <c r="D221" s="148" t="s">
        <v>72</v>
      </c>
      <c r="E221" s="158" t="s">
        <v>382</v>
      </c>
      <c r="F221" s="158" t="s">
        <v>383</v>
      </c>
      <c r="G221" s="12"/>
      <c r="H221" s="12"/>
      <c r="I221" s="150"/>
      <c r="J221" s="159">
        <f>BK221</f>
        <v>0</v>
      </c>
      <c r="K221" s="12"/>
      <c r="L221" s="147"/>
      <c r="M221" s="152"/>
      <c r="N221" s="153"/>
      <c r="O221" s="153"/>
      <c r="P221" s="154">
        <f>SUM(P222:P224)</f>
        <v>0</v>
      </c>
      <c r="Q221" s="153"/>
      <c r="R221" s="154">
        <f>SUM(R222:R224)</f>
        <v>0</v>
      </c>
      <c r="S221" s="153"/>
      <c r="T221" s="155">
        <f>SUM(T222:T224)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48" t="s">
        <v>146</v>
      </c>
      <c r="AT221" s="156" t="s">
        <v>72</v>
      </c>
      <c r="AU221" s="156" t="s">
        <v>81</v>
      </c>
      <c r="AY221" s="148" t="s">
        <v>117</v>
      </c>
      <c r="BK221" s="157">
        <f>SUM(BK222:BK224)</f>
        <v>0</v>
      </c>
    </row>
    <row r="222" s="2" customFormat="1" ht="16.5" customHeight="1">
      <c r="A222" s="38"/>
      <c r="B222" s="160"/>
      <c r="C222" s="161" t="s">
        <v>384</v>
      </c>
      <c r="D222" s="161" t="s">
        <v>119</v>
      </c>
      <c r="E222" s="162" t="s">
        <v>385</v>
      </c>
      <c r="F222" s="163" t="s">
        <v>383</v>
      </c>
      <c r="G222" s="164" t="s">
        <v>122</v>
      </c>
      <c r="H222" s="165">
        <v>1</v>
      </c>
      <c r="I222" s="166"/>
      <c r="J222" s="167">
        <f>ROUND(I222*H222,2)</f>
        <v>0</v>
      </c>
      <c r="K222" s="163" t="s">
        <v>3</v>
      </c>
      <c r="L222" s="39"/>
      <c r="M222" s="168" t="s">
        <v>3</v>
      </c>
      <c r="N222" s="169" t="s">
        <v>44</v>
      </c>
      <c r="O222" s="72"/>
      <c r="P222" s="170">
        <f>O222*H222</f>
        <v>0</v>
      </c>
      <c r="Q222" s="170">
        <v>0</v>
      </c>
      <c r="R222" s="170">
        <f>Q222*H222</f>
        <v>0</v>
      </c>
      <c r="S222" s="170">
        <v>0</v>
      </c>
      <c r="T222" s="171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72" t="s">
        <v>376</v>
      </c>
      <c r="AT222" s="172" t="s">
        <v>119</v>
      </c>
      <c r="AU222" s="172" t="s">
        <v>84</v>
      </c>
      <c r="AY222" s="19" t="s">
        <v>117</v>
      </c>
      <c r="BE222" s="173">
        <f>IF(N222="základní",J222,0)</f>
        <v>0</v>
      </c>
      <c r="BF222" s="173">
        <f>IF(N222="snížená",J222,0)</f>
        <v>0</v>
      </c>
      <c r="BG222" s="173">
        <f>IF(N222="zákl. přenesená",J222,0)</f>
        <v>0</v>
      </c>
      <c r="BH222" s="173">
        <f>IF(N222="sníž. přenesená",J222,0)</f>
        <v>0</v>
      </c>
      <c r="BI222" s="173">
        <f>IF(N222="nulová",J222,0)</f>
        <v>0</v>
      </c>
      <c r="BJ222" s="19" t="s">
        <v>81</v>
      </c>
      <c r="BK222" s="173">
        <f>ROUND(I222*H222,2)</f>
        <v>0</v>
      </c>
      <c r="BL222" s="19" t="s">
        <v>376</v>
      </c>
      <c r="BM222" s="172" t="s">
        <v>386</v>
      </c>
    </row>
    <row r="223" s="2" customFormat="1" ht="16.5" customHeight="1">
      <c r="A223" s="38"/>
      <c r="B223" s="160"/>
      <c r="C223" s="161" t="s">
        <v>387</v>
      </c>
      <c r="D223" s="161" t="s">
        <v>119</v>
      </c>
      <c r="E223" s="162" t="s">
        <v>388</v>
      </c>
      <c r="F223" s="163" t="s">
        <v>389</v>
      </c>
      <c r="G223" s="164" t="s">
        <v>122</v>
      </c>
      <c r="H223" s="165">
        <v>1</v>
      </c>
      <c r="I223" s="166"/>
      <c r="J223" s="167">
        <f>ROUND(I223*H223,2)</f>
        <v>0</v>
      </c>
      <c r="K223" s="163" t="s">
        <v>3</v>
      </c>
      <c r="L223" s="39"/>
      <c r="M223" s="168" t="s">
        <v>3</v>
      </c>
      <c r="N223" s="169" t="s">
        <v>44</v>
      </c>
      <c r="O223" s="72"/>
      <c r="P223" s="170">
        <f>O223*H223</f>
        <v>0</v>
      </c>
      <c r="Q223" s="170">
        <v>0</v>
      </c>
      <c r="R223" s="170">
        <f>Q223*H223</f>
        <v>0</v>
      </c>
      <c r="S223" s="170">
        <v>0</v>
      </c>
      <c r="T223" s="171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2" t="s">
        <v>376</v>
      </c>
      <c r="AT223" s="172" t="s">
        <v>119</v>
      </c>
      <c r="AU223" s="172" t="s">
        <v>84</v>
      </c>
      <c r="AY223" s="19" t="s">
        <v>117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9" t="s">
        <v>81</v>
      </c>
      <c r="BK223" s="173">
        <f>ROUND(I223*H223,2)</f>
        <v>0</v>
      </c>
      <c r="BL223" s="19" t="s">
        <v>376</v>
      </c>
      <c r="BM223" s="172" t="s">
        <v>390</v>
      </c>
    </row>
    <row r="224" s="2" customFormat="1" ht="16.5" customHeight="1">
      <c r="A224" s="38"/>
      <c r="B224" s="160"/>
      <c r="C224" s="161" t="s">
        <v>391</v>
      </c>
      <c r="D224" s="161" t="s">
        <v>119</v>
      </c>
      <c r="E224" s="162" t="s">
        <v>392</v>
      </c>
      <c r="F224" s="163" t="s">
        <v>393</v>
      </c>
      <c r="G224" s="164" t="s">
        <v>122</v>
      </c>
      <c r="H224" s="165">
        <v>1</v>
      </c>
      <c r="I224" s="166"/>
      <c r="J224" s="167">
        <f>ROUND(I224*H224,2)</f>
        <v>0</v>
      </c>
      <c r="K224" s="163" t="s">
        <v>3</v>
      </c>
      <c r="L224" s="39"/>
      <c r="M224" s="214" t="s">
        <v>3</v>
      </c>
      <c r="N224" s="215" t="s">
        <v>44</v>
      </c>
      <c r="O224" s="216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172" t="s">
        <v>376</v>
      </c>
      <c r="AT224" s="172" t="s">
        <v>119</v>
      </c>
      <c r="AU224" s="172" t="s">
        <v>84</v>
      </c>
      <c r="AY224" s="19" t="s">
        <v>117</v>
      </c>
      <c r="BE224" s="173">
        <f>IF(N224="základní",J224,0)</f>
        <v>0</v>
      </c>
      <c r="BF224" s="173">
        <f>IF(N224="snížená",J224,0)</f>
        <v>0</v>
      </c>
      <c r="BG224" s="173">
        <f>IF(N224="zákl. přenesená",J224,0)</f>
        <v>0</v>
      </c>
      <c r="BH224" s="173">
        <f>IF(N224="sníž. přenesená",J224,0)</f>
        <v>0</v>
      </c>
      <c r="BI224" s="173">
        <f>IF(N224="nulová",J224,0)</f>
        <v>0</v>
      </c>
      <c r="BJ224" s="19" t="s">
        <v>81</v>
      </c>
      <c r="BK224" s="173">
        <f>ROUND(I224*H224,2)</f>
        <v>0</v>
      </c>
      <c r="BL224" s="19" t="s">
        <v>376</v>
      </c>
      <c r="BM224" s="172" t="s">
        <v>394</v>
      </c>
    </row>
    <row r="225" s="2" customFormat="1" ht="6.96" customHeight="1">
      <c r="A225" s="38"/>
      <c r="B225" s="55"/>
      <c r="C225" s="56"/>
      <c r="D225" s="56"/>
      <c r="E225" s="56"/>
      <c r="F225" s="56"/>
      <c r="G225" s="56"/>
      <c r="H225" s="56"/>
      <c r="I225" s="56"/>
      <c r="J225" s="56"/>
      <c r="K225" s="56"/>
      <c r="L225" s="39"/>
      <c r="M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</row>
  </sheetData>
  <autoFilter ref="C87:K22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4" r:id="rId1" display="https://podminky.urs.cz/item/CS_URS_2022_01/113107172"/>
    <hyperlink ref="F97" r:id="rId2" display="https://podminky.urs.cz/item/CS_URS_2022_01/113107222"/>
    <hyperlink ref="F101" r:id="rId3" display="https://podminky.urs.cz/item/CS_URS_2022_01/113154222"/>
    <hyperlink ref="F104" r:id="rId4" display="https://podminky.urs.cz/item/CS_URS_2022_01/122251104"/>
    <hyperlink ref="F109" r:id="rId5" display="https://podminky.urs.cz/item/CS_URS_2022_01/162751119"/>
    <hyperlink ref="F115" r:id="rId6" display="https://podminky.urs.cz/item/CS_URS_2022_01/181111111"/>
    <hyperlink ref="F118" r:id="rId7" display="https://podminky.urs.cz/item/CS_URS_2022_01/181411131"/>
    <hyperlink ref="F122" r:id="rId8" display="https://podminky.urs.cz/item/CS_URS_2022_01/183402121"/>
    <hyperlink ref="F127" r:id="rId9" display="https://podminky.urs.cz/item/CS_URS_2022_01/184802111"/>
    <hyperlink ref="F130" r:id="rId10" display="https://podminky.urs.cz/item/CS_URS_2022_01/185804312"/>
    <hyperlink ref="F133" r:id="rId11" display="https://podminky.urs.cz/item/CS_URS_2022_01/185851121"/>
    <hyperlink ref="F142" r:id="rId12" display="https://podminky.urs.cz/item/CS_URS_2022_01/573111112"/>
    <hyperlink ref="F145" r:id="rId13" display="https://podminky.urs.cz/item/CS_URS_2022_01/573211108"/>
    <hyperlink ref="F150" r:id="rId14" display="https://podminky.urs.cz/item/CS_URS_2022_01/577134111"/>
    <hyperlink ref="F154" r:id="rId15" display="https://podminky.urs.cz/item/CS_URS_2022_01/916131213"/>
    <hyperlink ref="F171" r:id="rId16" display="https://podminky.urs.cz/item/CS_URS_2022_01/919732211"/>
    <hyperlink ref="F174" r:id="rId17" display="https://podminky.urs.cz/item/CS_URS_2022_01/919735111"/>
    <hyperlink ref="F177" r:id="rId18" display="https://podminky.urs.cz/item/CS_URS_2022_01/919735122"/>
    <hyperlink ref="F183" r:id="rId19" display="https://podminky.urs.cz/item/CS_URS_2022_01/997221551"/>
    <hyperlink ref="F186" r:id="rId20" display="https://podminky.urs.cz/item/CS_URS_2022_01/997221559"/>
    <hyperlink ref="F193" r:id="rId21" display="https://podminky.urs.cz/item/CS_URS_2022_01/997221569"/>
    <hyperlink ref="F198" r:id="rId22" display="https://podminky.urs.cz/item/CS_URS_2022_01/997221561"/>
    <hyperlink ref="F202" r:id="rId23" display="https://podminky.urs.cz/item/CS_URS_2022_01/997221569"/>
    <hyperlink ref="F207" r:id="rId24" display="https://podminky.urs.cz/item/CS_URS_2022_01/997221612"/>
    <hyperlink ref="F209" r:id="rId25" display="https://podminky.urs.cz/item/CS_URS_2022_01/997221615"/>
    <hyperlink ref="F212" r:id="rId26" display="https://podminky.urs.cz/item/CS_URS_2022_01/997221873"/>
    <hyperlink ref="F216" r:id="rId27" display="https://podminky.urs.cz/item/CS_URS_2022_01/998225111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2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19" customWidth="1"/>
    <col min="2" max="2" width="1.667969" style="219" customWidth="1"/>
    <col min="3" max="4" width="5" style="219" customWidth="1"/>
    <col min="5" max="5" width="11.66016" style="219" customWidth="1"/>
    <col min="6" max="6" width="9.160156" style="219" customWidth="1"/>
    <col min="7" max="7" width="5" style="219" customWidth="1"/>
    <col min="8" max="8" width="77.83203" style="219" customWidth="1"/>
    <col min="9" max="10" width="20" style="219" customWidth="1"/>
    <col min="11" max="11" width="1.667969" style="219" customWidth="1"/>
  </cols>
  <sheetData>
    <row r="1" s="1" customFormat="1" ht="37.5" customHeight="1"/>
    <row r="2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="16" customFormat="1" ht="45" customHeight="1">
      <c r="B3" s="223"/>
      <c r="C3" s="224" t="s">
        <v>395</v>
      </c>
      <c r="D3" s="224"/>
      <c r="E3" s="224"/>
      <c r="F3" s="224"/>
      <c r="G3" s="224"/>
      <c r="H3" s="224"/>
      <c r="I3" s="224"/>
      <c r="J3" s="224"/>
      <c r="K3" s="225"/>
    </row>
    <row r="4" s="1" customFormat="1" ht="25.5" customHeight="1">
      <c r="B4" s="226"/>
      <c r="C4" s="227" t="s">
        <v>396</v>
      </c>
      <c r="D4" s="227"/>
      <c r="E4" s="227"/>
      <c r="F4" s="227"/>
      <c r="G4" s="227"/>
      <c r="H4" s="227"/>
      <c r="I4" s="227"/>
      <c r="J4" s="227"/>
      <c r="K4" s="228"/>
    </row>
    <row r="5" s="1" customFormat="1" ht="5.25" customHeight="1">
      <c r="B5" s="226"/>
      <c r="C5" s="229"/>
      <c r="D5" s="229"/>
      <c r="E5" s="229"/>
      <c r="F5" s="229"/>
      <c r="G5" s="229"/>
      <c r="H5" s="229"/>
      <c r="I5" s="229"/>
      <c r="J5" s="229"/>
      <c r="K5" s="228"/>
    </row>
    <row r="6" s="1" customFormat="1" ht="15" customHeight="1">
      <c r="B6" s="226"/>
      <c r="C6" s="230" t="s">
        <v>397</v>
      </c>
      <c r="D6" s="230"/>
      <c r="E6" s="230"/>
      <c r="F6" s="230"/>
      <c r="G6" s="230"/>
      <c r="H6" s="230"/>
      <c r="I6" s="230"/>
      <c r="J6" s="230"/>
      <c r="K6" s="228"/>
    </row>
    <row r="7" s="1" customFormat="1" ht="15" customHeight="1">
      <c r="B7" s="231"/>
      <c r="C7" s="230" t="s">
        <v>398</v>
      </c>
      <c r="D7" s="230"/>
      <c r="E7" s="230"/>
      <c r="F7" s="230"/>
      <c r="G7" s="230"/>
      <c r="H7" s="230"/>
      <c r="I7" s="230"/>
      <c r="J7" s="230"/>
      <c r="K7" s="228"/>
    </row>
    <row r="8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="1" customFormat="1" ht="15" customHeight="1">
      <c r="B9" s="231"/>
      <c r="C9" s="230" t="s">
        <v>399</v>
      </c>
      <c r="D9" s="230"/>
      <c r="E9" s="230"/>
      <c r="F9" s="230"/>
      <c r="G9" s="230"/>
      <c r="H9" s="230"/>
      <c r="I9" s="230"/>
      <c r="J9" s="230"/>
      <c r="K9" s="228"/>
    </row>
    <row r="10" s="1" customFormat="1" ht="15" customHeight="1">
      <c r="B10" s="231"/>
      <c r="C10" s="230"/>
      <c r="D10" s="230" t="s">
        <v>400</v>
      </c>
      <c r="E10" s="230"/>
      <c r="F10" s="230"/>
      <c r="G10" s="230"/>
      <c r="H10" s="230"/>
      <c r="I10" s="230"/>
      <c r="J10" s="230"/>
      <c r="K10" s="228"/>
    </row>
    <row r="11" s="1" customFormat="1" ht="15" customHeight="1">
      <c r="B11" s="231"/>
      <c r="C11" s="232"/>
      <c r="D11" s="230" t="s">
        <v>401</v>
      </c>
      <c r="E11" s="230"/>
      <c r="F11" s="230"/>
      <c r="G11" s="230"/>
      <c r="H11" s="230"/>
      <c r="I11" s="230"/>
      <c r="J11" s="230"/>
      <c r="K11" s="228"/>
    </row>
    <row r="12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="1" customFormat="1" ht="15" customHeight="1">
      <c r="B13" s="231"/>
      <c r="C13" s="232"/>
      <c r="D13" s="233" t="s">
        <v>402</v>
      </c>
      <c r="E13" s="230"/>
      <c r="F13" s="230"/>
      <c r="G13" s="230"/>
      <c r="H13" s="230"/>
      <c r="I13" s="230"/>
      <c r="J13" s="230"/>
      <c r="K13" s="228"/>
    </row>
    <row r="14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="1" customFormat="1" ht="15" customHeight="1">
      <c r="B15" s="231"/>
      <c r="C15" s="232"/>
      <c r="D15" s="230" t="s">
        <v>403</v>
      </c>
      <c r="E15" s="230"/>
      <c r="F15" s="230"/>
      <c r="G15" s="230"/>
      <c r="H15" s="230"/>
      <c r="I15" s="230"/>
      <c r="J15" s="230"/>
      <c r="K15" s="228"/>
    </row>
    <row r="16" s="1" customFormat="1" ht="15" customHeight="1">
      <c r="B16" s="231"/>
      <c r="C16" s="232"/>
      <c r="D16" s="230" t="s">
        <v>404</v>
      </c>
      <c r="E16" s="230"/>
      <c r="F16" s="230"/>
      <c r="G16" s="230"/>
      <c r="H16" s="230"/>
      <c r="I16" s="230"/>
      <c r="J16" s="230"/>
      <c r="K16" s="228"/>
    </row>
    <row r="17" s="1" customFormat="1" ht="15" customHeight="1">
      <c r="B17" s="231"/>
      <c r="C17" s="232"/>
      <c r="D17" s="230" t="s">
        <v>405</v>
      </c>
      <c r="E17" s="230"/>
      <c r="F17" s="230"/>
      <c r="G17" s="230"/>
      <c r="H17" s="230"/>
      <c r="I17" s="230"/>
      <c r="J17" s="230"/>
      <c r="K17" s="228"/>
    </row>
    <row r="18" s="1" customFormat="1" ht="15" customHeight="1">
      <c r="B18" s="231"/>
      <c r="C18" s="232"/>
      <c r="D18" s="232"/>
      <c r="E18" s="234" t="s">
        <v>80</v>
      </c>
      <c r="F18" s="230" t="s">
        <v>406</v>
      </c>
      <c r="G18" s="230"/>
      <c r="H18" s="230"/>
      <c r="I18" s="230"/>
      <c r="J18" s="230"/>
      <c r="K18" s="228"/>
    </row>
    <row r="19" s="1" customFormat="1" ht="15" customHeight="1">
      <c r="B19" s="231"/>
      <c r="C19" s="232"/>
      <c r="D19" s="232"/>
      <c r="E19" s="234" t="s">
        <v>407</v>
      </c>
      <c r="F19" s="230" t="s">
        <v>408</v>
      </c>
      <c r="G19" s="230"/>
      <c r="H19" s="230"/>
      <c r="I19" s="230"/>
      <c r="J19" s="230"/>
      <c r="K19" s="228"/>
    </row>
    <row r="20" s="1" customFormat="1" ht="15" customHeight="1">
      <c r="B20" s="231"/>
      <c r="C20" s="232"/>
      <c r="D20" s="232"/>
      <c r="E20" s="234" t="s">
        <v>409</v>
      </c>
      <c r="F20" s="230" t="s">
        <v>410</v>
      </c>
      <c r="G20" s="230"/>
      <c r="H20" s="230"/>
      <c r="I20" s="230"/>
      <c r="J20" s="230"/>
      <c r="K20" s="228"/>
    </row>
    <row r="21" s="1" customFormat="1" ht="15" customHeight="1">
      <c r="B21" s="231"/>
      <c r="C21" s="232"/>
      <c r="D21" s="232"/>
      <c r="E21" s="234" t="s">
        <v>411</v>
      </c>
      <c r="F21" s="230" t="s">
        <v>412</v>
      </c>
      <c r="G21" s="230"/>
      <c r="H21" s="230"/>
      <c r="I21" s="230"/>
      <c r="J21" s="230"/>
      <c r="K21" s="228"/>
    </row>
    <row r="22" s="1" customFormat="1" ht="15" customHeight="1">
      <c r="B22" s="231"/>
      <c r="C22" s="232"/>
      <c r="D22" s="232"/>
      <c r="E22" s="234" t="s">
        <v>413</v>
      </c>
      <c r="F22" s="230" t="s">
        <v>414</v>
      </c>
      <c r="G22" s="230"/>
      <c r="H22" s="230"/>
      <c r="I22" s="230"/>
      <c r="J22" s="230"/>
      <c r="K22" s="228"/>
    </row>
    <row r="23" s="1" customFormat="1" ht="15" customHeight="1">
      <c r="B23" s="231"/>
      <c r="C23" s="232"/>
      <c r="D23" s="232"/>
      <c r="E23" s="234" t="s">
        <v>415</v>
      </c>
      <c r="F23" s="230" t="s">
        <v>416</v>
      </c>
      <c r="G23" s="230"/>
      <c r="H23" s="230"/>
      <c r="I23" s="230"/>
      <c r="J23" s="230"/>
      <c r="K23" s="228"/>
    </row>
    <row r="24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="1" customFormat="1" ht="15" customHeight="1">
      <c r="B25" s="231"/>
      <c r="C25" s="230" t="s">
        <v>417</v>
      </c>
      <c r="D25" s="230"/>
      <c r="E25" s="230"/>
      <c r="F25" s="230"/>
      <c r="G25" s="230"/>
      <c r="H25" s="230"/>
      <c r="I25" s="230"/>
      <c r="J25" s="230"/>
      <c r="K25" s="228"/>
    </row>
    <row r="26" s="1" customFormat="1" ht="15" customHeight="1">
      <c r="B26" s="231"/>
      <c r="C26" s="230" t="s">
        <v>418</v>
      </c>
      <c r="D26" s="230"/>
      <c r="E26" s="230"/>
      <c r="F26" s="230"/>
      <c r="G26" s="230"/>
      <c r="H26" s="230"/>
      <c r="I26" s="230"/>
      <c r="J26" s="230"/>
      <c r="K26" s="228"/>
    </row>
    <row r="27" s="1" customFormat="1" ht="15" customHeight="1">
      <c r="B27" s="231"/>
      <c r="C27" s="230"/>
      <c r="D27" s="230" t="s">
        <v>419</v>
      </c>
      <c r="E27" s="230"/>
      <c r="F27" s="230"/>
      <c r="G27" s="230"/>
      <c r="H27" s="230"/>
      <c r="I27" s="230"/>
      <c r="J27" s="230"/>
      <c r="K27" s="228"/>
    </row>
    <row r="28" s="1" customFormat="1" ht="15" customHeight="1">
      <c r="B28" s="231"/>
      <c r="C28" s="232"/>
      <c r="D28" s="230" t="s">
        <v>420</v>
      </c>
      <c r="E28" s="230"/>
      <c r="F28" s="230"/>
      <c r="G28" s="230"/>
      <c r="H28" s="230"/>
      <c r="I28" s="230"/>
      <c r="J28" s="230"/>
      <c r="K28" s="228"/>
    </row>
    <row r="29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="1" customFormat="1" ht="15" customHeight="1">
      <c r="B30" s="231"/>
      <c r="C30" s="232"/>
      <c r="D30" s="230" t="s">
        <v>421</v>
      </c>
      <c r="E30" s="230"/>
      <c r="F30" s="230"/>
      <c r="G30" s="230"/>
      <c r="H30" s="230"/>
      <c r="I30" s="230"/>
      <c r="J30" s="230"/>
      <c r="K30" s="228"/>
    </row>
    <row r="31" s="1" customFormat="1" ht="15" customHeight="1">
      <c r="B31" s="231"/>
      <c r="C31" s="232"/>
      <c r="D31" s="230" t="s">
        <v>422</v>
      </c>
      <c r="E31" s="230"/>
      <c r="F31" s="230"/>
      <c r="G31" s="230"/>
      <c r="H31" s="230"/>
      <c r="I31" s="230"/>
      <c r="J31" s="230"/>
      <c r="K31" s="228"/>
    </row>
    <row r="32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="1" customFormat="1" ht="15" customHeight="1">
      <c r="B33" s="231"/>
      <c r="C33" s="232"/>
      <c r="D33" s="230" t="s">
        <v>423</v>
      </c>
      <c r="E33" s="230"/>
      <c r="F33" s="230"/>
      <c r="G33" s="230"/>
      <c r="H33" s="230"/>
      <c r="I33" s="230"/>
      <c r="J33" s="230"/>
      <c r="K33" s="228"/>
    </row>
    <row r="34" s="1" customFormat="1" ht="15" customHeight="1">
      <c r="B34" s="231"/>
      <c r="C34" s="232"/>
      <c r="D34" s="230" t="s">
        <v>424</v>
      </c>
      <c r="E34" s="230"/>
      <c r="F34" s="230"/>
      <c r="G34" s="230"/>
      <c r="H34" s="230"/>
      <c r="I34" s="230"/>
      <c r="J34" s="230"/>
      <c r="K34" s="228"/>
    </row>
    <row r="35" s="1" customFormat="1" ht="15" customHeight="1">
      <c r="B35" s="231"/>
      <c r="C35" s="232"/>
      <c r="D35" s="230" t="s">
        <v>425</v>
      </c>
      <c r="E35" s="230"/>
      <c r="F35" s="230"/>
      <c r="G35" s="230"/>
      <c r="H35" s="230"/>
      <c r="I35" s="230"/>
      <c r="J35" s="230"/>
      <c r="K35" s="228"/>
    </row>
    <row r="36" s="1" customFormat="1" ht="15" customHeight="1">
      <c r="B36" s="231"/>
      <c r="C36" s="232"/>
      <c r="D36" s="230"/>
      <c r="E36" s="233" t="s">
        <v>103</v>
      </c>
      <c r="F36" s="230"/>
      <c r="G36" s="230" t="s">
        <v>426</v>
      </c>
      <c r="H36" s="230"/>
      <c r="I36" s="230"/>
      <c r="J36" s="230"/>
      <c r="K36" s="228"/>
    </row>
    <row r="37" s="1" customFormat="1" ht="30.75" customHeight="1">
      <c r="B37" s="231"/>
      <c r="C37" s="232"/>
      <c r="D37" s="230"/>
      <c r="E37" s="233" t="s">
        <v>427</v>
      </c>
      <c r="F37" s="230"/>
      <c r="G37" s="230" t="s">
        <v>428</v>
      </c>
      <c r="H37" s="230"/>
      <c r="I37" s="230"/>
      <c r="J37" s="230"/>
      <c r="K37" s="228"/>
    </row>
    <row r="38" s="1" customFormat="1" ht="15" customHeight="1">
      <c r="B38" s="231"/>
      <c r="C38" s="232"/>
      <c r="D38" s="230"/>
      <c r="E38" s="233" t="s">
        <v>54</v>
      </c>
      <c r="F38" s="230"/>
      <c r="G38" s="230" t="s">
        <v>429</v>
      </c>
      <c r="H38" s="230"/>
      <c r="I38" s="230"/>
      <c r="J38" s="230"/>
      <c r="K38" s="228"/>
    </row>
    <row r="39" s="1" customFormat="1" ht="15" customHeight="1">
      <c r="B39" s="231"/>
      <c r="C39" s="232"/>
      <c r="D39" s="230"/>
      <c r="E39" s="233" t="s">
        <v>55</v>
      </c>
      <c r="F39" s="230"/>
      <c r="G39" s="230" t="s">
        <v>430</v>
      </c>
      <c r="H39" s="230"/>
      <c r="I39" s="230"/>
      <c r="J39" s="230"/>
      <c r="K39" s="228"/>
    </row>
    <row r="40" s="1" customFormat="1" ht="15" customHeight="1">
      <c r="B40" s="231"/>
      <c r="C40" s="232"/>
      <c r="D40" s="230"/>
      <c r="E40" s="233" t="s">
        <v>104</v>
      </c>
      <c r="F40" s="230"/>
      <c r="G40" s="230" t="s">
        <v>431</v>
      </c>
      <c r="H40" s="230"/>
      <c r="I40" s="230"/>
      <c r="J40" s="230"/>
      <c r="K40" s="228"/>
    </row>
    <row r="41" s="1" customFormat="1" ht="15" customHeight="1">
      <c r="B41" s="231"/>
      <c r="C41" s="232"/>
      <c r="D41" s="230"/>
      <c r="E41" s="233" t="s">
        <v>105</v>
      </c>
      <c r="F41" s="230"/>
      <c r="G41" s="230" t="s">
        <v>432</v>
      </c>
      <c r="H41" s="230"/>
      <c r="I41" s="230"/>
      <c r="J41" s="230"/>
      <c r="K41" s="228"/>
    </row>
    <row r="42" s="1" customFormat="1" ht="15" customHeight="1">
      <c r="B42" s="231"/>
      <c r="C42" s="232"/>
      <c r="D42" s="230"/>
      <c r="E42" s="233" t="s">
        <v>433</v>
      </c>
      <c r="F42" s="230"/>
      <c r="G42" s="230" t="s">
        <v>434</v>
      </c>
      <c r="H42" s="230"/>
      <c r="I42" s="230"/>
      <c r="J42" s="230"/>
      <c r="K42" s="228"/>
    </row>
    <row r="43" s="1" customFormat="1" ht="15" customHeight="1">
      <c r="B43" s="231"/>
      <c r="C43" s="232"/>
      <c r="D43" s="230"/>
      <c r="E43" s="233"/>
      <c r="F43" s="230"/>
      <c r="G43" s="230" t="s">
        <v>435</v>
      </c>
      <c r="H43" s="230"/>
      <c r="I43" s="230"/>
      <c r="J43" s="230"/>
      <c r="K43" s="228"/>
    </row>
    <row r="44" s="1" customFormat="1" ht="15" customHeight="1">
      <c r="B44" s="231"/>
      <c r="C44" s="232"/>
      <c r="D44" s="230"/>
      <c r="E44" s="233" t="s">
        <v>436</v>
      </c>
      <c r="F44" s="230"/>
      <c r="G44" s="230" t="s">
        <v>437</v>
      </c>
      <c r="H44" s="230"/>
      <c r="I44" s="230"/>
      <c r="J44" s="230"/>
      <c r="K44" s="228"/>
    </row>
    <row r="45" s="1" customFormat="1" ht="15" customHeight="1">
      <c r="B45" s="231"/>
      <c r="C45" s="232"/>
      <c r="D45" s="230"/>
      <c r="E45" s="233" t="s">
        <v>107</v>
      </c>
      <c r="F45" s="230"/>
      <c r="G45" s="230" t="s">
        <v>438</v>
      </c>
      <c r="H45" s="230"/>
      <c r="I45" s="230"/>
      <c r="J45" s="230"/>
      <c r="K45" s="228"/>
    </row>
    <row r="46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="1" customFormat="1" ht="15" customHeight="1">
      <c r="B47" s="231"/>
      <c r="C47" s="232"/>
      <c r="D47" s="230" t="s">
        <v>439</v>
      </c>
      <c r="E47" s="230"/>
      <c r="F47" s="230"/>
      <c r="G47" s="230"/>
      <c r="H47" s="230"/>
      <c r="I47" s="230"/>
      <c r="J47" s="230"/>
      <c r="K47" s="228"/>
    </row>
    <row r="48" s="1" customFormat="1" ht="15" customHeight="1">
      <c r="B48" s="231"/>
      <c r="C48" s="232"/>
      <c r="D48" s="232"/>
      <c r="E48" s="230" t="s">
        <v>440</v>
      </c>
      <c r="F48" s="230"/>
      <c r="G48" s="230"/>
      <c r="H48" s="230"/>
      <c r="I48" s="230"/>
      <c r="J48" s="230"/>
      <c r="K48" s="228"/>
    </row>
    <row r="49" s="1" customFormat="1" ht="15" customHeight="1">
      <c r="B49" s="231"/>
      <c r="C49" s="232"/>
      <c r="D49" s="232"/>
      <c r="E49" s="230" t="s">
        <v>441</v>
      </c>
      <c r="F49" s="230"/>
      <c r="G49" s="230"/>
      <c r="H49" s="230"/>
      <c r="I49" s="230"/>
      <c r="J49" s="230"/>
      <c r="K49" s="228"/>
    </row>
    <row r="50" s="1" customFormat="1" ht="15" customHeight="1">
      <c r="B50" s="231"/>
      <c r="C50" s="232"/>
      <c r="D50" s="232"/>
      <c r="E50" s="230" t="s">
        <v>442</v>
      </c>
      <c r="F50" s="230"/>
      <c r="G50" s="230"/>
      <c r="H50" s="230"/>
      <c r="I50" s="230"/>
      <c r="J50" s="230"/>
      <c r="K50" s="228"/>
    </row>
    <row r="51" s="1" customFormat="1" ht="15" customHeight="1">
      <c r="B51" s="231"/>
      <c r="C51" s="232"/>
      <c r="D51" s="230" t="s">
        <v>443</v>
      </c>
      <c r="E51" s="230"/>
      <c r="F51" s="230"/>
      <c r="G51" s="230"/>
      <c r="H51" s="230"/>
      <c r="I51" s="230"/>
      <c r="J51" s="230"/>
      <c r="K51" s="228"/>
    </row>
    <row r="52" s="1" customFormat="1" ht="25.5" customHeight="1">
      <c r="B52" s="226"/>
      <c r="C52" s="227" t="s">
        <v>444</v>
      </c>
      <c r="D52" s="227"/>
      <c r="E52" s="227"/>
      <c r="F52" s="227"/>
      <c r="G52" s="227"/>
      <c r="H52" s="227"/>
      <c r="I52" s="227"/>
      <c r="J52" s="227"/>
      <c r="K52" s="228"/>
    </row>
    <row r="53" s="1" customFormat="1" ht="5.25" customHeight="1">
      <c r="B53" s="226"/>
      <c r="C53" s="229"/>
      <c r="D53" s="229"/>
      <c r="E53" s="229"/>
      <c r="F53" s="229"/>
      <c r="G53" s="229"/>
      <c r="H53" s="229"/>
      <c r="I53" s="229"/>
      <c r="J53" s="229"/>
      <c r="K53" s="228"/>
    </row>
    <row r="54" s="1" customFormat="1" ht="15" customHeight="1">
      <c r="B54" s="226"/>
      <c r="C54" s="230" t="s">
        <v>445</v>
      </c>
      <c r="D54" s="230"/>
      <c r="E54" s="230"/>
      <c r="F54" s="230"/>
      <c r="G54" s="230"/>
      <c r="H54" s="230"/>
      <c r="I54" s="230"/>
      <c r="J54" s="230"/>
      <c r="K54" s="228"/>
    </row>
    <row r="55" s="1" customFormat="1" ht="15" customHeight="1">
      <c r="B55" s="226"/>
      <c r="C55" s="230" t="s">
        <v>446</v>
      </c>
      <c r="D55" s="230"/>
      <c r="E55" s="230"/>
      <c r="F55" s="230"/>
      <c r="G55" s="230"/>
      <c r="H55" s="230"/>
      <c r="I55" s="230"/>
      <c r="J55" s="230"/>
      <c r="K55" s="228"/>
    </row>
    <row r="56" s="1" customFormat="1" ht="12.75" customHeight="1">
      <c r="B56" s="226"/>
      <c r="C56" s="230"/>
      <c r="D56" s="230"/>
      <c r="E56" s="230"/>
      <c r="F56" s="230"/>
      <c r="G56" s="230"/>
      <c r="H56" s="230"/>
      <c r="I56" s="230"/>
      <c r="J56" s="230"/>
      <c r="K56" s="228"/>
    </row>
    <row r="57" s="1" customFormat="1" ht="15" customHeight="1">
      <c r="B57" s="226"/>
      <c r="C57" s="230" t="s">
        <v>447</v>
      </c>
      <c r="D57" s="230"/>
      <c r="E57" s="230"/>
      <c r="F57" s="230"/>
      <c r="G57" s="230"/>
      <c r="H57" s="230"/>
      <c r="I57" s="230"/>
      <c r="J57" s="230"/>
      <c r="K57" s="228"/>
    </row>
    <row r="58" s="1" customFormat="1" ht="15" customHeight="1">
      <c r="B58" s="226"/>
      <c r="C58" s="232"/>
      <c r="D58" s="230" t="s">
        <v>448</v>
      </c>
      <c r="E58" s="230"/>
      <c r="F58" s="230"/>
      <c r="G58" s="230"/>
      <c r="H58" s="230"/>
      <c r="I58" s="230"/>
      <c r="J58" s="230"/>
      <c r="K58" s="228"/>
    </row>
    <row r="59" s="1" customFormat="1" ht="15" customHeight="1">
      <c r="B59" s="226"/>
      <c r="C59" s="232"/>
      <c r="D59" s="230" t="s">
        <v>449</v>
      </c>
      <c r="E59" s="230"/>
      <c r="F59" s="230"/>
      <c r="G59" s="230"/>
      <c r="H59" s="230"/>
      <c r="I59" s="230"/>
      <c r="J59" s="230"/>
      <c r="K59" s="228"/>
    </row>
    <row r="60" s="1" customFormat="1" ht="15" customHeight="1">
      <c r="B60" s="226"/>
      <c r="C60" s="232"/>
      <c r="D60" s="230" t="s">
        <v>450</v>
      </c>
      <c r="E60" s="230"/>
      <c r="F60" s="230"/>
      <c r="G60" s="230"/>
      <c r="H60" s="230"/>
      <c r="I60" s="230"/>
      <c r="J60" s="230"/>
      <c r="K60" s="228"/>
    </row>
    <row r="61" s="1" customFormat="1" ht="15" customHeight="1">
      <c r="B61" s="226"/>
      <c r="C61" s="232"/>
      <c r="D61" s="230" t="s">
        <v>451</v>
      </c>
      <c r="E61" s="230"/>
      <c r="F61" s="230"/>
      <c r="G61" s="230"/>
      <c r="H61" s="230"/>
      <c r="I61" s="230"/>
      <c r="J61" s="230"/>
      <c r="K61" s="228"/>
    </row>
    <row r="62" s="1" customFormat="1" ht="15" customHeight="1">
      <c r="B62" s="226"/>
      <c r="C62" s="232"/>
      <c r="D62" s="235" t="s">
        <v>452</v>
      </c>
      <c r="E62" s="235"/>
      <c r="F62" s="235"/>
      <c r="G62" s="235"/>
      <c r="H62" s="235"/>
      <c r="I62" s="235"/>
      <c r="J62" s="235"/>
      <c r="K62" s="228"/>
    </row>
    <row r="63" s="1" customFormat="1" ht="15" customHeight="1">
      <c r="B63" s="226"/>
      <c r="C63" s="232"/>
      <c r="D63" s="230" t="s">
        <v>453</v>
      </c>
      <c r="E63" s="230"/>
      <c r="F63" s="230"/>
      <c r="G63" s="230"/>
      <c r="H63" s="230"/>
      <c r="I63" s="230"/>
      <c r="J63" s="230"/>
      <c r="K63" s="228"/>
    </row>
    <row r="64" s="1" customFormat="1" ht="12.75" customHeight="1">
      <c r="B64" s="226"/>
      <c r="C64" s="232"/>
      <c r="D64" s="232"/>
      <c r="E64" s="236"/>
      <c r="F64" s="232"/>
      <c r="G64" s="232"/>
      <c r="H64" s="232"/>
      <c r="I64" s="232"/>
      <c r="J64" s="232"/>
      <c r="K64" s="228"/>
    </row>
    <row r="65" s="1" customFormat="1" ht="15" customHeight="1">
      <c r="B65" s="226"/>
      <c r="C65" s="232"/>
      <c r="D65" s="230" t="s">
        <v>454</v>
      </c>
      <c r="E65" s="230"/>
      <c r="F65" s="230"/>
      <c r="G65" s="230"/>
      <c r="H65" s="230"/>
      <c r="I65" s="230"/>
      <c r="J65" s="230"/>
      <c r="K65" s="228"/>
    </row>
    <row r="66" s="1" customFormat="1" ht="15" customHeight="1">
      <c r="B66" s="226"/>
      <c r="C66" s="232"/>
      <c r="D66" s="235" t="s">
        <v>455</v>
      </c>
      <c r="E66" s="235"/>
      <c r="F66" s="235"/>
      <c r="G66" s="235"/>
      <c r="H66" s="235"/>
      <c r="I66" s="235"/>
      <c r="J66" s="235"/>
      <c r="K66" s="228"/>
    </row>
    <row r="67" s="1" customFormat="1" ht="15" customHeight="1">
      <c r="B67" s="226"/>
      <c r="C67" s="232"/>
      <c r="D67" s="230" t="s">
        <v>456</v>
      </c>
      <c r="E67" s="230"/>
      <c r="F67" s="230"/>
      <c r="G67" s="230"/>
      <c r="H67" s="230"/>
      <c r="I67" s="230"/>
      <c r="J67" s="230"/>
      <c r="K67" s="228"/>
    </row>
    <row r="68" s="1" customFormat="1" ht="15" customHeight="1">
      <c r="B68" s="226"/>
      <c r="C68" s="232"/>
      <c r="D68" s="230" t="s">
        <v>457</v>
      </c>
      <c r="E68" s="230"/>
      <c r="F68" s="230"/>
      <c r="G68" s="230"/>
      <c r="H68" s="230"/>
      <c r="I68" s="230"/>
      <c r="J68" s="230"/>
      <c r="K68" s="228"/>
    </row>
    <row r="69" s="1" customFormat="1" ht="15" customHeight="1">
      <c r="B69" s="226"/>
      <c r="C69" s="232"/>
      <c r="D69" s="230" t="s">
        <v>458</v>
      </c>
      <c r="E69" s="230"/>
      <c r="F69" s="230"/>
      <c r="G69" s="230"/>
      <c r="H69" s="230"/>
      <c r="I69" s="230"/>
      <c r="J69" s="230"/>
      <c r="K69" s="228"/>
    </row>
    <row r="70" s="1" customFormat="1" ht="15" customHeight="1">
      <c r="B70" s="226"/>
      <c r="C70" s="232"/>
      <c r="D70" s="230" t="s">
        <v>459</v>
      </c>
      <c r="E70" s="230"/>
      <c r="F70" s="230"/>
      <c r="G70" s="230"/>
      <c r="H70" s="230"/>
      <c r="I70" s="230"/>
      <c r="J70" s="230"/>
      <c r="K70" s="228"/>
    </row>
    <row r="7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="1" customFormat="1" ht="45" customHeight="1">
      <c r="B75" s="245"/>
      <c r="C75" s="246" t="s">
        <v>460</v>
      </c>
      <c r="D75" s="246"/>
      <c r="E75" s="246"/>
      <c r="F75" s="246"/>
      <c r="G75" s="246"/>
      <c r="H75" s="246"/>
      <c r="I75" s="246"/>
      <c r="J75" s="246"/>
      <c r="K75" s="247"/>
    </row>
    <row r="76" s="1" customFormat="1" ht="17.25" customHeight="1">
      <c r="B76" s="245"/>
      <c r="C76" s="248" t="s">
        <v>461</v>
      </c>
      <c r="D76" s="248"/>
      <c r="E76" s="248"/>
      <c r="F76" s="248" t="s">
        <v>462</v>
      </c>
      <c r="G76" s="249"/>
      <c r="H76" s="248" t="s">
        <v>55</v>
      </c>
      <c r="I76" s="248" t="s">
        <v>58</v>
      </c>
      <c r="J76" s="248" t="s">
        <v>463</v>
      </c>
      <c r="K76" s="247"/>
    </row>
    <row r="77" s="1" customFormat="1" ht="17.25" customHeight="1">
      <c r="B77" s="245"/>
      <c r="C77" s="250" t="s">
        <v>464</v>
      </c>
      <c r="D77" s="250"/>
      <c r="E77" s="250"/>
      <c r="F77" s="251" t="s">
        <v>465</v>
      </c>
      <c r="G77" s="252"/>
      <c r="H77" s="250"/>
      <c r="I77" s="250"/>
      <c r="J77" s="250" t="s">
        <v>466</v>
      </c>
      <c r="K77" s="247"/>
    </row>
    <row r="78" s="1" customFormat="1" ht="5.25" customHeight="1">
      <c r="B78" s="245"/>
      <c r="C78" s="253"/>
      <c r="D78" s="253"/>
      <c r="E78" s="253"/>
      <c r="F78" s="253"/>
      <c r="G78" s="254"/>
      <c r="H78" s="253"/>
      <c r="I78" s="253"/>
      <c r="J78" s="253"/>
      <c r="K78" s="247"/>
    </row>
    <row r="79" s="1" customFormat="1" ht="15" customHeight="1">
      <c r="B79" s="245"/>
      <c r="C79" s="233" t="s">
        <v>54</v>
      </c>
      <c r="D79" s="255"/>
      <c r="E79" s="255"/>
      <c r="F79" s="256" t="s">
        <v>467</v>
      </c>
      <c r="G79" s="257"/>
      <c r="H79" s="233" t="s">
        <v>468</v>
      </c>
      <c r="I79" s="233" t="s">
        <v>469</v>
      </c>
      <c r="J79" s="233">
        <v>20</v>
      </c>
      <c r="K79" s="247"/>
    </row>
    <row r="80" s="1" customFormat="1" ht="15" customHeight="1">
      <c r="B80" s="245"/>
      <c r="C80" s="233" t="s">
        <v>470</v>
      </c>
      <c r="D80" s="233"/>
      <c r="E80" s="233"/>
      <c r="F80" s="256" t="s">
        <v>467</v>
      </c>
      <c r="G80" s="257"/>
      <c r="H80" s="233" t="s">
        <v>471</v>
      </c>
      <c r="I80" s="233" t="s">
        <v>469</v>
      </c>
      <c r="J80" s="233">
        <v>120</v>
      </c>
      <c r="K80" s="247"/>
    </row>
    <row r="81" s="1" customFormat="1" ht="15" customHeight="1">
      <c r="B81" s="258"/>
      <c r="C81" s="233" t="s">
        <v>472</v>
      </c>
      <c r="D81" s="233"/>
      <c r="E81" s="233"/>
      <c r="F81" s="256" t="s">
        <v>473</v>
      </c>
      <c r="G81" s="257"/>
      <c r="H81" s="233" t="s">
        <v>474</v>
      </c>
      <c r="I81" s="233" t="s">
        <v>469</v>
      </c>
      <c r="J81" s="233">
        <v>50</v>
      </c>
      <c r="K81" s="247"/>
    </row>
    <row r="82" s="1" customFormat="1" ht="15" customHeight="1">
      <c r="B82" s="258"/>
      <c r="C82" s="233" t="s">
        <v>475</v>
      </c>
      <c r="D82" s="233"/>
      <c r="E82" s="233"/>
      <c r="F82" s="256" t="s">
        <v>467</v>
      </c>
      <c r="G82" s="257"/>
      <c r="H82" s="233" t="s">
        <v>476</v>
      </c>
      <c r="I82" s="233" t="s">
        <v>477</v>
      </c>
      <c r="J82" s="233"/>
      <c r="K82" s="247"/>
    </row>
    <row r="83" s="1" customFormat="1" ht="15" customHeight="1">
      <c r="B83" s="258"/>
      <c r="C83" s="259" t="s">
        <v>478</v>
      </c>
      <c r="D83" s="259"/>
      <c r="E83" s="259"/>
      <c r="F83" s="260" t="s">
        <v>473</v>
      </c>
      <c r="G83" s="259"/>
      <c r="H83" s="259" t="s">
        <v>479</v>
      </c>
      <c r="I83" s="259" t="s">
        <v>469</v>
      </c>
      <c r="J83" s="259">
        <v>15</v>
      </c>
      <c r="K83" s="247"/>
    </row>
    <row r="84" s="1" customFormat="1" ht="15" customHeight="1">
      <c r="B84" s="258"/>
      <c r="C84" s="259" t="s">
        <v>480</v>
      </c>
      <c r="D84" s="259"/>
      <c r="E84" s="259"/>
      <c r="F84" s="260" t="s">
        <v>473</v>
      </c>
      <c r="G84" s="259"/>
      <c r="H84" s="259" t="s">
        <v>481</v>
      </c>
      <c r="I84" s="259" t="s">
        <v>469</v>
      </c>
      <c r="J84" s="259">
        <v>15</v>
      </c>
      <c r="K84" s="247"/>
    </row>
    <row r="85" s="1" customFormat="1" ht="15" customHeight="1">
      <c r="B85" s="258"/>
      <c r="C85" s="259" t="s">
        <v>482</v>
      </c>
      <c r="D85" s="259"/>
      <c r="E85" s="259"/>
      <c r="F85" s="260" t="s">
        <v>473</v>
      </c>
      <c r="G85" s="259"/>
      <c r="H85" s="259" t="s">
        <v>483</v>
      </c>
      <c r="I85" s="259" t="s">
        <v>469</v>
      </c>
      <c r="J85" s="259">
        <v>20</v>
      </c>
      <c r="K85" s="247"/>
    </row>
    <row r="86" s="1" customFormat="1" ht="15" customHeight="1">
      <c r="B86" s="258"/>
      <c r="C86" s="259" t="s">
        <v>484</v>
      </c>
      <c r="D86" s="259"/>
      <c r="E86" s="259"/>
      <c r="F86" s="260" t="s">
        <v>473</v>
      </c>
      <c r="G86" s="259"/>
      <c r="H86" s="259" t="s">
        <v>485</v>
      </c>
      <c r="I86" s="259" t="s">
        <v>469</v>
      </c>
      <c r="J86" s="259">
        <v>20</v>
      </c>
      <c r="K86" s="247"/>
    </row>
    <row r="87" s="1" customFormat="1" ht="15" customHeight="1">
      <c r="B87" s="258"/>
      <c r="C87" s="233" t="s">
        <v>486</v>
      </c>
      <c r="D87" s="233"/>
      <c r="E87" s="233"/>
      <c r="F87" s="256" t="s">
        <v>473</v>
      </c>
      <c r="G87" s="257"/>
      <c r="H87" s="233" t="s">
        <v>487</v>
      </c>
      <c r="I87" s="233" t="s">
        <v>469</v>
      </c>
      <c r="J87" s="233">
        <v>50</v>
      </c>
      <c r="K87" s="247"/>
    </row>
    <row r="88" s="1" customFormat="1" ht="15" customHeight="1">
      <c r="B88" s="258"/>
      <c r="C88" s="233" t="s">
        <v>488</v>
      </c>
      <c r="D88" s="233"/>
      <c r="E88" s="233"/>
      <c r="F88" s="256" t="s">
        <v>473</v>
      </c>
      <c r="G88" s="257"/>
      <c r="H88" s="233" t="s">
        <v>489</v>
      </c>
      <c r="I88" s="233" t="s">
        <v>469</v>
      </c>
      <c r="J88" s="233">
        <v>20</v>
      </c>
      <c r="K88" s="247"/>
    </row>
    <row r="89" s="1" customFormat="1" ht="15" customHeight="1">
      <c r="B89" s="258"/>
      <c r="C89" s="233" t="s">
        <v>490</v>
      </c>
      <c r="D89" s="233"/>
      <c r="E89" s="233"/>
      <c r="F89" s="256" t="s">
        <v>473</v>
      </c>
      <c r="G89" s="257"/>
      <c r="H89" s="233" t="s">
        <v>491</v>
      </c>
      <c r="I89" s="233" t="s">
        <v>469</v>
      </c>
      <c r="J89" s="233">
        <v>20</v>
      </c>
      <c r="K89" s="247"/>
    </row>
    <row r="90" s="1" customFormat="1" ht="15" customHeight="1">
      <c r="B90" s="258"/>
      <c r="C90" s="233" t="s">
        <v>492</v>
      </c>
      <c r="D90" s="233"/>
      <c r="E90" s="233"/>
      <c r="F90" s="256" t="s">
        <v>473</v>
      </c>
      <c r="G90" s="257"/>
      <c r="H90" s="233" t="s">
        <v>493</v>
      </c>
      <c r="I90" s="233" t="s">
        <v>469</v>
      </c>
      <c r="J90" s="233">
        <v>50</v>
      </c>
      <c r="K90" s="247"/>
    </row>
    <row r="91" s="1" customFormat="1" ht="15" customHeight="1">
      <c r="B91" s="258"/>
      <c r="C91" s="233" t="s">
        <v>494</v>
      </c>
      <c r="D91" s="233"/>
      <c r="E91" s="233"/>
      <c r="F91" s="256" t="s">
        <v>473</v>
      </c>
      <c r="G91" s="257"/>
      <c r="H91" s="233" t="s">
        <v>494</v>
      </c>
      <c r="I91" s="233" t="s">
        <v>469</v>
      </c>
      <c r="J91" s="233">
        <v>50</v>
      </c>
      <c r="K91" s="247"/>
    </row>
    <row r="92" s="1" customFormat="1" ht="15" customHeight="1">
      <c r="B92" s="258"/>
      <c r="C92" s="233" t="s">
        <v>495</v>
      </c>
      <c r="D92" s="233"/>
      <c r="E92" s="233"/>
      <c r="F92" s="256" t="s">
        <v>473</v>
      </c>
      <c r="G92" s="257"/>
      <c r="H92" s="233" t="s">
        <v>496</v>
      </c>
      <c r="I92" s="233" t="s">
        <v>469</v>
      </c>
      <c r="J92" s="233">
        <v>255</v>
      </c>
      <c r="K92" s="247"/>
    </row>
    <row r="93" s="1" customFormat="1" ht="15" customHeight="1">
      <c r="B93" s="258"/>
      <c r="C93" s="233" t="s">
        <v>497</v>
      </c>
      <c r="D93" s="233"/>
      <c r="E93" s="233"/>
      <c r="F93" s="256" t="s">
        <v>467</v>
      </c>
      <c r="G93" s="257"/>
      <c r="H93" s="233" t="s">
        <v>498</v>
      </c>
      <c r="I93" s="233" t="s">
        <v>499</v>
      </c>
      <c r="J93" s="233"/>
      <c r="K93" s="247"/>
    </row>
    <row r="94" s="1" customFormat="1" ht="15" customHeight="1">
      <c r="B94" s="258"/>
      <c r="C94" s="233" t="s">
        <v>500</v>
      </c>
      <c r="D94" s="233"/>
      <c r="E94" s="233"/>
      <c r="F94" s="256" t="s">
        <v>467</v>
      </c>
      <c r="G94" s="257"/>
      <c r="H94" s="233" t="s">
        <v>501</v>
      </c>
      <c r="I94" s="233" t="s">
        <v>502</v>
      </c>
      <c r="J94" s="233"/>
      <c r="K94" s="247"/>
    </row>
    <row r="95" s="1" customFormat="1" ht="15" customHeight="1">
      <c r="B95" s="258"/>
      <c r="C95" s="233" t="s">
        <v>503</v>
      </c>
      <c r="D95" s="233"/>
      <c r="E95" s="233"/>
      <c r="F95" s="256" t="s">
        <v>467</v>
      </c>
      <c r="G95" s="257"/>
      <c r="H95" s="233" t="s">
        <v>503</v>
      </c>
      <c r="I95" s="233" t="s">
        <v>502</v>
      </c>
      <c r="J95" s="233"/>
      <c r="K95" s="247"/>
    </row>
    <row r="96" s="1" customFormat="1" ht="15" customHeight="1">
      <c r="B96" s="258"/>
      <c r="C96" s="233" t="s">
        <v>39</v>
      </c>
      <c r="D96" s="233"/>
      <c r="E96" s="233"/>
      <c r="F96" s="256" t="s">
        <v>467</v>
      </c>
      <c r="G96" s="257"/>
      <c r="H96" s="233" t="s">
        <v>504</v>
      </c>
      <c r="I96" s="233" t="s">
        <v>502</v>
      </c>
      <c r="J96" s="233"/>
      <c r="K96" s="247"/>
    </row>
    <row r="97" s="1" customFormat="1" ht="15" customHeight="1">
      <c r="B97" s="258"/>
      <c r="C97" s="233" t="s">
        <v>49</v>
      </c>
      <c r="D97" s="233"/>
      <c r="E97" s="233"/>
      <c r="F97" s="256" t="s">
        <v>467</v>
      </c>
      <c r="G97" s="257"/>
      <c r="H97" s="233" t="s">
        <v>505</v>
      </c>
      <c r="I97" s="233" t="s">
        <v>502</v>
      </c>
      <c r="J97" s="233"/>
      <c r="K97" s="247"/>
    </row>
    <row r="98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="1" customFormat="1" ht="45" customHeight="1">
      <c r="B102" s="245"/>
      <c r="C102" s="246" t="s">
        <v>506</v>
      </c>
      <c r="D102" s="246"/>
      <c r="E102" s="246"/>
      <c r="F102" s="246"/>
      <c r="G102" s="246"/>
      <c r="H102" s="246"/>
      <c r="I102" s="246"/>
      <c r="J102" s="246"/>
      <c r="K102" s="247"/>
    </row>
    <row r="103" s="1" customFormat="1" ht="17.25" customHeight="1">
      <c r="B103" s="245"/>
      <c r="C103" s="248" t="s">
        <v>461</v>
      </c>
      <c r="D103" s="248"/>
      <c r="E103" s="248"/>
      <c r="F103" s="248" t="s">
        <v>462</v>
      </c>
      <c r="G103" s="249"/>
      <c r="H103" s="248" t="s">
        <v>55</v>
      </c>
      <c r="I103" s="248" t="s">
        <v>58</v>
      </c>
      <c r="J103" s="248" t="s">
        <v>463</v>
      </c>
      <c r="K103" s="247"/>
    </row>
    <row r="104" s="1" customFormat="1" ht="17.25" customHeight="1">
      <c r="B104" s="245"/>
      <c r="C104" s="250" t="s">
        <v>464</v>
      </c>
      <c r="D104" s="250"/>
      <c r="E104" s="250"/>
      <c r="F104" s="251" t="s">
        <v>465</v>
      </c>
      <c r="G104" s="252"/>
      <c r="H104" s="250"/>
      <c r="I104" s="250"/>
      <c r="J104" s="250" t="s">
        <v>466</v>
      </c>
      <c r="K104" s="247"/>
    </row>
    <row r="105" s="1" customFormat="1" ht="5.25" customHeight="1">
      <c r="B105" s="245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="1" customFormat="1" ht="15" customHeight="1">
      <c r="B106" s="245"/>
      <c r="C106" s="233" t="s">
        <v>54</v>
      </c>
      <c r="D106" s="255"/>
      <c r="E106" s="255"/>
      <c r="F106" s="256" t="s">
        <v>467</v>
      </c>
      <c r="G106" s="233"/>
      <c r="H106" s="233" t="s">
        <v>507</v>
      </c>
      <c r="I106" s="233" t="s">
        <v>469</v>
      </c>
      <c r="J106" s="233">
        <v>20</v>
      </c>
      <c r="K106" s="247"/>
    </row>
    <row r="107" s="1" customFormat="1" ht="15" customHeight="1">
      <c r="B107" s="245"/>
      <c r="C107" s="233" t="s">
        <v>470</v>
      </c>
      <c r="D107" s="233"/>
      <c r="E107" s="233"/>
      <c r="F107" s="256" t="s">
        <v>467</v>
      </c>
      <c r="G107" s="233"/>
      <c r="H107" s="233" t="s">
        <v>507</v>
      </c>
      <c r="I107" s="233" t="s">
        <v>469</v>
      </c>
      <c r="J107" s="233">
        <v>120</v>
      </c>
      <c r="K107" s="247"/>
    </row>
    <row r="108" s="1" customFormat="1" ht="15" customHeight="1">
      <c r="B108" s="258"/>
      <c r="C108" s="233" t="s">
        <v>472</v>
      </c>
      <c r="D108" s="233"/>
      <c r="E108" s="233"/>
      <c r="F108" s="256" t="s">
        <v>473</v>
      </c>
      <c r="G108" s="233"/>
      <c r="H108" s="233" t="s">
        <v>507</v>
      </c>
      <c r="I108" s="233" t="s">
        <v>469</v>
      </c>
      <c r="J108" s="233">
        <v>50</v>
      </c>
      <c r="K108" s="247"/>
    </row>
    <row r="109" s="1" customFormat="1" ht="15" customHeight="1">
      <c r="B109" s="258"/>
      <c r="C109" s="233" t="s">
        <v>475</v>
      </c>
      <c r="D109" s="233"/>
      <c r="E109" s="233"/>
      <c r="F109" s="256" t="s">
        <v>467</v>
      </c>
      <c r="G109" s="233"/>
      <c r="H109" s="233" t="s">
        <v>507</v>
      </c>
      <c r="I109" s="233" t="s">
        <v>477</v>
      </c>
      <c r="J109" s="233"/>
      <c r="K109" s="247"/>
    </row>
    <row r="110" s="1" customFormat="1" ht="15" customHeight="1">
      <c r="B110" s="258"/>
      <c r="C110" s="233" t="s">
        <v>486</v>
      </c>
      <c r="D110" s="233"/>
      <c r="E110" s="233"/>
      <c r="F110" s="256" t="s">
        <v>473</v>
      </c>
      <c r="G110" s="233"/>
      <c r="H110" s="233" t="s">
        <v>507</v>
      </c>
      <c r="I110" s="233" t="s">
        <v>469</v>
      </c>
      <c r="J110" s="233">
        <v>50</v>
      </c>
      <c r="K110" s="247"/>
    </row>
    <row r="111" s="1" customFormat="1" ht="15" customHeight="1">
      <c r="B111" s="258"/>
      <c r="C111" s="233" t="s">
        <v>494</v>
      </c>
      <c r="D111" s="233"/>
      <c r="E111" s="233"/>
      <c r="F111" s="256" t="s">
        <v>473</v>
      </c>
      <c r="G111" s="233"/>
      <c r="H111" s="233" t="s">
        <v>507</v>
      </c>
      <c r="I111" s="233" t="s">
        <v>469</v>
      </c>
      <c r="J111" s="233">
        <v>50</v>
      </c>
      <c r="K111" s="247"/>
    </row>
    <row r="112" s="1" customFormat="1" ht="15" customHeight="1">
      <c r="B112" s="258"/>
      <c r="C112" s="233" t="s">
        <v>492</v>
      </c>
      <c r="D112" s="233"/>
      <c r="E112" s="233"/>
      <c r="F112" s="256" t="s">
        <v>473</v>
      </c>
      <c r="G112" s="233"/>
      <c r="H112" s="233" t="s">
        <v>507</v>
      </c>
      <c r="I112" s="233" t="s">
        <v>469</v>
      </c>
      <c r="J112" s="233">
        <v>50</v>
      </c>
      <c r="K112" s="247"/>
    </row>
    <row r="113" s="1" customFormat="1" ht="15" customHeight="1">
      <c r="B113" s="258"/>
      <c r="C113" s="233" t="s">
        <v>54</v>
      </c>
      <c r="D113" s="233"/>
      <c r="E113" s="233"/>
      <c r="F113" s="256" t="s">
        <v>467</v>
      </c>
      <c r="G113" s="233"/>
      <c r="H113" s="233" t="s">
        <v>508</v>
      </c>
      <c r="I113" s="233" t="s">
        <v>469</v>
      </c>
      <c r="J113" s="233">
        <v>20</v>
      </c>
      <c r="K113" s="247"/>
    </row>
    <row r="114" s="1" customFormat="1" ht="15" customHeight="1">
      <c r="B114" s="258"/>
      <c r="C114" s="233" t="s">
        <v>509</v>
      </c>
      <c r="D114" s="233"/>
      <c r="E114" s="233"/>
      <c r="F114" s="256" t="s">
        <v>467</v>
      </c>
      <c r="G114" s="233"/>
      <c r="H114" s="233" t="s">
        <v>510</v>
      </c>
      <c r="I114" s="233" t="s">
        <v>469</v>
      </c>
      <c r="J114" s="233">
        <v>120</v>
      </c>
      <c r="K114" s="247"/>
    </row>
    <row r="115" s="1" customFormat="1" ht="15" customHeight="1">
      <c r="B115" s="258"/>
      <c r="C115" s="233" t="s">
        <v>39</v>
      </c>
      <c r="D115" s="233"/>
      <c r="E115" s="233"/>
      <c r="F115" s="256" t="s">
        <v>467</v>
      </c>
      <c r="G115" s="233"/>
      <c r="H115" s="233" t="s">
        <v>511</v>
      </c>
      <c r="I115" s="233" t="s">
        <v>502</v>
      </c>
      <c r="J115" s="233"/>
      <c r="K115" s="247"/>
    </row>
    <row r="116" s="1" customFormat="1" ht="15" customHeight="1">
      <c r="B116" s="258"/>
      <c r="C116" s="233" t="s">
        <v>49</v>
      </c>
      <c r="D116" s="233"/>
      <c r="E116" s="233"/>
      <c r="F116" s="256" t="s">
        <v>467</v>
      </c>
      <c r="G116" s="233"/>
      <c r="H116" s="233" t="s">
        <v>512</v>
      </c>
      <c r="I116" s="233" t="s">
        <v>502</v>
      </c>
      <c r="J116" s="233"/>
      <c r="K116" s="247"/>
    </row>
    <row r="117" s="1" customFormat="1" ht="15" customHeight="1">
      <c r="B117" s="258"/>
      <c r="C117" s="233" t="s">
        <v>58</v>
      </c>
      <c r="D117" s="233"/>
      <c r="E117" s="233"/>
      <c r="F117" s="256" t="s">
        <v>467</v>
      </c>
      <c r="G117" s="233"/>
      <c r="H117" s="233" t="s">
        <v>513</v>
      </c>
      <c r="I117" s="233" t="s">
        <v>514</v>
      </c>
      <c r="J117" s="233"/>
      <c r="K117" s="247"/>
    </row>
    <row r="118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="1" customFormat="1" ht="45" customHeight="1">
      <c r="B122" s="274"/>
      <c r="C122" s="224" t="s">
        <v>515</v>
      </c>
      <c r="D122" s="224"/>
      <c r="E122" s="224"/>
      <c r="F122" s="224"/>
      <c r="G122" s="224"/>
      <c r="H122" s="224"/>
      <c r="I122" s="224"/>
      <c r="J122" s="224"/>
      <c r="K122" s="275"/>
    </row>
    <row r="123" s="1" customFormat="1" ht="17.25" customHeight="1">
      <c r="B123" s="276"/>
      <c r="C123" s="248" t="s">
        <v>461</v>
      </c>
      <c r="D123" s="248"/>
      <c r="E123" s="248"/>
      <c r="F123" s="248" t="s">
        <v>462</v>
      </c>
      <c r="G123" s="249"/>
      <c r="H123" s="248" t="s">
        <v>55</v>
      </c>
      <c r="I123" s="248" t="s">
        <v>58</v>
      </c>
      <c r="J123" s="248" t="s">
        <v>463</v>
      </c>
      <c r="K123" s="277"/>
    </row>
    <row r="124" s="1" customFormat="1" ht="17.25" customHeight="1">
      <c r="B124" s="276"/>
      <c r="C124" s="250" t="s">
        <v>464</v>
      </c>
      <c r="D124" s="250"/>
      <c r="E124" s="250"/>
      <c r="F124" s="251" t="s">
        <v>465</v>
      </c>
      <c r="G124" s="252"/>
      <c r="H124" s="250"/>
      <c r="I124" s="250"/>
      <c r="J124" s="250" t="s">
        <v>466</v>
      </c>
      <c r="K124" s="277"/>
    </row>
    <row r="125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="1" customFormat="1" ht="15" customHeight="1">
      <c r="B126" s="278"/>
      <c r="C126" s="233" t="s">
        <v>470</v>
      </c>
      <c r="D126" s="255"/>
      <c r="E126" s="255"/>
      <c r="F126" s="256" t="s">
        <v>467</v>
      </c>
      <c r="G126" s="233"/>
      <c r="H126" s="233" t="s">
        <v>507</v>
      </c>
      <c r="I126" s="233" t="s">
        <v>469</v>
      </c>
      <c r="J126" s="233">
        <v>120</v>
      </c>
      <c r="K126" s="281"/>
    </row>
    <row r="127" s="1" customFormat="1" ht="15" customHeight="1">
      <c r="B127" s="278"/>
      <c r="C127" s="233" t="s">
        <v>516</v>
      </c>
      <c r="D127" s="233"/>
      <c r="E127" s="233"/>
      <c r="F127" s="256" t="s">
        <v>467</v>
      </c>
      <c r="G127" s="233"/>
      <c r="H127" s="233" t="s">
        <v>517</v>
      </c>
      <c r="I127" s="233" t="s">
        <v>469</v>
      </c>
      <c r="J127" s="233" t="s">
        <v>518</v>
      </c>
      <c r="K127" s="281"/>
    </row>
    <row r="128" s="1" customFormat="1" ht="15" customHeight="1">
      <c r="B128" s="278"/>
      <c r="C128" s="233" t="s">
        <v>415</v>
      </c>
      <c r="D128" s="233"/>
      <c r="E128" s="233"/>
      <c r="F128" s="256" t="s">
        <v>467</v>
      </c>
      <c r="G128" s="233"/>
      <c r="H128" s="233" t="s">
        <v>519</v>
      </c>
      <c r="I128" s="233" t="s">
        <v>469</v>
      </c>
      <c r="J128" s="233" t="s">
        <v>518</v>
      </c>
      <c r="K128" s="281"/>
    </row>
    <row r="129" s="1" customFormat="1" ht="15" customHeight="1">
      <c r="B129" s="278"/>
      <c r="C129" s="233" t="s">
        <v>478</v>
      </c>
      <c r="D129" s="233"/>
      <c r="E129" s="233"/>
      <c r="F129" s="256" t="s">
        <v>473</v>
      </c>
      <c r="G129" s="233"/>
      <c r="H129" s="233" t="s">
        <v>479</v>
      </c>
      <c r="I129" s="233" t="s">
        <v>469</v>
      </c>
      <c r="J129" s="233">
        <v>15</v>
      </c>
      <c r="K129" s="281"/>
    </row>
    <row r="130" s="1" customFormat="1" ht="15" customHeight="1">
      <c r="B130" s="278"/>
      <c r="C130" s="259" t="s">
        <v>480</v>
      </c>
      <c r="D130" s="259"/>
      <c r="E130" s="259"/>
      <c r="F130" s="260" t="s">
        <v>473</v>
      </c>
      <c r="G130" s="259"/>
      <c r="H130" s="259" t="s">
        <v>481</v>
      </c>
      <c r="I130" s="259" t="s">
        <v>469</v>
      </c>
      <c r="J130" s="259">
        <v>15</v>
      </c>
      <c r="K130" s="281"/>
    </row>
    <row r="131" s="1" customFormat="1" ht="15" customHeight="1">
      <c r="B131" s="278"/>
      <c r="C131" s="259" t="s">
        <v>482</v>
      </c>
      <c r="D131" s="259"/>
      <c r="E131" s="259"/>
      <c r="F131" s="260" t="s">
        <v>473</v>
      </c>
      <c r="G131" s="259"/>
      <c r="H131" s="259" t="s">
        <v>483</v>
      </c>
      <c r="I131" s="259" t="s">
        <v>469</v>
      </c>
      <c r="J131" s="259">
        <v>20</v>
      </c>
      <c r="K131" s="281"/>
    </row>
    <row r="132" s="1" customFormat="1" ht="15" customHeight="1">
      <c r="B132" s="278"/>
      <c r="C132" s="259" t="s">
        <v>484</v>
      </c>
      <c r="D132" s="259"/>
      <c r="E132" s="259"/>
      <c r="F132" s="260" t="s">
        <v>473</v>
      </c>
      <c r="G132" s="259"/>
      <c r="H132" s="259" t="s">
        <v>485</v>
      </c>
      <c r="I132" s="259" t="s">
        <v>469</v>
      </c>
      <c r="J132" s="259">
        <v>20</v>
      </c>
      <c r="K132" s="281"/>
    </row>
    <row r="133" s="1" customFormat="1" ht="15" customHeight="1">
      <c r="B133" s="278"/>
      <c r="C133" s="233" t="s">
        <v>472</v>
      </c>
      <c r="D133" s="233"/>
      <c r="E133" s="233"/>
      <c r="F133" s="256" t="s">
        <v>473</v>
      </c>
      <c r="G133" s="233"/>
      <c r="H133" s="233" t="s">
        <v>507</v>
      </c>
      <c r="I133" s="233" t="s">
        <v>469</v>
      </c>
      <c r="J133" s="233">
        <v>50</v>
      </c>
      <c r="K133" s="281"/>
    </row>
    <row r="134" s="1" customFormat="1" ht="15" customHeight="1">
      <c r="B134" s="278"/>
      <c r="C134" s="233" t="s">
        <v>486</v>
      </c>
      <c r="D134" s="233"/>
      <c r="E134" s="233"/>
      <c r="F134" s="256" t="s">
        <v>473</v>
      </c>
      <c r="G134" s="233"/>
      <c r="H134" s="233" t="s">
        <v>507</v>
      </c>
      <c r="I134" s="233" t="s">
        <v>469</v>
      </c>
      <c r="J134" s="233">
        <v>50</v>
      </c>
      <c r="K134" s="281"/>
    </row>
    <row r="135" s="1" customFormat="1" ht="15" customHeight="1">
      <c r="B135" s="278"/>
      <c r="C135" s="233" t="s">
        <v>492</v>
      </c>
      <c r="D135" s="233"/>
      <c r="E135" s="233"/>
      <c r="F135" s="256" t="s">
        <v>473</v>
      </c>
      <c r="G135" s="233"/>
      <c r="H135" s="233" t="s">
        <v>507</v>
      </c>
      <c r="I135" s="233" t="s">
        <v>469</v>
      </c>
      <c r="J135" s="233">
        <v>50</v>
      </c>
      <c r="K135" s="281"/>
    </row>
    <row r="136" s="1" customFormat="1" ht="15" customHeight="1">
      <c r="B136" s="278"/>
      <c r="C136" s="233" t="s">
        <v>494</v>
      </c>
      <c r="D136" s="233"/>
      <c r="E136" s="233"/>
      <c r="F136" s="256" t="s">
        <v>473</v>
      </c>
      <c r="G136" s="233"/>
      <c r="H136" s="233" t="s">
        <v>507</v>
      </c>
      <c r="I136" s="233" t="s">
        <v>469</v>
      </c>
      <c r="J136" s="233">
        <v>50</v>
      </c>
      <c r="K136" s="281"/>
    </row>
    <row r="137" s="1" customFormat="1" ht="15" customHeight="1">
      <c r="B137" s="278"/>
      <c r="C137" s="233" t="s">
        <v>495</v>
      </c>
      <c r="D137" s="233"/>
      <c r="E137" s="233"/>
      <c r="F137" s="256" t="s">
        <v>473</v>
      </c>
      <c r="G137" s="233"/>
      <c r="H137" s="233" t="s">
        <v>520</v>
      </c>
      <c r="I137" s="233" t="s">
        <v>469</v>
      </c>
      <c r="J137" s="233">
        <v>255</v>
      </c>
      <c r="K137" s="281"/>
    </row>
    <row r="138" s="1" customFormat="1" ht="15" customHeight="1">
      <c r="B138" s="278"/>
      <c r="C138" s="233" t="s">
        <v>497</v>
      </c>
      <c r="D138" s="233"/>
      <c r="E138" s="233"/>
      <c r="F138" s="256" t="s">
        <v>467</v>
      </c>
      <c r="G138" s="233"/>
      <c r="H138" s="233" t="s">
        <v>521</v>
      </c>
      <c r="I138" s="233" t="s">
        <v>499</v>
      </c>
      <c r="J138" s="233"/>
      <c r="K138" s="281"/>
    </row>
    <row r="139" s="1" customFormat="1" ht="15" customHeight="1">
      <c r="B139" s="278"/>
      <c r="C139" s="233" t="s">
        <v>500</v>
      </c>
      <c r="D139" s="233"/>
      <c r="E139" s="233"/>
      <c r="F139" s="256" t="s">
        <v>467</v>
      </c>
      <c r="G139" s="233"/>
      <c r="H139" s="233" t="s">
        <v>522</v>
      </c>
      <c r="I139" s="233" t="s">
        <v>502</v>
      </c>
      <c r="J139" s="233"/>
      <c r="K139" s="281"/>
    </row>
    <row r="140" s="1" customFormat="1" ht="15" customHeight="1">
      <c r="B140" s="278"/>
      <c r="C140" s="233" t="s">
        <v>503</v>
      </c>
      <c r="D140" s="233"/>
      <c r="E140" s="233"/>
      <c r="F140" s="256" t="s">
        <v>467</v>
      </c>
      <c r="G140" s="233"/>
      <c r="H140" s="233" t="s">
        <v>503</v>
      </c>
      <c r="I140" s="233" t="s">
        <v>502</v>
      </c>
      <c r="J140" s="233"/>
      <c r="K140" s="281"/>
    </row>
    <row r="141" s="1" customFormat="1" ht="15" customHeight="1">
      <c r="B141" s="278"/>
      <c r="C141" s="233" t="s">
        <v>39</v>
      </c>
      <c r="D141" s="233"/>
      <c r="E141" s="233"/>
      <c r="F141" s="256" t="s">
        <v>467</v>
      </c>
      <c r="G141" s="233"/>
      <c r="H141" s="233" t="s">
        <v>523</v>
      </c>
      <c r="I141" s="233" t="s">
        <v>502</v>
      </c>
      <c r="J141" s="233"/>
      <c r="K141" s="281"/>
    </row>
    <row r="142" s="1" customFormat="1" ht="15" customHeight="1">
      <c r="B142" s="278"/>
      <c r="C142" s="233" t="s">
        <v>524</v>
      </c>
      <c r="D142" s="233"/>
      <c r="E142" s="233"/>
      <c r="F142" s="256" t="s">
        <v>467</v>
      </c>
      <c r="G142" s="233"/>
      <c r="H142" s="233" t="s">
        <v>525</v>
      </c>
      <c r="I142" s="233" t="s">
        <v>502</v>
      </c>
      <c r="J142" s="233"/>
      <c r="K142" s="281"/>
    </row>
    <row r="143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="1" customFormat="1" ht="45" customHeight="1">
      <c r="B147" s="245"/>
      <c r="C147" s="246" t="s">
        <v>526</v>
      </c>
      <c r="D147" s="246"/>
      <c r="E147" s="246"/>
      <c r="F147" s="246"/>
      <c r="G147" s="246"/>
      <c r="H147" s="246"/>
      <c r="I147" s="246"/>
      <c r="J147" s="246"/>
      <c r="K147" s="247"/>
    </row>
    <row r="148" s="1" customFormat="1" ht="17.25" customHeight="1">
      <c r="B148" s="245"/>
      <c r="C148" s="248" t="s">
        <v>461</v>
      </c>
      <c r="D148" s="248"/>
      <c r="E148" s="248"/>
      <c r="F148" s="248" t="s">
        <v>462</v>
      </c>
      <c r="G148" s="249"/>
      <c r="H148" s="248" t="s">
        <v>55</v>
      </c>
      <c r="I148" s="248" t="s">
        <v>58</v>
      </c>
      <c r="J148" s="248" t="s">
        <v>463</v>
      </c>
      <c r="K148" s="247"/>
    </row>
    <row r="149" s="1" customFormat="1" ht="17.25" customHeight="1">
      <c r="B149" s="245"/>
      <c r="C149" s="250" t="s">
        <v>464</v>
      </c>
      <c r="D149" s="250"/>
      <c r="E149" s="250"/>
      <c r="F149" s="251" t="s">
        <v>465</v>
      </c>
      <c r="G149" s="252"/>
      <c r="H149" s="250"/>
      <c r="I149" s="250"/>
      <c r="J149" s="250" t="s">
        <v>466</v>
      </c>
      <c r="K149" s="247"/>
    </row>
    <row r="150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="1" customFormat="1" ht="15" customHeight="1">
      <c r="B151" s="258"/>
      <c r="C151" s="285" t="s">
        <v>470</v>
      </c>
      <c r="D151" s="233"/>
      <c r="E151" s="233"/>
      <c r="F151" s="286" t="s">
        <v>467</v>
      </c>
      <c r="G151" s="233"/>
      <c r="H151" s="285" t="s">
        <v>507</v>
      </c>
      <c r="I151" s="285" t="s">
        <v>469</v>
      </c>
      <c r="J151" s="285">
        <v>120</v>
      </c>
      <c r="K151" s="281"/>
    </row>
    <row r="152" s="1" customFormat="1" ht="15" customHeight="1">
      <c r="B152" s="258"/>
      <c r="C152" s="285" t="s">
        <v>516</v>
      </c>
      <c r="D152" s="233"/>
      <c r="E152" s="233"/>
      <c r="F152" s="286" t="s">
        <v>467</v>
      </c>
      <c r="G152" s="233"/>
      <c r="H152" s="285" t="s">
        <v>527</v>
      </c>
      <c r="I152" s="285" t="s">
        <v>469</v>
      </c>
      <c r="J152" s="285" t="s">
        <v>518</v>
      </c>
      <c r="K152" s="281"/>
    </row>
    <row r="153" s="1" customFormat="1" ht="15" customHeight="1">
      <c r="B153" s="258"/>
      <c r="C153" s="285" t="s">
        <v>415</v>
      </c>
      <c r="D153" s="233"/>
      <c r="E153" s="233"/>
      <c r="F153" s="286" t="s">
        <v>467</v>
      </c>
      <c r="G153" s="233"/>
      <c r="H153" s="285" t="s">
        <v>528</v>
      </c>
      <c r="I153" s="285" t="s">
        <v>469</v>
      </c>
      <c r="J153" s="285" t="s">
        <v>518</v>
      </c>
      <c r="K153" s="281"/>
    </row>
    <row r="154" s="1" customFormat="1" ht="15" customHeight="1">
      <c r="B154" s="258"/>
      <c r="C154" s="285" t="s">
        <v>472</v>
      </c>
      <c r="D154" s="233"/>
      <c r="E154" s="233"/>
      <c r="F154" s="286" t="s">
        <v>473</v>
      </c>
      <c r="G154" s="233"/>
      <c r="H154" s="285" t="s">
        <v>507</v>
      </c>
      <c r="I154" s="285" t="s">
        <v>469</v>
      </c>
      <c r="J154" s="285">
        <v>50</v>
      </c>
      <c r="K154" s="281"/>
    </row>
    <row r="155" s="1" customFormat="1" ht="15" customHeight="1">
      <c r="B155" s="258"/>
      <c r="C155" s="285" t="s">
        <v>475</v>
      </c>
      <c r="D155" s="233"/>
      <c r="E155" s="233"/>
      <c r="F155" s="286" t="s">
        <v>467</v>
      </c>
      <c r="G155" s="233"/>
      <c r="H155" s="285" t="s">
        <v>507</v>
      </c>
      <c r="I155" s="285" t="s">
        <v>477</v>
      </c>
      <c r="J155" s="285"/>
      <c r="K155" s="281"/>
    </row>
    <row r="156" s="1" customFormat="1" ht="15" customHeight="1">
      <c r="B156" s="258"/>
      <c r="C156" s="285" t="s">
        <v>486</v>
      </c>
      <c r="D156" s="233"/>
      <c r="E156" s="233"/>
      <c r="F156" s="286" t="s">
        <v>473</v>
      </c>
      <c r="G156" s="233"/>
      <c r="H156" s="285" t="s">
        <v>507</v>
      </c>
      <c r="I156" s="285" t="s">
        <v>469</v>
      </c>
      <c r="J156" s="285">
        <v>50</v>
      </c>
      <c r="K156" s="281"/>
    </row>
    <row r="157" s="1" customFormat="1" ht="15" customHeight="1">
      <c r="B157" s="258"/>
      <c r="C157" s="285" t="s">
        <v>494</v>
      </c>
      <c r="D157" s="233"/>
      <c r="E157" s="233"/>
      <c r="F157" s="286" t="s">
        <v>473</v>
      </c>
      <c r="G157" s="233"/>
      <c r="H157" s="285" t="s">
        <v>507</v>
      </c>
      <c r="I157" s="285" t="s">
        <v>469</v>
      </c>
      <c r="J157" s="285">
        <v>50</v>
      </c>
      <c r="K157" s="281"/>
    </row>
    <row r="158" s="1" customFormat="1" ht="15" customHeight="1">
      <c r="B158" s="258"/>
      <c r="C158" s="285" t="s">
        <v>492</v>
      </c>
      <c r="D158" s="233"/>
      <c r="E158" s="233"/>
      <c r="F158" s="286" t="s">
        <v>473</v>
      </c>
      <c r="G158" s="233"/>
      <c r="H158" s="285" t="s">
        <v>507</v>
      </c>
      <c r="I158" s="285" t="s">
        <v>469</v>
      </c>
      <c r="J158" s="285">
        <v>50</v>
      </c>
      <c r="K158" s="281"/>
    </row>
    <row r="159" s="1" customFormat="1" ht="15" customHeight="1">
      <c r="B159" s="258"/>
      <c r="C159" s="285" t="s">
        <v>90</v>
      </c>
      <c r="D159" s="233"/>
      <c r="E159" s="233"/>
      <c r="F159" s="286" t="s">
        <v>467</v>
      </c>
      <c r="G159" s="233"/>
      <c r="H159" s="285" t="s">
        <v>529</v>
      </c>
      <c r="I159" s="285" t="s">
        <v>469</v>
      </c>
      <c r="J159" s="285" t="s">
        <v>530</v>
      </c>
      <c r="K159" s="281"/>
    </row>
    <row r="160" s="1" customFormat="1" ht="15" customHeight="1">
      <c r="B160" s="258"/>
      <c r="C160" s="285" t="s">
        <v>531</v>
      </c>
      <c r="D160" s="233"/>
      <c r="E160" s="233"/>
      <c r="F160" s="286" t="s">
        <v>467</v>
      </c>
      <c r="G160" s="233"/>
      <c r="H160" s="285" t="s">
        <v>532</v>
      </c>
      <c r="I160" s="285" t="s">
        <v>502</v>
      </c>
      <c r="J160" s="285"/>
      <c r="K160" s="281"/>
    </row>
    <row r="16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="1" customFormat="1" ht="45" customHeight="1">
      <c r="B165" s="223"/>
      <c r="C165" s="224" t="s">
        <v>533</v>
      </c>
      <c r="D165" s="224"/>
      <c r="E165" s="224"/>
      <c r="F165" s="224"/>
      <c r="G165" s="224"/>
      <c r="H165" s="224"/>
      <c r="I165" s="224"/>
      <c r="J165" s="224"/>
      <c r="K165" s="225"/>
    </row>
    <row r="166" s="1" customFormat="1" ht="17.25" customHeight="1">
      <c r="B166" s="223"/>
      <c r="C166" s="248" t="s">
        <v>461</v>
      </c>
      <c r="D166" s="248"/>
      <c r="E166" s="248"/>
      <c r="F166" s="248" t="s">
        <v>462</v>
      </c>
      <c r="G166" s="290"/>
      <c r="H166" s="291" t="s">
        <v>55</v>
      </c>
      <c r="I166" s="291" t="s">
        <v>58</v>
      </c>
      <c r="J166" s="248" t="s">
        <v>463</v>
      </c>
      <c r="K166" s="225"/>
    </row>
    <row r="167" s="1" customFormat="1" ht="17.25" customHeight="1">
      <c r="B167" s="226"/>
      <c r="C167" s="250" t="s">
        <v>464</v>
      </c>
      <c r="D167" s="250"/>
      <c r="E167" s="250"/>
      <c r="F167" s="251" t="s">
        <v>465</v>
      </c>
      <c r="G167" s="292"/>
      <c r="H167" s="293"/>
      <c r="I167" s="293"/>
      <c r="J167" s="250" t="s">
        <v>466</v>
      </c>
      <c r="K167" s="228"/>
    </row>
    <row r="168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="1" customFormat="1" ht="15" customHeight="1">
      <c r="B169" s="258"/>
      <c r="C169" s="233" t="s">
        <v>470</v>
      </c>
      <c r="D169" s="233"/>
      <c r="E169" s="233"/>
      <c r="F169" s="256" t="s">
        <v>467</v>
      </c>
      <c r="G169" s="233"/>
      <c r="H169" s="233" t="s">
        <v>507</v>
      </c>
      <c r="I169" s="233" t="s">
        <v>469</v>
      </c>
      <c r="J169" s="233">
        <v>120</v>
      </c>
      <c r="K169" s="281"/>
    </row>
    <row r="170" s="1" customFormat="1" ht="15" customHeight="1">
      <c r="B170" s="258"/>
      <c r="C170" s="233" t="s">
        <v>516</v>
      </c>
      <c r="D170" s="233"/>
      <c r="E170" s="233"/>
      <c r="F170" s="256" t="s">
        <v>467</v>
      </c>
      <c r="G170" s="233"/>
      <c r="H170" s="233" t="s">
        <v>517</v>
      </c>
      <c r="I170" s="233" t="s">
        <v>469</v>
      </c>
      <c r="J170" s="233" t="s">
        <v>518</v>
      </c>
      <c r="K170" s="281"/>
    </row>
    <row r="171" s="1" customFormat="1" ht="15" customHeight="1">
      <c r="B171" s="258"/>
      <c r="C171" s="233" t="s">
        <v>415</v>
      </c>
      <c r="D171" s="233"/>
      <c r="E171" s="233"/>
      <c r="F171" s="256" t="s">
        <v>467</v>
      </c>
      <c r="G171" s="233"/>
      <c r="H171" s="233" t="s">
        <v>534</v>
      </c>
      <c r="I171" s="233" t="s">
        <v>469</v>
      </c>
      <c r="J171" s="233" t="s">
        <v>518</v>
      </c>
      <c r="K171" s="281"/>
    </row>
    <row r="172" s="1" customFormat="1" ht="15" customHeight="1">
      <c r="B172" s="258"/>
      <c r="C172" s="233" t="s">
        <v>472</v>
      </c>
      <c r="D172" s="233"/>
      <c r="E172" s="233"/>
      <c r="F172" s="256" t="s">
        <v>473</v>
      </c>
      <c r="G172" s="233"/>
      <c r="H172" s="233" t="s">
        <v>534</v>
      </c>
      <c r="I172" s="233" t="s">
        <v>469</v>
      </c>
      <c r="J172" s="233">
        <v>50</v>
      </c>
      <c r="K172" s="281"/>
    </row>
    <row r="173" s="1" customFormat="1" ht="15" customHeight="1">
      <c r="B173" s="258"/>
      <c r="C173" s="233" t="s">
        <v>475</v>
      </c>
      <c r="D173" s="233"/>
      <c r="E173" s="233"/>
      <c r="F173" s="256" t="s">
        <v>467</v>
      </c>
      <c r="G173" s="233"/>
      <c r="H173" s="233" t="s">
        <v>534</v>
      </c>
      <c r="I173" s="233" t="s">
        <v>477</v>
      </c>
      <c r="J173" s="233"/>
      <c r="K173" s="281"/>
    </row>
    <row r="174" s="1" customFormat="1" ht="15" customHeight="1">
      <c r="B174" s="258"/>
      <c r="C174" s="233" t="s">
        <v>486</v>
      </c>
      <c r="D174" s="233"/>
      <c r="E174" s="233"/>
      <c r="F174" s="256" t="s">
        <v>473</v>
      </c>
      <c r="G174" s="233"/>
      <c r="H174" s="233" t="s">
        <v>534</v>
      </c>
      <c r="I174" s="233" t="s">
        <v>469</v>
      </c>
      <c r="J174" s="233">
        <v>50</v>
      </c>
      <c r="K174" s="281"/>
    </row>
    <row r="175" s="1" customFormat="1" ht="15" customHeight="1">
      <c r="B175" s="258"/>
      <c r="C175" s="233" t="s">
        <v>494</v>
      </c>
      <c r="D175" s="233"/>
      <c r="E175" s="233"/>
      <c r="F175" s="256" t="s">
        <v>473</v>
      </c>
      <c r="G175" s="233"/>
      <c r="H175" s="233" t="s">
        <v>534</v>
      </c>
      <c r="I175" s="233" t="s">
        <v>469</v>
      </c>
      <c r="J175" s="233">
        <v>50</v>
      </c>
      <c r="K175" s="281"/>
    </row>
    <row r="176" s="1" customFormat="1" ht="15" customHeight="1">
      <c r="B176" s="258"/>
      <c r="C176" s="233" t="s">
        <v>492</v>
      </c>
      <c r="D176" s="233"/>
      <c r="E176" s="233"/>
      <c r="F176" s="256" t="s">
        <v>473</v>
      </c>
      <c r="G176" s="233"/>
      <c r="H176" s="233" t="s">
        <v>534</v>
      </c>
      <c r="I176" s="233" t="s">
        <v>469</v>
      </c>
      <c r="J176" s="233">
        <v>50</v>
      </c>
      <c r="K176" s="281"/>
    </row>
    <row r="177" s="1" customFormat="1" ht="15" customHeight="1">
      <c r="B177" s="258"/>
      <c r="C177" s="233" t="s">
        <v>103</v>
      </c>
      <c r="D177" s="233"/>
      <c r="E177" s="233"/>
      <c r="F177" s="256" t="s">
        <v>467</v>
      </c>
      <c r="G177" s="233"/>
      <c r="H177" s="233" t="s">
        <v>535</v>
      </c>
      <c r="I177" s="233" t="s">
        <v>536</v>
      </c>
      <c r="J177" s="233"/>
      <c r="K177" s="281"/>
    </row>
    <row r="178" s="1" customFormat="1" ht="15" customHeight="1">
      <c r="B178" s="258"/>
      <c r="C178" s="233" t="s">
        <v>58</v>
      </c>
      <c r="D178" s="233"/>
      <c r="E178" s="233"/>
      <c r="F178" s="256" t="s">
        <v>467</v>
      </c>
      <c r="G178" s="233"/>
      <c r="H178" s="233" t="s">
        <v>537</v>
      </c>
      <c r="I178" s="233" t="s">
        <v>538</v>
      </c>
      <c r="J178" s="233">
        <v>1</v>
      </c>
      <c r="K178" s="281"/>
    </row>
    <row r="179" s="1" customFormat="1" ht="15" customHeight="1">
      <c r="B179" s="258"/>
      <c r="C179" s="233" t="s">
        <v>54</v>
      </c>
      <c r="D179" s="233"/>
      <c r="E179" s="233"/>
      <c r="F179" s="256" t="s">
        <v>467</v>
      </c>
      <c r="G179" s="233"/>
      <c r="H179" s="233" t="s">
        <v>539</v>
      </c>
      <c r="I179" s="233" t="s">
        <v>469</v>
      </c>
      <c r="J179" s="233">
        <v>20</v>
      </c>
      <c r="K179" s="281"/>
    </row>
    <row r="180" s="1" customFormat="1" ht="15" customHeight="1">
      <c r="B180" s="258"/>
      <c r="C180" s="233" t="s">
        <v>55</v>
      </c>
      <c r="D180" s="233"/>
      <c r="E180" s="233"/>
      <c r="F180" s="256" t="s">
        <v>467</v>
      </c>
      <c r="G180" s="233"/>
      <c r="H180" s="233" t="s">
        <v>540</v>
      </c>
      <c r="I180" s="233" t="s">
        <v>469</v>
      </c>
      <c r="J180" s="233">
        <v>255</v>
      </c>
      <c r="K180" s="281"/>
    </row>
    <row r="181" s="1" customFormat="1" ht="15" customHeight="1">
      <c r="B181" s="258"/>
      <c r="C181" s="233" t="s">
        <v>104</v>
      </c>
      <c r="D181" s="233"/>
      <c r="E181" s="233"/>
      <c r="F181" s="256" t="s">
        <v>467</v>
      </c>
      <c r="G181" s="233"/>
      <c r="H181" s="233" t="s">
        <v>431</v>
      </c>
      <c r="I181" s="233" t="s">
        <v>469</v>
      </c>
      <c r="J181" s="233">
        <v>10</v>
      </c>
      <c r="K181" s="281"/>
    </row>
    <row r="182" s="1" customFormat="1" ht="15" customHeight="1">
      <c r="B182" s="258"/>
      <c r="C182" s="233" t="s">
        <v>105</v>
      </c>
      <c r="D182" s="233"/>
      <c r="E182" s="233"/>
      <c r="F182" s="256" t="s">
        <v>467</v>
      </c>
      <c r="G182" s="233"/>
      <c r="H182" s="233" t="s">
        <v>541</v>
      </c>
      <c r="I182" s="233" t="s">
        <v>502</v>
      </c>
      <c r="J182" s="233"/>
      <c r="K182" s="281"/>
    </row>
    <row r="183" s="1" customFormat="1" ht="15" customHeight="1">
      <c r="B183" s="258"/>
      <c r="C183" s="233" t="s">
        <v>542</v>
      </c>
      <c r="D183" s="233"/>
      <c r="E183" s="233"/>
      <c r="F183" s="256" t="s">
        <v>467</v>
      </c>
      <c r="G183" s="233"/>
      <c r="H183" s="233" t="s">
        <v>543</v>
      </c>
      <c r="I183" s="233" t="s">
        <v>502</v>
      </c>
      <c r="J183" s="233"/>
      <c r="K183" s="281"/>
    </row>
    <row r="184" s="1" customFormat="1" ht="15" customHeight="1">
      <c r="B184" s="258"/>
      <c r="C184" s="233" t="s">
        <v>531</v>
      </c>
      <c r="D184" s="233"/>
      <c r="E184" s="233"/>
      <c r="F184" s="256" t="s">
        <v>467</v>
      </c>
      <c r="G184" s="233"/>
      <c r="H184" s="233" t="s">
        <v>544</v>
      </c>
      <c r="I184" s="233" t="s">
        <v>502</v>
      </c>
      <c r="J184" s="233"/>
      <c r="K184" s="281"/>
    </row>
    <row r="185" s="1" customFormat="1" ht="15" customHeight="1">
      <c r="B185" s="258"/>
      <c r="C185" s="233" t="s">
        <v>107</v>
      </c>
      <c r="D185" s="233"/>
      <c r="E185" s="233"/>
      <c r="F185" s="256" t="s">
        <v>473</v>
      </c>
      <c r="G185" s="233"/>
      <c r="H185" s="233" t="s">
        <v>545</v>
      </c>
      <c r="I185" s="233" t="s">
        <v>469</v>
      </c>
      <c r="J185" s="233">
        <v>50</v>
      </c>
      <c r="K185" s="281"/>
    </row>
    <row r="186" s="1" customFormat="1" ht="15" customHeight="1">
      <c r="B186" s="258"/>
      <c r="C186" s="233" t="s">
        <v>546</v>
      </c>
      <c r="D186" s="233"/>
      <c r="E186" s="233"/>
      <c r="F186" s="256" t="s">
        <v>473</v>
      </c>
      <c r="G186" s="233"/>
      <c r="H186" s="233" t="s">
        <v>547</v>
      </c>
      <c r="I186" s="233" t="s">
        <v>548</v>
      </c>
      <c r="J186" s="233"/>
      <c r="K186" s="281"/>
    </row>
    <row r="187" s="1" customFormat="1" ht="15" customHeight="1">
      <c r="B187" s="258"/>
      <c r="C187" s="233" t="s">
        <v>549</v>
      </c>
      <c r="D187" s="233"/>
      <c r="E187" s="233"/>
      <c r="F187" s="256" t="s">
        <v>473</v>
      </c>
      <c r="G187" s="233"/>
      <c r="H187" s="233" t="s">
        <v>550</v>
      </c>
      <c r="I187" s="233" t="s">
        <v>548</v>
      </c>
      <c r="J187" s="233"/>
      <c r="K187" s="281"/>
    </row>
    <row r="188" s="1" customFormat="1" ht="15" customHeight="1">
      <c r="B188" s="258"/>
      <c r="C188" s="233" t="s">
        <v>551</v>
      </c>
      <c r="D188" s="233"/>
      <c r="E188" s="233"/>
      <c r="F188" s="256" t="s">
        <v>473</v>
      </c>
      <c r="G188" s="233"/>
      <c r="H188" s="233" t="s">
        <v>552</v>
      </c>
      <c r="I188" s="233" t="s">
        <v>548</v>
      </c>
      <c r="J188" s="233"/>
      <c r="K188" s="281"/>
    </row>
    <row r="189" s="1" customFormat="1" ht="15" customHeight="1">
      <c r="B189" s="258"/>
      <c r="C189" s="294" t="s">
        <v>553</v>
      </c>
      <c r="D189" s="233"/>
      <c r="E189" s="233"/>
      <c r="F189" s="256" t="s">
        <v>473</v>
      </c>
      <c r="G189" s="233"/>
      <c r="H189" s="233" t="s">
        <v>554</v>
      </c>
      <c r="I189" s="233" t="s">
        <v>555</v>
      </c>
      <c r="J189" s="295" t="s">
        <v>556</v>
      </c>
      <c r="K189" s="281"/>
    </row>
    <row r="190" s="1" customFormat="1" ht="15" customHeight="1">
      <c r="B190" s="258"/>
      <c r="C190" s="294" t="s">
        <v>43</v>
      </c>
      <c r="D190" s="233"/>
      <c r="E190" s="233"/>
      <c r="F190" s="256" t="s">
        <v>467</v>
      </c>
      <c r="G190" s="233"/>
      <c r="H190" s="230" t="s">
        <v>557</v>
      </c>
      <c r="I190" s="233" t="s">
        <v>558</v>
      </c>
      <c r="J190" s="233"/>
      <c r="K190" s="281"/>
    </row>
    <row r="191" s="1" customFormat="1" ht="15" customHeight="1">
      <c r="B191" s="258"/>
      <c r="C191" s="294" t="s">
        <v>559</v>
      </c>
      <c r="D191" s="233"/>
      <c r="E191" s="233"/>
      <c r="F191" s="256" t="s">
        <v>467</v>
      </c>
      <c r="G191" s="233"/>
      <c r="H191" s="233" t="s">
        <v>560</v>
      </c>
      <c r="I191" s="233" t="s">
        <v>502</v>
      </c>
      <c r="J191" s="233"/>
      <c r="K191" s="281"/>
    </row>
    <row r="192" s="1" customFormat="1" ht="15" customHeight="1">
      <c r="B192" s="258"/>
      <c r="C192" s="294" t="s">
        <v>561</v>
      </c>
      <c r="D192" s="233"/>
      <c r="E192" s="233"/>
      <c r="F192" s="256" t="s">
        <v>467</v>
      </c>
      <c r="G192" s="233"/>
      <c r="H192" s="233" t="s">
        <v>562</v>
      </c>
      <c r="I192" s="233" t="s">
        <v>502</v>
      </c>
      <c r="J192" s="233"/>
      <c r="K192" s="281"/>
    </row>
    <row r="193" s="1" customFormat="1" ht="15" customHeight="1">
      <c r="B193" s="258"/>
      <c r="C193" s="294" t="s">
        <v>563</v>
      </c>
      <c r="D193" s="233"/>
      <c r="E193" s="233"/>
      <c r="F193" s="256" t="s">
        <v>473</v>
      </c>
      <c r="G193" s="233"/>
      <c r="H193" s="233" t="s">
        <v>564</v>
      </c>
      <c r="I193" s="233" t="s">
        <v>502</v>
      </c>
      <c r="J193" s="233"/>
      <c r="K193" s="281"/>
    </row>
    <row r="194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="1" customFormat="1" ht="21">
      <c r="B199" s="223"/>
      <c r="C199" s="224" t="s">
        <v>565</v>
      </c>
      <c r="D199" s="224"/>
      <c r="E199" s="224"/>
      <c r="F199" s="224"/>
      <c r="G199" s="224"/>
      <c r="H199" s="224"/>
      <c r="I199" s="224"/>
      <c r="J199" s="224"/>
      <c r="K199" s="225"/>
    </row>
    <row r="200" s="1" customFormat="1" ht="25.5" customHeight="1">
      <c r="B200" s="223"/>
      <c r="C200" s="297" t="s">
        <v>566</v>
      </c>
      <c r="D200" s="297"/>
      <c r="E200" s="297"/>
      <c r="F200" s="297" t="s">
        <v>567</v>
      </c>
      <c r="G200" s="298"/>
      <c r="H200" s="297" t="s">
        <v>568</v>
      </c>
      <c r="I200" s="297"/>
      <c r="J200" s="297"/>
      <c r="K200" s="225"/>
    </row>
    <row r="20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="1" customFormat="1" ht="15" customHeight="1">
      <c r="B202" s="258"/>
      <c r="C202" s="233" t="s">
        <v>558</v>
      </c>
      <c r="D202" s="233"/>
      <c r="E202" s="233"/>
      <c r="F202" s="256" t="s">
        <v>44</v>
      </c>
      <c r="G202" s="233"/>
      <c r="H202" s="233" t="s">
        <v>569</v>
      </c>
      <c r="I202" s="233"/>
      <c r="J202" s="233"/>
      <c r="K202" s="281"/>
    </row>
    <row r="203" s="1" customFormat="1" ht="15" customHeight="1">
      <c r="B203" s="258"/>
      <c r="C203" s="233"/>
      <c r="D203" s="233"/>
      <c r="E203" s="233"/>
      <c r="F203" s="256" t="s">
        <v>45</v>
      </c>
      <c r="G203" s="233"/>
      <c r="H203" s="233" t="s">
        <v>570</v>
      </c>
      <c r="I203" s="233"/>
      <c r="J203" s="233"/>
      <c r="K203" s="281"/>
    </row>
    <row r="204" s="1" customFormat="1" ht="15" customHeight="1">
      <c r="B204" s="258"/>
      <c r="C204" s="233"/>
      <c r="D204" s="233"/>
      <c r="E204" s="233"/>
      <c r="F204" s="256" t="s">
        <v>48</v>
      </c>
      <c r="G204" s="233"/>
      <c r="H204" s="233" t="s">
        <v>571</v>
      </c>
      <c r="I204" s="233"/>
      <c r="J204" s="233"/>
      <c r="K204" s="281"/>
    </row>
    <row r="205" s="1" customFormat="1" ht="15" customHeight="1">
      <c r="B205" s="258"/>
      <c r="C205" s="233"/>
      <c r="D205" s="233"/>
      <c r="E205" s="233"/>
      <c r="F205" s="256" t="s">
        <v>46</v>
      </c>
      <c r="G205" s="233"/>
      <c r="H205" s="233" t="s">
        <v>572</v>
      </c>
      <c r="I205" s="233"/>
      <c r="J205" s="233"/>
      <c r="K205" s="281"/>
    </row>
    <row r="206" s="1" customFormat="1" ht="15" customHeight="1">
      <c r="B206" s="258"/>
      <c r="C206" s="233"/>
      <c r="D206" s="233"/>
      <c r="E206" s="233"/>
      <c r="F206" s="256" t="s">
        <v>47</v>
      </c>
      <c r="G206" s="233"/>
      <c r="H206" s="233" t="s">
        <v>573</v>
      </c>
      <c r="I206" s="233"/>
      <c r="J206" s="233"/>
      <c r="K206" s="281"/>
    </row>
    <row r="207" s="1" customFormat="1" ht="15" customHeight="1">
      <c r="B207" s="258"/>
      <c r="C207" s="233"/>
      <c r="D207" s="233"/>
      <c r="E207" s="233"/>
      <c r="F207" s="256"/>
      <c r="G207" s="233"/>
      <c r="H207" s="233"/>
      <c r="I207" s="233"/>
      <c r="J207" s="233"/>
      <c r="K207" s="281"/>
    </row>
    <row r="208" s="1" customFormat="1" ht="15" customHeight="1">
      <c r="B208" s="258"/>
      <c r="C208" s="233" t="s">
        <v>514</v>
      </c>
      <c r="D208" s="233"/>
      <c r="E208" s="233"/>
      <c r="F208" s="256" t="s">
        <v>80</v>
      </c>
      <c r="G208" s="233"/>
      <c r="H208" s="233" t="s">
        <v>574</v>
      </c>
      <c r="I208" s="233"/>
      <c r="J208" s="233"/>
      <c r="K208" s="281"/>
    </row>
    <row r="209" s="1" customFormat="1" ht="15" customHeight="1">
      <c r="B209" s="258"/>
      <c r="C209" s="233"/>
      <c r="D209" s="233"/>
      <c r="E209" s="233"/>
      <c r="F209" s="256" t="s">
        <v>409</v>
      </c>
      <c r="G209" s="233"/>
      <c r="H209" s="233" t="s">
        <v>410</v>
      </c>
      <c r="I209" s="233"/>
      <c r="J209" s="233"/>
      <c r="K209" s="281"/>
    </row>
    <row r="210" s="1" customFormat="1" ht="15" customHeight="1">
      <c r="B210" s="258"/>
      <c r="C210" s="233"/>
      <c r="D210" s="233"/>
      <c r="E210" s="233"/>
      <c r="F210" s="256" t="s">
        <v>407</v>
      </c>
      <c r="G210" s="233"/>
      <c r="H210" s="233" t="s">
        <v>575</v>
      </c>
      <c r="I210" s="233"/>
      <c r="J210" s="233"/>
      <c r="K210" s="281"/>
    </row>
    <row r="211" s="1" customFormat="1" ht="15" customHeight="1">
      <c r="B211" s="299"/>
      <c r="C211" s="233"/>
      <c r="D211" s="233"/>
      <c r="E211" s="233"/>
      <c r="F211" s="256" t="s">
        <v>411</v>
      </c>
      <c r="G211" s="294"/>
      <c r="H211" s="285" t="s">
        <v>412</v>
      </c>
      <c r="I211" s="285"/>
      <c r="J211" s="285"/>
      <c r="K211" s="300"/>
    </row>
    <row r="212" s="1" customFormat="1" ht="15" customHeight="1">
      <c r="B212" s="299"/>
      <c r="C212" s="233"/>
      <c r="D212" s="233"/>
      <c r="E212" s="233"/>
      <c r="F212" s="256" t="s">
        <v>413</v>
      </c>
      <c r="G212" s="294"/>
      <c r="H212" s="285" t="s">
        <v>576</v>
      </c>
      <c r="I212" s="285"/>
      <c r="J212" s="285"/>
      <c r="K212" s="300"/>
    </row>
    <row r="213" s="1" customFormat="1" ht="15" customHeight="1">
      <c r="B213" s="299"/>
      <c r="C213" s="233"/>
      <c r="D213" s="233"/>
      <c r="E213" s="233"/>
      <c r="F213" s="256"/>
      <c r="G213" s="294"/>
      <c r="H213" s="285"/>
      <c r="I213" s="285"/>
      <c r="J213" s="285"/>
      <c r="K213" s="300"/>
    </row>
    <row r="214" s="1" customFormat="1" ht="15" customHeight="1">
      <c r="B214" s="299"/>
      <c r="C214" s="233" t="s">
        <v>538</v>
      </c>
      <c r="D214" s="233"/>
      <c r="E214" s="233"/>
      <c r="F214" s="256">
        <v>1</v>
      </c>
      <c r="G214" s="294"/>
      <c r="H214" s="285" t="s">
        <v>577</v>
      </c>
      <c r="I214" s="285"/>
      <c r="J214" s="285"/>
      <c r="K214" s="300"/>
    </row>
    <row r="215" s="1" customFormat="1" ht="15" customHeight="1">
      <c r="B215" s="299"/>
      <c r="C215" s="233"/>
      <c r="D215" s="233"/>
      <c r="E215" s="233"/>
      <c r="F215" s="256">
        <v>2</v>
      </c>
      <c r="G215" s="294"/>
      <c r="H215" s="285" t="s">
        <v>578</v>
      </c>
      <c r="I215" s="285"/>
      <c r="J215" s="285"/>
      <c r="K215" s="300"/>
    </row>
    <row r="216" s="1" customFormat="1" ht="15" customHeight="1">
      <c r="B216" s="299"/>
      <c r="C216" s="233"/>
      <c r="D216" s="233"/>
      <c r="E216" s="233"/>
      <c r="F216" s="256">
        <v>3</v>
      </c>
      <c r="G216" s="294"/>
      <c r="H216" s="285" t="s">
        <v>579</v>
      </c>
      <c r="I216" s="285"/>
      <c r="J216" s="285"/>
      <c r="K216" s="300"/>
    </row>
    <row r="217" s="1" customFormat="1" ht="15" customHeight="1">
      <c r="B217" s="299"/>
      <c r="C217" s="233"/>
      <c r="D217" s="233"/>
      <c r="E217" s="233"/>
      <c r="F217" s="256">
        <v>4</v>
      </c>
      <c r="G217" s="294"/>
      <c r="H217" s="285" t="s">
        <v>580</v>
      </c>
      <c r="I217" s="285"/>
      <c r="J217" s="285"/>
      <c r="K217" s="300"/>
    </row>
    <row r="218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VENTO-PC\Pedro Melo</dc:creator>
  <cp:lastModifiedBy>VENTO-PC\Pedro Melo</cp:lastModifiedBy>
  <dcterms:created xsi:type="dcterms:W3CDTF">2022-02-15T18:55:41Z</dcterms:created>
  <dcterms:modified xsi:type="dcterms:W3CDTF">2022-02-15T18:55:44Z</dcterms:modified>
</cp:coreProperties>
</file>