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2017\17-T028 DZS_Pencin_SS\F_Soupis praci a Vykaz vymer\Pěnčín_VV\"/>
    </mc:Choice>
  </mc:AlternateContent>
  <bookViews>
    <workbookView xWindow="0" yWindow="0" windowWidth="28800" windowHeight="12435"/>
  </bookViews>
  <sheets>
    <sheet name="Rekapitulace stavby" sheetId="1" r:id="rId1"/>
    <sheet name="SOP 01 GK" sheetId="2" r:id="rId2"/>
    <sheet name="SOP 01 GK příp." sheetId="3" r:id="rId3"/>
    <sheet name="SOP 02 TK" sheetId="4" r:id="rId4"/>
    <sheet name="SOP 03 ČS VA" sheetId="5" r:id="rId5"/>
    <sheet name="SOP 03 ČS VB" sheetId="6" r:id="rId6"/>
    <sheet name="SOP 03 ČS VC" sheetId="7" r:id="rId7"/>
    <sheet name="SOP 03 ČS VD" sheetId="8" r:id="rId8"/>
    <sheet name="SOP 03 ČS VE" sheetId="9" r:id="rId9"/>
    <sheet name="SOP 03 ČS VF" sheetId="10" r:id="rId10"/>
    <sheet name="SOP 03 ČS VA1-VA10, ... VB1" sheetId="11" r:id="rId11"/>
    <sheet name="Pokyny pro vyplnění" sheetId="12" r:id="rId12"/>
  </sheets>
  <definedNames>
    <definedName name="_xlnm._FilterDatabase" localSheetId="1" hidden="1">'SOP 01 GK'!$C$97:$K$1758</definedName>
    <definedName name="_xlnm._FilterDatabase" localSheetId="2" hidden="1">'SOP 01 GK příp.'!$C$97:$K$649</definedName>
    <definedName name="_xlnm._FilterDatabase" localSheetId="3" hidden="1">'SOP 02 TK'!$C$97:$K$1307</definedName>
    <definedName name="_xlnm._FilterDatabase" localSheetId="4" hidden="1">'SOP 03 ČS VA'!$C$91:$K$220</definedName>
    <definedName name="_xlnm._FilterDatabase" localSheetId="10" hidden="1">'SOP 03 ČS VA1-VA10, ... VB1'!$C$91:$K$242</definedName>
    <definedName name="_xlnm._FilterDatabase" localSheetId="5" hidden="1">'SOP 03 ČS VB'!$C$91:$K$220</definedName>
    <definedName name="_xlnm._FilterDatabase" localSheetId="6" hidden="1">'SOP 03 ČS VC'!$C$91:$K$220</definedName>
    <definedName name="_xlnm._FilterDatabase" localSheetId="7" hidden="1">'SOP 03 ČS VD'!$C$91:$K$220</definedName>
    <definedName name="_xlnm._FilterDatabase" localSheetId="8" hidden="1">'SOP 03 ČS VE'!$C$91:$K$220</definedName>
    <definedName name="_xlnm._FilterDatabase" localSheetId="9" hidden="1">'SOP 03 ČS VF'!$C$91:$K$220</definedName>
    <definedName name="_xlnm.Print_Titles" localSheetId="0">'Rekapitulace stavby'!$52:$52</definedName>
    <definedName name="_xlnm.Print_Titles" localSheetId="1">'SOP 01 GK'!$97:$97</definedName>
    <definedName name="_xlnm.Print_Titles" localSheetId="2">'SOP 01 GK příp.'!$97:$97</definedName>
    <definedName name="_xlnm.Print_Titles" localSheetId="3">'SOP 02 TK'!$97:$97</definedName>
    <definedName name="_xlnm.Print_Titles" localSheetId="4">'SOP 03 ČS VA'!$91:$91</definedName>
    <definedName name="_xlnm.Print_Titles" localSheetId="10">'SOP 03 ČS VA1-VA10, ... VB1'!$91:$91</definedName>
    <definedName name="_xlnm.Print_Titles" localSheetId="5">'SOP 03 ČS VB'!$91:$91</definedName>
    <definedName name="_xlnm.Print_Titles" localSheetId="6">'SOP 03 ČS VC'!$91:$91</definedName>
    <definedName name="_xlnm.Print_Titles" localSheetId="7">'SOP 03 ČS VD'!$91:$91</definedName>
    <definedName name="_xlnm.Print_Titles" localSheetId="8">'SOP 03 ČS VE'!$91:$91</definedName>
    <definedName name="_xlnm.Print_Titles" localSheetId="9">'SOP 03 ČS VF'!$91:$91</definedName>
    <definedName name="_xlnm.Print_Area" localSheetId="11">'Pokyny pro vyplnění'!$B$2:$K$71,'Pokyny pro vyplnění'!$B$74:$K$118,'Pokyny pro vyplnění'!$B$121:$K$190,'Pokyny pro vyplnění'!$B$198:$K$218</definedName>
    <definedName name="_xlnm.Print_Area" localSheetId="0">'Rekapitulace stavby'!$D$4:$AO$36,'Rekapitulace stavby'!$C$42:$AQ$66</definedName>
    <definedName name="_xlnm.Print_Area" localSheetId="1">'SOP 01 GK'!$C$4:$J$39,'SOP 01 GK'!$C$45:$J$79,'SOP 01 GK'!$C$85:$K$1758</definedName>
    <definedName name="_xlnm.Print_Area" localSheetId="2">'SOP 01 GK příp.'!$C$4:$J$39,'SOP 01 GK příp.'!$C$45:$J$79,'SOP 01 GK příp.'!$C$85:$K$649</definedName>
    <definedName name="_xlnm.Print_Area" localSheetId="3">'SOP 02 TK'!$C$4:$J$39,'SOP 02 TK'!$C$45:$J$79,'SOP 02 TK'!$C$85:$K$1307</definedName>
    <definedName name="_xlnm.Print_Area" localSheetId="4">'SOP 03 ČS VA'!$C$4:$J$41,'SOP 03 ČS VA'!$C$47:$J$71,'SOP 03 ČS VA'!$C$77:$K$220</definedName>
    <definedName name="_xlnm.Print_Area" localSheetId="10">'SOP 03 ČS VA1-VA10, ... VB1'!$C$4:$J$41,'SOP 03 ČS VA1-VA10, ... VB1'!$C$47:$J$71,'SOP 03 ČS VA1-VA10, ... VB1'!$C$77:$K$242</definedName>
    <definedName name="_xlnm.Print_Area" localSheetId="5">'SOP 03 ČS VB'!$C$4:$J$41,'SOP 03 ČS VB'!$C$47:$J$71,'SOP 03 ČS VB'!$C$77:$K$220</definedName>
    <definedName name="_xlnm.Print_Area" localSheetId="6">'SOP 03 ČS VC'!$C$4:$J$41,'SOP 03 ČS VC'!$C$47:$J$71,'SOP 03 ČS VC'!$C$77:$K$220</definedName>
    <definedName name="_xlnm.Print_Area" localSheetId="7">'SOP 03 ČS VD'!$C$4:$J$41,'SOP 03 ČS VD'!$C$47:$J$71,'SOP 03 ČS VD'!$C$77:$K$220</definedName>
    <definedName name="_xlnm.Print_Area" localSheetId="8">'SOP 03 ČS VE'!$C$4:$J$41,'SOP 03 ČS VE'!$C$47:$J$71,'SOP 03 ČS VE'!$C$77:$K$220</definedName>
    <definedName name="_xlnm.Print_Area" localSheetId="9">'SOP 03 ČS VF'!$C$4:$J$41,'SOP 03 ČS VF'!$C$47:$J$71,'SOP 03 ČS VF'!$C$77:$K$220</definedName>
  </definedNames>
  <calcPr calcId="152511"/>
</workbook>
</file>

<file path=xl/calcChain.xml><?xml version="1.0" encoding="utf-8"?>
<calcChain xmlns="http://schemas.openxmlformats.org/spreadsheetml/2006/main">
  <c r="J39" i="11" l="1"/>
  <c r="J38" i="11"/>
  <c r="AY65" i="1"/>
  <c r="J37" i="11"/>
  <c r="AX65" i="1" s="1"/>
  <c r="BI236" i="11"/>
  <c r="BH236" i="11"/>
  <c r="BG236" i="11"/>
  <c r="BF236" i="11"/>
  <c r="T236" i="11"/>
  <c r="R236" i="11"/>
  <c r="P236" i="11"/>
  <c r="BK236" i="11"/>
  <c r="J236" i="11"/>
  <c r="BE236" i="11"/>
  <c r="BI226" i="11"/>
  <c r="BH226" i="11"/>
  <c r="BG226" i="11"/>
  <c r="BF226" i="11"/>
  <c r="T226" i="11"/>
  <c r="R226" i="11"/>
  <c r="P226" i="11"/>
  <c r="BK226" i="11"/>
  <c r="J226" i="11"/>
  <c r="BE226" i="11"/>
  <c r="BI222" i="11"/>
  <c r="BH222" i="11"/>
  <c r="BG222" i="11"/>
  <c r="BF222" i="11"/>
  <c r="T222" i="11"/>
  <c r="R222" i="11"/>
  <c r="P222" i="11"/>
  <c r="BK222" i="11"/>
  <c r="J222" i="11"/>
  <c r="BE222" i="11"/>
  <c r="BI218" i="11"/>
  <c r="BH218" i="11"/>
  <c r="BG218" i="11"/>
  <c r="BF218" i="11"/>
  <c r="T218" i="11"/>
  <c r="R218" i="11"/>
  <c r="P218" i="11"/>
  <c r="BK218" i="11"/>
  <c r="J218" i="11"/>
  <c r="BE218" i="11"/>
  <c r="BI216" i="11"/>
  <c r="BH216" i="11"/>
  <c r="BG216" i="11"/>
  <c r="BF216" i="11"/>
  <c r="T216" i="11"/>
  <c r="R216" i="11"/>
  <c r="P216" i="11"/>
  <c r="BK216" i="11"/>
  <c r="J216" i="11"/>
  <c r="BE216" i="11"/>
  <c r="BI211" i="11"/>
  <c r="BH211" i="11"/>
  <c r="BG211" i="11"/>
  <c r="BF211" i="11"/>
  <c r="T211" i="11"/>
  <c r="T210" i="11"/>
  <c r="R211" i="11"/>
  <c r="R210" i="11"/>
  <c r="P211" i="11"/>
  <c r="P210" i="11"/>
  <c r="BK211" i="11"/>
  <c r="BK210" i="11"/>
  <c r="J210" i="11" s="1"/>
  <c r="J211" i="11"/>
  <c r="BE211" i="11" s="1"/>
  <c r="J70" i="11"/>
  <c r="BI208" i="11"/>
  <c r="BH208" i="11"/>
  <c r="BG208" i="11"/>
  <c r="BF208" i="11"/>
  <c r="T208" i="11"/>
  <c r="T207" i="11"/>
  <c r="R208" i="11"/>
  <c r="R207" i="11"/>
  <c r="P208" i="11"/>
  <c r="P207" i="11"/>
  <c r="BK208" i="11"/>
  <c r="BK207" i="11"/>
  <c r="J207" i="11" s="1"/>
  <c r="J69" i="11" s="1"/>
  <c r="J208" i="11"/>
  <c r="BE208" i="11" s="1"/>
  <c r="BI205" i="11"/>
  <c r="BH205" i="11"/>
  <c r="BG205" i="11"/>
  <c r="BF205" i="11"/>
  <c r="T205" i="11"/>
  <c r="T204" i="11"/>
  <c r="R205" i="11"/>
  <c r="R204" i="11"/>
  <c r="P205" i="11"/>
  <c r="P204" i="11"/>
  <c r="BK205" i="11"/>
  <c r="BK204" i="11"/>
  <c r="J204" i="11" s="1"/>
  <c r="J205" i="11"/>
  <c r="BE205" i="11" s="1"/>
  <c r="J68" i="11"/>
  <c r="BI190" i="11"/>
  <c r="BH190" i="11"/>
  <c r="BG190" i="11"/>
  <c r="BF190" i="11"/>
  <c r="T190" i="11"/>
  <c r="T189" i="11"/>
  <c r="R190" i="11"/>
  <c r="R189" i="11"/>
  <c r="P190" i="11"/>
  <c r="P189" i="11"/>
  <c r="BK190" i="11"/>
  <c r="BK189" i="11"/>
  <c r="J189" i="11" s="1"/>
  <c r="J67" i="11" s="1"/>
  <c r="J190" i="11"/>
  <c r="BE190" i="11" s="1"/>
  <c r="BI188" i="11"/>
  <c r="BH188" i="11"/>
  <c r="BG188" i="11"/>
  <c r="BF188" i="11"/>
  <c r="T188" i="11"/>
  <c r="R188" i="11"/>
  <c r="P188" i="11"/>
  <c r="BK188" i="11"/>
  <c r="J188" i="11"/>
  <c r="BE188" i="11"/>
  <c r="BI185" i="11"/>
  <c r="BH185" i="11"/>
  <c r="BG185" i="11"/>
  <c r="BF185" i="11"/>
  <c r="T185" i="11"/>
  <c r="R185" i="11"/>
  <c r="P185" i="11"/>
  <c r="BK185" i="11"/>
  <c r="J185" i="11"/>
  <c r="BE185" i="11"/>
  <c r="BI182" i="11"/>
  <c r="BH182" i="11"/>
  <c r="BG182" i="11"/>
  <c r="BF182" i="11"/>
  <c r="T182" i="11"/>
  <c r="R182" i="11"/>
  <c r="P182" i="11"/>
  <c r="BK182" i="11"/>
  <c r="J182" i="11"/>
  <c r="BE182" i="11"/>
  <c r="BI179" i="11"/>
  <c r="BH179" i="11"/>
  <c r="BG179" i="11"/>
  <c r="BF179" i="11"/>
  <c r="T179" i="11"/>
  <c r="R179" i="11"/>
  <c r="P179" i="11"/>
  <c r="BK179" i="11"/>
  <c r="J179" i="11"/>
  <c r="BE179" i="11"/>
  <c r="BI176" i="11"/>
  <c r="BH176" i="11"/>
  <c r="BG176" i="11"/>
  <c r="BF176" i="11"/>
  <c r="T176" i="11"/>
  <c r="R176" i="11"/>
  <c r="P176" i="11"/>
  <c r="BK176" i="11"/>
  <c r="J176" i="11"/>
  <c r="BE176" i="11"/>
  <c r="BI173" i="11"/>
  <c r="BH173" i="11"/>
  <c r="BG173" i="11"/>
  <c r="BF173" i="11"/>
  <c r="T173" i="11"/>
  <c r="R173" i="11"/>
  <c r="P173" i="11"/>
  <c r="BK173" i="11"/>
  <c r="J173" i="11"/>
  <c r="BE173" i="11"/>
  <c r="BI170" i="11"/>
  <c r="BH170" i="11"/>
  <c r="BG170" i="11"/>
  <c r="BF170" i="11"/>
  <c r="T170" i="11"/>
  <c r="R170" i="11"/>
  <c r="P170" i="11"/>
  <c r="BK170" i="11"/>
  <c r="J170" i="11"/>
  <c r="BE170" i="11"/>
  <c r="BI167" i="11"/>
  <c r="BH167" i="11"/>
  <c r="BG167" i="11"/>
  <c r="BF167" i="11"/>
  <c r="T167" i="11"/>
  <c r="R167" i="11"/>
  <c r="P167" i="11"/>
  <c r="BK167" i="11"/>
  <c r="J167" i="11"/>
  <c r="BE167" i="11"/>
  <c r="BI164" i="11"/>
  <c r="BH164" i="11"/>
  <c r="BG164" i="11"/>
  <c r="BF164" i="11"/>
  <c r="T164" i="11"/>
  <c r="R164" i="11"/>
  <c r="P164" i="11"/>
  <c r="BK164" i="11"/>
  <c r="J164" i="11"/>
  <c r="BE164" i="11"/>
  <c r="BI160" i="11"/>
  <c r="BH160" i="11"/>
  <c r="BG160" i="11"/>
  <c r="BF160" i="11"/>
  <c r="T160" i="11"/>
  <c r="R160" i="11"/>
  <c r="P160" i="11"/>
  <c r="BK160" i="11"/>
  <c r="J160" i="11"/>
  <c r="BE160" i="11"/>
  <c r="BI157" i="11"/>
  <c r="BH157" i="11"/>
  <c r="BG157" i="11"/>
  <c r="BF157" i="11"/>
  <c r="T157" i="11"/>
  <c r="R157" i="11"/>
  <c r="P157" i="11"/>
  <c r="BK157" i="11"/>
  <c r="J157" i="11"/>
  <c r="BE157" i="11"/>
  <c r="BI154" i="11"/>
  <c r="BH154" i="11"/>
  <c r="BG154" i="11"/>
  <c r="BF154" i="11"/>
  <c r="T154" i="11"/>
  <c r="R154" i="11"/>
  <c r="P154" i="11"/>
  <c r="BK154" i="11"/>
  <c r="J154" i="11"/>
  <c r="BE154" i="11"/>
  <c r="BI152" i="11"/>
  <c r="BH152" i="11"/>
  <c r="BG152" i="11"/>
  <c r="BF152" i="11"/>
  <c r="T152" i="11"/>
  <c r="R152" i="11"/>
  <c r="P152" i="11"/>
  <c r="BK152" i="11"/>
  <c r="J152" i="11"/>
  <c r="BE152" i="11"/>
  <c r="BI149" i="11"/>
  <c r="BH149" i="11"/>
  <c r="BG149" i="11"/>
  <c r="BF149" i="11"/>
  <c r="T149" i="11"/>
  <c r="R149" i="11"/>
  <c r="P149" i="11"/>
  <c r="BK149" i="11"/>
  <c r="J149" i="11"/>
  <c r="BE149" i="11"/>
  <c r="BI147" i="11"/>
  <c r="BH147" i="11"/>
  <c r="BG147" i="11"/>
  <c r="BF147" i="11"/>
  <c r="T147" i="11"/>
  <c r="R147" i="11"/>
  <c r="P147" i="11"/>
  <c r="BK147" i="11"/>
  <c r="J147" i="11"/>
  <c r="BE147" i="11"/>
  <c r="BI144" i="11"/>
  <c r="BH144" i="11"/>
  <c r="BG144" i="11"/>
  <c r="BF144" i="11"/>
  <c r="T144" i="11"/>
  <c r="R144" i="11"/>
  <c r="P144" i="11"/>
  <c r="BK144" i="11"/>
  <c r="J144" i="11"/>
  <c r="BE144" i="11"/>
  <c r="BI140" i="11"/>
  <c r="BH140" i="11"/>
  <c r="BG140" i="11"/>
  <c r="BF140" i="11"/>
  <c r="T140" i="11"/>
  <c r="R140" i="11"/>
  <c r="P140" i="11"/>
  <c r="BK140" i="11"/>
  <c r="J140" i="11"/>
  <c r="BE140" i="11"/>
  <c r="BI137" i="11"/>
  <c r="BH137" i="11"/>
  <c r="BG137" i="11"/>
  <c r="BF137" i="11"/>
  <c r="T137" i="11"/>
  <c r="R137" i="11"/>
  <c r="P137" i="11"/>
  <c r="BK137" i="11"/>
  <c r="J137" i="11"/>
  <c r="BE137" i="11"/>
  <c r="BI133" i="11"/>
  <c r="BH133" i="11"/>
  <c r="BG133" i="11"/>
  <c r="BF133" i="11"/>
  <c r="T133" i="11"/>
  <c r="R133" i="11"/>
  <c r="P133" i="11"/>
  <c r="BK133" i="11"/>
  <c r="J133" i="11"/>
  <c r="BE133" i="11"/>
  <c r="BI130" i="11"/>
  <c r="BH130" i="11"/>
  <c r="BG130" i="11"/>
  <c r="BF130" i="11"/>
  <c r="T130" i="11"/>
  <c r="R130" i="11"/>
  <c r="P130" i="11"/>
  <c r="BK130" i="11"/>
  <c r="J130" i="11"/>
  <c r="BE130" i="11"/>
  <c r="BI120" i="11"/>
  <c r="BH120" i="11"/>
  <c r="BG120" i="11"/>
  <c r="BF120" i="11"/>
  <c r="T120" i="11"/>
  <c r="R120" i="11"/>
  <c r="P120" i="11"/>
  <c r="BK120" i="11"/>
  <c r="J120" i="11"/>
  <c r="BE120" i="11"/>
  <c r="BI117" i="11"/>
  <c r="BH117" i="11"/>
  <c r="BG117" i="11"/>
  <c r="BF117" i="11"/>
  <c r="T117" i="11"/>
  <c r="R117" i="11"/>
  <c r="R103" i="11" s="1"/>
  <c r="P117" i="11"/>
  <c r="BK117" i="11"/>
  <c r="J117" i="11"/>
  <c r="BE117" i="11"/>
  <c r="BI111" i="11"/>
  <c r="BH111" i="11"/>
  <c r="BG111" i="11"/>
  <c r="BF111" i="11"/>
  <c r="T111" i="11"/>
  <c r="R111" i="11"/>
  <c r="P111" i="11"/>
  <c r="BK111" i="11"/>
  <c r="BK103" i="11" s="1"/>
  <c r="J103" i="11" s="1"/>
  <c r="J66" i="11" s="1"/>
  <c r="J111" i="11"/>
  <c r="BE111" i="11"/>
  <c r="BI104" i="11"/>
  <c r="BH104" i="11"/>
  <c r="BG104" i="11"/>
  <c r="BF104" i="11"/>
  <c r="T104" i="11"/>
  <c r="T103" i="11"/>
  <c r="R104" i="11"/>
  <c r="P104" i="11"/>
  <c r="P103" i="11"/>
  <c r="BK104" i="11"/>
  <c r="J104" i="11"/>
  <c r="BE104" i="11" s="1"/>
  <c r="BI101" i="11"/>
  <c r="BH101" i="11"/>
  <c r="BG101" i="11"/>
  <c r="BF101" i="11"/>
  <c r="T101" i="11"/>
  <c r="R101" i="11"/>
  <c r="P101" i="11"/>
  <c r="BK101" i="11"/>
  <c r="J101" i="11"/>
  <c r="BE101" i="11"/>
  <c r="BI99" i="11"/>
  <c r="BH99" i="11"/>
  <c r="BG99" i="11"/>
  <c r="BF99" i="11"/>
  <c r="T99" i="11"/>
  <c r="R99" i="11"/>
  <c r="P99" i="11"/>
  <c r="BK99" i="11"/>
  <c r="J99" i="11"/>
  <c r="BE99" i="11"/>
  <c r="BI97" i="11"/>
  <c r="BH97" i="11"/>
  <c r="BG97" i="11"/>
  <c r="BF97" i="11"/>
  <c r="T97" i="11"/>
  <c r="R97" i="11"/>
  <c r="P97" i="11"/>
  <c r="BK97" i="11"/>
  <c r="J97" i="11"/>
  <c r="BE97" i="11"/>
  <c r="BI95" i="11"/>
  <c r="F39" i="11"/>
  <c r="BD65" i="1" s="1"/>
  <c r="BH95" i="11"/>
  <c r="F38" i="11" s="1"/>
  <c r="BC65" i="1" s="1"/>
  <c r="BG95" i="11"/>
  <c r="F37" i="11"/>
  <c r="BB65" i="1" s="1"/>
  <c r="BF95" i="11"/>
  <c r="T95" i="11"/>
  <c r="T94" i="11"/>
  <c r="T93" i="11" s="1"/>
  <c r="T92" i="11" s="1"/>
  <c r="R95" i="11"/>
  <c r="R94" i="11"/>
  <c r="P95" i="11"/>
  <c r="P94" i="11"/>
  <c r="P93" i="11" s="1"/>
  <c r="P92" i="11" s="1"/>
  <c r="AU65" i="1" s="1"/>
  <c r="BK95" i="11"/>
  <c r="BK94" i="11" s="1"/>
  <c r="J95" i="11"/>
  <c r="BE95" i="11" s="1"/>
  <c r="J35" i="11"/>
  <c r="AV65" i="1" s="1"/>
  <c r="J89" i="11"/>
  <c r="J88" i="11"/>
  <c r="F88" i="11"/>
  <c r="F86" i="11"/>
  <c r="E84" i="11"/>
  <c r="J59" i="11"/>
  <c r="J58" i="11"/>
  <c r="F58" i="11"/>
  <c r="F56" i="11"/>
  <c r="E54" i="11"/>
  <c r="J20" i="11"/>
  <c r="E20" i="11"/>
  <c r="F89" i="11" s="1"/>
  <c r="F59" i="11"/>
  <c r="J19" i="11"/>
  <c r="J14" i="11"/>
  <c r="J86" i="11" s="1"/>
  <c r="J56" i="11"/>
  <c r="E7" i="11"/>
  <c r="E50" i="11" s="1"/>
  <c r="E80" i="11"/>
  <c r="J39" i="10"/>
  <c r="J38" i="10"/>
  <c r="AY64" i="1"/>
  <c r="J37" i="10"/>
  <c r="AX64" i="1"/>
  <c r="BI217" i="10"/>
  <c r="BH217" i="10"/>
  <c r="BG217" i="10"/>
  <c r="BF217" i="10"/>
  <c r="T217" i="10"/>
  <c r="R217" i="10"/>
  <c r="P217" i="10"/>
  <c r="BK217" i="10"/>
  <c r="J217" i="10"/>
  <c r="BE217" i="10"/>
  <c r="BI213" i="10"/>
  <c r="BH213" i="10"/>
  <c r="BG213" i="10"/>
  <c r="BF213" i="10"/>
  <c r="T213" i="10"/>
  <c r="R213" i="10"/>
  <c r="R205" i="10" s="1"/>
  <c r="P213" i="10"/>
  <c r="BK213" i="10"/>
  <c r="J213" i="10"/>
  <c r="BE213" i="10"/>
  <c r="BI211" i="10"/>
  <c r="BH211" i="10"/>
  <c r="BG211" i="10"/>
  <c r="BF211" i="10"/>
  <c r="T211" i="10"/>
  <c r="R211" i="10"/>
  <c r="P211" i="10"/>
  <c r="BK211" i="10"/>
  <c r="BK205" i="10" s="1"/>
  <c r="J205" i="10" s="1"/>
  <c r="J70" i="10" s="1"/>
  <c r="J211" i="10"/>
  <c r="BE211" i="10"/>
  <c r="BI206" i="10"/>
  <c r="BH206" i="10"/>
  <c r="BG206" i="10"/>
  <c r="BF206" i="10"/>
  <c r="T206" i="10"/>
  <c r="T205" i="10"/>
  <c r="R206" i="10"/>
  <c r="P206" i="10"/>
  <c r="P205" i="10"/>
  <c r="BK206" i="10"/>
  <c r="J206" i="10"/>
  <c r="BE206" i="10" s="1"/>
  <c r="BI203" i="10"/>
  <c r="BH203" i="10"/>
  <c r="BG203" i="10"/>
  <c r="BF203" i="10"/>
  <c r="T203" i="10"/>
  <c r="T202" i="10"/>
  <c r="R203" i="10"/>
  <c r="R202" i="10"/>
  <c r="P203" i="10"/>
  <c r="P202" i="10"/>
  <c r="BK203" i="10"/>
  <c r="BK202" i="10"/>
  <c r="J202" i="10" s="1"/>
  <c r="J69" i="10" s="1"/>
  <c r="J203" i="10"/>
  <c r="BE203" i="10" s="1"/>
  <c r="BI200" i="10"/>
  <c r="BH200" i="10"/>
  <c r="BG200" i="10"/>
  <c r="BF200" i="10"/>
  <c r="T200" i="10"/>
  <c r="T199" i="10"/>
  <c r="R200" i="10"/>
  <c r="R199" i="10"/>
  <c r="P200" i="10"/>
  <c r="P199" i="10"/>
  <c r="BK200" i="10"/>
  <c r="BK199" i="10"/>
  <c r="J199" i="10" s="1"/>
  <c r="J68" i="10" s="1"/>
  <c r="J200" i="10"/>
  <c r="BE200" i="10" s="1"/>
  <c r="BI178" i="10"/>
  <c r="BH178" i="10"/>
  <c r="BG178" i="10"/>
  <c r="BF178" i="10"/>
  <c r="T178" i="10"/>
  <c r="T177" i="10"/>
  <c r="R178" i="10"/>
  <c r="R177" i="10"/>
  <c r="P178" i="10"/>
  <c r="P177" i="10"/>
  <c r="BK178" i="10"/>
  <c r="BK177" i="10"/>
  <c r="J177" i="10" s="1"/>
  <c r="J67" i="10" s="1"/>
  <c r="J178" i="10"/>
  <c r="BE178" i="10" s="1"/>
  <c r="BI176" i="10"/>
  <c r="BH176" i="10"/>
  <c r="BG176" i="10"/>
  <c r="BF176" i="10"/>
  <c r="T176" i="10"/>
  <c r="R176" i="10"/>
  <c r="P176" i="10"/>
  <c r="BK176" i="10"/>
  <c r="J176" i="10"/>
  <c r="BE176" i="10"/>
  <c r="BI174" i="10"/>
  <c r="BH174" i="10"/>
  <c r="BG174" i="10"/>
  <c r="BF174" i="10"/>
  <c r="T174" i="10"/>
  <c r="R174" i="10"/>
  <c r="P174" i="10"/>
  <c r="BK174" i="10"/>
  <c r="J174" i="10"/>
  <c r="BE174" i="10"/>
  <c r="BI171" i="10"/>
  <c r="BH171" i="10"/>
  <c r="BG171" i="10"/>
  <c r="BF171" i="10"/>
  <c r="T171" i="10"/>
  <c r="R171" i="10"/>
  <c r="P171" i="10"/>
  <c r="BK171" i="10"/>
  <c r="J171" i="10"/>
  <c r="BE171" i="10"/>
  <c r="BI168" i="10"/>
  <c r="BH168" i="10"/>
  <c r="BG168" i="10"/>
  <c r="BF168" i="10"/>
  <c r="T168" i="10"/>
  <c r="R168" i="10"/>
  <c r="P168" i="10"/>
  <c r="BK168" i="10"/>
  <c r="J168" i="10"/>
  <c r="BE168" i="10"/>
  <c r="BI165" i="10"/>
  <c r="BH165" i="10"/>
  <c r="BG165" i="10"/>
  <c r="BF165" i="10"/>
  <c r="T165" i="10"/>
  <c r="R165" i="10"/>
  <c r="P165" i="10"/>
  <c r="BK165" i="10"/>
  <c r="J165" i="10"/>
  <c r="BE165" i="10"/>
  <c r="BI162" i="10"/>
  <c r="BH162" i="10"/>
  <c r="BG162" i="10"/>
  <c r="BF162" i="10"/>
  <c r="T162" i="10"/>
  <c r="R162" i="10"/>
  <c r="P162" i="10"/>
  <c r="BK162" i="10"/>
  <c r="J162" i="10"/>
  <c r="BE162" i="10"/>
  <c r="BI159" i="10"/>
  <c r="BH159" i="10"/>
  <c r="BG159" i="10"/>
  <c r="BF159" i="10"/>
  <c r="T159" i="10"/>
  <c r="R159" i="10"/>
  <c r="P159" i="10"/>
  <c r="BK159" i="10"/>
  <c r="J159" i="10"/>
  <c r="BE159" i="10"/>
  <c r="BI156" i="10"/>
  <c r="BH156" i="10"/>
  <c r="BG156" i="10"/>
  <c r="BF156" i="10"/>
  <c r="T156" i="10"/>
  <c r="R156" i="10"/>
  <c r="P156" i="10"/>
  <c r="BK156" i="10"/>
  <c r="J156" i="10"/>
  <c r="BE156" i="10"/>
  <c r="BI153" i="10"/>
  <c r="BH153" i="10"/>
  <c r="BG153" i="10"/>
  <c r="BF153" i="10"/>
  <c r="T153" i="10"/>
  <c r="R153" i="10"/>
  <c r="P153" i="10"/>
  <c r="BK153" i="10"/>
  <c r="J153" i="10"/>
  <c r="BE153" i="10"/>
  <c r="BI149" i="10"/>
  <c r="BH149" i="10"/>
  <c r="BG149" i="10"/>
  <c r="BF149" i="10"/>
  <c r="T149" i="10"/>
  <c r="R149" i="10"/>
  <c r="P149" i="10"/>
  <c r="BK149" i="10"/>
  <c r="J149" i="10"/>
  <c r="BE149" i="10"/>
  <c r="BI146" i="10"/>
  <c r="BH146" i="10"/>
  <c r="BG146" i="10"/>
  <c r="BF146" i="10"/>
  <c r="T146" i="10"/>
  <c r="R146" i="10"/>
  <c r="P146" i="10"/>
  <c r="BK146" i="10"/>
  <c r="J146" i="10"/>
  <c r="BE146" i="10"/>
  <c r="BI143" i="10"/>
  <c r="BH143" i="10"/>
  <c r="BG143" i="10"/>
  <c r="BF143" i="10"/>
  <c r="T143" i="10"/>
  <c r="R143" i="10"/>
  <c r="P143" i="10"/>
  <c r="BK143" i="10"/>
  <c r="J143" i="10"/>
  <c r="BE143" i="10"/>
  <c r="BI141" i="10"/>
  <c r="BH141" i="10"/>
  <c r="BG141" i="10"/>
  <c r="BF141" i="10"/>
  <c r="T141" i="10"/>
  <c r="R141" i="10"/>
  <c r="P141" i="10"/>
  <c r="BK141" i="10"/>
  <c r="J141" i="10"/>
  <c r="BE141" i="10"/>
  <c r="BI137" i="10"/>
  <c r="BH137" i="10"/>
  <c r="BG137" i="10"/>
  <c r="BF137" i="10"/>
  <c r="T137" i="10"/>
  <c r="R137" i="10"/>
  <c r="P137" i="10"/>
  <c r="BK137" i="10"/>
  <c r="J137" i="10"/>
  <c r="BE137" i="10"/>
  <c r="BI134" i="10"/>
  <c r="BH134" i="10"/>
  <c r="BG134" i="10"/>
  <c r="BF134" i="10"/>
  <c r="T134" i="10"/>
  <c r="R134" i="10"/>
  <c r="P134" i="10"/>
  <c r="BK134" i="10"/>
  <c r="J134" i="10"/>
  <c r="BE134" i="10"/>
  <c r="BI130" i="10"/>
  <c r="BH130" i="10"/>
  <c r="BG130" i="10"/>
  <c r="BF130" i="10"/>
  <c r="T130" i="10"/>
  <c r="R130" i="10"/>
  <c r="P130" i="10"/>
  <c r="BK130" i="10"/>
  <c r="J130" i="10"/>
  <c r="BE130" i="10"/>
  <c r="BI127" i="10"/>
  <c r="BH127" i="10"/>
  <c r="BG127" i="10"/>
  <c r="BF127" i="10"/>
  <c r="T127" i="10"/>
  <c r="R127" i="10"/>
  <c r="P127" i="10"/>
  <c r="BK127" i="10"/>
  <c r="J127" i="10"/>
  <c r="BE127" i="10"/>
  <c r="BI120" i="10"/>
  <c r="BH120" i="10"/>
  <c r="BG120" i="10"/>
  <c r="BF120" i="10"/>
  <c r="T120" i="10"/>
  <c r="R120" i="10"/>
  <c r="P120" i="10"/>
  <c r="BK120" i="10"/>
  <c r="J120" i="10"/>
  <c r="BE120" i="10"/>
  <c r="BI117" i="10"/>
  <c r="BH117" i="10"/>
  <c r="BG117" i="10"/>
  <c r="BF117" i="10"/>
  <c r="T117" i="10"/>
  <c r="R117" i="10"/>
  <c r="R103" i="10" s="1"/>
  <c r="P117" i="10"/>
  <c r="BK117" i="10"/>
  <c r="J117" i="10"/>
  <c r="BE117" i="10"/>
  <c r="BI111" i="10"/>
  <c r="BH111" i="10"/>
  <c r="BG111" i="10"/>
  <c r="BF111" i="10"/>
  <c r="T111" i="10"/>
  <c r="R111" i="10"/>
  <c r="P111" i="10"/>
  <c r="BK111" i="10"/>
  <c r="BK103" i="10" s="1"/>
  <c r="J103" i="10" s="1"/>
  <c r="J66" i="10" s="1"/>
  <c r="J111" i="10"/>
  <c r="BE111" i="10"/>
  <c r="BI104" i="10"/>
  <c r="BH104" i="10"/>
  <c r="BG104" i="10"/>
  <c r="BF104" i="10"/>
  <c r="T104" i="10"/>
  <c r="T103" i="10"/>
  <c r="R104" i="10"/>
  <c r="P104" i="10"/>
  <c r="P103" i="10"/>
  <c r="BK104" i="10"/>
  <c r="J104" i="10"/>
  <c r="BE104" i="10" s="1"/>
  <c r="J35" i="10" s="1"/>
  <c r="AV64" i="1" s="1"/>
  <c r="BI101" i="10"/>
  <c r="BH101" i="10"/>
  <c r="BG101" i="10"/>
  <c r="BF101" i="10"/>
  <c r="T101" i="10"/>
  <c r="R101" i="10"/>
  <c r="P101" i="10"/>
  <c r="BK101" i="10"/>
  <c r="J101" i="10"/>
  <c r="BE101" i="10"/>
  <c r="BI99" i="10"/>
  <c r="BH99" i="10"/>
  <c r="BG99" i="10"/>
  <c r="BF99" i="10"/>
  <c r="T99" i="10"/>
  <c r="R99" i="10"/>
  <c r="P99" i="10"/>
  <c r="BK99" i="10"/>
  <c r="J99" i="10"/>
  <c r="BE99" i="10"/>
  <c r="BI97" i="10"/>
  <c r="BH97" i="10"/>
  <c r="BG97" i="10"/>
  <c r="BF97" i="10"/>
  <c r="T97" i="10"/>
  <c r="R97" i="10"/>
  <c r="P97" i="10"/>
  <c r="BK97" i="10"/>
  <c r="J97" i="10"/>
  <c r="BE97" i="10"/>
  <c r="BI95" i="10"/>
  <c r="F39" i="10"/>
  <c r="BD64" i="1" s="1"/>
  <c r="BH95" i="10"/>
  <c r="BG95" i="10"/>
  <c r="F37" i="10"/>
  <c r="BB64" i="1" s="1"/>
  <c r="BF95" i="10"/>
  <c r="J36" i="10" s="1"/>
  <c r="AW64" i="1" s="1"/>
  <c r="T95" i="10"/>
  <c r="T94" i="10"/>
  <c r="R95" i="10"/>
  <c r="R94" i="10"/>
  <c r="R93" i="10" s="1"/>
  <c r="R92" i="10" s="1"/>
  <c r="P95" i="10"/>
  <c r="P94" i="10"/>
  <c r="BK95" i="10"/>
  <c r="BK94" i="10" s="1"/>
  <c r="J95" i="10"/>
  <c r="BE95" i="10" s="1"/>
  <c r="J89" i="10"/>
  <c r="J88" i="10"/>
  <c r="F88" i="10"/>
  <c r="F86" i="10"/>
  <c r="E84" i="10"/>
  <c r="J59" i="10"/>
  <c r="J58" i="10"/>
  <c r="F58" i="10"/>
  <c r="F56" i="10"/>
  <c r="E54" i="10"/>
  <c r="J20" i="10"/>
  <c r="E20" i="10"/>
  <c r="F89" i="10" s="1"/>
  <c r="F59" i="10"/>
  <c r="J19" i="10"/>
  <c r="J14" i="10"/>
  <c r="J86" i="10" s="1"/>
  <c r="J56" i="10"/>
  <c r="E7" i="10"/>
  <c r="E50" i="10" s="1"/>
  <c r="E80" i="10"/>
  <c r="J39" i="9"/>
  <c r="J38" i="9"/>
  <c r="AY63" i="1"/>
  <c r="J37" i="9"/>
  <c r="AX63" i="1"/>
  <c r="BI217" i="9"/>
  <c r="BH217" i="9"/>
  <c r="BG217" i="9"/>
  <c r="BF217" i="9"/>
  <c r="T217" i="9"/>
  <c r="R217" i="9"/>
  <c r="P217" i="9"/>
  <c r="BK217" i="9"/>
  <c r="J217" i="9"/>
  <c r="BE217" i="9"/>
  <c r="BI213" i="9"/>
  <c r="BH213" i="9"/>
  <c r="BG213" i="9"/>
  <c r="BF213" i="9"/>
  <c r="T213" i="9"/>
  <c r="R213" i="9"/>
  <c r="R205" i="9" s="1"/>
  <c r="P213" i="9"/>
  <c r="BK213" i="9"/>
  <c r="J213" i="9"/>
  <c r="BE213" i="9"/>
  <c r="BI211" i="9"/>
  <c r="BH211" i="9"/>
  <c r="BG211" i="9"/>
  <c r="BF211" i="9"/>
  <c r="T211" i="9"/>
  <c r="R211" i="9"/>
  <c r="P211" i="9"/>
  <c r="BK211" i="9"/>
  <c r="BK205" i="9" s="1"/>
  <c r="J205" i="9" s="1"/>
  <c r="J70" i="9" s="1"/>
  <c r="J211" i="9"/>
  <c r="BE211" i="9"/>
  <c r="BI206" i="9"/>
  <c r="BH206" i="9"/>
  <c r="BG206" i="9"/>
  <c r="BF206" i="9"/>
  <c r="T206" i="9"/>
  <c r="T205" i="9"/>
  <c r="R206" i="9"/>
  <c r="P206" i="9"/>
  <c r="P205" i="9"/>
  <c r="BK206" i="9"/>
  <c r="J206" i="9"/>
  <c r="BE206" i="9" s="1"/>
  <c r="BI203" i="9"/>
  <c r="BH203" i="9"/>
  <c r="BG203" i="9"/>
  <c r="BF203" i="9"/>
  <c r="T203" i="9"/>
  <c r="T202" i="9"/>
  <c r="R203" i="9"/>
  <c r="R202" i="9"/>
  <c r="P203" i="9"/>
  <c r="P202" i="9"/>
  <c r="BK203" i="9"/>
  <c r="BK202" i="9"/>
  <c r="J202" i="9" s="1"/>
  <c r="J69" i="9" s="1"/>
  <c r="J203" i="9"/>
  <c r="BE203" i="9" s="1"/>
  <c r="BI200" i="9"/>
  <c r="BH200" i="9"/>
  <c r="BG200" i="9"/>
  <c r="BF200" i="9"/>
  <c r="T200" i="9"/>
  <c r="T199" i="9"/>
  <c r="R200" i="9"/>
  <c r="R199" i="9"/>
  <c r="P200" i="9"/>
  <c r="P199" i="9"/>
  <c r="BK200" i="9"/>
  <c r="BK199" i="9"/>
  <c r="J199" i="9" s="1"/>
  <c r="J68" i="9" s="1"/>
  <c r="J200" i="9"/>
  <c r="BE200" i="9" s="1"/>
  <c r="BI178" i="9"/>
  <c r="BH178" i="9"/>
  <c r="BG178" i="9"/>
  <c r="BF178" i="9"/>
  <c r="T178" i="9"/>
  <c r="T177" i="9"/>
  <c r="R178" i="9"/>
  <c r="R177" i="9" s="1"/>
  <c r="P178" i="9"/>
  <c r="P177" i="9"/>
  <c r="BK178" i="9"/>
  <c r="BK177" i="9" s="1"/>
  <c r="J177" i="9" s="1"/>
  <c r="J67" i="9" s="1"/>
  <c r="J178" i="9"/>
  <c r="BE178" i="9" s="1"/>
  <c r="BI176" i="9"/>
  <c r="BH176" i="9"/>
  <c r="BG176" i="9"/>
  <c r="BF176" i="9"/>
  <c r="T176" i="9"/>
  <c r="R176" i="9"/>
  <c r="P176" i="9"/>
  <c r="BK176" i="9"/>
  <c r="J176" i="9"/>
  <c r="BE176" i="9"/>
  <c r="BI174" i="9"/>
  <c r="BH174" i="9"/>
  <c r="BG174" i="9"/>
  <c r="BF174" i="9"/>
  <c r="T174" i="9"/>
  <c r="R174" i="9"/>
  <c r="P174" i="9"/>
  <c r="BK174" i="9"/>
  <c r="J174" i="9"/>
  <c r="BE174" i="9" s="1"/>
  <c r="BI171" i="9"/>
  <c r="BH171" i="9"/>
  <c r="BG171" i="9"/>
  <c r="BF171" i="9"/>
  <c r="T171" i="9"/>
  <c r="R171" i="9"/>
  <c r="P171" i="9"/>
  <c r="BK171" i="9"/>
  <c r="J171" i="9"/>
  <c r="BE171" i="9"/>
  <c r="BI168" i="9"/>
  <c r="BH168" i="9"/>
  <c r="BG168" i="9"/>
  <c r="BF168" i="9"/>
  <c r="T168" i="9"/>
  <c r="R168" i="9"/>
  <c r="P168" i="9"/>
  <c r="BK168" i="9"/>
  <c r="J168" i="9"/>
  <c r="BE168" i="9"/>
  <c r="BI165" i="9"/>
  <c r="BH165" i="9"/>
  <c r="BG165" i="9"/>
  <c r="BF165" i="9"/>
  <c r="T165" i="9"/>
  <c r="R165" i="9"/>
  <c r="P165" i="9"/>
  <c r="BK165" i="9"/>
  <c r="J165" i="9"/>
  <c r="BE165" i="9"/>
  <c r="BI162" i="9"/>
  <c r="BH162" i="9"/>
  <c r="BG162" i="9"/>
  <c r="BF162" i="9"/>
  <c r="T162" i="9"/>
  <c r="R162" i="9"/>
  <c r="P162" i="9"/>
  <c r="BK162" i="9"/>
  <c r="J162" i="9"/>
  <c r="BE162" i="9"/>
  <c r="BI159" i="9"/>
  <c r="BH159" i="9"/>
  <c r="BG159" i="9"/>
  <c r="BF159" i="9"/>
  <c r="T159" i="9"/>
  <c r="R159" i="9"/>
  <c r="P159" i="9"/>
  <c r="BK159" i="9"/>
  <c r="J159" i="9"/>
  <c r="BE159" i="9"/>
  <c r="BI156" i="9"/>
  <c r="BH156" i="9"/>
  <c r="BG156" i="9"/>
  <c r="BF156" i="9"/>
  <c r="T156" i="9"/>
  <c r="R156" i="9"/>
  <c r="P156" i="9"/>
  <c r="BK156" i="9"/>
  <c r="J156" i="9"/>
  <c r="BE156" i="9"/>
  <c r="BI153" i="9"/>
  <c r="BH153" i="9"/>
  <c r="BG153" i="9"/>
  <c r="BF153" i="9"/>
  <c r="T153" i="9"/>
  <c r="R153" i="9"/>
  <c r="P153" i="9"/>
  <c r="BK153" i="9"/>
  <c r="J153" i="9"/>
  <c r="BE153" i="9"/>
  <c r="BI149" i="9"/>
  <c r="BH149" i="9"/>
  <c r="BG149" i="9"/>
  <c r="BF149" i="9"/>
  <c r="T149" i="9"/>
  <c r="R149" i="9"/>
  <c r="P149" i="9"/>
  <c r="BK149" i="9"/>
  <c r="J149" i="9"/>
  <c r="BE149" i="9"/>
  <c r="BI146" i="9"/>
  <c r="BH146" i="9"/>
  <c r="BG146" i="9"/>
  <c r="BF146" i="9"/>
  <c r="T146" i="9"/>
  <c r="R146" i="9"/>
  <c r="P146" i="9"/>
  <c r="BK146" i="9"/>
  <c r="J146" i="9"/>
  <c r="BE146" i="9"/>
  <c r="BI143" i="9"/>
  <c r="BH143" i="9"/>
  <c r="BG143" i="9"/>
  <c r="BF143" i="9"/>
  <c r="T143" i="9"/>
  <c r="R143" i="9"/>
  <c r="P143" i="9"/>
  <c r="BK143" i="9"/>
  <c r="J143" i="9"/>
  <c r="BE143" i="9"/>
  <c r="BI141" i="9"/>
  <c r="BH141" i="9"/>
  <c r="BG141" i="9"/>
  <c r="BF141" i="9"/>
  <c r="T141" i="9"/>
  <c r="R141" i="9"/>
  <c r="P141" i="9"/>
  <c r="BK141" i="9"/>
  <c r="J141" i="9"/>
  <c r="BE141" i="9"/>
  <c r="BI137" i="9"/>
  <c r="BH137" i="9"/>
  <c r="BG137" i="9"/>
  <c r="BF137" i="9"/>
  <c r="T137" i="9"/>
  <c r="R137" i="9"/>
  <c r="P137" i="9"/>
  <c r="BK137" i="9"/>
  <c r="J137" i="9"/>
  <c r="BE137" i="9"/>
  <c r="BI134" i="9"/>
  <c r="BH134" i="9"/>
  <c r="BG134" i="9"/>
  <c r="BF134" i="9"/>
  <c r="T134" i="9"/>
  <c r="R134" i="9"/>
  <c r="P134" i="9"/>
  <c r="BK134" i="9"/>
  <c r="J134" i="9"/>
  <c r="BE134" i="9"/>
  <c r="BI130" i="9"/>
  <c r="BH130" i="9"/>
  <c r="BG130" i="9"/>
  <c r="BF130" i="9"/>
  <c r="T130" i="9"/>
  <c r="R130" i="9"/>
  <c r="P130" i="9"/>
  <c r="BK130" i="9"/>
  <c r="J130" i="9"/>
  <c r="BE130" i="9"/>
  <c r="BI127" i="9"/>
  <c r="BH127" i="9"/>
  <c r="BG127" i="9"/>
  <c r="BF127" i="9"/>
  <c r="T127" i="9"/>
  <c r="R127" i="9"/>
  <c r="P127" i="9"/>
  <c r="BK127" i="9"/>
  <c r="J127" i="9"/>
  <c r="BE127" i="9"/>
  <c r="BI120" i="9"/>
  <c r="BH120" i="9"/>
  <c r="BG120" i="9"/>
  <c r="BF120" i="9"/>
  <c r="T120" i="9"/>
  <c r="R120" i="9"/>
  <c r="P120" i="9"/>
  <c r="BK120" i="9"/>
  <c r="J120" i="9"/>
  <c r="BE120" i="9"/>
  <c r="BI117" i="9"/>
  <c r="BH117" i="9"/>
  <c r="BG117" i="9"/>
  <c r="BF117" i="9"/>
  <c r="T117" i="9"/>
  <c r="R117" i="9"/>
  <c r="P117" i="9"/>
  <c r="BK117" i="9"/>
  <c r="J117" i="9"/>
  <c r="BE117" i="9"/>
  <c r="BI111" i="9"/>
  <c r="BH111" i="9"/>
  <c r="BG111" i="9"/>
  <c r="BF111" i="9"/>
  <c r="T111" i="9"/>
  <c r="R111" i="9"/>
  <c r="P111" i="9"/>
  <c r="BK111" i="9"/>
  <c r="J111" i="9"/>
  <c r="BE111" i="9"/>
  <c r="BI104" i="9"/>
  <c r="BH104" i="9"/>
  <c r="BG104" i="9"/>
  <c r="BF104" i="9"/>
  <c r="T104" i="9"/>
  <c r="T103" i="9"/>
  <c r="R104" i="9"/>
  <c r="P104" i="9"/>
  <c r="P103" i="9"/>
  <c r="BK104" i="9"/>
  <c r="J104" i="9"/>
  <c r="BE104" i="9" s="1"/>
  <c r="BI101" i="9"/>
  <c r="BH101" i="9"/>
  <c r="BG101" i="9"/>
  <c r="BF101" i="9"/>
  <c r="T101" i="9"/>
  <c r="R101" i="9"/>
  <c r="P101" i="9"/>
  <c r="BK101" i="9"/>
  <c r="J101" i="9"/>
  <c r="BE101" i="9"/>
  <c r="BI99" i="9"/>
  <c r="BH99" i="9"/>
  <c r="BG99" i="9"/>
  <c r="BF99" i="9"/>
  <c r="T99" i="9"/>
  <c r="R99" i="9"/>
  <c r="P99" i="9"/>
  <c r="BK99" i="9"/>
  <c r="J99" i="9"/>
  <c r="BE99" i="9"/>
  <c r="BI97" i="9"/>
  <c r="BH97" i="9"/>
  <c r="BG97" i="9"/>
  <c r="BF97" i="9"/>
  <c r="T97" i="9"/>
  <c r="R97" i="9"/>
  <c r="R94" i="9" s="1"/>
  <c r="P97" i="9"/>
  <c r="BK97" i="9"/>
  <c r="J97" i="9"/>
  <c r="BE97" i="9"/>
  <c r="BI95" i="9"/>
  <c r="F39" i="9"/>
  <c r="BD63" i="1" s="1"/>
  <c r="BH95" i="9"/>
  <c r="BG95" i="9"/>
  <c r="F37" i="9"/>
  <c r="BB63" i="1" s="1"/>
  <c r="BF95" i="9"/>
  <c r="J36" i="9" s="1"/>
  <c r="AW63" i="1" s="1"/>
  <c r="T95" i="9"/>
  <c r="T94" i="9"/>
  <c r="R95" i="9"/>
  <c r="P95" i="9"/>
  <c r="P94" i="9"/>
  <c r="BK95" i="9"/>
  <c r="BK94" i="9" s="1"/>
  <c r="J95" i="9"/>
  <c r="BE95" i="9" s="1"/>
  <c r="J35" i="9"/>
  <c r="AV63" i="1" s="1"/>
  <c r="J89" i="9"/>
  <c r="J88" i="9"/>
  <c r="F88" i="9"/>
  <c r="F86" i="9"/>
  <c r="E84" i="9"/>
  <c r="J59" i="9"/>
  <c r="J58" i="9"/>
  <c r="F58" i="9"/>
  <c r="F56" i="9"/>
  <c r="E54" i="9"/>
  <c r="J20" i="9"/>
  <c r="E20" i="9"/>
  <c r="F89" i="9" s="1"/>
  <c r="F59" i="9"/>
  <c r="J19" i="9"/>
  <c r="J14" i="9"/>
  <c r="J86" i="9" s="1"/>
  <c r="J56" i="9"/>
  <c r="E7" i="9"/>
  <c r="E50" i="9" s="1"/>
  <c r="E80" i="9"/>
  <c r="J39" i="8"/>
  <c r="J38" i="8"/>
  <c r="AY62" i="1"/>
  <c r="J37" i="8"/>
  <c r="AX62" i="1"/>
  <c r="BI217" i="8"/>
  <c r="BH217" i="8"/>
  <c r="BG217" i="8"/>
  <c r="BF217" i="8"/>
  <c r="T217" i="8"/>
  <c r="R217" i="8"/>
  <c r="P217" i="8"/>
  <c r="BK217" i="8"/>
  <c r="J217" i="8"/>
  <c r="BE217" i="8"/>
  <c r="BI213" i="8"/>
  <c r="BH213" i="8"/>
  <c r="BG213" i="8"/>
  <c r="BF213" i="8"/>
  <c r="T213" i="8"/>
  <c r="R213" i="8"/>
  <c r="R205" i="8" s="1"/>
  <c r="P213" i="8"/>
  <c r="BK213" i="8"/>
  <c r="J213" i="8"/>
  <c r="BE213" i="8"/>
  <c r="BI211" i="8"/>
  <c r="BH211" i="8"/>
  <c r="BG211" i="8"/>
  <c r="BF211" i="8"/>
  <c r="T211" i="8"/>
  <c r="R211" i="8"/>
  <c r="P211" i="8"/>
  <c r="BK211" i="8"/>
  <c r="BK205" i="8" s="1"/>
  <c r="J205" i="8" s="1"/>
  <c r="J70" i="8" s="1"/>
  <c r="J211" i="8"/>
  <c r="BE211" i="8"/>
  <c r="BI206" i="8"/>
  <c r="BH206" i="8"/>
  <c r="BG206" i="8"/>
  <c r="BF206" i="8"/>
  <c r="T206" i="8"/>
  <c r="T205" i="8"/>
  <c r="R206" i="8"/>
  <c r="P206" i="8"/>
  <c r="P205" i="8"/>
  <c r="BK206" i="8"/>
  <c r="J206" i="8"/>
  <c r="BE206" i="8" s="1"/>
  <c r="BI203" i="8"/>
  <c r="BH203" i="8"/>
  <c r="BG203" i="8"/>
  <c r="BF203" i="8"/>
  <c r="T203" i="8"/>
  <c r="T202" i="8"/>
  <c r="R203" i="8"/>
  <c r="R202" i="8"/>
  <c r="P203" i="8"/>
  <c r="P202" i="8"/>
  <c r="BK203" i="8"/>
  <c r="BK202" i="8"/>
  <c r="J202" i="8" s="1"/>
  <c r="J69" i="8" s="1"/>
  <c r="J203" i="8"/>
  <c r="BE203" i="8" s="1"/>
  <c r="BI200" i="8"/>
  <c r="BH200" i="8"/>
  <c r="BG200" i="8"/>
  <c r="BF200" i="8"/>
  <c r="T200" i="8"/>
  <c r="T199" i="8"/>
  <c r="R200" i="8"/>
  <c r="R199" i="8" s="1"/>
  <c r="P200" i="8"/>
  <c r="P199" i="8"/>
  <c r="BK200" i="8"/>
  <c r="BK199" i="8" s="1"/>
  <c r="J199" i="8" s="1"/>
  <c r="J68" i="8" s="1"/>
  <c r="J200" i="8"/>
  <c r="BE200" i="8" s="1"/>
  <c r="BI178" i="8"/>
  <c r="BH178" i="8"/>
  <c r="BG178" i="8"/>
  <c r="BF178" i="8"/>
  <c r="T178" i="8"/>
  <c r="T177" i="8"/>
  <c r="R178" i="8"/>
  <c r="R177" i="8" s="1"/>
  <c r="P178" i="8"/>
  <c r="P177" i="8"/>
  <c r="BK178" i="8"/>
  <c r="BK177" i="8" s="1"/>
  <c r="J177" i="8" s="1"/>
  <c r="J67" i="8" s="1"/>
  <c r="J178" i="8"/>
  <c r="BE178" i="8" s="1"/>
  <c r="BI176" i="8"/>
  <c r="BH176" i="8"/>
  <c r="BG176" i="8"/>
  <c r="BF176" i="8"/>
  <c r="T176" i="8"/>
  <c r="R176" i="8"/>
  <c r="P176" i="8"/>
  <c r="BK176" i="8"/>
  <c r="J176" i="8"/>
  <c r="BE176" i="8"/>
  <c r="BI174" i="8"/>
  <c r="BH174" i="8"/>
  <c r="BG174" i="8"/>
  <c r="BF174" i="8"/>
  <c r="T174" i="8"/>
  <c r="R174" i="8"/>
  <c r="P174" i="8"/>
  <c r="BK174" i="8"/>
  <c r="J174" i="8"/>
  <c r="BE174" i="8" s="1"/>
  <c r="BI171" i="8"/>
  <c r="BH171" i="8"/>
  <c r="BG171" i="8"/>
  <c r="BF171" i="8"/>
  <c r="T171" i="8"/>
  <c r="R171" i="8"/>
  <c r="P171" i="8"/>
  <c r="BK171" i="8"/>
  <c r="J171" i="8"/>
  <c r="BE171" i="8"/>
  <c r="BI168" i="8"/>
  <c r="BH168" i="8"/>
  <c r="BG168" i="8"/>
  <c r="BF168" i="8"/>
  <c r="T168" i="8"/>
  <c r="R168" i="8"/>
  <c r="P168" i="8"/>
  <c r="BK168" i="8"/>
  <c r="J168" i="8"/>
  <c r="BE168" i="8" s="1"/>
  <c r="BI165" i="8"/>
  <c r="BH165" i="8"/>
  <c r="BG165" i="8"/>
  <c r="BF165" i="8"/>
  <c r="T165" i="8"/>
  <c r="R165" i="8"/>
  <c r="P165" i="8"/>
  <c r="BK165" i="8"/>
  <c r="J165" i="8"/>
  <c r="BE165" i="8"/>
  <c r="BI162" i="8"/>
  <c r="BH162" i="8"/>
  <c r="BG162" i="8"/>
  <c r="BF162" i="8"/>
  <c r="T162" i="8"/>
  <c r="R162" i="8"/>
  <c r="P162" i="8"/>
  <c r="BK162" i="8"/>
  <c r="J162" i="8"/>
  <c r="BE162" i="8"/>
  <c r="BI159" i="8"/>
  <c r="BH159" i="8"/>
  <c r="BG159" i="8"/>
  <c r="BF159" i="8"/>
  <c r="T159" i="8"/>
  <c r="R159" i="8"/>
  <c r="P159" i="8"/>
  <c r="BK159" i="8"/>
  <c r="J159" i="8"/>
  <c r="BE159" i="8"/>
  <c r="BI156" i="8"/>
  <c r="BH156" i="8"/>
  <c r="BG156" i="8"/>
  <c r="BF156" i="8"/>
  <c r="T156" i="8"/>
  <c r="R156" i="8"/>
  <c r="P156" i="8"/>
  <c r="BK156" i="8"/>
  <c r="J156" i="8"/>
  <c r="BE156" i="8"/>
  <c r="BI153" i="8"/>
  <c r="BH153" i="8"/>
  <c r="BG153" i="8"/>
  <c r="BF153" i="8"/>
  <c r="T153" i="8"/>
  <c r="R153" i="8"/>
  <c r="P153" i="8"/>
  <c r="BK153" i="8"/>
  <c r="J153" i="8"/>
  <c r="BE153" i="8"/>
  <c r="BI149" i="8"/>
  <c r="BH149" i="8"/>
  <c r="BG149" i="8"/>
  <c r="BF149" i="8"/>
  <c r="T149" i="8"/>
  <c r="R149" i="8"/>
  <c r="P149" i="8"/>
  <c r="BK149" i="8"/>
  <c r="J149" i="8"/>
  <c r="BE149" i="8"/>
  <c r="BI146" i="8"/>
  <c r="BH146" i="8"/>
  <c r="BG146" i="8"/>
  <c r="BF146" i="8"/>
  <c r="T146" i="8"/>
  <c r="R146" i="8"/>
  <c r="P146" i="8"/>
  <c r="BK146" i="8"/>
  <c r="J146" i="8"/>
  <c r="BE146" i="8"/>
  <c r="BI143" i="8"/>
  <c r="BH143" i="8"/>
  <c r="BG143" i="8"/>
  <c r="BF143" i="8"/>
  <c r="T143" i="8"/>
  <c r="R143" i="8"/>
  <c r="P143" i="8"/>
  <c r="BK143" i="8"/>
  <c r="J143" i="8"/>
  <c r="BE143" i="8"/>
  <c r="BI141" i="8"/>
  <c r="BH141" i="8"/>
  <c r="BG141" i="8"/>
  <c r="BF141" i="8"/>
  <c r="T141" i="8"/>
  <c r="R141" i="8"/>
  <c r="P141" i="8"/>
  <c r="BK141" i="8"/>
  <c r="J141" i="8"/>
  <c r="BE141" i="8"/>
  <c r="BI137" i="8"/>
  <c r="BH137" i="8"/>
  <c r="BG137" i="8"/>
  <c r="BF137" i="8"/>
  <c r="T137" i="8"/>
  <c r="R137" i="8"/>
  <c r="P137" i="8"/>
  <c r="BK137" i="8"/>
  <c r="J137" i="8"/>
  <c r="BE137" i="8"/>
  <c r="BI134" i="8"/>
  <c r="BH134" i="8"/>
  <c r="BG134" i="8"/>
  <c r="BF134" i="8"/>
  <c r="T134" i="8"/>
  <c r="R134" i="8"/>
  <c r="P134" i="8"/>
  <c r="BK134" i="8"/>
  <c r="J134" i="8"/>
  <c r="BE134" i="8"/>
  <c r="BI130" i="8"/>
  <c r="BH130" i="8"/>
  <c r="BG130" i="8"/>
  <c r="BF130" i="8"/>
  <c r="T130" i="8"/>
  <c r="R130" i="8"/>
  <c r="P130" i="8"/>
  <c r="BK130" i="8"/>
  <c r="J130" i="8"/>
  <c r="BE130" i="8"/>
  <c r="BI127" i="8"/>
  <c r="BH127" i="8"/>
  <c r="BG127" i="8"/>
  <c r="BF127" i="8"/>
  <c r="T127" i="8"/>
  <c r="R127" i="8"/>
  <c r="P127" i="8"/>
  <c r="BK127" i="8"/>
  <c r="J127" i="8"/>
  <c r="BE127" i="8"/>
  <c r="BI120" i="8"/>
  <c r="BH120" i="8"/>
  <c r="BG120" i="8"/>
  <c r="BF120" i="8"/>
  <c r="T120" i="8"/>
  <c r="R120" i="8"/>
  <c r="P120" i="8"/>
  <c r="BK120" i="8"/>
  <c r="J120" i="8"/>
  <c r="BE120" i="8"/>
  <c r="BI117" i="8"/>
  <c r="BH117" i="8"/>
  <c r="BG117" i="8"/>
  <c r="BF117" i="8"/>
  <c r="T117" i="8"/>
  <c r="R117" i="8"/>
  <c r="P117" i="8"/>
  <c r="BK117" i="8"/>
  <c r="J117" i="8"/>
  <c r="BE117" i="8"/>
  <c r="BI111" i="8"/>
  <c r="BH111" i="8"/>
  <c r="BG111" i="8"/>
  <c r="BF111" i="8"/>
  <c r="T111" i="8"/>
  <c r="R111" i="8"/>
  <c r="P111" i="8"/>
  <c r="BK111" i="8"/>
  <c r="J111" i="8"/>
  <c r="BE111" i="8"/>
  <c r="BI104" i="8"/>
  <c r="BH104" i="8"/>
  <c r="BG104" i="8"/>
  <c r="BF104" i="8"/>
  <c r="T104" i="8"/>
  <c r="T103" i="8"/>
  <c r="R104" i="8"/>
  <c r="P104" i="8"/>
  <c r="P103" i="8"/>
  <c r="BK104" i="8"/>
  <c r="J104" i="8"/>
  <c r="BE104" i="8" s="1"/>
  <c r="BI101" i="8"/>
  <c r="BH101" i="8"/>
  <c r="BG101" i="8"/>
  <c r="BF101" i="8"/>
  <c r="T101" i="8"/>
  <c r="R101" i="8"/>
  <c r="P101" i="8"/>
  <c r="BK101" i="8"/>
  <c r="J101" i="8"/>
  <c r="BE101" i="8"/>
  <c r="BI99" i="8"/>
  <c r="BH99" i="8"/>
  <c r="BG99" i="8"/>
  <c r="BF99" i="8"/>
  <c r="T99" i="8"/>
  <c r="R99" i="8"/>
  <c r="P99" i="8"/>
  <c r="BK99" i="8"/>
  <c r="J99" i="8"/>
  <c r="BE99" i="8"/>
  <c r="BI97" i="8"/>
  <c r="BH97" i="8"/>
  <c r="BG97" i="8"/>
  <c r="BF97" i="8"/>
  <c r="T97" i="8"/>
  <c r="R97" i="8"/>
  <c r="R94" i="8" s="1"/>
  <c r="P97" i="8"/>
  <c r="BK97" i="8"/>
  <c r="J97" i="8"/>
  <c r="BE97" i="8"/>
  <c r="J35" i="8" s="1"/>
  <c r="AV62" i="1" s="1"/>
  <c r="BI95" i="8"/>
  <c r="F39" i="8"/>
  <c r="BD62" i="1" s="1"/>
  <c r="BH95" i="8"/>
  <c r="BG95" i="8"/>
  <c r="F37" i="8"/>
  <c r="BB62" i="1" s="1"/>
  <c r="BF95" i="8"/>
  <c r="T95" i="8"/>
  <c r="T94" i="8"/>
  <c r="R95" i="8"/>
  <c r="P95" i="8"/>
  <c r="P94" i="8"/>
  <c r="BK95" i="8"/>
  <c r="J95" i="8"/>
  <c r="BE95" i="8" s="1"/>
  <c r="J89" i="8"/>
  <c r="J88" i="8"/>
  <c r="F88" i="8"/>
  <c r="F86" i="8"/>
  <c r="E84" i="8"/>
  <c r="J59" i="8"/>
  <c r="J58" i="8"/>
  <c r="F58" i="8"/>
  <c r="F56" i="8"/>
  <c r="E54" i="8"/>
  <c r="J20" i="8"/>
  <c r="E20" i="8"/>
  <c r="F89" i="8" s="1"/>
  <c r="F59" i="8"/>
  <c r="J19" i="8"/>
  <c r="J14" i="8"/>
  <c r="J86" i="8" s="1"/>
  <c r="J56" i="8"/>
  <c r="E7" i="8"/>
  <c r="E50" i="8" s="1"/>
  <c r="E80" i="8"/>
  <c r="J39" i="7"/>
  <c r="J38" i="7"/>
  <c r="AY61" i="1"/>
  <c r="J37" i="7"/>
  <c r="AX61" i="1"/>
  <c r="BI217" i="7"/>
  <c r="BH217" i="7"/>
  <c r="BG217" i="7"/>
  <c r="BF217" i="7"/>
  <c r="T217" i="7"/>
  <c r="R217" i="7"/>
  <c r="P217" i="7"/>
  <c r="BK217" i="7"/>
  <c r="J217" i="7"/>
  <c r="BE217" i="7"/>
  <c r="BI213" i="7"/>
  <c r="BH213" i="7"/>
  <c r="BG213" i="7"/>
  <c r="BF213" i="7"/>
  <c r="T213" i="7"/>
  <c r="R213" i="7"/>
  <c r="R205" i="7" s="1"/>
  <c r="P213" i="7"/>
  <c r="BK213" i="7"/>
  <c r="J213" i="7"/>
  <c r="BE213" i="7"/>
  <c r="BI211" i="7"/>
  <c r="BH211" i="7"/>
  <c r="BG211" i="7"/>
  <c r="BF211" i="7"/>
  <c r="T211" i="7"/>
  <c r="R211" i="7"/>
  <c r="P211" i="7"/>
  <c r="BK211" i="7"/>
  <c r="BK205" i="7" s="1"/>
  <c r="J205" i="7" s="1"/>
  <c r="J70" i="7" s="1"/>
  <c r="J211" i="7"/>
  <c r="BE211" i="7"/>
  <c r="BI206" i="7"/>
  <c r="BH206" i="7"/>
  <c r="BG206" i="7"/>
  <c r="BF206" i="7"/>
  <c r="T206" i="7"/>
  <c r="T205" i="7"/>
  <c r="R206" i="7"/>
  <c r="P206" i="7"/>
  <c r="P205" i="7"/>
  <c r="BK206" i="7"/>
  <c r="J206" i="7"/>
  <c r="BE206" i="7" s="1"/>
  <c r="BI203" i="7"/>
  <c r="BH203" i="7"/>
  <c r="BG203" i="7"/>
  <c r="BF203" i="7"/>
  <c r="T203" i="7"/>
  <c r="T202" i="7"/>
  <c r="R203" i="7"/>
  <c r="R202" i="7"/>
  <c r="P203" i="7"/>
  <c r="P202" i="7"/>
  <c r="BK203" i="7"/>
  <c r="BK202" i="7"/>
  <c r="J202" i="7" s="1"/>
  <c r="J69" i="7" s="1"/>
  <c r="J203" i="7"/>
  <c r="BE203" i="7" s="1"/>
  <c r="BI200" i="7"/>
  <c r="BH200" i="7"/>
  <c r="BG200" i="7"/>
  <c r="BF200" i="7"/>
  <c r="T200" i="7"/>
  <c r="T199" i="7"/>
  <c r="T93" i="7" s="1"/>
  <c r="T92" i="7" s="1"/>
  <c r="R200" i="7"/>
  <c r="R199" i="7" s="1"/>
  <c r="P200" i="7"/>
  <c r="P199" i="7"/>
  <c r="BK200" i="7"/>
  <c r="BK199" i="7" s="1"/>
  <c r="J199" i="7" s="1"/>
  <c r="J68" i="7" s="1"/>
  <c r="J200" i="7"/>
  <c r="BE200" i="7" s="1"/>
  <c r="BI178" i="7"/>
  <c r="BH178" i="7"/>
  <c r="BG178" i="7"/>
  <c r="BF178" i="7"/>
  <c r="T178" i="7"/>
  <c r="T177" i="7"/>
  <c r="R178" i="7"/>
  <c r="R177" i="7" s="1"/>
  <c r="P178" i="7"/>
  <c r="P177" i="7"/>
  <c r="BK178" i="7"/>
  <c r="BK177" i="7" s="1"/>
  <c r="J177" i="7" s="1"/>
  <c r="J67" i="7" s="1"/>
  <c r="J178" i="7"/>
  <c r="BE178" i="7" s="1"/>
  <c r="BI176" i="7"/>
  <c r="BH176" i="7"/>
  <c r="BG176" i="7"/>
  <c r="BF176" i="7"/>
  <c r="T176" i="7"/>
  <c r="R176" i="7"/>
  <c r="P176" i="7"/>
  <c r="BK176" i="7"/>
  <c r="J176" i="7"/>
  <c r="BE176" i="7"/>
  <c r="BI174" i="7"/>
  <c r="BH174" i="7"/>
  <c r="BG174" i="7"/>
  <c r="BF174" i="7"/>
  <c r="T174" i="7"/>
  <c r="R174" i="7"/>
  <c r="P174" i="7"/>
  <c r="BK174" i="7"/>
  <c r="J174" i="7"/>
  <c r="BE174" i="7" s="1"/>
  <c r="BI171" i="7"/>
  <c r="BH171" i="7"/>
  <c r="BG171" i="7"/>
  <c r="BF171" i="7"/>
  <c r="T171" i="7"/>
  <c r="R171" i="7"/>
  <c r="P171" i="7"/>
  <c r="BK171" i="7"/>
  <c r="J171" i="7"/>
  <c r="BE171" i="7"/>
  <c r="BI168" i="7"/>
  <c r="BH168" i="7"/>
  <c r="BG168" i="7"/>
  <c r="BF168" i="7"/>
  <c r="T168" i="7"/>
  <c r="R168" i="7"/>
  <c r="P168" i="7"/>
  <c r="BK168" i="7"/>
  <c r="J168" i="7"/>
  <c r="BE168" i="7"/>
  <c r="BI165" i="7"/>
  <c r="BH165" i="7"/>
  <c r="BG165" i="7"/>
  <c r="BF165" i="7"/>
  <c r="T165" i="7"/>
  <c r="R165" i="7"/>
  <c r="P165" i="7"/>
  <c r="BK165" i="7"/>
  <c r="J165" i="7"/>
  <c r="BE165" i="7"/>
  <c r="BI162" i="7"/>
  <c r="BH162" i="7"/>
  <c r="BG162" i="7"/>
  <c r="BF162" i="7"/>
  <c r="T162" i="7"/>
  <c r="R162" i="7"/>
  <c r="P162" i="7"/>
  <c r="BK162" i="7"/>
  <c r="J162" i="7"/>
  <c r="BE162" i="7"/>
  <c r="BI159" i="7"/>
  <c r="BH159" i="7"/>
  <c r="BG159" i="7"/>
  <c r="BF159" i="7"/>
  <c r="T159" i="7"/>
  <c r="R159" i="7"/>
  <c r="P159" i="7"/>
  <c r="BK159" i="7"/>
  <c r="J159" i="7"/>
  <c r="BE159" i="7"/>
  <c r="BI156" i="7"/>
  <c r="BH156" i="7"/>
  <c r="BG156" i="7"/>
  <c r="BF156" i="7"/>
  <c r="T156" i="7"/>
  <c r="R156" i="7"/>
  <c r="P156" i="7"/>
  <c r="BK156" i="7"/>
  <c r="J156" i="7"/>
  <c r="BE156" i="7"/>
  <c r="BI153" i="7"/>
  <c r="BH153" i="7"/>
  <c r="BG153" i="7"/>
  <c r="BF153" i="7"/>
  <c r="T153" i="7"/>
  <c r="R153" i="7"/>
  <c r="P153" i="7"/>
  <c r="BK153" i="7"/>
  <c r="J153" i="7"/>
  <c r="BE153" i="7"/>
  <c r="BI149" i="7"/>
  <c r="BH149" i="7"/>
  <c r="BG149" i="7"/>
  <c r="BF149" i="7"/>
  <c r="T149" i="7"/>
  <c r="R149" i="7"/>
  <c r="P149" i="7"/>
  <c r="BK149" i="7"/>
  <c r="J149" i="7"/>
  <c r="BE149" i="7"/>
  <c r="BI146" i="7"/>
  <c r="BH146" i="7"/>
  <c r="BG146" i="7"/>
  <c r="BF146" i="7"/>
  <c r="T146" i="7"/>
  <c r="R146" i="7"/>
  <c r="P146" i="7"/>
  <c r="BK146" i="7"/>
  <c r="J146" i="7"/>
  <c r="BE146" i="7"/>
  <c r="BI143" i="7"/>
  <c r="BH143" i="7"/>
  <c r="BG143" i="7"/>
  <c r="BF143" i="7"/>
  <c r="T143" i="7"/>
  <c r="R143" i="7"/>
  <c r="P143" i="7"/>
  <c r="BK143" i="7"/>
  <c r="J143" i="7"/>
  <c r="BE143" i="7"/>
  <c r="BI141" i="7"/>
  <c r="BH141" i="7"/>
  <c r="BG141" i="7"/>
  <c r="BF141" i="7"/>
  <c r="T141" i="7"/>
  <c r="R141" i="7"/>
  <c r="P141" i="7"/>
  <c r="BK141" i="7"/>
  <c r="J141" i="7"/>
  <c r="BE141" i="7"/>
  <c r="BI137" i="7"/>
  <c r="BH137" i="7"/>
  <c r="BG137" i="7"/>
  <c r="BF137" i="7"/>
  <c r="T137" i="7"/>
  <c r="R137" i="7"/>
  <c r="P137" i="7"/>
  <c r="BK137" i="7"/>
  <c r="J137" i="7"/>
  <c r="BE137" i="7"/>
  <c r="BI134" i="7"/>
  <c r="BH134" i="7"/>
  <c r="BG134" i="7"/>
  <c r="BF134" i="7"/>
  <c r="T134" i="7"/>
  <c r="R134" i="7"/>
  <c r="P134" i="7"/>
  <c r="BK134" i="7"/>
  <c r="J134" i="7"/>
  <c r="BE134" i="7"/>
  <c r="BI130" i="7"/>
  <c r="BH130" i="7"/>
  <c r="BG130" i="7"/>
  <c r="BF130" i="7"/>
  <c r="T130" i="7"/>
  <c r="R130" i="7"/>
  <c r="P130" i="7"/>
  <c r="BK130" i="7"/>
  <c r="J130" i="7"/>
  <c r="BE130" i="7"/>
  <c r="BI127" i="7"/>
  <c r="BH127" i="7"/>
  <c r="BG127" i="7"/>
  <c r="BF127" i="7"/>
  <c r="T127" i="7"/>
  <c r="R127" i="7"/>
  <c r="P127" i="7"/>
  <c r="BK127" i="7"/>
  <c r="J127" i="7"/>
  <c r="BE127" i="7"/>
  <c r="BI120" i="7"/>
  <c r="BH120" i="7"/>
  <c r="BG120" i="7"/>
  <c r="BF120" i="7"/>
  <c r="T120" i="7"/>
  <c r="R120" i="7"/>
  <c r="P120" i="7"/>
  <c r="BK120" i="7"/>
  <c r="J120" i="7"/>
  <c r="BE120" i="7"/>
  <c r="BI117" i="7"/>
  <c r="BH117" i="7"/>
  <c r="BG117" i="7"/>
  <c r="BF117" i="7"/>
  <c r="T117" i="7"/>
  <c r="R117" i="7"/>
  <c r="R103" i="7" s="1"/>
  <c r="P117" i="7"/>
  <c r="BK117" i="7"/>
  <c r="J117" i="7"/>
  <c r="BE117" i="7"/>
  <c r="BI111" i="7"/>
  <c r="BH111" i="7"/>
  <c r="BG111" i="7"/>
  <c r="BF111" i="7"/>
  <c r="T111" i="7"/>
  <c r="R111" i="7"/>
  <c r="P111" i="7"/>
  <c r="BK111" i="7"/>
  <c r="BK103" i="7" s="1"/>
  <c r="J103" i="7" s="1"/>
  <c r="J66" i="7" s="1"/>
  <c r="J111" i="7"/>
  <c r="BE111" i="7"/>
  <c r="BI104" i="7"/>
  <c r="BH104" i="7"/>
  <c r="BG104" i="7"/>
  <c r="BF104" i="7"/>
  <c r="T104" i="7"/>
  <c r="T103" i="7"/>
  <c r="R104" i="7"/>
  <c r="P104" i="7"/>
  <c r="P103" i="7"/>
  <c r="P93" i="7" s="1"/>
  <c r="P92" i="7" s="1"/>
  <c r="AU61" i="1" s="1"/>
  <c r="BK104" i="7"/>
  <c r="J104" i="7"/>
  <c r="BE104" i="7" s="1"/>
  <c r="BI101" i="7"/>
  <c r="BH101" i="7"/>
  <c r="BG101" i="7"/>
  <c r="BF101" i="7"/>
  <c r="T101" i="7"/>
  <c r="R101" i="7"/>
  <c r="P101" i="7"/>
  <c r="BK101" i="7"/>
  <c r="J101" i="7"/>
  <c r="BE101" i="7"/>
  <c r="BI99" i="7"/>
  <c r="BH99" i="7"/>
  <c r="BG99" i="7"/>
  <c r="BF99" i="7"/>
  <c r="F36" i="7" s="1"/>
  <c r="BA61" i="1" s="1"/>
  <c r="T99" i="7"/>
  <c r="R99" i="7"/>
  <c r="P99" i="7"/>
  <c r="BK99" i="7"/>
  <c r="BK94" i="7" s="1"/>
  <c r="J99" i="7"/>
  <c r="BE99" i="7"/>
  <c r="BI97" i="7"/>
  <c r="BH97" i="7"/>
  <c r="BG97" i="7"/>
  <c r="BF97" i="7"/>
  <c r="T97" i="7"/>
  <c r="R97" i="7"/>
  <c r="R94" i="7" s="1"/>
  <c r="P97" i="7"/>
  <c r="BK97" i="7"/>
  <c r="J97" i="7"/>
  <c r="BE97" i="7"/>
  <c r="BI95" i="7"/>
  <c r="F39" i="7"/>
  <c r="BD61" i="1" s="1"/>
  <c r="BH95" i="7"/>
  <c r="F38" i="7"/>
  <c r="BC61" i="1" s="1"/>
  <c r="BG95" i="7"/>
  <c r="F37" i="7"/>
  <c r="BB61" i="1"/>
  <c r="BF95" i="7"/>
  <c r="T95" i="7"/>
  <c r="T94" i="7"/>
  <c r="R95" i="7"/>
  <c r="R93" i="7"/>
  <c r="R92" i="7" s="1"/>
  <c r="P95" i="7"/>
  <c r="P94" i="7"/>
  <c r="BK95" i="7"/>
  <c r="J95" i="7"/>
  <c r="BE95" i="7" s="1"/>
  <c r="J89" i="7"/>
  <c r="J88" i="7"/>
  <c r="F88" i="7"/>
  <c r="F86" i="7"/>
  <c r="E84" i="7"/>
  <c r="J59" i="7"/>
  <c r="J58" i="7"/>
  <c r="F58" i="7"/>
  <c r="F56" i="7"/>
  <c r="E54" i="7"/>
  <c r="J20" i="7"/>
  <c r="E20" i="7"/>
  <c r="F89" i="7" s="1"/>
  <c r="F59" i="7"/>
  <c r="J19" i="7"/>
  <c r="J14" i="7"/>
  <c r="J86" i="7" s="1"/>
  <c r="J56" i="7"/>
  <c r="E7" i="7"/>
  <c r="J39" i="6"/>
  <c r="J38" i="6"/>
  <c r="AY60" i="1" s="1"/>
  <c r="J37" i="6"/>
  <c r="AX60" i="1"/>
  <c r="BI217" i="6"/>
  <c r="F39" i="6" s="1"/>
  <c r="BD60" i="1" s="1"/>
  <c r="BD58" i="1" s="1"/>
  <c r="BH217" i="6"/>
  <c r="BG217" i="6"/>
  <c r="BF217" i="6"/>
  <c r="T217" i="6"/>
  <c r="R217" i="6"/>
  <c r="P217" i="6"/>
  <c r="BK217" i="6"/>
  <c r="J217" i="6"/>
  <c r="BE217" i="6" s="1"/>
  <c r="BI213" i="6"/>
  <c r="BH213" i="6"/>
  <c r="BG213" i="6"/>
  <c r="BF213" i="6"/>
  <c r="T213" i="6"/>
  <c r="R213" i="6"/>
  <c r="P213" i="6"/>
  <c r="P205" i="6" s="1"/>
  <c r="BK213" i="6"/>
  <c r="J213" i="6"/>
  <c r="BE213" i="6"/>
  <c r="BI211" i="6"/>
  <c r="BH211" i="6"/>
  <c r="BG211" i="6"/>
  <c r="BF211" i="6"/>
  <c r="T211" i="6"/>
  <c r="R211" i="6"/>
  <c r="P211" i="6"/>
  <c r="BK211" i="6"/>
  <c r="J211" i="6"/>
  <c r="BE211" i="6" s="1"/>
  <c r="BI206" i="6"/>
  <c r="BH206" i="6"/>
  <c r="BG206" i="6"/>
  <c r="BF206" i="6"/>
  <c r="T206" i="6"/>
  <c r="R206" i="6"/>
  <c r="R205" i="6"/>
  <c r="P206" i="6"/>
  <c r="BK206" i="6"/>
  <c r="BK205" i="6"/>
  <c r="J205" i="6" s="1"/>
  <c r="J70" i="6" s="1"/>
  <c r="J206" i="6"/>
  <c r="BE206" i="6"/>
  <c r="BI203" i="6"/>
  <c r="BH203" i="6"/>
  <c r="BG203" i="6"/>
  <c r="BF203" i="6"/>
  <c r="T203" i="6"/>
  <c r="T202" i="6"/>
  <c r="R203" i="6"/>
  <c r="R202" i="6"/>
  <c r="P203" i="6"/>
  <c r="P202" i="6"/>
  <c r="BK203" i="6"/>
  <c r="BK202" i="6"/>
  <c r="J202" i="6" s="1"/>
  <c r="J69" i="6" s="1"/>
  <c r="J203" i="6"/>
  <c r="BE203" i="6"/>
  <c r="BI200" i="6"/>
  <c r="BH200" i="6"/>
  <c r="BG200" i="6"/>
  <c r="BF200" i="6"/>
  <c r="T200" i="6"/>
  <c r="T199" i="6"/>
  <c r="R200" i="6"/>
  <c r="R199" i="6" s="1"/>
  <c r="P200" i="6"/>
  <c r="P199" i="6"/>
  <c r="BK200" i="6"/>
  <c r="BK199" i="6" s="1"/>
  <c r="J199" i="6" s="1"/>
  <c r="J68" i="6" s="1"/>
  <c r="J200" i="6"/>
  <c r="BE200" i="6"/>
  <c r="BI178" i="6"/>
  <c r="BH178" i="6"/>
  <c r="BG178" i="6"/>
  <c r="BF178" i="6"/>
  <c r="T178" i="6"/>
  <c r="T177" i="6"/>
  <c r="R178" i="6"/>
  <c r="R177" i="6"/>
  <c r="P178" i="6"/>
  <c r="P177" i="6"/>
  <c r="BK178" i="6"/>
  <c r="BK177" i="6"/>
  <c r="J177" i="6" s="1"/>
  <c r="J67" i="6" s="1"/>
  <c r="J178" i="6"/>
  <c r="BE178" i="6"/>
  <c r="BI176" i="6"/>
  <c r="BH176" i="6"/>
  <c r="BG176" i="6"/>
  <c r="BF176" i="6"/>
  <c r="T176" i="6"/>
  <c r="R176" i="6"/>
  <c r="P176" i="6"/>
  <c r="BK176" i="6"/>
  <c r="J176" i="6"/>
  <c r="BE176" i="6"/>
  <c r="BI174" i="6"/>
  <c r="BH174" i="6"/>
  <c r="BG174" i="6"/>
  <c r="BF174" i="6"/>
  <c r="T174" i="6"/>
  <c r="R174" i="6"/>
  <c r="P174" i="6"/>
  <c r="BK174" i="6"/>
  <c r="J174" i="6"/>
  <c r="BE174" i="6"/>
  <c r="BI171" i="6"/>
  <c r="BH171" i="6"/>
  <c r="BG171" i="6"/>
  <c r="BF171" i="6"/>
  <c r="T171" i="6"/>
  <c r="R171" i="6"/>
  <c r="P171" i="6"/>
  <c r="BK171" i="6"/>
  <c r="J171" i="6"/>
  <c r="BE171" i="6"/>
  <c r="BI168" i="6"/>
  <c r="BH168" i="6"/>
  <c r="BG168" i="6"/>
  <c r="BF168" i="6"/>
  <c r="T168" i="6"/>
  <c r="R168" i="6"/>
  <c r="P168" i="6"/>
  <c r="BK168" i="6"/>
  <c r="J168" i="6"/>
  <c r="BE168" i="6"/>
  <c r="BI165" i="6"/>
  <c r="BH165" i="6"/>
  <c r="BG165" i="6"/>
  <c r="BF165" i="6"/>
  <c r="T165" i="6"/>
  <c r="R165" i="6"/>
  <c r="P165" i="6"/>
  <c r="BK165" i="6"/>
  <c r="J165" i="6"/>
  <c r="BE165" i="6"/>
  <c r="BI162" i="6"/>
  <c r="BH162" i="6"/>
  <c r="BG162" i="6"/>
  <c r="BF162" i="6"/>
  <c r="T162" i="6"/>
  <c r="R162" i="6"/>
  <c r="P162" i="6"/>
  <c r="BK162" i="6"/>
  <c r="J162" i="6"/>
  <c r="BE162" i="6"/>
  <c r="BI159" i="6"/>
  <c r="BH159" i="6"/>
  <c r="BG159" i="6"/>
  <c r="BF159" i="6"/>
  <c r="T159" i="6"/>
  <c r="R159" i="6"/>
  <c r="P159" i="6"/>
  <c r="BK159" i="6"/>
  <c r="J159" i="6"/>
  <c r="BE159" i="6"/>
  <c r="BI156" i="6"/>
  <c r="BH156" i="6"/>
  <c r="BG156" i="6"/>
  <c r="BF156" i="6"/>
  <c r="T156" i="6"/>
  <c r="R156" i="6"/>
  <c r="P156" i="6"/>
  <c r="BK156" i="6"/>
  <c r="J156" i="6"/>
  <c r="BE156" i="6"/>
  <c r="BI153" i="6"/>
  <c r="BH153" i="6"/>
  <c r="BG153" i="6"/>
  <c r="BF153" i="6"/>
  <c r="T153" i="6"/>
  <c r="R153" i="6"/>
  <c r="P153" i="6"/>
  <c r="BK153" i="6"/>
  <c r="J153" i="6"/>
  <c r="BE153" i="6"/>
  <c r="BI149" i="6"/>
  <c r="BH149" i="6"/>
  <c r="BG149" i="6"/>
  <c r="BF149" i="6"/>
  <c r="T149" i="6"/>
  <c r="R149" i="6"/>
  <c r="P149" i="6"/>
  <c r="BK149" i="6"/>
  <c r="J149" i="6"/>
  <c r="BE149" i="6"/>
  <c r="BI146" i="6"/>
  <c r="BH146" i="6"/>
  <c r="BG146" i="6"/>
  <c r="BF146" i="6"/>
  <c r="T146" i="6"/>
  <c r="R146" i="6"/>
  <c r="P146" i="6"/>
  <c r="BK146" i="6"/>
  <c r="J146" i="6"/>
  <c r="BE146" i="6"/>
  <c r="BI143" i="6"/>
  <c r="BH143" i="6"/>
  <c r="BG143" i="6"/>
  <c r="BF143" i="6"/>
  <c r="T143" i="6"/>
  <c r="R143" i="6"/>
  <c r="P143" i="6"/>
  <c r="BK143" i="6"/>
  <c r="J143" i="6"/>
  <c r="BE143" i="6"/>
  <c r="BI141" i="6"/>
  <c r="BH141" i="6"/>
  <c r="BG141" i="6"/>
  <c r="BF141" i="6"/>
  <c r="T141" i="6"/>
  <c r="R141" i="6"/>
  <c r="P141" i="6"/>
  <c r="BK141" i="6"/>
  <c r="J141" i="6"/>
  <c r="BE141" i="6"/>
  <c r="BI137" i="6"/>
  <c r="BH137" i="6"/>
  <c r="BG137" i="6"/>
  <c r="BF137" i="6"/>
  <c r="T137" i="6"/>
  <c r="R137" i="6"/>
  <c r="P137" i="6"/>
  <c r="BK137" i="6"/>
  <c r="J137" i="6"/>
  <c r="BE137" i="6"/>
  <c r="BI134" i="6"/>
  <c r="BH134" i="6"/>
  <c r="BG134" i="6"/>
  <c r="BF134" i="6"/>
  <c r="T134" i="6"/>
  <c r="R134" i="6"/>
  <c r="P134" i="6"/>
  <c r="BK134" i="6"/>
  <c r="J134" i="6"/>
  <c r="BE134" i="6"/>
  <c r="BI130" i="6"/>
  <c r="BH130" i="6"/>
  <c r="BG130" i="6"/>
  <c r="BF130" i="6"/>
  <c r="T130" i="6"/>
  <c r="R130" i="6"/>
  <c r="P130" i="6"/>
  <c r="BK130" i="6"/>
  <c r="J130" i="6"/>
  <c r="BE130" i="6"/>
  <c r="BI127" i="6"/>
  <c r="BH127" i="6"/>
  <c r="BG127" i="6"/>
  <c r="BF127" i="6"/>
  <c r="T127" i="6"/>
  <c r="R127" i="6"/>
  <c r="P127" i="6"/>
  <c r="BK127" i="6"/>
  <c r="J127" i="6"/>
  <c r="BE127" i="6"/>
  <c r="BI120" i="6"/>
  <c r="BH120" i="6"/>
  <c r="BG120" i="6"/>
  <c r="BF120" i="6"/>
  <c r="T120" i="6"/>
  <c r="R120" i="6"/>
  <c r="P120" i="6"/>
  <c r="BK120" i="6"/>
  <c r="J120" i="6"/>
  <c r="BE120" i="6"/>
  <c r="BI117" i="6"/>
  <c r="BH117" i="6"/>
  <c r="BG117" i="6"/>
  <c r="BF117" i="6"/>
  <c r="T117" i="6"/>
  <c r="R117" i="6"/>
  <c r="P117" i="6"/>
  <c r="P103" i="6" s="1"/>
  <c r="BK117" i="6"/>
  <c r="J117" i="6"/>
  <c r="BE117" i="6"/>
  <c r="BI111" i="6"/>
  <c r="BH111" i="6"/>
  <c r="BG111" i="6"/>
  <c r="BF111" i="6"/>
  <c r="T111" i="6"/>
  <c r="T103" i="6" s="1"/>
  <c r="R111" i="6"/>
  <c r="R103" i="6" s="1"/>
  <c r="P111" i="6"/>
  <c r="BK111" i="6"/>
  <c r="J111" i="6"/>
  <c r="BE111" i="6"/>
  <c r="BI104" i="6"/>
  <c r="BH104" i="6"/>
  <c r="BG104" i="6"/>
  <c r="BF104" i="6"/>
  <c r="T104" i="6"/>
  <c r="R104" i="6"/>
  <c r="P104" i="6"/>
  <c r="BK104" i="6"/>
  <c r="BK103" i="6" s="1"/>
  <c r="J103" i="6" s="1"/>
  <c r="J66" i="6" s="1"/>
  <c r="J104" i="6"/>
  <c r="BE104" i="6"/>
  <c r="BI101" i="6"/>
  <c r="BH101" i="6"/>
  <c r="BG101" i="6"/>
  <c r="BF101" i="6"/>
  <c r="T101" i="6"/>
  <c r="R101" i="6"/>
  <c r="P101" i="6"/>
  <c r="BK101" i="6"/>
  <c r="J101" i="6"/>
  <c r="BE101" i="6"/>
  <c r="BI99" i="6"/>
  <c r="BH99" i="6"/>
  <c r="F38" i="6" s="1"/>
  <c r="BC60" i="1" s="1"/>
  <c r="BG99" i="6"/>
  <c r="BF99" i="6"/>
  <c r="T99" i="6"/>
  <c r="T94" i="6" s="1"/>
  <c r="R99" i="6"/>
  <c r="R94" i="6" s="1"/>
  <c r="P99" i="6"/>
  <c r="BK99" i="6"/>
  <c r="J99" i="6"/>
  <c r="BE99" i="6"/>
  <c r="BI97" i="6"/>
  <c r="BH97" i="6"/>
  <c r="BG97" i="6"/>
  <c r="BF97" i="6"/>
  <c r="F36" i="6" s="1"/>
  <c r="T97" i="6"/>
  <c r="R97" i="6"/>
  <c r="P97" i="6"/>
  <c r="P94" i="6" s="1"/>
  <c r="BK97" i="6"/>
  <c r="BK94" i="6" s="1"/>
  <c r="J97" i="6"/>
  <c r="BE97" i="6"/>
  <c r="BI95" i="6"/>
  <c r="BH95" i="6"/>
  <c r="BG95" i="6"/>
  <c r="BF95" i="6"/>
  <c r="BA60" i="1"/>
  <c r="T95" i="6"/>
  <c r="R95" i="6"/>
  <c r="P95" i="6"/>
  <c r="P93" i="6"/>
  <c r="P92" i="6" s="1"/>
  <c r="AU60" i="1" s="1"/>
  <c r="BK95" i="6"/>
  <c r="J95" i="6"/>
  <c r="BE95" i="6" s="1"/>
  <c r="J89" i="6"/>
  <c r="J88" i="6"/>
  <c r="F88" i="6"/>
  <c r="F86" i="6"/>
  <c r="E84" i="6"/>
  <c r="J59" i="6"/>
  <c r="J58" i="6"/>
  <c r="F58" i="6"/>
  <c r="F56" i="6"/>
  <c r="E54" i="6"/>
  <c r="J20" i="6"/>
  <c r="E20" i="6"/>
  <c r="J19" i="6"/>
  <c r="J14" i="6"/>
  <c r="E7" i="6"/>
  <c r="E50" i="6" s="1"/>
  <c r="E80" i="6"/>
  <c r="J39" i="5"/>
  <c r="J38" i="5"/>
  <c r="AY59" i="1"/>
  <c r="J37" i="5"/>
  <c r="AX59" i="1"/>
  <c r="BI217" i="5"/>
  <c r="BH217" i="5"/>
  <c r="BG217" i="5"/>
  <c r="BF217" i="5"/>
  <c r="T217" i="5"/>
  <c r="R217" i="5"/>
  <c r="P217" i="5"/>
  <c r="BK217" i="5"/>
  <c r="J217" i="5"/>
  <c r="BE217" i="5"/>
  <c r="BI213" i="5"/>
  <c r="BH213" i="5"/>
  <c r="BG213" i="5"/>
  <c r="BF213" i="5"/>
  <c r="T213" i="5"/>
  <c r="R213" i="5"/>
  <c r="P213" i="5"/>
  <c r="P205" i="5" s="1"/>
  <c r="BK213" i="5"/>
  <c r="J213" i="5"/>
  <c r="BE213" i="5"/>
  <c r="BI211" i="5"/>
  <c r="BH211" i="5"/>
  <c r="BG211" i="5"/>
  <c r="BF211" i="5"/>
  <c r="T211" i="5"/>
  <c r="T205" i="5" s="1"/>
  <c r="R211" i="5"/>
  <c r="P211" i="5"/>
  <c r="BK211" i="5"/>
  <c r="J211" i="5"/>
  <c r="BE211" i="5"/>
  <c r="BI206" i="5"/>
  <c r="BH206" i="5"/>
  <c r="BG206" i="5"/>
  <c r="BF206" i="5"/>
  <c r="T206" i="5"/>
  <c r="R206" i="5"/>
  <c r="R205" i="5" s="1"/>
  <c r="P206" i="5"/>
  <c r="BK206" i="5"/>
  <c r="BK205" i="5"/>
  <c r="J205" i="5" s="1"/>
  <c r="J70" i="5" s="1"/>
  <c r="J206" i="5"/>
  <c r="BE206" i="5"/>
  <c r="BI203" i="5"/>
  <c r="BH203" i="5"/>
  <c r="BG203" i="5"/>
  <c r="BF203" i="5"/>
  <c r="T203" i="5"/>
  <c r="T202" i="5"/>
  <c r="R203" i="5"/>
  <c r="R202" i="5"/>
  <c r="P203" i="5"/>
  <c r="P202" i="5"/>
  <c r="BK203" i="5"/>
  <c r="BK202" i="5"/>
  <c r="J202" i="5" s="1"/>
  <c r="J69" i="5" s="1"/>
  <c r="J203" i="5"/>
  <c r="BE203" i="5"/>
  <c r="BI200" i="5"/>
  <c r="BH200" i="5"/>
  <c r="BG200" i="5"/>
  <c r="BF200" i="5"/>
  <c r="T200" i="5"/>
  <c r="T199" i="5"/>
  <c r="R200" i="5"/>
  <c r="R199" i="5"/>
  <c r="P200" i="5"/>
  <c r="P199" i="5"/>
  <c r="BK200" i="5"/>
  <c r="BK199" i="5"/>
  <c r="J199" i="5" s="1"/>
  <c r="J68" i="5" s="1"/>
  <c r="J200" i="5"/>
  <c r="BE200" i="5"/>
  <c r="BI178" i="5"/>
  <c r="BH178" i="5"/>
  <c r="BG178" i="5"/>
  <c r="BF178" i="5"/>
  <c r="T178" i="5"/>
  <c r="T177" i="5"/>
  <c r="R178" i="5"/>
  <c r="R177" i="5" s="1"/>
  <c r="P178" i="5"/>
  <c r="P177" i="5"/>
  <c r="BK178" i="5"/>
  <c r="BK177" i="5" s="1"/>
  <c r="J177" i="5" s="1"/>
  <c r="J178" i="5"/>
  <c r="BE178" i="5"/>
  <c r="J67" i="5"/>
  <c r="BI176" i="5"/>
  <c r="BH176" i="5"/>
  <c r="BG176" i="5"/>
  <c r="BF176" i="5"/>
  <c r="T176" i="5"/>
  <c r="R176" i="5"/>
  <c r="P176" i="5"/>
  <c r="BK176" i="5"/>
  <c r="J176" i="5"/>
  <c r="BE176" i="5"/>
  <c r="BI174" i="5"/>
  <c r="BH174" i="5"/>
  <c r="BG174" i="5"/>
  <c r="BF174" i="5"/>
  <c r="T174" i="5"/>
  <c r="R174" i="5"/>
  <c r="P174" i="5"/>
  <c r="BK174" i="5"/>
  <c r="J174" i="5"/>
  <c r="BE174" i="5"/>
  <c r="BI171" i="5"/>
  <c r="BH171" i="5"/>
  <c r="BG171" i="5"/>
  <c r="BF171" i="5"/>
  <c r="T171" i="5"/>
  <c r="R171" i="5"/>
  <c r="P171" i="5"/>
  <c r="BK171" i="5"/>
  <c r="J171" i="5"/>
  <c r="BE171" i="5"/>
  <c r="BI168" i="5"/>
  <c r="BH168" i="5"/>
  <c r="BG168" i="5"/>
  <c r="BF168" i="5"/>
  <c r="T168" i="5"/>
  <c r="R168" i="5"/>
  <c r="P168" i="5"/>
  <c r="BK168" i="5"/>
  <c r="J168" i="5"/>
  <c r="BE168" i="5"/>
  <c r="BI165" i="5"/>
  <c r="BH165" i="5"/>
  <c r="BG165" i="5"/>
  <c r="BF165" i="5"/>
  <c r="T165" i="5"/>
  <c r="R165" i="5"/>
  <c r="P165" i="5"/>
  <c r="BK165" i="5"/>
  <c r="J165" i="5"/>
  <c r="BE165" i="5"/>
  <c r="BI162" i="5"/>
  <c r="BH162" i="5"/>
  <c r="BG162" i="5"/>
  <c r="BF162" i="5"/>
  <c r="T162" i="5"/>
  <c r="R162" i="5"/>
  <c r="P162" i="5"/>
  <c r="BK162" i="5"/>
  <c r="J162" i="5"/>
  <c r="BE162" i="5"/>
  <c r="BI159" i="5"/>
  <c r="BH159" i="5"/>
  <c r="BG159" i="5"/>
  <c r="BF159" i="5"/>
  <c r="T159" i="5"/>
  <c r="R159" i="5"/>
  <c r="P159" i="5"/>
  <c r="BK159" i="5"/>
  <c r="J159" i="5"/>
  <c r="BE159" i="5"/>
  <c r="BI156" i="5"/>
  <c r="BH156" i="5"/>
  <c r="BG156" i="5"/>
  <c r="BF156" i="5"/>
  <c r="T156" i="5"/>
  <c r="R156" i="5"/>
  <c r="P156" i="5"/>
  <c r="BK156" i="5"/>
  <c r="J156" i="5"/>
  <c r="BE156" i="5"/>
  <c r="BI153" i="5"/>
  <c r="BH153" i="5"/>
  <c r="BG153" i="5"/>
  <c r="BF153" i="5"/>
  <c r="T153" i="5"/>
  <c r="R153" i="5"/>
  <c r="P153" i="5"/>
  <c r="BK153" i="5"/>
  <c r="J153" i="5"/>
  <c r="BE153" i="5"/>
  <c r="BI149" i="5"/>
  <c r="BH149" i="5"/>
  <c r="BG149" i="5"/>
  <c r="BF149" i="5"/>
  <c r="T149" i="5"/>
  <c r="R149" i="5"/>
  <c r="P149" i="5"/>
  <c r="BK149" i="5"/>
  <c r="J149" i="5"/>
  <c r="BE149" i="5"/>
  <c r="BI146" i="5"/>
  <c r="BH146" i="5"/>
  <c r="BG146" i="5"/>
  <c r="BF146" i="5"/>
  <c r="T146" i="5"/>
  <c r="R146" i="5"/>
  <c r="P146" i="5"/>
  <c r="BK146" i="5"/>
  <c r="J146" i="5"/>
  <c r="BE146" i="5"/>
  <c r="BI143" i="5"/>
  <c r="BH143" i="5"/>
  <c r="BG143" i="5"/>
  <c r="BF143" i="5"/>
  <c r="T143" i="5"/>
  <c r="R143" i="5"/>
  <c r="P143" i="5"/>
  <c r="BK143" i="5"/>
  <c r="J143" i="5"/>
  <c r="BE143" i="5"/>
  <c r="BI141" i="5"/>
  <c r="BH141" i="5"/>
  <c r="BG141" i="5"/>
  <c r="BF141" i="5"/>
  <c r="T141" i="5"/>
  <c r="R141" i="5"/>
  <c r="P141" i="5"/>
  <c r="BK141" i="5"/>
  <c r="J141" i="5"/>
  <c r="BE141" i="5"/>
  <c r="BI137" i="5"/>
  <c r="BH137" i="5"/>
  <c r="BG137" i="5"/>
  <c r="BF137" i="5"/>
  <c r="T137" i="5"/>
  <c r="R137" i="5"/>
  <c r="P137" i="5"/>
  <c r="BK137" i="5"/>
  <c r="J137" i="5"/>
  <c r="BE137" i="5"/>
  <c r="BI134" i="5"/>
  <c r="BH134" i="5"/>
  <c r="BG134" i="5"/>
  <c r="BF134" i="5"/>
  <c r="T134" i="5"/>
  <c r="R134" i="5"/>
  <c r="P134" i="5"/>
  <c r="BK134" i="5"/>
  <c r="J134" i="5"/>
  <c r="BE134" i="5"/>
  <c r="BI130" i="5"/>
  <c r="BH130" i="5"/>
  <c r="BG130" i="5"/>
  <c r="BF130" i="5"/>
  <c r="T130" i="5"/>
  <c r="R130" i="5"/>
  <c r="P130" i="5"/>
  <c r="BK130" i="5"/>
  <c r="J130" i="5"/>
  <c r="BE130" i="5"/>
  <c r="BI127" i="5"/>
  <c r="BH127" i="5"/>
  <c r="BG127" i="5"/>
  <c r="BF127" i="5"/>
  <c r="T127" i="5"/>
  <c r="R127" i="5"/>
  <c r="P127" i="5"/>
  <c r="BK127" i="5"/>
  <c r="J127" i="5"/>
  <c r="BE127" i="5"/>
  <c r="BI120" i="5"/>
  <c r="BH120" i="5"/>
  <c r="BG120" i="5"/>
  <c r="BF120" i="5"/>
  <c r="T120" i="5"/>
  <c r="R120" i="5"/>
  <c r="P120" i="5"/>
  <c r="BK120" i="5"/>
  <c r="J120" i="5"/>
  <c r="BE120" i="5"/>
  <c r="BI117" i="5"/>
  <c r="BH117" i="5"/>
  <c r="BG117" i="5"/>
  <c r="BF117" i="5"/>
  <c r="T117" i="5"/>
  <c r="R117" i="5"/>
  <c r="P117" i="5"/>
  <c r="P103" i="5" s="1"/>
  <c r="BK117" i="5"/>
  <c r="BK103" i="5" s="1"/>
  <c r="J103" i="5" s="1"/>
  <c r="J66" i="5" s="1"/>
  <c r="J117" i="5"/>
  <c r="BE117" i="5"/>
  <c r="BI111" i="5"/>
  <c r="BH111" i="5"/>
  <c r="F38" i="5" s="1"/>
  <c r="BG111" i="5"/>
  <c r="BF111" i="5"/>
  <c r="T111" i="5"/>
  <c r="T103" i="5" s="1"/>
  <c r="R111" i="5"/>
  <c r="R103" i="5" s="1"/>
  <c r="P111" i="5"/>
  <c r="BK111" i="5"/>
  <c r="J111" i="5"/>
  <c r="BE111" i="5"/>
  <c r="BI104" i="5"/>
  <c r="BH104" i="5"/>
  <c r="BG104" i="5"/>
  <c r="BF104" i="5"/>
  <c r="F36" i="5" s="1"/>
  <c r="BA59" i="1" s="1"/>
  <c r="T104" i="5"/>
  <c r="R104" i="5"/>
  <c r="P104" i="5"/>
  <c r="BK104" i="5"/>
  <c r="J104" i="5"/>
  <c r="BE104" i="5"/>
  <c r="BI101" i="5"/>
  <c r="BH101" i="5"/>
  <c r="BG101" i="5"/>
  <c r="BF101" i="5"/>
  <c r="T101" i="5"/>
  <c r="R101" i="5"/>
  <c r="P101" i="5"/>
  <c r="BK101" i="5"/>
  <c r="J101" i="5"/>
  <c r="BE101" i="5"/>
  <c r="BI99" i="5"/>
  <c r="BH99" i="5"/>
  <c r="BG99" i="5"/>
  <c r="BF99" i="5"/>
  <c r="T99" i="5"/>
  <c r="T94" i="5" s="1"/>
  <c r="T93" i="5" s="1"/>
  <c r="R99" i="5"/>
  <c r="R94" i="5" s="1"/>
  <c r="P99" i="5"/>
  <c r="BK99" i="5"/>
  <c r="J99" i="5"/>
  <c r="BE99" i="5" s="1"/>
  <c r="BI97" i="5"/>
  <c r="BH97" i="5"/>
  <c r="BG97" i="5"/>
  <c r="BF97" i="5"/>
  <c r="T97" i="5"/>
  <c r="R97" i="5"/>
  <c r="P97" i="5"/>
  <c r="P94" i="5" s="1"/>
  <c r="P93" i="5" s="1"/>
  <c r="P92" i="5" s="1"/>
  <c r="AU59" i="1" s="1"/>
  <c r="BK97" i="5"/>
  <c r="J97" i="5"/>
  <c r="BE97" i="5"/>
  <c r="BI95" i="5"/>
  <c r="F39" i="5" s="1"/>
  <c r="BD59" i="1" s="1"/>
  <c r="BH95" i="5"/>
  <c r="BC59" i="1"/>
  <c r="BG95" i="5"/>
  <c r="BF95" i="5"/>
  <c r="T95" i="5"/>
  <c r="T92" i="5"/>
  <c r="R95" i="5"/>
  <c r="P95" i="5"/>
  <c r="BK95" i="5"/>
  <c r="BK94" i="5"/>
  <c r="J95" i="5"/>
  <c r="BE95" i="5" s="1"/>
  <c r="J89" i="5"/>
  <c r="J88" i="5"/>
  <c r="F88" i="5"/>
  <c r="F86" i="5"/>
  <c r="E84" i="5"/>
  <c r="J59" i="5"/>
  <c r="J58" i="5"/>
  <c r="F58" i="5"/>
  <c r="F56" i="5"/>
  <c r="E54" i="5"/>
  <c r="J20" i="5"/>
  <c r="E20" i="5"/>
  <c r="J19" i="5"/>
  <c r="J14" i="5"/>
  <c r="E7" i="5"/>
  <c r="E50" i="5" s="1"/>
  <c r="E80" i="5"/>
  <c r="J37" i="4"/>
  <c r="J36" i="4"/>
  <c r="AY57" i="1"/>
  <c r="J35" i="4"/>
  <c r="AX57" i="1"/>
  <c r="BI1303" i="4"/>
  <c r="BH1303" i="4"/>
  <c r="BG1303" i="4"/>
  <c r="BF1303" i="4"/>
  <c r="T1303" i="4"/>
  <c r="T1301" i="4" s="1"/>
  <c r="R1303" i="4"/>
  <c r="R1301" i="4" s="1"/>
  <c r="P1303" i="4"/>
  <c r="BK1303" i="4"/>
  <c r="J1303" i="4"/>
  <c r="BE1303" i="4"/>
  <c r="BI1302" i="4"/>
  <c r="BH1302" i="4"/>
  <c r="BG1302" i="4"/>
  <c r="BF1302" i="4"/>
  <c r="T1302" i="4"/>
  <c r="R1302" i="4"/>
  <c r="P1302" i="4"/>
  <c r="P1301" i="4"/>
  <c r="BK1302" i="4"/>
  <c r="BK1301" i="4"/>
  <c r="J1301" i="4" s="1"/>
  <c r="J78" i="4" s="1"/>
  <c r="J1302" i="4"/>
  <c r="BE1302" i="4"/>
  <c r="BI1297" i="4"/>
  <c r="BH1297" i="4"/>
  <c r="BG1297" i="4"/>
  <c r="BF1297" i="4"/>
  <c r="T1297" i="4"/>
  <c r="R1297" i="4"/>
  <c r="P1297" i="4"/>
  <c r="BK1297" i="4"/>
  <c r="J1297" i="4"/>
  <c r="BE1297" i="4"/>
  <c r="BI1290" i="4"/>
  <c r="BH1290" i="4"/>
  <c r="BG1290" i="4"/>
  <c r="BF1290" i="4"/>
  <c r="T1290" i="4"/>
  <c r="R1290" i="4"/>
  <c r="P1290" i="4"/>
  <c r="BK1290" i="4"/>
  <c r="J1290" i="4"/>
  <c r="BE1290" i="4" s="1"/>
  <c r="BI1287" i="4"/>
  <c r="BH1287" i="4"/>
  <c r="BG1287" i="4"/>
  <c r="BF1287" i="4"/>
  <c r="T1287" i="4"/>
  <c r="R1287" i="4"/>
  <c r="P1287" i="4"/>
  <c r="BK1287" i="4"/>
  <c r="J1287" i="4"/>
  <c r="BE1287" i="4"/>
  <c r="BI1279" i="4"/>
  <c r="BH1279" i="4"/>
  <c r="BG1279" i="4"/>
  <c r="BF1279" i="4"/>
  <c r="T1279" i="4"/>
  <c r="R1279" i="4"/>
  <c r="P1279" i="4"/>
  <c r="BK1279" i="4"/>
  <c r="J1279" i="4"/>
  <c r="BE1279" i="4" s="1"/>
  <c r="BI1273" i="4"/>
  <c r="BH1273" i="4"/>
  <c r="BG1273" i="4"/>
  <c r="BF1273" i="4"/>
  <c r="T1273" i="4"/>
  <c r="R1273" i="4"/>
  <c r="P1273" i="4"/>
  <c r="P1263" i="4" s="1"/>
  <c r="BK1273" i="4"/>
  <c r="J1273" i="4"/>
  <c r="BE1273" i="4"/>
  <c r="BI1270" i="4"/>
  <c r="BH1270" i="4"/>
  <c r="BG1270" i="4"/>
  <c r="BF1270" i="4"/>
  <c r="T1270" i="4"/>
  <c r="R1270" i="4"/>
  <c r="R1263" i="4" s="1"/>
  <c r="P1270" i="4"/>
  <c r="BK1270" i="4"/>
  <c r="J1270" i="4"/>
  <c r="BE1270" i="4" s="1"/>
  <c r="BI1267" i="4"/>
  <c r="BH1267" i="4"/>
  <c r="BG1267" i="4"/>
  <c r="BF1267" i="4"/>
  <c r="T1267" i="4"/>
  <c r="R1267" i="4"/>
  <c r="P1267" i="4"/>
  <c r="BK1267" i="4"/>
  <c r="BK1263" i="4" s="1"/>
  <c r="J1267" i="4"/>
  <c r="BE1267" i="4"/>
  <c r="BI1264" i="4"/>
  <c r="BH1264" i="4"/>
  <c r="BG1264" i="4"/>
  <c r="BF1264" i="4"/>
  <c r="T1264" i="4"/>
  <c r="R1264" i="4"/>
  <c r="P1264" i="4"/>
  <c r="BK1264" i="4"/>
  <c r="J1263" i="4"/>
  <c r="J77" i="4" s="1"/>
  <c r="J1264" i="4"/>
  <c r="BE1264" i="4" s="1"/>
  <c r="BI1256" i="4"/>
  <c r="BH1256" i="4"/>
  <c r="BG1256" i="4"/>
  <c r="BF1256" i="4"/>
  <c r="T1256" i="4"/>
  <c r="R1256" i="4"/>
  <c r="P1256" i="4"/>
  <c r="BK1256" i="4"/>
  <c r="J1256" i="4"/>
  <c r="BE1256" i="4" s="1"/>
  <c r="BI1252" i="4"/>
  <c r="BH1252" i="4"/>
  <c r="BG1252" i="4"/>
  <c r="BF1252" i="4"/>
  <c r="T1252" i="4"/>
  <c r="R1252" i="4"/>
  <c r="P1252" i="4"/>
  <c r="BK1252" i="4"/>
  <c r="J1252" i="4"/>
  <c r="BE1252" i="4"/>
  <c r="BI1248" i="4"/>
  <c r="BH1248" i="4"/>
  <c r="BG1248" i="4"/>
  <c r="BF1248" i="4"/>
  <c r="T1248" i="4"/>
  <c r="R1248" i="4"/>
  <c r="P1248" i="4"/>
  <c r="BK1248" i="4"/>
  <c r="J1248" i="4"/>
  <c r="BE1248" i="4" s="1"/>
  <c r="BI1240" i="4"/>
  <c r="BH1240" i="4"/>
  <c r="BG1240" i="4"/>
  <c r="BF1240" i="4"/>
  <c r="T1240" i="4"/>
  <c r="R1240" i="4"/>
  <c r="P1240" i="4"/>
  <c r="BK1240" i="4"/>
  <c r="J1240" i="4"/>
  <c r="BE1240" i="4"/>
  <c r="BI1234" i="4"/>
  <c r="BH1234" i="4"/>
  <c r="BG1234" i="4"/>
  <c r="BF1234" i="4"/>
  <c r="T1234" i="4"/>
  <c r="R1234" i="4"/>
  <c r="P1234" i="4"/>
  <c r="BK1234" i="4"/>
  <c r="J1234" i="4"/>
  <c r="BE1234" i="4" s="1"/>
  <c r="BI1228" i="4"/>
  <c r="BH1228" i="4"/>
  <c r="BG1228" i="4"/>
  <c r="BF1228" i="4"/>
  <c r="T1228" i="4"/>
  <c r="R1228" i="4"/>
  <c r="P1228" i="4"/>
  <c r="BK1228" i="4"/>
  <c r="J1228" i="4"/>
  <c r="BE1228" i="4"/>
  <c r="BI1222" i="4"/>
  <c r="BH1222" i="4"/>
  <c r="BG1222" i="4"/>
  <c r="BF1222" i="4"/>
  <c r="T1222" i="4"/>
  <c r="R1222" i="4"/>
  <c r="P1222" i="4"/>
  <c r="BK1222" i="4"/>
  <c r="J1222" i="4"/>
  <c r="BE1222" i="4" s="1"/>
  <c r="BI1216" i="4"/>
  <c r="BH1216" i="4"/>
  <c r="BG1216" i="4"/>
  <c r="BF1216" i="4"/>
  <c r="T1216" i="4"/>
  <c r="R1216" i="4"/>
  <c r="P1216" i="4"/>
  <c r="BK1216" i="4"/>
  <c r="J1216" i="4"/>
  <c r="BE1216" i="4"/>
  <c r="BI1210" i="4"/>
  <c r="BH1210" i="4"/>
  <c r="BG1210" i="4"/>
  <c r="BF1210" i="4"/>
  <c r="T1210" i="4"/>
  <c r="R1210" i="4"/>
  <c r="R1209" i="4"/>
  <c r="R1208" i="4"/>
  <c r="P1210" i="4"/>
  <c r="BK1210" i="4"/>
  <c r="BK1209" i="4" s="1"/>
  <c r="J1209" i="4" s="1"/>
  <c r="BK1208" i="4"/>
  <c r="J1208" i="4" s="1"/>
  <c r="J75" i="4" s="1"/>
  <c r="J1210" i="4"/>
  <c r="BE1210" i="4"/>
  <c r="J76" i="4"/>
  <c r="BI1206" i="4"/>
  <c r="BH1206" i="4"/>
  <c r="BG1206" i="4"/>
  <c r="BF1206" i="4"/>
  <c r="T1206" i="4"/>
  <c r="R1206" i="4"/>
  <c r="P1206" i="4"/>
  <c r="BK1206" i="4"/>
  <c r="J1206" i="4"/>
  <c r="BE1206" i="4"/>
  <c r="BI1196" i="4"/>
  <c r="BH1196" i="4"/>
  <c r="BG1196" i="4"/>
  <c r="BF1196" i="4"/>
  <c r="T1196" i="4"/>
  <c r="R1196" i="4"/>
  <c r="P1196" i="4"/>
  <c r="BK1196" i="4"/>
  <c r="J1196" i="4"/>
  <c r="BE1196" i="4" s="1"/>
  <c r="BI1187" i="4"/>
  <c r="BH1187" i="4"/>
  <c r="BG1187" i="4"/>
  <c r="BF1187" i="4"/>
  <c r="T1187" i="4"/>
  <c r="R1187" i="4"/>
  <c r="P1187" i="4"/>
  <c r="BK1187" i="4"/>
  <c r="J1187" i="4"/>
  <c r="BE1187" i="4"/>
  <c r="BI1177" i="4"/>
  <c r="BH1177" i="4"/>
  <c r="BG1177" i="4"/>
  <c r="BF1177" i="4"/>
  <c r="T1177" i="4"/>
  <c r="R1177" i="4"/>
  <c r="P1177" i="4"/>
  <c r="BK1177" i="4"/>
  <c r="J1177" i="4"/>
  <c r="BE1177" i="4" s="1"/>
  <c r="BI1165" i="4"/>
  <c r="BH1165" i="4"/>
  <c r="BG1165" i="4"/>
  <c r="BF1165" i="4"/>
  <c r="T1165" i="4"/>
  <c r="R1165" i="4"/>
  <c r="P1165" i="4"/>
  <c r="BK1165" i="4"/>
  <c r="J1165" i="4"/>
  <c r="BE1165" i="4"/>
  <c r="BI1155" i="4"/>
  <c r="BH1155" i="4"/>
  <c r="BG1155" i="4"/>
  <c r="BF1155" i="4"/>
  <c r="T1155" i="4"/>
  <c r="R1155" i="4"/>
  <c r="P1155" i="4"/>
  <c r="BK1155" i="4"/>
  <c r="J1155" i="4"/>
  <c r="BE1155" i="4" s="1"/>
  <c r="BI1146" i="4"/>
  <c r="BH1146" i="4"/>
  <c r="BG1146" i="4"/>
  <c r="BF1146" i="4"/>
  <c r="T1146" i="4"/>
  <c r="R1146" i="4"/>
  <c r="P1146" i="4"/>
  <c r="BK1146" i="4"/>
  <c r="J1146" i="4"/>
  <c r="BE1146" i="4"/>
  <c r="BI1137" i="4"/>
  <c r="BH1137" i="4"/>
  <c r="BG1137" i="4"/>
  <c r="BF1137" i="4"/>
  <c r="T1137" i="4"/>
  <c r="R1137" i="4"/>
  <c r="P1137" i="4"/>
  <c r="BK1137" i="4"/>
  <c r="J1137" i="4"/>
  <c r="BE1137" i="4" s="1"/>
  <c r="BI1130" i="4"/>
  <c r="BH1130" i="4"/>
  <c r="BG1130" i="4"/>
  <c r="BF1130" i="4"/>
  <c r="T1130" i="4"/>
  <c r="R1130" i="4"/>
  <c r="P1130" i="4"/>
  <c r="BK1130" i="4"/>
  <c r="J1130" i="4"/>
  <c r="BE1130" i="4"/>
  <c r="BI1125" i="4"/>
  <c r="BH1125" i="4"/>
  <c r="BG1125" i="4"/>
  <c r="BF1125" i="4"/>
  <c r="T1125" i="4"/>
  <c r="R1125" i="4"/>
  <c r="P1125" i="4"/>
  <c r="BK1125" i="4"/>
  <c r="J1125" i="4"/>
  <c r="BE1125" i="4" s="1"/>
  <c r="BI1122" i="4"/>
  <c r="BH1122" i="4"/>
  <c r="BG1122" i="4"/>
  <c r="BF1122" i="4"/>
  <c r="T1122" i="4"/>
  <c r="R1122" i="4"/>
  <c r="P1122" i="4"/>
  <c r="BK1122" i="4"/>
  <c r="J1122" i="4"/>
  <c r="BE1122" i="4"/>
  <c r="BI1119" i="4"/>
  <c r="BH1119" i="4"/>
  <c r="BG1119" i="4"/>
  <c r="BF1119" i="4"/>
  <c r="T1119" i="4"/>
  <c r="R1119" i="4"/>
  <c r="P1119" i="4"/>
  <c r="BK1119" i="4"/>
  <c r="J1119" i="4"/>
  <c r="BE1119" i="4" s="1"/>
  <c r="BI1116" i="4"/>
  <c r="BH1116" i="4"/>
  <c r="BG1116" i="4"/>
  <c r="BF1116" i="4"/>
  <c r="T1116" i="4"/>
  <c r="R1116" i="4"/>
  <c r="P1116" i="4"/>
  <c r="BK1116" i="4"/>
  <c r="J1116" i="4"/>
  <c r="BE1116" i="4"/>
  <c r="BI1113" i="4"/>
  <c r="BH1113" i="4"/>
  <c r="BG1113" i="4"/>
  <c r="BF1113" i="4"/>
  <c r="T1113" i="4"/>
  <c r="R1113" i="4"/>
  <c r="P1113" i="4"/>
  <c r="BK1113" i="4"/>
  <c r="J1113" i="4"/>
  <c r="BE1113" i="4" s="1"/>
  <c r="BI1110" i="4"/>
  <c r="BH1110" i="4"/>
  <c r="BG1110" i="4"/>
  <c r="BF1110" i="4"/>
  <c r="T1110" i="4"/>
  <c r="R1110" i="4"/>
  <c r="P1110" i="4"/>
  <c r="BK1110" i="4"/>
  <c r="J1110" i="4"/>
  <c r="BE1110" i="4"/>
  <c r="BI1103" i="4"/>
  <c r="BH1103" i="4"/>
  <c r="BG1103" i="4"/>
  <c r="BF1103" i="4"/>
  <c r="T1103" i="4"/>
  <c r="R1103" i="4"/>
  <c r="R1102" i="4"/>
  <c r="P1103" i="4"/>
  <c r="BK1103" i="4"/>
  <c r="BK1102" i="4"/>
  <c r="J1102" i="4"/>
  <c r="J74" i="4" s="1"/>
  <c r="J1103" i="4"/>
  <c r="BE1103" i="4" s="1"/>
  <c r="BI1100" i="4"/>
  <c r="BH1100" i="4"/>
  <c r="BG1100" i="4"/>
  <c r="BF1100" i="4"/>
  <c r="T1100" i="4"/>
  <c r="R1100" i="4"/>
  <c r="P1100" i="4"/>
  <c r="BK1100" i="4"/>
  <c r="J1100" i="4"/>
  <c r="BE1100" i="4"/>
  <c r="BI1098" i="4"/>
  <c r="BH1098" i="4"/>
  <c r="BG1098" i="4"/>
  <c r="BF1098" i="4"/>
  <c r="T1098" i="4"/>
  <c r="R1098" i="4"/>
  <c r="P1098" i="4"/>
  <c r="BK1098" i="4"/>
  <c r="J1098" i="4"/>
  <c r="BE1098" i="4"/>
  <c r="BI1094" i="4"/>
  <c r="BH1094" i="4"/>
  <c r="BG1094" i="4"/>
  <c r="BF1094" i="4"/>
  <c r="T1094" i="4"/>
  <c r="R1094" i="4"/>
  <c r="P1094" i="4"/>
  <c r="BK1094" i="4"/>
  <c r="J1094" i="4"/>
  <c r="BE1094" i="4"/>
  <c r="BI1092" i="4"/>
  <c r="BH1092" i="4"/>
  <c r="BG1092" i="4"/>
  <c r="BF1092" i="4"/>
  <c r="T1092" i="4"/>
  <c r="R1092" i="4"/>
  <c r="P1092" i="4"/>
  <c r="BK1092" i="4"/>
  <c r="J1092" i="4"/>
  <c r="BE1092" i="4"/>
  <c r="BI1090" i="4"/>
  <c r="BH1090" i="4"/>
  <c r="BG1090" i="4"/>
  <c r="BF1090" i="4"/>
  <c r="T1090" i="4"/>
  <c r="R1090" i="4"/>
  <c r="P1090" i="4"/>
  <c r="BK1090" i="4"/>
  <c r="J1090" i="4"/>
  <c r="BE1090" i="4"/>
  <c r="BI1086" i="4"/>
  <c r="BH1086" i="4"/>
  <c r="BG1086" i="4"/>
  <c r="BF1086" i="4"/>
  <c r="T1086" i="4"/>
  <c r="R1086" i="4"/>
  <c r="P1086" i="4"/>
  <c r="BK1086" i="4"/>
  <c r="J1086" i="4"/>
  <c r="BE1086" i="4"/>
  <c r="BI1084" i="4"/>
  <c r="BH1084" i="4"/>
  <c r="BG1084" i="4"/>
  <c r="BF1084" i="4"/>
  <c r="T1084" i="4"/>
  <c r="R1084" i="4"/>
  <c r="P1084" i="4"/>
  <c r="BK1084" i="4"/>
  <c r="J1084" i="4"/>
  <c r="BE1084" i="4"/>
  <c r="BI1078" i="4"/>
  <c r="BH1078" i="4"/>
  <c r="BG1078" i="4"/>
  <c r="BF1078" i="4"/>
  <c r="T1078" i="4"/>
  <c r="R1078" i="4"/>
  <c r="P1078" i="4"/>
  <c r="BK1078" i="4"/>
  <c r="J1078" i="4"/>
  <c r="BE1078" i="4"/>
  <c r="BI1072" i="4"/>
  <c r="BH1072" i="4"/>
  <c r="BG1072" i="4"/>
  <c r="BF1072" i="4"/>
  <c r="T1072" i="4"/>
  <c r="R1072" i="4"/>
  <c r="P1072" i="4"/>
  <c r="BK1072" i="4"/>
  <c r="J1072" i="4"/>
  <c r="BE1072" i="4"/>
  <c r="BI1066" i="4"/>
  <c r="BH1066" i="4"/>
  <c r="BG1066" i="4"/>
  <c r="BF1066" i="4"/>
  <c r="T1066" i="4"/>
  <c r="R1066" i="4"/>
  <c r="P1066" i="4"/>
  <c r="P1052" i="4" s="1"/>
  <c r="BK1066" i="4"/>
  <c r="BK1052" i="4" s="1"/>
  <c r="J1052" i="4" s="1"/>
  <c r="J73" i="4" s="1"/>
  <c r="J1066" i="4"/>
  <c r="BE1066" i="4"/>
  <c r="BI1060" i="4"/>
  <c r="BH1060" i="4"/>
  <c r="BG1060" i="4"/>
  <c r="BF1060" i="4"/>
  <c r="T1060" i="4"/>
  <c r="T1052" i="4" s="1"/>
  <c r="R1060" i="4"/>
  <c r="R1052" i="4" s="1"/>
  <c r="P1060" i="4"/>
  <c r="BK1060" i="4"/>
  <c r="J1060" i="4"/>
  <c r="BE1060" i="4"/>
  <c r="BI1053" i="4"/>
  <c r="BH1053" i="4"/>
  <c r="BG1053" i="4"/>
  <c r="BF1053" i="4"/>
  <c r="T1053" i="4"/>
  <c r="R1053" i="4"/>
  <c r="P1053" i="4"/>
  <c r="BK1053" i="4"/>
  <c r="J1053" i="4"/>
  <c r="BE1053" i="4"/>
  <c r="BI1048" i="4"/>
  <c r="BH1048" i="4"/>
  <c r="BG1048" i="4"/>
  <c r="BF1048" i="4"/>
  <c r="T1048" i="4"/>
  <c r="R1048" i="4"/>
  <c r="P1048" i="4"/>
  <c r="BK1048" i="4"/>
  <c r="J1048" i="4"/>
  <c r="BE1048" i="4"/>
  <c r="BI1044" i="4"/>
  <c r="BH1044" i="4"/>
  <c r="BG1044" i="4"/>
  <c r="BF1044" i="4"/>
  <c r="T1044" i="4"/>
  <c r="R1044" i="4"/>
  <c r="P1044" i="4"/>
  <c r="BK1044" i="4"/>
  <c r="J1044" i="4"/>
  <c r="BE1044" i="4"/>
  <c r="BI1042" i="4"/>
  <c r="BH1042" i="4"/>
  <c r="BG1042" i="4"/>
  <c r="BF1042" i="4"/>
  <c r="T1042" i="4"/>
  <c r="R1042" i="4"/>
  <c r="P1042" i="4"/>
  <c r="BK1042" i="4"/>
  <c r="J1042" i="4"/>
  <c r="BE1042" i="4"/>
  <c r="BI1034" i="4"/>
  <c r="BH1034" i="4"/>
  <c r="BG1034" i="4"/>
  <c r="BF1034" i="4"/>
  <c r="T1034" i="4"/>
  <c r="T1033" i="4"/>
  <c r="R1034" i="4"/>
  <c r="R1033" i="4" s="1"/>
  <c r="P1034" i="4"/>
  <c r="P1033" i="4"/>
  <c r="BK1034" i="4"/>
  <c r="J1034" i="4"/>
  <c r="BE1034" i="4"/>
  <c r="BI1029" i="4"/>
  <c r="BH1029" i="4"/>
  <c r="BG1029" i="4"/>
  <c r="BF1029" i="4"/>
  <c r="T1029" i="4"/>
  <c r="R1029" i="4"/>
  <c r="P1029" i="4"/>
  <c r="BK1029" i="4"/>
  <c r="J1029" i="4"/>
  <c r="BE1029" i="4"/>
  <c r="BI1026" i="4"/>
  <c r="BH1026" i="4"/>
  <c r="BG1026" i="4"/>
  <c r="BF1026" i="4"/>
  <c r="T1026" i="4"/>
  <c r="R1026" i="4"/>
  <c r="P1026" i="4"/>
  <c r="BK1026" i="4"/>
  <c r="J1026" i="4"/>
  <c r="BE1026" i="4" s="1"/>
  <c r="BI1023" i="4"/>
  <c r="BH1023" i="4"/>
  <c r="BG1023" i="4"/>
  <c r="BF1023" i="4"/>
  <c r="T1023" i="4"/>
  <c r="R1023" i="4"/>
  <c r="P1023" i="4"/>
  <c r="BK1023" i="4"/>
  <c r="J1023" i="4"/>
  <c r="BE1023" i="4"/>
  <c r="BI1020" i="4"/>
  <c r="BH1020" i="4"/>
  <c r="BG1020" i="4"/>
  <c r="BF1020" i="4"/>
  <c r="T1020" i="4"/>
  <c r="R1020" i="4"/>
  <c r="P1020" i="4"/>
  <c r="BK1020" i="4"/>
  <c r="J1020" i="4"/>
  <c r="BE1020" i="4" s="1"/>
  <c r="BI1015" i="4"/>
  <c r="BH1015" i="4"/>
  <c r="BG1015" i="4"/>
  <c r="BF1015" i="4"/>
  <c r="T1015" i="4"/>
  <c r="R1015" i="4"/>
  <c r="P1015" i="4"/>
  <c r="BK1015" i="4"/>
  <c r="J1015" i="4"/>
  <c r="BE1015" i="4"/>
  <c r="BI1009" i="4"/>
  <c r="BH1009" i="4"/>
  <c r="BG1009" i="4"/>
  <c r="BF1009" i="4"/>
  <c r="T1009" i="4"/>
  <c r="R1009" i="4"/>
  <c r="P1009" i="4"/>
  <c r="BK1009" i="4"/>
  <c r="J1009" i="4"/>
  <c r="BE1009" i="4" s="1"/>
  <c r="BI1003" i="4"/>
  <c r="BH1003" i="4"/>
  <c r="BG1003" i="4"/>
  <c r="BF1003" i="4"/>
  <c r="T1003" i="4"/>
  <c r="R1003" i="4"/>
  <c r="P1003" i="4"/>
  <c r="BK1003" i="4"/>
  <c r="J1003" i="4"/>
  <c r="BE1003" i="4"/>
  <c r="BI993" i="4"/>
  <c r="BH993" i="4"/>
  <c r="BG993" i="4"/>
  <c r="BF993" i="4"/>
  <c r="T993" i="4"/>
  <c r="R993" i="4"/>
  <c r="R992" i="4"/>
  <c r="P993" i="4"/>
  <c r="BK993" i="4"/>
  <c r="BK992" i="4"/>
  <c r="J992" i="4"/>
  <c r="J70" i="4" s="1"/>
  <c r="J993" i="4"/>
  <c r="BE993" i="4" s="1"/>
  <c r="BI990" i="4"/>
  <c r="BH990" i="4"/>
  <c r="BG990" i="4"/>
  <c r="BF990" i="4"/>
  <c r="T990" i="4"/>
  <c r="T989" i="4"/>
  <c r="R990" i="4"/>
  <c r="R989" i="4"/>
  <c r="P990" i="4"/>
  <c r="P989" i="4"/>
  <c r="BK990" i="4"/>
  <c r="BK989" i="4"/>
  <c r="J989" i="4"/>
  <c r="J69" i="4" s="1"/>
  <c r="J990" i="4"/>
  <c r="BE990" i="4" s="1"/>
  <c r="BI987" i="4"/>
  <c r="BH987" i="4"/>
  <c r="BG987" i="4"/>
  <c r="BF987" i="4"/>
  <c r="T987" i="4"/>
  <c r="R987" i="4"/>
  <c r="P987" i="4"/>
  <c r="BK987" i="4"/>
  <c r="J987" i="4"/>
  <c r="BE987" i="4"/>
  <c r="BI985" i="4"/>
  <c r="BH985" i="4"/>
  <c r="BG985" i="4"/>
  <c r="BF985" i="4"/>
  <c r="T985" i="4"/>
  <c r="R985" i="4"/>
  <c r="P985" i="4"/>
  <c r="BK985" i="4"/>
  <c r="J985" i="4"/>
  <c r="BE985" i="4"/>
  <c r="BI983" i="4"/>
  <c r="BH983" i="4"/>
  <c r="BG983" i="4"/>
  <c r="BF983" i="4"/>
  <c r="T983" i="4"/>
  <c r="R983" i="4"/>
  <c r="P983" i="4"/>
  <c r="BK983" i="4"/>
  <c r="J983" i="4"/>
  <c r="BE983" i="4"/>
  <c r="BI981" i="4"/>
  <c r="BH981" i="4"/>
  <c r="BG981" i="4"/>
  <c r="BF981" i="4"/>
  <c r="T981" i="4"/>
  <c r="R981" i="4"/>
  <c r="P981" i="4"/>
  <c r="BK981" i="4"/>
  <c r="J981" i="4"/>
  <c r="BE981" i="4"/>
  <c r="BI979" i="4"/>
  <c r="BH979" i="4"/>
  <c r="BG979" i="4"/>
  <c r="BF979" i="4"/>
  <c r="T979" i="4"/>
  <c r="T976" i="4" s="1"/>
  <c r="R979" i="4"/>
  <c r="P979" i="4"/>
  <c r="BK979" i="4"/>
  <c r="J979" i="4"/>
  <c r="BE979" i="4"/>
  <c r="BI977" i="4"/>
  <c r="BH977" i="4"/>
  <c r="BG977" i="4"/>
  <c r="BF977" i="4"/>
  <c r="T977" i="4"/>
  <c r="R977" i="4"/>
  <c r="R976" i="4"/>
  <c r="P977" i="4"/>
  <c r="P976" i="4"/>
  <c r="BK977" i="4"/>
  <c r="BK976" i="4"/>
  <c r="J976" i="4" s="1"/>
  <c r="J68" i="4" s="1"/>
  <c r="J977" i="4"/>
  <c r="BE977" i="4" s="1"/>
  <c r="BI974" i="4"/>
  <c r="BH974" i="4"/>
  <c r="BG974" i="4"/>
  <c r="BF974" i="4"/>
  <c r="T974" i="4"/>
  <c r="R974" i="4"/>
  <c r="P974" i="4"/>
  <c r="BK974" i="4"/>
  <c r="J974" i="4"/>
  <c r="BE974" i="4"/>
  <c r="BI972" i="4"/>
  <c r="BH972" i="4"/>
  <c r="BG972" i="4"/>
  <c r="BF972" i="4"/>
  <c r="T972" i="4"/>
  <c r="R972" i="4"/>
  <c r="P972" i="4"/>
  <c r="BK972" i="4"/>
  <c r="J972" i="4"/>
  <c r="BE972" i="4"/>
  <c r="BI970" i="4"/>
  <c r="BH970" i="4"/>
  <c r="BG970" i="4"/>
  <c r="BF970" i="4"/>
  <c r="T970" i="4"/>
  <c r="R970" i="4"/>
  <c r="P970" i="4"/>
  <c r="BK970" i="4"/>
  <c r="J970" i="4"/>
  <c r="BE970" i="4"/>
  <c r="BI968" i="4"/>
  <c r="BH968" i="4"/>
  <c r="BG968" i="4"/>
  <c r="BF968" i="4"/>
  <c r="T968" i="4"/>
  <c r="R968" i="4"/>
  <c r="P968" i="4"/>
  <c r="BK968" i="4"/>
  <c r="J968" i="4"/>
  <c r="BE968" i="4"/>
  <c r="BI967" i="4"/>
  <c r="BH967" i="4"/>
  <c r="BG967" i="4"/>
  <c r="BF967" i="4"/>
  <c r="T967" i="4"/>
  <c r="R967" i="4"/>
  <c r="P967" i="4"/>
  <c r="BK967" i="4"/>
  <c r="J967" i="4"/>
  <c r="BE967" i="4"/>
  <c r="BI966" i="4"/>
  <c r="BH966" i="4"/>
  <c r="BG966" i="4"/>
  <c r="BF966" i="4"/>
  <c r="T966" i="4"/>
  <c r="R966" i="4"/>
  <c r="P966" i="4"/>
  <c r="BK966" i="4"/>
  <c r="J966" i="4"/>
  <c r="BE966" i="4"/>
  <c r="BI965" i="4"/>
  <c r="BH965" i="4"/>
  <c r="BG965" i="4"/>
  <c r="BF965" i="4"/>
  <c r="T965" i="4"/>
  <c r="R965" i="4"/>
  <c r="P965" i="4"/>
  <c r="BK965" i="4"/>
  <c r="J965" i="4"/>
  <c r="BE965" i="4"/>
  <c r="BI964" i="4"/>
  <c r="BH964" i="4"/>
  <c r="BG964" i="4"/>
  <c r="BF964" i="4"/>
  <c r="T964" i="4"/>
  <c r="R964" i="4"/>
  <c r="P964" i="4"/>
  <c r="BK964" i="4"/>
  <c r="J964" i="4"/>
  <c r="BE964" i="4"/>
  <c r="BI962" i="4"/>
  <c r="BH962" i="4"/>
  <c r="BG962" i="4"/>
  <c r="BF962" i="4"/>
  <c r="T962" i="4"/>
  <c r="R962" i="4"/>
  <c r="P962" i="4"/>
  <c r="BK962" i="4"/>
  <c r="J962" i="4"/>
  <c r="BE962" i="4"/>
  <c r="BI960" i="4"/>
  <c r="BH960" i="4"/>
  <c r="BG960" i="4"/>
  <c r="BF960" i="4"/>
  <c r="T960" i="4"/>
  <c r="R960" i="4"/>
  <c r="P960" i="4"/>
  <c r="BK960" i="4"/>
  <c r="J960" i="4"/>
  <c r="BE960" i="4"/>
  <c r="BI958" i="4"/>
  <c r="BH958" i="4"/>
  <c r="BG958" i="4"/>
  <c r="BF958" i="4"/>
  <c r="T958" i="4"/>
  <c r="R958" i="4"/>
  <c r="P958" i="4"/>
  <c r="BK958" i="4"/>
  <c r="J958" i="4"/>
  <c r="BE958" i="4"/>
  <c r="BI956" i="4"/>
  <c r="BH956" i="4"/>
  <c r="BG956" i="4"/>
  <c r="BF956" i="4"/>
  <c r="T956" i="4"/>
  <c r="R956" i="4"/>
  <c r="P956" i="4"/>
  <c r="BK956" i="4"/>
  <c r="J956" i="4"/>
  <c r="BE956" i="4"/>
  <c r="BI954" i="4"/>
  <c r="BH954" i="4"/>
  <c r="BG954" i="4"/>
  <c r="BF954" i="4"/>
  <c r="T954" i="4"/>
  <c r="R954" i="4"/>
  <c r="P954" i="4"/>
  <c r="BK954" i="4"/>
  <c r="J954" i="4"/>
  <c r="BE954" i="4"/>
  <c r="BI952" i="4"/>
  <c r="BH952" i="4"/>
  <c r="BG952" i="4"/>
  <c r="BF952" i="4"/>
  <c r="T952" i="4"/>
  <c r="R952" i="4"/>
  <c r="P952" i="4"/>
  <c r="BK952" i="4"/>
  <c r="J952" i="4"/>
  <c r="BE952" i="4"/>
  <c r="BI950" i="4"/>
  <c r="BH950" i="4"/>
  <c r="BG950" i="4"/>
  <c r="BF950" i="4"/>
  <c r="T950" i="4"/>
  <c r="R950" i="4"/>
  <c r="P950" i="4"/>
  <c r="BK950" i="4"/>
  <c r="J950" i="4"/>
  <c r="BE950" i="4"/>
  <c r="BI948" i="4"/>
  <c r="BH948" i="4"/>
  <c r="BG948" i="4"/>
  <c r="BF948" i="4"/>
  <c r="T948" i="4"/>
  <c r="R948" i="4"/>
  <c r="P948" i="4"/>
  <c r="BK948" i="4"/>
  <c r="J948" i="4"/>
  <c r="BE948" i="4"/>
  <c r="BI946" i="4"/>
  <c r="BH946" i="4"/>
  <c r="BG946" i="4"/>
  <c r="BF946" i="4"/>
  <c r="T946" i="4"/>
  <c r="R946" i="4"/>
  <c r="P946" i="4"/>
  <c r="BK946" i="4"/>
  <c r="J946" i="4"/>
  <c r="BE946" i="4"/>
  <c r="BI944" i="4"/>
  <c r="BH944" i="4"/>
  <c r="BG944" i="4"/>
  <c r="BF944" i="4"/>
  <c r="T944" i="4"/>
  <c r="R944" i="4"/>
  <c r="P944" i="4"/>
  <c r="BK944" i="4"/>
  <c r="J944" i="4"/>
  <c r="BE944" i="4"/>
  <c r="BI942" i="4"/>
  <c r="BH942" i="4"/>
  <c r="BG942" i="4"/>
  <c r="BF942" i="4"/>
  <c r="T942" i="4"/>
  <c r="R942" i="4"/>
  <c r="P942" i="4"/>
  <c r="BK942" i="4"/>
  <c r="J942" i="4"/>
  <c r="BE942" i="4"/>
  <c r="BI939" i="4"/>
  <c r="BH939" i="4"/>
  <c r="BG939" i="4"/>
  <c r="BF939" i="4"/>
  <c r="T939" i="4"/>
  <c r="R939" i="4"/>
  <c r="P939" i="4"/>
  <c r="BK939" i="4"/>
  <c r="J939" i="4"/>
  <c r="BE939" i="4"/>
  <c r="BI936" i="4"/>
  <c r="BH936" i="4"/>
  <c r="BG936" i="4"/>
  <c r="BF936" i="4"/>
  <c r="T936" i="4"/>
  <c r="R936" i="4"/>
  <c r="P936" i="4"/>
  <c r="BK936" i="4"/>
  <c r="J936" i="4"/>
  <c r="BE936" i="4"/>
  <c r="BI933" i="4"/>
  <c r="BH933" i="4"/>
  <c r="BG933" i="4"/>
  <c r="BF933" i="4"/>
  <c r="T933" i="4"/>
  <c r="R933" i="4"/>
  <c r="P933" i="4"/>
  <c r="BK933" i="4"/>
  <c r="J933" i="4"/>
  <c r="BE933" i="4"/>
  <c r="BI930" i="4"/>
  <c r="BH930" i="4"/>
  <c r="BG930" i="4"/>
  <c r="BF930" i="4"/>
  <c r="T930" i="4"/>
  <c r="R930" i="4"/>
  <c r="P930" i="4"/>
  <c r="BK930" i="4"/>
  <c r="J930" i="4"/>
  <c r="BE930" i="4"/>
  <c r="BI927" i="4"/>
  <c r="BH927" i="4"/>
  <c r="BG927" i="4"/>
  <c r="BF927" i="4"/>
  <c r="T927" i="4"/>
  <c r="R927" i="4"/>
  <c r="P927" i="4"/>
  <c r="BK927" i="4"/>
  <c r="J927" i="4"/>
  <c r="BE927" i="4"/>
  <c r="BI924" i="4"/>
  <c r="BH924" i="4"/>
  <c r="BG924" i="4"/>
  <c r="BF924" i="4"/>
  <c r="T924" i="4"/>
  <c r="R924" i="4"/>
  <c r="P924" i="4"/>
  <c r="BK924" i="4"/>
  <c r="J924" i="4"/>
  <c r="BE924" i="4"/>
  <c r="BI921" i="4"/>
  <c r="BH921" i="4"/>
  <c r="BG921" i="4"/>
  <c r="BF921" i="4"/>
  <c r="T921" i="4"/>
  <c r="R921" i="4"/>
  <c r="P921" i="4"/>
  <c r="BK921" i="4"/>
  <c r="J921" i="4"/>
  <c r="BE921" i="4"/>
  <c r="BI918" i="4"/>
  <c r="BH918" i="4"/>
  <c r="BG918" i="4"/>
  <c r="BF918" i="4"/>
  <c r="T918" i="4"/>
  <c r="R918" i="4"/>
  <c r="P918" i="4"/>
  <c r="BK918" i="4"/>
  <c r="J918" i="4"/>
  <c r="BE918" i="4"/>
  <c r="BI917" i="4"/>
  <c r="BH917" i="4"/>
  <c r="BG917" i="4"/>
  <c r="BF917" i="4"/>
  <c r="T917" i="4"/>
  <c r="R917" i="4"/>
  <c r="P917" i="4"/>
  <c r="BK917" i="4"/>
  <c r="J917" i="4"/>
  <c r="BE917" i="4"/>
  <c r="BI916" i="4"/>
  <c r="BH916" i="4"/>
  <c r="BG916" i="4"/>
  <c r="BF916" i="4"/>
  <c r="T916" i="4"/>
  <c r="R916" i="4"/>
  <c r="P916" i="4"/>
  <c r="BK916" i="4"/>
  <c r="J916" i="4"/>
  <c r="BE916" i="4"/>
  <c r="BI914" i="4"/>
  <c r="BH914" i="4"/>
  <c r="BG914" i="4"/>
  <c r="BF914" i="4"/>
  <c r="T914" i="4"/>
  <c r="R914" i="4"/>
  <c r="P914" i="4"/>
  <c r="BK914" i="4"/>
  <c r="J914" i="4"/>
  <c r="BE914" i="4"/>
  <c r="BI912" i="4"/>
  <c r="BH912" i="4"/>
  <c r="BG912" i="4"/>
  <c r="BF912" i="4"/>
  <c r="T912" i="4"/>
  <c r="R912" i="4"/>
  <c r="P912" i="4"/>
  <c r="BK912" i="4"/>
  <c r="J912" i="4"/>
  <c r="BE912" i="4"/>
  <c r="BI911" i="4"/>
  <c r="BH911" i="4"/>
  <c r="BG911" i="4"/>
  <c r="BF911" i="4"/>
  <c r="T911" i="4"/>
  <c r="R911" i="4"/>
  <c r="P911" i="4"/>
  <c r="BK911" i="4"/>
  <c r="J911" i="4"/>
  <c r="BE911" i="4"/>
  <c r="BI909" i="4"/>
  <c r="BH909" i="4"/>
  <c r="BG909" i="4"/>
  <c r="BF909" i="4"/>
  <c r="T909" i="4"/>
  <c r="R909" i="4"/>
  <c r="P909" i="4"/>
  <c r="BK909" i="4"/>
  <c r="J909" i="4"/>
  <c r="BE909" i="4"/>
  <c r="BI907" i="4"/>
  <c r="BH907" i="4"/>
  <c r="BG907" i="4"/>
  <c r="BF907" i="4"/>
  <c r="T907" i="4"/>
  <c r="R907" i="4"/>
  <c r="P907" i="4"/>
  <c r="BK907" i="4"/>
  <c r="J907" i="4"/>
  <c r="BE907" i="4"/>
  <c r="BI905" i="4"/>
  <c r="BH905" i="4"/>
  <c r="BG905" i="4"/>
  <c r="BF905" i="4"/>
  <c r="T905" i="4"/>
  <c r="R905" i="4"/>
  <c r="P905" i="4"/>
  <c r="BK905" i="4"/>
  <c r="J905" i="4"/>
  <c r="BE905" i="4"/>
  <c r="BI903" i="4"/>
  <c r="BH903" i="4"/>
  <c r="BG903" i="4"/>
  <c r="BF903" i="4"/>
  <c r="T903" i="4"/>
  <c r="R903" i="4"/>
  <c r="P903" i="4"/>
  <c r="BK903" i="4"/>
  <c r="J903" i="4"/>
  <c r="BE903" i="4"/>
  <c r="BI901" i="4"/>
  <c r="BH901" i="4"/>
  <c r="BG901" i="4"/>
  <c r="BF901" i="4"/>
  <c r="T901" i="4"/>
  <c r="R901" i="4"/>
  <c r="P901" i="4"/>
  <c r="BK901" i="4"/>
  <c r="J901" i="4"/>
  <c r="BE901" i="4"/>
  <c r="BI899" i="4"/>
  <c r="BH899" i="4"/>
  <c r="BG899" i="4"/>
  <c r="BF899" i="4"/>
  <c r="T899" i="4"/>
  <c r="R899" i="4"/>
  <c r="P899" i="4"/>
  <c r="BK899" i="4"/>
  <c r="J899" i="4"/>
  <c r="BE899" i="4"/>
  <c r="BI898" i="4"/>
  <c r="BH898" i="4"/>
  <c r="BG898" i="4"/>
  <c r="BF898" i="4"/>
  <c r="T898" i="4"/>
  <c r="R898" i="4"/>
  <c r="P898" i="4"/>
  <c r="BK898" i="4"/>
  <c r="J898" i="4"/>
  <c r="BE898" i="4"/>
  <c r="BI896" i="4"/>
  <c r="BH896" i="4"/>
  <c r="BG896" i="4"/>
  <c r="BF896" i="4"/>
  <c r="T896" i="4"/>
  <c r="R896" i="4"/>
  <c r="P896" i="4"/>
  <c r="BK896" i="4"/>
  <c r="J896" i="4"/>
  <c r="BE896" i="4"/>
  <c r="BI894" i="4"/>
  <c r="BH894" i="4"/>
  <c r="BG894" i="4"/>
  <c r="BF894" i="4"/>
  <c r="T894" i="4"/>
  <c r="R894" i="4"/>
  <c r="P894" i="4"/>
  <c r="BK894" i="4"/>
  <c r="J894" i="4"/>
  <c r="BE894" i="4"/>
  <c r="BI892" i="4"/>
  <c r="BH892" i="4"/>
  <c r="BG892" i="4"/>
  <c r="BF892" i="4"/>
  <c r="T892" i="4"/>
  <c r="R892" i="4"/>
  <c r="P892" i="4"/>
  <c r="BK892" i="4"/>
  <c r="J892" i="4"/>
  <c r="BE892" i="4"/>
  <c r="BI890" i="4"/>
  <c r="BH890" i="4"/>
  <c r="BG890" i="4"/>
  <c r="BF890" i="4"/>
  <c r="T890" i="4"/>
  <c r="R890" i="4"/>
  <c r="P890" i="4"/>
  <c r="BK890" i="4"/>
  <c r="J890" i="4"/>
  <c r="BE890" i="4"/>
  <c r="BI889" i="4"/>
  <c r="BH889" i="4"/>
  <c r="BG889" i="4"/>
  <c r="BF889" i="4"/>
  <c r="T889" i="4"/>
  <c r="R889" i="4"/>
  <c r="P889" i="4"/>
  <c r="BK889" i="4"/>
  <c r="J889" i="4"/>
  <c r="BE889" i="4"/>
  <c r="BI887" i="4"/>
  <c r="BH887" i="4"/>
  <c r="BG887" i="4"/>
  <c r="BF887" i="4"/>
  <c r="T887" i="4"/>
  <c r="R887" i="4"/>
  <c r="P887" i="4"/>
  <c r="BK887" i="4"/>
  <c r="J887" i="4"/>
  <c r="BE887" i="4"/>
  <c r="BI886" i="4"/>
  <c r="BH886" i="4"/>
  <c r="BG886" i="4"/>
  <c r="BF886" i="4"/>
  <c r="T886" i="4"/>
  <c r="R886" i="4"/>
  <c r="P886" i="4"/>
  <c r="BK886" i="4"/>
  <c r="J886" i="4"/>
  <c r="BE886" i="4"/>
  <c r="BI885" i="4"/>
  <c r="BH885" i="4"/>
  <c r="BG885" i="4"/>
  <c r="BF885" i="4"/>
  <c r="T885" i="4"/>
  <c r="R885" i="4"/>
  <c r="P885" i="4"/>
  <c r="BK885" i="4"/>
  <c r="J885" i="4"/>
  <c r="BE885" i="4"/>
  <c r="BI883" i="4"/>
  <c r="BH883" i="4"/>
  <c r="BG883" i="4"/>
  <c r="BF883" i="4"/>
  <c r="T883" i="4"/>
  <c r="R883" i="4"/>
  <c r="P883" i="4"/>
  <c r="BK883" i="4"/>
  <c r="J883" i="4"/>
  <c r="BE883" i="4"/>
  <c r="BI881" i="4"/>
  <c r="BH881" i="4"/>
  <c r="BG881" i="4"/>
  <c r="BF881" i="4"/>
  <c r="T881" i="4"/>
  <c r="R881" i="4"/>
  <c r="P881" i="4"/>
  <c r="BK881" i="4"/>
  <c r="J881" i="4"/>
  <c r="BE881" i="4"/>
  <c r="BI879" i="4"/>
  <c r="BH879" i="4"/>
  <c r="BG879" i="4"/>
  <c r="BF879" i="4"/>
  <c r="T879" i="4"/>
  <c r="R879" i="4"/>
  <c r="P879" i="4"/>
  <c r="BK879" i="4"/>
  <c r="J879" i="4"/>
  <c r="BE879" i="4"/>
  <c r="BI878" i="4"/>
  <c r="BH878" i="4"/>
  <c r="BG878" i="4"/>
  <c r="BF878" i="4"/>
  <c r="T878" i="4"/>
  <c r="R878" i="4"/>
  <c r="P878" i="4"/>
  <c r="BK878" i="4"/>
  <c r="J878" i="4"/>
  <c r="BE878" i="4"/>
  <c r="BI877" i="4"/>
  <c r="BH877" i="4"/>
  <c r="BG877" i="4"/>
  <c r="BF877" i="4"/>
  <c r="T877" i="4"/>
  <c r="R877" i="4"/>
  <c r="P877" i="4"/>
  <c r="BK877" i="4"/>
  <c r="J877" i="4"/>
  <c r="BE877" i="4"/>
  <c r="BI876" i="4"/>
  <c r="BH876" i="4"/>
  <c r="BG876" i="4"/>
  <c r="BF876" i="4"/>
  <c r="T876" i="4"/>
  <c r="R876" i="4"/>
  <c r="P876" i="4"/>
  <c r="BK876" i="4"/>
  <c r="J876" i="4"/>
  <c r="BE876" i="4"/>
  <c r="BI875" i="4"/>
  <c r="BH875" i="4"/>
  <c r="BG875" i="4"/>
  <c r="BF875" i="4"/>
  <c r="T875" i="4"/>
  <c r="R875" i="4"/>
  <c r="P875" i="4"/>
  <c r="BK875" i="4"/>
  <c r="J875" i="4"/>
  <c r="BE875" i="4"/>
  <c r="BI873" i="4"/>
  <c r="BH873" i="4"/>
  <c r="BG873" i="4"/>
  <c r="BF873" i="4"/>
  <c r="T873" i="4"/>
  <c r="R873" i="4"/>
  <c r="P873" i="4"/>
  <c r="BK873" i="4"/>
  <c r="J873" i="4"/>
  <c r="BE873" i="4"/>
  <c r="BI871" i="4"/>
  <c r="BH871" i="4"/>
  <c r="BG871" i="4"/>
  <c r="BF871" i="4"/>
  <c r="T871" i="4"/>
  <c r="R871" i="4"/>
  <c r="P871" i="4"/>
  <c r="BK871" i="4"/>
  <c r="J871" i="4"/>
  <c r="BE871" i="4"/>
  <c r="BI869" i="4"/>
  <c r="BH869" i="4"/>
  <c r="BG869" i="4"/>
  <c r="BF869" i="4"/>
  <c r="T869" i="4"/>
  <c r="R869" i="4"/>
  <c r="P869" i="4"/>
  <c r="BK869" i="4"/>
  <c r="J869" i="4"/>
  <c r="BE869" i="4"/>
  <c r="BI867" i="4"/>
  <c r="BH867" i="4"/>
  <c r="BG867" i="4"/>
  <c r="BF867" i="4"/>
  <c r="T867" i="4"/>
  <c r="R867" i="4"/>
  <c r="P867" i="4"/>
  <c r="BK867" i="4"/>
  <c r="J867" i="4"/>
  <c r="BE867" i="4"/>
  <c r="BI866" i="4"/>
  <c r="BH866" i="4"/>
  <c r="BG866" i="4"/>
  <c r="BF866" i="4"/>
  <c r="T866" i="4"/>
  <c r="R866" i="4"/>
  <c r="P866" i="4"/>
  <c r="BK866" i="4"/>
  <c r="J866" i="4"/>
  <c r="BE866" i="4"/>
  <c r="BI865" i="4"/>
  <c r="BH865" i="4"/>
  <c r="BG865" i="4"/>
  <c r="BF865" i="4"/>
  <c r="T865" i="4"/>
  <c r="R865" i="4"/>
  <c r="P865" i="4"/>
  <c r="BK865" i="4"/>
  <c r="J865" i="4"/>
  <c r="BE865" i="4"/>
  <c r="BI863" i="4"/>
  <c r="BH863" i="4"/>
  <c r="BG863" i="4"/>
  <c r="BF863" i="4"/>
  <c r="T863" i="4"/>
  <c r="R863" i="4"/>
  <c r="P863" i="4"/>
  <c r="BK863" i="4"/>
  <c r="J863" i="4"/>
  <c r="BE863" i="4"/>
  <c r="BI862" i="4"/>
  <c r="BH862" i="4"/>
  <c r="BG862" i="4"/>
  <c r="BF862" i="4"/>
  <c r="T862" i="4"/>
  <c r="R862" i="4"/>
  <c r="P862" i="4"/>
  <c r="BK862" i="4"/>
  <c r="J862" i="4"/>
  <c r="BE862" i="4"/>
  <c r="BI860" i="4"/>
  <c r="BH860" i="4"/>
  <c r="BG860" i="4"/>
  <c r="BF860" i="4"/>
  <c r="T860" i="4"/>
  <c r="R860" i="4"/>
  <c r="P860" i="4"/>
  <c r="BK860" i="4"/>
  <c r="J860" i="4"/>
  <c r="BE860" i="4"/>
  <c r="BI858" i="4"/>
  <c r="BH858" i="4"/>
  <c r="BG858" i="4"/>
  <c r="BF858" i="4"/>
  <c r="T858" i="4"/>
  <c r="R858" i="4"/>
  <c r="P858" i="4"/>
  <c r="BK858" i="4"/>
  <c r="J858" i="4"/>
  <c r="BE858" i="4"/>
  <c r="BI856" i="4"/>
  <c r="BH856" i="4"/>
  <c r="BG856" i="4"/>
  <c r="BF856" i="4"/>
  <c r="T856" i="4"/>
  <c r="R856" i="4"/>
  <c r="P856" i="4"/>
  <c r="BK856" i="4"/>
  <c r="J856" i="4"/>
  <c r="BE856" i="4"/>
  <c r="BI854" i="4"/>
  <c r="BH854" i="4"/>
  <c r="BG854" i="4"/>
  <c r="BF854" i="4"/>
  <c r="T854" i="4"/>
  <c r="R854" i="4"/>
  <c r="P854" i="4"/>
  <c r="BK854" i="4"/>
  <c r="J854" i="4"/>
  <c r="BE854" i="4"/>
  <c r="BI852" i="4"/>
  <c r="BH852" i="4"/>
  <c r="BG852" i="4"/>
  <c r="BF852" i="4"/>
  <c r="T852" i="4"/>
  <c r="R852" i="4"/>
  <c r="P852" i="4"/>
  <c r="BK852" i="4"/>
  <c r="J852" i="4"/>
  <c r="BE852" i="4"/>
  <c r="BI850" i="4"/>
  <c r="BH850" i="4"/>
  <c r="BG850" i="4"/>
  <c r="BF850" i="4"/>
  <c r="T850" i="4"/>
  <c r="T849" i="4"/>
  <c r="R850" i="4"/>
  <c r="R849" i="4"/>
  <c r="P850" i="4"/>
  <c r="P849" i="4"/>
  <c r="BK850" i="4"/>
  <c r="BK849" i="4"/>
  <c r="J849" i="4" s="1"/>
  <c r="J67" i="4" s="1"/>
  <c r="J850" i="4"/>
  <c r="BE850" i="4" s="1"/>
  <c r="BI845" i="4"/>
  <c r="BH845" i="4"/>
  <c r="BG845" i="4"/>
  <c r="BF845" i="4"/>
  <c r="T845" i="4"/>
  <c r="R845" i="4"/>
  <c r="P845" i="4"/>
  <c r="BK845" i="4"/>
  <c r="J845" i="4"/>
  <c r="BE845" i="4" s="1"/>
  <c r="BI839" i="4"/>
  <c r="BH839" i="4"/>
  <c r="BG839" i="4"/>
  <c r="BF839" i="4"/>
  <c r="T839" i="4"/>
  <c r="R839" i="4"/>
  <c r="P839" i="4"/>
  <c r="BK839" i="4"/>
  <c r="J839" i="4"/>
  <c r="BE839" i="4"/>
  <c r="BI835" i="4"/>
  <c r="BH835" i="4"/>
  <c r="BG835" i="4"/>
  <c r="BF835" i="4"/>
  <c r="T835" i="4"/>
  <c r="R835" i="4"/>
  <c r="P835" i="4"/>
  <c r="BK835" i="4"/>
  <c r="J835" i="4"/>
  <c r="BE835" i="4" s="1"/>
  <c r="BI829" i="4"/>
  <c r="BH829" i="4"/>
  <c r="BG829" i="4"/>
  <c r="BF829" i="4"/>
  <c r="T829" i="4"/>
  <c r="R829" i="4"/>
  <c r="P829" i="4"/>
  <c r="BK829" i="4"/>
  <c r="J829" i="4"/>
  <c r="BE829" i="4"/>
  <c r="BI825" i="4"/>
  <c r="BH825" i="4"/>
  <c r="BG825" i="4"/>
  <c r="BF825" i="4"/>
  <c r="T825" i="4"/>
  <c r="R825" i="4"/>
  <c r="P825" i="4"/>
  <c r="BK825" i="4"/>
  <c r="J825" i="4"/>
  <c r="BE825" i="4" s="1"/>
  <c r="BI819" i="4"/>
  <c r="BH819" i="4"/>
  <c r="BG819" i="4"/>
  <c r="BF819" i="4"/>
  <c r="T819" i="4"/>
  <c r="R819" i="4"/>
  <c r="P819" i="4"/>
  <c r="BK819" i="4"/>
  <c r="J819" i="4"/>
  <c r="BE819" i="4"/>
  <c r="BI811" i="4"/>
  <c r="BH811" i="4"/>
  <c r="BG811" i="4"/>
  <c r="BF811" i="4"/>
  <c r="T811" i="4"/>
  <c r="R811" i="4"/>
  <c r="P811" i="4"/>
  <c r="BK811" i="4"/>
  <c r="J811" i="4"/>
  <c r="BE811" i="4" s="1"/>
  <c r="BI807" i="4"/>
  <c r="BH807" i="4"/>
  <c r="BG807" i="4"/>
  <c r="BF807" i="4"/>
  <c r="T807" i="4"/>
  <c r="R807" i="4"/>
  <c r="P807" i="4"/>
  <c r="BK807" i="4"/>
  <c r="J807" i="4"/>
  <c r="BE807" i="4"/>
  <c r="BI800" i="4"/>
  <c r="BH800" i="4"/>
  <c r="BG800" i="4"/>
  <c r="BF800" i="4"/>
  <c r="T800" i="4"/>
  <c r="R800" i="4"/>
  <c r="P800" i="4"/>
  <c r="BK800" i="4"/>
  <c r="J800" i="4"/>
  <c r="BE800" i="4" s="1"/>
  <c r="BI792" i="4"/>
  <c r="BH792" i="4"/>
  <c r="BG792" i="4"/>
  <c r="BF792" i="4"/>
  <c r="T792" i="4"/>
  <c r="R792" i="4"/>
  <c r="P792" i="4"/>
  <c r="BK792" i="4"/>
  <c r="J792" i="4"/>
  <c r="BE792" i="4"/>
  <c r="BI785" i="4"/>
  <c r="BH785" i="4"/>
  <c r="BG785" i="4"/>
  <c r="BF785" i="4"/>
  <c r="T785" i="4"/>
  <c r="R785" i="4"/>
  <c r="P785" i="4"/>
  <c r="BK785" i="4"/>
  <c r="J785" i="4"/>
  <c r="BE785" i="4" s="1"/>
  <c r="BI777" i="4"/>
  <c r="BH777" i="4"/>
  <c r="BG777" i="4"/>
  <c r="BF777" i="4"/>
  <c r="T777" i="4"/>
  <c r="R777" i="4"/>
  <c r="P777" i="4"/>
  <c r="P762" i="4" s="1"/>
  <c r="BK777" i="4"/>
  <c r="J777" i="4"/>
  <c r="BE777" i="4"/>
  <c r="BI771" i="4"/>
  <c r="BH771" i="4"/>
  <c r="BG771" i="4"/>
  <c r="BF771" i="4"/>
  <c r="T771" i="4"/>
  <c r="T762" i="4" s="1"/>
  <c r="R771" i="4"/>
  <c r="P771" i="4"/>
  <c r="BK771" i="4"/>
  <c r="J771" i="4"/>
  <c r="BE771" i="4" s="1"/>
  <c r="BI763" i="4"/>
  <c r="BH763" i="4"/>
  <c r="BG763" i="4"/>
  <c r="BF763" i="4"/>
  <c r="T763" i="4"/>
  <c r="R763" i="4"/>
  <c r="R762" i="4" s="1"/>
  <c r="P763" i="4"/>
  <c r="BK763" i="4"/>
  <c r="BK762" i="4" s="1"/>
  <c r="J762" i="4" s="1"/>
  <c r="J66" i="4" s="1"/>
  <c r="J763" i="4"/>
  <c r="BE763" i="4"/>
  <c r="BI759" i="4"/>
  <c r="BH759" i="4"/>
  <c r="BG759" i="4"/>
  <c r="BF759" i="4"/>
  <c r="T759" i="4"/>
  <c r="R759" i="4"/>
  <c r="P759" i="4"/>
  <c r="BK759" i="4"/>
  <c r="J759" i="4"/>
  <c r="BE759" i="4"/>
  <c r="BI757" i="4"/>
  <c r="BH757" i="4"/>
  <c r="BG757" i="4"/>
  <c r="BF757" i="4"/>
  <c r="T757" i="4"/>
  <c r="R757" i="4"/>
  <c r="P757" i="4"/>
  <c r="BK757" i="4"/>
  <c r="J757" i="4"/>
  <c r="BE757" i="4"/>
  <c r="BI755" i="4"/>
  <c r="BH755" i="4"/>
  <c r="BG755" i="4"/>
  <c r="BF755" i="4"/>
  <c r="T755" i="4"/>
  <c r="R755" i="4"/>
  <c r="P755" i="4"/>
  <c r="BK755" i="4"/>
  <c r="J755" i="4"/>
  <c r="BE755" i="4"/>
  <c r="BI753" i="4"/>
  <c r="BH753" i="4"/>
  <c r="BG753" i="4"/>
  <c r="BF753" i="4"/>
  <c r="T753" i="4"/>
  <c r="R753" i="4"/>
  <c r="P753" i="4"/>
  <c r="BK753" i="4"/>
  <c r="J753" i="4"/>
  <c r="BE753" i="4"/>
  <c r="BI751" i="4"/>
  <c r="BH751" i="4"/>
  <c r="BG751" i="4"/>
  <c r="BF751" i="4"/>
  <c r="T751" i="4"/>
  <c r="R751" i="4"/>
  <c r="P751" i="4"/>
  <c r="BK751" i="4"/>
  <c r="J751" i="4"/>
  <c r="BE751" i="4"/>
  <c r="BI749" i="4"/>
  <c r="BH749" i="4"/>
  <c r="BG749" i="4"/>
  <c r="BF749" i="4"/>
  <c r="T749" i="4"/>
  <c r="R749" i="4"/>
  <c r="P749" i="4"/>
  <c r="BK749" i="4"/>
  <c r="J749" i="4"/>
  <c r="BE749" i="4"/>
  <c r="BI747" i="4"/>
  <c r="BH747" i="4"/>
  <c r="BG747" i="4"/>
  <c r="BF747" i="4"/>
  <c r="T747" i="4"/>
  <c r="R747" i="4"/>
  <c r="P747" i="4"/>
  <c r="BK747" i="4"/>
  <c r="J747" i="4"/>
  <c r="BE747" i="4"/>
  <c r="BI745" i="4"/>
  <c r="BH745" i="4"/>
  <c r="BG745" i="4"/>
  <c r="BF745" i="4"/>
  <c r="T745" i="4"/>
  <c r="R745" i="4"/>
  <c r="P745" i="4"/>
  <c r="BK745" i="4"/>
  <c r="J745" i="4"/>
  <c r="BE745" i="4"/>
  <c r="BI743" i="4"/>
  <c r="BH743" i="4"/>
  <c r="BG743" i="4"/>
  <c r="BF743" i="4"/>
  <c r="T743" i="4"/>
  <c r="R743" i="4"/>
  <c r="P743" i="4"/>
  <c r="BK743" i="4"/>
  <c r="J743" i="4"/>
  <c r="BE743" i="4"/>
  <c r="BI741" i="4"/>
  <c r="BH741" i="4"/>
  <c r="BG741" i="4"/>
  <c r="BF741" i="4"/>
  <c r="T741" i="4"/>
  <c r="R741" i="4"/>
  <c r="P741" i="4"/>
  <c r="BK741" i="4"/>
  <c r="J741" i="4"/>
  <c r="BE741" i="4"/>
  <c r="BI738" i="4"/>
  <c r="BH738" i="4"/>
  <c r="BG738" i="4"/>
  <c r="BF738" i="4"/>
  <c r="T738" i="4"/>
  <c r="R738" i="4"/>
  <c r="P738" i="4"/>
  <c r="BK738" i="4"/>
  <c r="J738" i="4"/>
  <c r="BE738" i="4"/>
  <c r="BI736" i="4"/>
  <c r="BH736" i="4"/>
  <c r="BG736" i="4"/>
  <c r="BF736" i="4"/>
  <c r="T736" i="4"/>
  <c r="R736" i="4"/>
  <c r="P736" i="4"/>
  <c r="BK736" i="4"/>
  <c r="J736" i="4"/>
  <c r="BE736" i="4"/>
  <c r="BI734" i="4"/>
  <c r="BH734" i="4"/>
  <c r="BG734" i="4"/>
  <c r="BF734" i="4"/>
  <c r="T734" i="4"/>
  <c r="R734" i="4"/>
  <c r="P734" i="4"/>
  <c r="BK734" i="4"/>
  <c r="J734" i="4"/>
  <c r="BE734" i="4"/>
  <c r="BI732" i="4"/>
  <c r="BH732" i="4"/>
  <c r="BG732" i="4"/>
  <c r="BF732" i="4"/>
  <c r="T732" i="4"/>
  <c r="R732" i="4"/>
  <c r="P732" i="4"/>
  <c r="BK732" i="4"/>
  <c r="J732" i="4"/>
  <c r="BE732" i="4"/>
  <c r="BI729" i="4"/>
  <c r="BH729" i="4"/>
  <c r="BG729" i="4"/>
  <c r="BF729" i="4"/>
  <c r="T729" i="4"/>
  <c r="R729" i="4"/>
  <c r="P729" i="4"/>
  <c r="BK729" i="4"/>
  <c r="J729" i="4"/>
  <c r="BE729" i="4"/>
  <c r="BI726" i="4"/>
  <c r="BH726" i="4"/>
  <c r="BG726" i="4"/>
  <c r="BF726" i="4"/>
  <c r="T726" i="4"/>
  <c r="R726" i="4"/>
  <c r="P726" i="4"/>
  <c r="BK726" i="4"/>
  <c r="J726" i="4"/>
  <c r="BE726" i="4"/>
  <c r="BI723" i="4"/>
  <c r="BH723" i="4"/>
  <c r="BG723" i="4"/>
  <c r="BF723" i="4"/>
  <c r="T723" i="4"/>
  <c r="R723" i="4"/>
  <c r="P723" i="4"/>
  <c r="BK723" i="4"/>
  <c r="J723" i="4"/>
  <c r="BE723" i="4"/>
  <c r="BI720" i="4"/>
  <c r="BH720" i="4"/>
  <c r="BG720" i="4"/>
  <c r="BF720" i="4"/>
  <c r="T720" i="4"/>
  <c r="R720" i="4"/>
  <c r="P720" i="4"/>
  <c r="BK720" i="4"/>
  <c r="J720" i="4"/>
  <c r="BE720" i="4"/>
  <c r="BI717" i="4"/>
  <c r="BH717" i="4"/>
  <c r="BG717" i="4"/>
  <c r="BF717" i="4"/>
  <c r="T717" i="4"/>
  <c r="R717" i="4"/>
  <c r="P717" i="4"/>
  <c r="BK717" i="4"/>
  <c r="J717" i="4"/>
  <c r="BE717" i="4"/>
  <c r="BI714" i="4"/>
  <c r="BH714" i="4"/>
  <c r="BG714" i="4"/>
  <c r="BF714" i="4"/>
  <c r="T714" i="4"/>
  <c r="R714" i="4"/>
  <c r="P714" i="4"/>
  <c r="BK714" i="4"/>
  <c r="J714" i="4"/>
  <c r="BE714" i="4"/>
  <c r="BI711" i="4"/>
  <c r="BH711" i="4"/>
  <c r="BG711" i="4"/>
  <c r="BF711" i="4"/>
  <c r="T711" i="4"/>
  <c r="R711" i="4"/>
  <c r="P711" i="4"/>
  <c r="BK711" i="4"/>
  <c r="J711" i="4"/>
  <c r="BE711" i="4"/>
  <c r="BI708" i="4"/>
  <c r="BH708" i="4"/>
  <c r="BG708" i="4"/>
  <c r="BF708" i="4"/>
  <c r="T708" i="4"/>
  <c r="R708" i="4"/>
  <c r="P708" i="4"/>
  <c r="BK708" i="4"/>
  <c r="J708" i="4"/>
  <c r="BE708" i="4"/>
  <c r="BI705" i="4"/>
  <c r="BH705" i="4"/>
  <c r="BG705" i="4"/>
  <c r="BF705" i="4"/>
  <c r="T705" i="4"/>
  <c r="R705" i="4"/>
  <c r="P705" i="4"/>
  <c r="BK705" i="4"/>
  <c r="J705" i="4"/>
  <c r="BE705" i="4"/>
  <c r="BI703" i="4"/>
  <c r="BH703" i="4"/>
  <c r="BG703" i="4"/>
  <c r="BF703" i="4"/>
  <c r="T703" i="4"/>
  <c r="R703" i="4"/>
  <c r="P703" i="4"/>
  <c r="BK703" i="4"/>
  <c r="J703" i="4"/>
  <c r="BE703" i="4"/>
  <c r="BI701" i="4"/>
  <c r="BH701" i="4"/>
  <c r="BG701" i="4"/>
  <c r="BF701" i="4"/>
  <c r="T701" i="4"/>
  <c r="R701" i="4"/>
  <c r="P701" i="4"/>
  <c r="BK701" i="4"/>
  <c r="J701" i="4"/>
  <c r="BE701" i="4"/>
  <c r="BI699" i="4"/>
  <c r="BH699" i="4"/>
  <c r="BG699" i="4"/>
  <c r="BF699" i="4"/>
  <c r="T699" i="4"/>
  <c r="R699" i="4"/>
  <c r="P699" i="4"/>
  <c r="BK699" i="4"/>
  <c r="J699" i="4"/>
  <c r="BE699" i="4"/>
  <c r="BI694" i="4"/>
  <c r="BH694" i="4"/>
  <c r="BG694" i="4"/>
  <c r="BF694" i="4"/>
  <c r="T694" i="4"/>
  <c r="R694" i="4"/>
  <c r="P694" i="4"/>
  <c r="BK694" i="4"/>
  <c r="J694" i="4"/>
  <c r="BE694" i="4"/>
  <c r="BI691" i="4"/>
  <c r="BH691" i="4"/>
  <c r="BG691" i="4"/>
  <c r="BF691" i="4"/>
  <c r="T691" i="4"/>
  <c r="R691" i="4"/>
  <c r="P691" i="4"/>
  <c r="BK691" i="4"/>
  <c r="J691" i="4"/>
  <c r="BE691" i="4"/>
  <c r="BI688" i="4"/>
  <c r="BH688" i="4"/>
  <c r="BG688" i="4"/>
  <c r="BF688" i="4"/>
  <c r="T688" i="4"/>
  <c r="R688" i="4"/>
  <c r="P688" i="4"/>
  <c r="BK688" i="4"/>
  <c r="J688" i="4"/>
  <c r="BE688" i="4"/>
  <c r="BI685" i="4"/>
  <c r="BH685" i="4"/>
  <c r="BG685" i="4"/>
  <c r="BF685" i="4"/>
  <c r="T685" i="4"/>
  <c r="R685" i="4"/>
  <c r="P685" i="4"/>
  <c r="BK685" i="4"/>
  <c r="J685" i="4"/>
  <c r="BE685" i="4"/>
  <c r="BI681" i="4"/>
  <c r="BH681" i="4"/>
  <c r="BG681" i="4"/>
  <c r="BF681" i="4"/>
  <c r="T681" i="4"/>
  <c r="R681" i="4"/>
  <c r="P681" i="4"/>
  <c r="BK681" i="4"/>
  <c r="J681" i="4"/>
  <c r="BE681" i="4"/>
  <c r="BI677" i="4"/>
  <c r="BH677" i="4"/>
  <c r="BG677" i="4"/>
  <c r="BF677" i="4"/>
  <c r="T677" i="4"/>
  <c r="R677" i="4"/>
  <c r="P677" i="4"/>
  <c r="BK677" i="4"/>
  <c r="J677" i="4"/>
  <c r="BE677" i="4"/>
  <c r="BI673" i="4"/>
  <c r="BH673" i="4"/>
  <c r="BG673" i="4"/>
  <c r="BF673" i="4"/>
  <c r="T673" i="4"/>
  <c r="R673" i="4"/>
  <c r="P673" i="4"/>
  <c r="BK673" i="4"/>
  <c r="J673" i="4"/>
  <c r="BE673" i="4"/>
  <c r="BI669" i="4"/>
  <c r="BH669" i="4"/>
  <c r="BG669" i="4"/>
  <c r="BF669" i="4"/>
  <c r="T669" i="4"/>
  <c r="R669" i="4"/>
  <c r="R660" i="4" s="1"/>
  <c r="P669" i="4"/>
  <c r="BK669" i="4"/>
  <c r="J669" i="4"/>
  <c r="BE669" i="4"/>
  <c r="BI665" i="4"/>
  <c r="BH665" i="4"/>
  <c r="BG665" i="4"/>
  <c r="BF665" i="4"/>
  <c r="T665" i="4"/>
  <c r="R665" i="4"/>
  <c r="P665" i="4"/>
  <c r="BK665" i="4"/>
  <c r="BK660" i="4" s="1"/>
  <c r="J665" i="4"/>
  <c r="BE665" i="4"/>
  <c r="BI661" i="4"/>
  <c r="BH661" i="4"/>
  <c r="BG661" i="4"/>
  <c r="BF661" i="4"/>
  <c r="T661" i="4"/>
  <c r="T660" i="4"/>
  <c r="R661" i="4"/>
  <c r="P661" i="4"/>
  <c r="P660" i="4"/>
  <c r="BK661" i="4"/>
  <c r="J661" i="4"/>
  <c r="BE661" i="4" s="1"/>
  <c r="BI659" i="4"/>
  <c r="BH659" i="4"/>
  <c r="BG659" i="4"/>
  <c r="BF659" i="4"/>
  <c r="T659" i="4"/>
  <c r="R659" i="4"/>
  <c r="P659" i="4"/>
  <c r="BK659" i="4"/>
  <c r="J659" i="4"/>
  <c r="BE659" i="4"/>
  <c r="BI658" i="4"/>
  <c r="BH658" i="4"/>
  <c r="BG658" i="4"/>
  <c r="BF658" i="4"/>
  <c r="T658" i="4"/>
  <c r="R658" i="4"/>
  <c r="P658" i="4"/>
  <c r="BK658" i="4"/>
  <c r="J658" i="4"/>
  <c r="BE658" i="4" s="1"/>
  <c r="BI650" i="4"/>
  <c r="BH650" i="4"/>
  <c r="BG650" i="4"/>
  <c r="BF650" i="4"/>
  <c r="T650" i="4"/>
  <c r="R650" i="4"/>
  <c r="P650" i="4"/>
  <c r="BK650" i="4"/>
  <c r="J650" i="4"/>
  <c r="BE650" i="4"/>
  <c r="BI646" i="4"/>
  <c r="BH646" i="4"/>
  <c r="BG646" i="4"/>
  <c r="BF646" i="4"/>
  <c r="T646" i="4"/>
  <c r="R646" i="4"/>
  <c r="P646" i="4"/>
  <c r="BK646" i="4"/>
  <c r="J646" i="4"/>
  <c r="BE646" i="4"/>
  <c r="BI642" i="4"/>
  <c r="BH642" i="4"/>
  <c r="BG642" i="4"/>
  <c r="BF642" i="4"/>
  <c r="T642" i="4"/>
  <c r="R642" i="4"/>
  <c r="P642" i="4"/>
  <c r="BK642" i="4"/>
  <c r="J642" i="4"/>
  <c r="BE642" i="4"/>
  <c r="BI641" i="4"/>
  <c r="BH641" i="4"/>
  <c r="BG641" i="4"/>
  <c r="BF641" i="4"/>
  <c r="T641" i="4"/>
  <c r="R641" i="4"/>
  <c r="P641" i="4"/>
  <c r="BK641" i="4"/>
  <c r="J641" i="4"/>
  <c r="BE641" i="4"/>
  <c r="BI637" i="4"/>
  <c r="BH637" i="4"/>
  <c r="BG637" i="4"/>
  <c r="BF637" i="4"/>
  <c r="T637" i="4"/>
  <c r="R637" i="4"/>
  <c r="P637" i="4"/>
  <c r="BK637" i="4"/>
  <c r="J637" i="4"/>
  <c r="BE637" i="4"/>
  <c r="BI624" i="4"/>
  <c r="BH624" i="4"/>
  <c r="BG624" i="4"/>
  <c r="BF624" i="4"/>
  <c r="T624" i="4"/>
  <c r="T623" i="4"/>
  <c r="R624" i="4"/>
  <c r="R623" i="4"/>
  <c r="P624" i="4"/>
  <c r="P623" i="4"/>
  <c r="BK624" i="4"/>
  <c r="BK623" i="4"/>
  <c r="J623" i="4" s="1"/>
  <c r="J63" i="4" s="1"/>
  <c r="J624" i="4"/>
  <c r="BE624" i="4" s="1"/>
  <c r="BI618" i="4"/>
  <c r="BH618" i="4"/>
  <c r="BG618" i="4"/>
  <c r="BF618" i="4"/>
  <c r="T618" i="4"/>
  <c r="R618" i="4"/>
  <c r="P618" i="4"/>
  <c r="BK618" i="4"/>
  <c r="J618" i="4"/>
  <c r="BE618" i="4" s="1"/>
  <c r="BI613" i="4"/>
  <c r="BH613" i="4"/>
  <c r="BG613" i="4"/>
  <c r="BF613" i="4"/>
  <c r="T613" i="4"/>
  <c r="R613" i="4"/>
  <c r="P613" i="4"/>
  <c r="BK613" i="4"/>
  <c r="J613" i="4"/>
  <c r="BE613" i="4"/>
  <c r="BI607" i="4"/>
  <c r="BH607" i="4"/>
  <c r="BG607" i="4"/>
  <c r="BF607" i="4"/>
  <c r="T607" i="4"/>
  <c r="R607" i="4"/>
  <c r="P607" i="4"/>
  <c r="BK607" i="4"/>
  <c r="J607" i="4"/>
  <c r="BE607" i="4" s="1"/>
  <c r="BI602" i="4"/>
  <c r="BH602" i="4"/>
  <c r="BG602" i="4"/>
  <c r="BF602" i="4"/>
  <c r="T602" i="4"/>
  <c r="R602" i="4"/>
  <c r="P602" i="4"/>
  <c r="BK602" i="4"/>
  <c r="J602" i="4"/>
  <c r="BE602" i="4"/>
  <c r="BI595" i="4"/>
  <c r="BH595" i="4"/>
  <c r="BG595" i="4"/>
  <c r="BF595" i="4"/>
  <c r="T595" i="4"/>
  <c r="R595" i="4"/>
  <c r="P595" i="4"/>
  <c r="BK595" i="4"/>
  <c r="J595" i="4"/>
  <c r="BE595" i="4" s="1"/>
  <c r="BI588" i="4"/>
  <c r="BH588" i="4"/>
  <c r="BG588" i="4"/>
  <c r="BF588" i="4"/>
  <c r="T588" i="4"/>
  <c r="R588" i="4"/>
  <c r="P588" i="4"/>
  <c r="BK588" i="4"/>
  <c r="J588" i="4"/>
  <c r="BE588" i="4"/>
  <c r="BI581" i="4"/>
  <c r="BH581" i="4"/>
  <c r="BG581" i="4"/>
  <c r="BF581" i="4"/>
  <c r="T581" i="4"/>
  <c r="R581" i="4"/>
  <c r="P581" i="4"/>
  <c r="BK581" i="4"/>
  <c r="J581" i="4"/>
  <c r="BE581" i="4" s="1"/>
  <c r="BI576" i="4"/>
  <c r="BH576" i="4"/>
  <c r="BG576" i="4"/>
  <c r="BF576" i="4"/>
  <c r="T576" i="4"/>
  <c r="R576" i="4"/>
  <c r="P576" i="4"/>
  <c r="BK576" i="4"/>
  <c r="J576" i="4"/>
  <c r="BE576" i="4"/>
  <c r="BI569" i="4"/>
  <c r="BH569" i="4"/>
  <c r="BG569" i="4"/>
  <c r="BF569" i="4"/>
  <c r="T569" i="4"/>
  <c r="R569" i="4"/>
  <c r="P569" i="4"/>
  <c r="BK569" i="4"/>
  <c r="J569" i="4"/>
  <c r="BE569" i="4" s="1"/>
  <c r="BI563" i="4"/>
  <c r="BH563" i="4"/>
  <c r="BG563" i="4"/>
  <c r="BF563" i="4"/>
  <c r="T563" i="4"/>
  <c r="R563" i="4"/>
  <c r="P563" i="4"/>
  <c r="BK563" i="4"/>
  <c r="J563" i="4"/>
  <c r="BE563" i="4"/>
  <c r="BI558" i="4"/>
  <c r="BH558" i="4"/>
  <c r="BG558" i="4"/>
  <c r="BF558" i="4"/>
  <c r="T558" i="4"/>
  <c r="R558" i="4"/>
  <c r="P558" i="4"/>
  <c r="BK558" i="4"/>
  <c r="J558" i="4"/>
  <c r="BE558" i="4" s="1"/>
  <c r="BI553" i="4"/>
  <c r="BH553" i="4"/>
  <c r="BG553" i="4"/>
  <c r="BF553" i="4"/>
  <c r="T553" i="4"/>
  <c r="R553" i="4"/>
  <c r="P553" i="4"/>
  <c r="BK553" i="4"/>
  <c r="J553" i="4"/>
  <c r="BE553" i="4"/>
  <c r="BI547" i="4"/>
  <c r="BH547" i="4"/>
  <c r="BG547" i="4"/>
  <c r="BF547" i="4"/>
  <c r="T547" i="4"/>
  <c r="R547" i="4"/>
  <c r="P547" i="4"/>
  <c r="BK547" i="4"/>
  <c r="J547" i="4"/>
  <c r="BE547" i="4" s="1"/>
  <c r="BI545" i="4"/>
  <c r="BH545" i="4"/>
  <c r="BG545" i="4"/>
  <c r="BF545" i="4"/>
  <c r="T545" i="4"/>
  <c r="R545" i="4"/>
  <c r="P545" i="4"/>
  <c r="BK545" i="4"/>
  <c r="J545" i="4"/>
  <c r="BE545" i="4"/>
  <c r="BI542" i="4"/>
  <c r="BH542" i="4"/>
  <c r="BG542" i="4"/>
  <c r="BF542" i="4"/>
  <c r="T542" i="4"/>
  <c r="R542" i="4"/>
  <c r="P542" i="4"/>
  <c r="BK542" i="4"/>
  <c r="J542" i="4"/>
  <c r="BE542" i="4" s="1"/>
  <c r="BI540" i="4"/>
  <c r="BH540" i="4"/>
  <c r="BG540" i="4"/>
  <c r="BF540" i="4"/>
  <c r="T540" i="4"/>
  <c r="R540" i="4"/>
  <c r="P540" i="4"/>
  <c r="BK540" i="4"/>
  <c r="J540" i="4"/>
  <c r="BE540" i="4"/>
  <c r="BI527" i="4"/>
  <c r="BH527" i="4"/>
  <c r="BG527" i="4"/>
  <c r="BF527" i="4"/>
  <c r="T527" i="4"/>
  <c r="R527" i="4"/>
  <c r="P527" i="4"/>
  <c r="BK527" i="4"/>
  <c r="J527" i="4"/>
  <c r="BE527" i="4" s="1"/>
  <c r="BI496" i="4"/>
  <c r="BH496" i="4"/>
  <c r="BG496" i="4"/>
  <c r="BF496" i="4"/>
  <c r="T496" i="4"/>
  <c r="R496" i="4"/>
  <c r="P496" i="4"/>
  <c r="BK496" i="4"/>
  <c r="J496" i="4"/>
  <c r="BE496" i="4"/>
  <c r="BI493" i="4"/>
  <c r="BH493" i="4"/>
  <c r="BG493" i="4"/>
  <c r="BF493" i="4"/>
  <c r="T493" i="4"/>
  <c r="R493" i="4"/>
  <c r="P493" i="4"/>
  <c r="BK493" i="4"/>
  <c r="J493" i="4"/>
  <c r="BE493" i="4" s="1"/>
  <c r="BI490" i="4"/>
  <c r="BH490" i="4"/>
  <c r="BG490" i="4"/>
  <c r="BF490" i="4"/>
  <c r="T490" i="4"/>
  <c r="R490" i="4"/>
  <c r="P490" i="4"/>
  <c r="BK490" i="4"/>
  <c r="J490" i="4"/>
  <c r="BE490" i="4"/>
  <c r="BI487" i="4"/>
  <c r="BH487" i="4"/>
  <c r="BG487" i="4"/>
  <c r="BF487" i="4"/>
  <c r="T487" i="4"/>
  <c r="R487" i="4"/>
  <c r="P487" i="4"/>
  <c r="BK487" i="4"/>
  <c r="J487" i="4"/>
  <c r="BE487" i="4" s="1"/>
  <c r="BI484" i="4"/>
  <c r="BH484" i="4"/>
  <c r="BG484" i="4"/>
  <c r="BF484" i="4"/>
  <c r="T484" i="4"/>
  <c r="R484" i="4"/>
  <c r="P484" i="4"/>
  <c r="BK484" i="4"/>
  <c r="J484" i="4"/>
  <c r="BE484" i="4"/>
  <c r="BI481" i="4"/>
  <c r="BH481" i="4"/>
  <c r="BG481" i="4"/>
  <c r="BF481" i="4"/>
  <c r="T481" i="4"/>
  <c r="R481" i="4"/>
  <c r="P481" i="4"/>
  <c r="BK481" i="4"/>
  <c r="J481" i="4"/>
  <c r="BE481" i="4" s="1"/>
  <c r="BI476" i="4"/>
  <c r="BH476" i="4"/>
  <c r="BG476" i="4"/>
  <c r="BF476" i="4"/>
  <c r="T476" i="4"/>
  <c r="R476" i="4"/>
  <c r="P476" i="4"/>
  <c r="BK476" i="4"/>
  <c r="J476" i="4"/>
  <c r="BE476" i="4"/>
  <c r="BI473" i="4"/>
  <c r="BH473" i="4"/>
  <c r="BG473" i="4"/>
  <c r="BF473" i="4"/>
  <c r="T473" i="4"/>
  <c r="R473" i="4"/>
  <c r="P473" i="4"/>
  <c r="BK473" i="4"/>
  <c r="J473" i="4"/>
  <c r="BE473" i="4" s="1"/>
  <c r="BI467" i="4"/>
  <c r="BH467" i="4"/>
  <c r="BG467" i="4"/>
  <c r="BF467" i="4"/>
  <c r="T467" i="4"/>
  <c r="R467" i="4"/>
  <c r="P467" i="4"/>
  <c r="BK467" i="4"/>
  <c r="J467" i="4"/>
  <c r="BE467" i="4"/>
  <c r="BI461" i="4"/>
  <c r="BH461" i="4"/>
  <c r="BG461" i="4"/>
  <c r="BF461" i="4"/>
  <c r="T461" i="4"/>
  <c r="R461" i="4"/>
  <c r="P461" i="4"/>
  <c r="BK461" i="4"/>
  <c r="J461" i="4"/>
  <c r="BE461" i="4" s="1"/>
  <c r="BI455" i="4"/>
  <c r="BH455" i="4"/>
  <c r="BG455" i="4"/>
  <c r="BF455" i="4"/>
  <c r="T455" i="4"/>
  <c r="R455" i="4"/>
  <c r="P455" i="4"/>
  <c r="BK455" i="4"/>
  <c r="J455" i="4"/>
  <c r="BE455" i="4"/>
  <c r="BI449" i="4"/>
  <c r="BH449" i="4"/>
  <c r="BG449" i="4"/>
  <c r="BF449" i="4"/>
  <c r="T449" i="4"/>
  <c r="R449" i="4"/>
  <c r="P449" i="4"/>
  <c r="BK449" i="4"/>
  <c r="J449" i="4"/>
  <c r="BE449" i="4" s="1"/>
  <c r="BI443" i="4"/>
  <c r="BH443" i="4"/>
  <c r="BG443" i="4"/>
  <c r="BF443" i="4"/>
  <c r="T443" i="4"/>
  <c r="R443" i="4"/>
  <c r="P443" i="4"/>
  <c r="BK443" i="4"/>
  <c r="J443" i="4"/>
  <c r="BE443" i="4"/>
  <c r="BI439" i="4"/>
  <c r="BH439" i="4"/>
  <c r="BG439" i="4"/>
  <c r="BF439" i="4"/>
  <c r="T439" i="4"/>
  <c r="R439" i="4"/>
  <c r="P439" i="4"/>
  <c r="BK439" i="4"/>
  <c r="J439" i="4"/>
  <c r="BE439" i="4" s="1"/>
  <c r="BI433" i="4"/>
  <c r="BH433" i="4"/>
  <c r="BG433" i="4"/>
  <c r="BF433" i="4"/>
  <c r="T433" i="4"/>
  <c r="R433" i="4"/>
  <c r="P433" i="4"/>
  <c r="BK433" i="4"/>
  <c r="J433" i="4"/>
  <c r="BE433" i="4"/>
  <c r="BI427" i="4"/>
  <c r="BH427" i="4"/>
  <c r="BG427" i="4"/>
  <c r="BF427" i="4"/>
  <c r="T427" i="4"/>
  <c r="R427" i="4"/>
  <c r="P427" i="4"/>
  <c r="BK427" i="4"/>
  <c r="J427" i="4"/>
  <c r="BE427" i="4" s="1"/>
  <c r="BI421" i="4"/>
  <c r="BH421" i="4"/>
  <c r="BG421" i="4"/>
  <c r="BF421" i="4"/>
  <c r="T421" i="4"/>
  <c r="R421" i="4"/>
  <c r="P421" i="4"/>
  <c r="BK421" i="4"/>
  <c r="J421" i="4"/>
  <c r="BE421" i="4"/>
  <c r="BI419" i="4"/>
  <c r="BH419" i="4"/>
  <c r="BG419" i="4"/>
  <c r="BF419" i="4"/>
  <c r="T419" i="4"/>
  <c r="R419" i="4"/>
  <c r="P419" i="4"/>
  <c r="BK419" i="4"/>
  <c r="J419" i="4"/>
  <c r="BE419" i="4" s="1"/>
  <c r="BI406" i="4"/>
  <c r="BH406" i="4"/>
  <c r="BG406" i="4"/>
  <c r="BF406" i="4"/>
  <c r="T406" i="4"/>
  <c r="R406" i="4"/>
  <c r="P406" i="4"/>
  <c r="BK406" i="4"/>
  <c r="J406" i="4"/>
  <c r="BE406" i="4"/>
  <c r="BI404" i="4"/>
  <c r="BH404" i="4"/>
  <c r="BG404" i="4"/>
  <c r="BF404" i="4"/>
  <c r="T404" i="4"/>
  <c r="R404" i="4"/>
  <c r="P404" i="4"/>
  <c r="BK404" i="4"/>
  <c r="J404" i="4"/>
  <c r="BE404" i="4" s="1"/>
  <c r="BI341" i="4"/>
  <c r="BH341" i="4"/>
  <c r="BG341" i="4"/>
  <c r="BF341" i="4"/>
  <c r="T341" i="4"/>
  <c r="R341" i="4"/>
  <c r="P341" i="4"/>
  <c r="BK341" i="4"/>
  <c r="J341" i="4"/>
  <c r="BE341" i="4"/>
  <c r="BI339" i="4"/>
  <c r="BH339" i="4"/>
  <c r="BG339" i="4"/>
  <c r="BF339" i="4"/>
  <c r="T339" i="4"/>
  <c r="R339" i="4"/>
  <c r="P339" i="4"/>
  <c r="BK339" i="4"/>
  <c r="J339" i="4"/>
  <c r="BE339" i="4" s="1"/>
  <c r="BI330" i="4"/>
  <c r="BH330" i="4"/>
  <c r="BG330" i="4"/>
  <c r="BF330" i="4"/>
  <c r="T330" i="4"/>
  <c r="R330" i="4"/>
  <c r="P330" i="4"/>
  <c r="BK330" i="4"/>
  <c r="J330" i="4"/>
  <c r="BE330" i="4"/>
  <c r="BI328" i="4"/>
  <c r="BH328" i="4"/>
  <c r="BG328" i="4"/>
  <c r="BF328" i="4"/>
  <c r="T328" i="4"/>
  <c r="R328" i="4"/>
  <c r="P328" i="4"/>
  <c r="BK328" i="4"/>
  <c r="J328" i="4"/>
  <c r="BE328" i="4" s="1"/>
  <c r="BI315" i="4"/>
  <c r="BH315" i="4"/>
  <c r="BG315" i="4"/>
  <c r="BF315" i="4"/>
  <c r="T315" i="4"/>
  <c r="R315" i="4"/>
  <c r="P315" i="4"/>
  <c r="BK315" i="4"/>
  <c r="J315" i="4"/>
  <c r="BE315" i="4"/>
  <c r="BI313" i="4"/>
  <c r="BH313" i="4"/>
  <c r="BG313" i="4"/>
  <c r="BF313" i="4"/>
  <c r="T313" i="4"/>
  <c r="R313" i="4"/>
  <c r="P313" i="4"/>
  <c r="BK313" i="4"/>
  <c r="J313" i="4"/>
  <c r="BE313" i="4" s="1"/>
  <c r="BI294" i="4"/>
  <c r="BH294" i="4"/>
  <c r="BG294" i="4"/>
  <c r="BF294" i="4"/>
  <c r="T294" i="4"/>
  <c r="R294" i="4"/>
  <c r="P294" i="4"/>
  <c r="BK294" i="4"/>
  <c r="J294" i="4"/>
  <c r="BE294" i="4"/>
  <c r="BI291" i="4"/>
  <c r="BH291" i="4"/>
  <c r="BG291" i="4"/>
  <c r="BF291" i="4"/>
  <c r="T291" i="4"/>
  <c r="R291" i="4"/>
  <c r="P291" i="4"/>
  <c r="BK291" i="4"/>
  <c r="J291" i="4"/>
  <c r="BE291" i="4" s="1"/>
  <c r="BI288" i="4"/>
  <c r="BH288" i="4"/>
  <c r="BG288" i="4"/>
  <c r="BF288" i="4"/>
  <c r="T288" i="4"/>
  <c r="R288" i="4"/>
  <c r="P288" i="4"/>
  <c r="BK288" i="4"/>
  <c r="J288" i="4"/>
  <c r="BE288" i="4"/>
  <c r="BI285" i="4"/>
  <c r="BH285" i="4"/>
  <c r="BG285" i="4"/>
  <c r="BF285" i="4"/>
  <c r="T285" i="4"/>
  <c r="R285" i="4"/>
  <c r="P285" i="4"/>
  <c r="BK285" i="4"/>
  <c r="J285" i="4"/>
  <c r="BE285" i="4" s="1"/>
  <c r="BI282" i="4"/>
  <c r="BH282" i="4"/>
  <c r="BG282" i="4"/>
  <c r="BF282" i="4"/>
  <c r="T282" i="4"/>
  <c r="R282" i="4"/>
  <c r="P282" i="4"/>
  <c r="BK282" i="4"/>
  <c r="J282" i="4"/>
  <c r="BE282" i="4"/>
  <c r="BI182" i="4"/>
  <c r="BH182" i="4"/>
  <c r="BG182" i="4"/>
  <c r="BF182" i="4"/>
  <c r="T182" i="4"/>
  <c r="R182" i="4"/>
  <c r="P182" i="4"/>
  <c r="BK182" i="4"/>
  <c r="J182" i="4"/>
  <c r="BE182" i="4" s="1"/>
  <c r="BI179" i="4"/>
  <c r="BH179" i="4"/>
  <c r="BG179" i="4"/>
  <c r="BF179" i="4"/>
  <c r="T179" i="4"/>
  <c r="R179" i="4"/>
  <c r="P179" i="4"/>
  <c r="BK179" i="4"/>
  <c r="J179" i="4"/>
  <c r="BE179" i="4"/>
  <c r="BI176" i="4"/>
  <c r="BH176" i="4"/>
  <c r="BG176" i="4"/>
  <c r="BF176" i="4"/>
  <c r="T176" i="4"/>
  <c r="R176" i="4"/>
  <c r="P176" i="4"/>
  <c r="BK176" i="4"/>
  <c r="J176" i="4"/>
  <c r="BE176" i="4" s="1"/>
  <c r="BI173" i="4"/>
  <c r="BH173" i="4"/>
  <c r="BG173" i="4"/>
  <c r="BF173" i="4"/>
  <c r="T173" i="4"/>
  <c r="R173" i="4"/>
  <c r="P173" i="4"/>
  <c r="BK173" i="4"/>
  <c r="J173" i="4"/>
  <c r="BE173" i="4"/>
  <c r="BI170" i="4"/>
  <c r="BH170" i="4"/>
  <c r="BG170" i="4"/>
  <c r="BF170" i="4"/>
  <c r="T170" i="4"/>
  <c r="R170" i="4"/>
  <c r="P170" i="4"/>
  <c r="BK170" i="4"/>
  <c r="J170" i="4"/>
  <c r="BE170" i="4" s="1"/>
  <c r="BI150" i="4"/>
  <c r="BH150" i="4"/>
  <c r="BG150" i="4"/>
  <c r="BF150" i="4"/>
  <c r="T150" i="4"/>
  <c r="R150" i="4"/>
  <c r="P150" i="4"/>
  <c r="BK150" i="4"/>
  <c r="J150" i="4"/>
  <c r="BE150" i="4"/>
  <c r="BI138" i="4"/>
  <c r="BH138" i="4"/>
  <c r="BG138" i="4"/>
  <c r="BF138" i="4"/>
  <c r="T138" i="4"/>
  <c r="R138" i="4"/>
  <c r="P138" i="4"/>
  <c r="BK138" i="4"/>
  <c r="J138" i="4"/>
  <c r="BE138" i="4" s="1"/>
  <c r="BI131" i="4"/>
  <c r="BH131" i="4"/>
  <c r="BG131" i="4"/>
  <c r="BF131" i="4"/>
  <c r="T131" i="4"/>
  <c r="R131" i="4"/>
  <c r="P131" i="4"/>
  <c r="BK131" i="4"/>
  <c r="J131" i="4"/>
  <c r="BE131" i="4"/>
  <c r="BI129" i="4"/>
  <c r="BH129" i="4"/>
  <c r="BG129" i="4"/>
  <c r="BF129" i="4"/>
  <c r="T129" i="4"/>
  <c r="R129" i="4"/>
  <c r="P129" i="4"/>
  <c r="BK129" i="4"/>
  <c r="J129" i="4"/>
  <c r="BE129" i="4" s="1"/>
  <c r="BI127" i="4"/>
  <c r="BH127" i="4"/>
  <c r="BG127" i="4"/>
  <c r="BF127" i="4"/>
  <c r="T127" i="4"/>
  <c r="R127" i="4"/>
  <c r="P127" i="4"/>
  <c r="BK127" i="4"/>
  <c r="J127" i="4"/>
  <c r="BE127" i="4"/>
  <c r="BI125" i="4"/>
  <c r="BH125" i="4"/>
  <c r="BG125" i="4"/>
  <c r="BF125" i="4"/>
  <c r="T125" i="4"/>
  <c r="R125" i="4"/>
  <c r="P125" i="4"/>
  <c r="BK125" i="4"/>
  <c r="J125" i="4"/>
  <c r="BE125" i="4" s="1"/>
  <c r="BI123" i="4"/>
  <c r="BH123" i="4"/>
  <c r="BG123" i="4"/>
  <c r="BF123" i="4"/>
  <c r="T123" i="4"/>
  <c r="R123" i="4"/>
  <c r="P123" i="4"/>
  <c r="BK123" i="4"/>
  <c r="J123" i="4"/>
  <c r="BE123" i="4"/>
  <c r="BI117" i="4"/>
  <c r="BH117" i="4"/>
  <c r="BG117" i="4"/>
  <c r="BF117" i="4"/>
  <c r="T117" i="4"/>
  <c r="R117" i="4"/>
  <c r="P117" i="4"/>
  <c r="BK117" i="4"/>
  <c r="J117" i="4"/>
  <c r="BE117" i="4" s="1"/>
  <c r="BI110" i="4"/>
  <c r="BH110" i="4"/>
  <c r="BG110" i="4"/>
  <c r="BF110" i="4"/>
  <c r="T110" i="4"/>
  <c r="R110" i="4"/>
  <c r="R109" i="4" s="1"/>
  <c r="P110" i="4"/>
  <c r="BK110" i="4"/>
  <c r="BK109" i="4" s="1"/>
  <c r="J109" i="4" s="1"/>
  <c r="J110" i="4"/>
  <c r="BE110" i="4"/>
  <c r="J62" i="4"/>
  <c r="BI107" i="4"/>
  <c r="BH107" i="4"/>
  <c r="BG107" i="4"/>
  <c r="BF107" i="4"/>
  <c r="T107" i="4"/>
  <c r="R107" i="4"/>
  <c r="P107" i="4"/>
  <c r="BK107" i="4"/>
  <c r="J107" i="4"/>
  <c r="BE107" i="4"/>
  <c r="BI105" i="4"/>
  <c r="BH105" i="4"/>
  <c r="F36" i="4" s="1"/>
  <c r="BC57" i="1" s="1"/>
  <c r="BG105" i="4"/>
  <c r="BF105" i="4"/>
  <c r="T105" i="4"/>
  <c r="R105" i="4"/>
  <c r="P105" i="4"/>
  <c r="BK105" i="4"/>
  <c r="J105" i="4"/>
  <c r="BE105" i="4"/>
  <c r="J33" i="4" s="1"/>
  <c r="AV57" i="1" s="1"/>
  <c r="BI103" i="4"/>
  <c r="BH103" i="4"/>
  <c r="BG103" i="4"/>
  <c r="BF103" i="4"/>
  <c r="T103" i="4"/>
  <c r="R103" i="4"/>
  <c r="P103" i="4"/>
  <c r="BK103" i="4"/>
  <c r="J103" i="4"/>
  <c r="BE103" i="4"/>
  <c r="BI101" i="4"/>
  <c r="F37" i="4"/>
  <c r="BD57" i="1" s="1"/>
  <c r="BH101" i="4"/>
  <c r="BG101" i="4"/>
  <c r="BF101" i="4"/>
  <c r="T101" i="4"/>
  <c r="T100" i="4"/>
  <c r="R101" i="4"/>
  <c r="R100" i="4"/>
  <c r="P101" i="4"/>
  <c r="P100" i="4"/>
  <c r="BK101" i="4"/>
  <c r="BK100" i="4"/>
  <c r="J101" i="4"/>
  <c r="BE101" i="4" s="1"/>
  <c r="J94" i="4"/>
  <c r="F94" i="4"/>
  <c r="F92" i="4"/>
  <c r="E90" i="4"/>
  <c r="J54" i="4"/>
  <c r="F54" i="4"/>
  <c r="F52" i="4"/>
  <c r="E50" i="4"/>
  <c r="J24" i="4"/>
  <c r="E24" i="4"/>
  <c r="J55" i="4" s="1"/>
  <c r="J95" i="4"/>
  <c r="J23" i="4"/>
  <c r="J18" i="4"/>
  <c r="E18" i="4"/>
  <c r="J17" i="4"/>
  <c r="J12" i="4"/>
  <c r="J52" i="4" s="1"/>
  <c r="J92" i="4"/>
  <c r="E7" i="4"/>
  <c r="E88" i="4"/>
  <c r="E48" i="4"/>
  <c r="J37" i="3"/>
  <c r="J36" i="3"/>
  <c r="AY56" i="1"/>
  <c r="J35" i="3"/>
  <c r="AX56" i="1" s="1"/>
  <c r="BI649" i="3"/>
  <c r="BH649" i="3"/>
  <c r="BG649" i="3"/>
  <c r="BF649" i="3"/>
  <c r="T649" i="3"/>
  <c r="T648" i="3" s="1"/>
  <c r="R649" i="3"/>
  <c r="R648" i="3" s="1"/>
  <c r="P649" i="3"/>
  <c r="P648" i="3"/>
  <c r="BK649" i="3"/>
  <c r="BK648" i="3" s="1"/>
  <c r="J648" i="3"/>
  <c r="J78" i="3" s="1"/>
  <c r="J649" i="3"/>
  <c r="BE649" i="3"/>
  <c r="BI644" i="3"/>
  <c r="BH644" i="3"/>
  <c r="BG644" i="3"/>
  <c r="BF644" i="3"/>
  <c r="T644" i="3"/>
  <c r="R644" i="3"/>
  <c r="P644" i="3"/>
  <c r="BK644" i="3"/>
  <c r="J644" i="3"/>
  <c r="BE644" i="3"/>
  <c r="BI637" i="3"/>
  <c r="BH637" i="3"/>
  <c r="BG637" i="3"/>
  <c r="BF637" i="3"/>
  <c r="T637" i="3"/>
  <c r="R637" i="3"/>
  <c r="P637" i="3"/>
  <c r="BK637" i="3"/>
  <c r="J637" i="3"/>
  <c r="BE637" i="3" s="1"/>
  <c r="BI634" i="3"/>
  <c r="BH634" i="3"/>
  <c r="BG634" i="3"/>
  <c r="BF634" i="3"/>
  <c r="T634" i="3"/>
  <c r="R634" i="3"/>
  <c r="P634" i="3"/>
  <c r="BK634" i="3"/>
  <c r="J634" i="3"/>
  <c r="BE634" i="3" s="1"/>
  <c r="BI626" i="3"/>
  <c r="BH626" i="3"/>
  <c r="BG626" i="3"/>
  <c r="BF626" i="3"/>
  <c r="T626" i="3"/>
  <c r="R626" i="3"/>
  <c r="P626" i="3"/>
  <c r="BK626" i="3"/>
  <c r="J626" i="3"/>
  <c r="BE626" i="3" s="1"/>
  <c r="BI621" i="3"/>
  <c r="BH621" i="3"/>
  <c r="BG621" i="3"/>
  <c r="BF621" i="3"/>
  <c r="T621" i="3"/>
  <c r="R621" i="3"/>
  <c r="P621" i="3"/>
  <c r="BK621" i="3"/>
  <c r="J621" i="3"/>
  <c r="BE621" i="3"/>
  <c r="BI618" i="3"/>
  <c r="BH618" i="3"/>
  <c r="BG618" i="3"/>
  <c r="BF618" i="3"/>
  <c r="T618" i="3"/>
  <c r="R618" i="3"/>
  <c r="P618" i="3"/>
  <c r="BK618" i="3"/>
  <c r="J618" i="3"/>
  <c r="BE618" i="3" s="1"/>
  <c r="BI615" i="3"/>
  <c r="BH615" i="3"/>
  <c r="BG615" i="3"/>
  <c r="BF615" i="3"/>
  <c r="T615" i="3"/>
  <c r="R615" i="3"/>
  <c r="P615" i="3"/>
  <c r="BK615" i="3"/>
  <c r="J615" i="3"/>
  <c r="BE615" i="3"/>
  <c r="BI612" i="3"/>
  <c r="BH612" i="3"/>
  <c r="BG612" i="3"/>
  <c r="BF612" i="3"/>
  <c r="T612" i="3"/>
  <c r="R612" i="3"/>
  <c r="P612" i="3"/>
  <c r="BK612" i="3"/>
  <c r="J612" i="3"/>
  <c r="BE612" i="3"/>
  <c r="BI604" i="3"/>
  <c r="BH604" i="3"/>
  <c r="BG604" i="3"/>
  <c r="BF604" i="3"/>
  <c r="T604" i="3"/>
  <c r="R604" i="3"/>
  <c r="P604" i="3"/>
  <c r="BK604" i="3"/>
  <c r="J604" i="3"/>
  <c r="BE604" i="3" s="1"/>
  <c r="BI600" i="3"/>
  <c r="BH600" i="3"/>
  <c r="BG600" i="3"/>
  <c r="BF600" i="3"/>
  <c r="T600" i="3"/>
  <c r="R600" i="3"/>
  <c r="P600" i="3"/>
  <c r="BK600" i="3"/>
  <c r="J600" i="3"/>
  <c r="BE600" i="3"/>
  <c r="BI596" i="3"/>
  <c r="BH596" i="3"/>
  <c r="BG596" i="3"/>
  <c r="BF596" i="3"/>
  <c r="T596" i="3"/>
  <c r="R596" i="3"/>
  <c r="P596" i="3"/>
  <c r="BK596" i="3"/>
  <c r="J596" i="3"/>
  <c r="BE596" i="3" s="1"/>
  <c r="BI588" i="3"/>
  <c r="BH588" i="3"/>
  <c r="BG588" i="3"/>
  <c r="BF588" i="3"/>
  <c r="T588" i="3"/>
  <c r="R588" i="3"/>
  <c r="P588" i="3"/>
  <c r="P562" i="3" s="1"/>
  <c r="BK588" i="3"/>
  <c r="J588" i="3"/>
  <c r="BE588" i="3"/>
  <c r="BI583" i="3"/>
  <c r="BH583" i="3"/>
  <c r="BG583" i="3"/>
  <c r="BF583" i="3"/>
  <c r="T583" i="3"/>
  <c r="R583" i="3"/>
  <c r="P583" i="3"/>
  <c r="BK583" i="3"/>
  <c r="J583" i="3"/>
  <c r="BE583" i="3" s="1"/>
  <c r="BI578" i="3"/>
  <c r="BH578" i="3"/>
  <c r="BG578" i="3"/>
  <c r="BF578" i="3"/>
  <c r="T578" i="3"/>
  <c r="R578" i="3"/>
  <c r="P578" i="3"/>
  <c r="BK578" i="3"/>
  <c r="J578" i="3"/>
  <c r="BE578" i="3"/>
  <c r="BI573" i="3"/>
  <c r="BH573" i="3"/>
  <c r="BG573" i="3"/>
  <c r="BF573" i="3"/>
  <c r="T573" i="3"/>
  <c r="R573" i="3"/>
  <c r="P573" i="3"/>
  <c r="BK573" i="3"/>
  <c r="J573" i="3"/>
  <c r="BE573" i="3" s="1"/>
  <c r="BI568" i="3"/>
  <c r="BH568" i="3"/>
  <c r="BG568" i="3"/>
  <c r="BF568" i="3"/>
  <c r="T568" i="3"/>
  <c r="R568" i="3"/>
  <c r="P568" i="3"/>
  <c r="BK568" i="3"/>
  <c r="J568" i="3"/>
  <c r="BE568" i="3" s="1"/>
  <c r="BI563" i="3"/>
  <c r="BH563" i="3"/>
  <c r="BG563" i="3"/>
  <c r="BF563" i="3"/>
  <c r="T563" i="3"/>
  <c r="R563" i="3"/>
  <c r="P563" i="3"/>
  <c r="BK563" i="3"/>
  <c r="J563" i="3"/>
  <c r="BE563" i="3"/>
  <c r="BI559" i="3"/>
  <c r="BH559" i="3"/>
  <c r="BG559" i="3"/>
  <c r="BF559" i="3"/>
  <c r="T559" i="3"/>
  <c r="R559" i="3"/>
  <c r="P559" i="3"/>
  <c r="BK559" i="3"/>
  <c r="J559" i="3"/>
  <c r="BE559" i="3" s="1"/>
  <c r="BI549" i="3"/>
  <c r="BH549" i="3"/>
  <c r="BG549" i="3"/>
  <c r="BF549" i="3"/>
  <c r="T549" i="3"/>
  <c r="R549" i="3"/>
  <c r="P549" i="3"/>
  <c r="BK549" i="3"/>
  <c r="J549" i="3"/>
  <c r="BE549" i="3" s="1"/>
  <c r="BI540" i="3"/>
  <c r="BH540" i="3"/>
  <c r="BG540" i="3"/>
  <c r="BF540" i="3"/>
  <c r="T540" i="3"/>
  <c r="R540" i="3"/>
  <c r="P540" i="3"/>
  <c r="BK540" i="3"/>
  <c r="J540" i="3"/>
  <c r="BE540" i="3"/>
  <c r="BI532" i="3"/>
  <c r="BH532" i="3"/>
  <c r="BG532" i="3"/>
  <c r="BF532" i="3"/>
  <c r="T532" i="3"/>
  <c r="R532" i="3"/>
  <c r="P532" i="3"/>
  <c r="BK532" i="3"/>
  <c r="J532" i="3"/>
  <c r="BE532" i="3" s="1"/>
  <c r="BI522" i="3"/>
  <c r="BH522" i="3"/>
  <c r="BG522" i="3"/>
  <c r="BF522" i="3"/>
  <c r="T522" i="3"/>
  <c r="R522" i="3"/>
  <c r="P522" i="3"/>
  <c r="P452" i="3" s="1"/>
  <c r="BK522" i="3"/>
  <c r="J522" i="3"/>
  <c r="BE522" i="3"/>
  <c r="BI511" i="3"/>
  <c r="BH511" i="3"/>
  <c r="BG511" i="3"/>
  <c r="BF511" i="3"/>
  <c r="T511" i="3"/>
  <c r="R511" i="3"/>
  <c r="P511" i="3"/>
  <c r="BK511" i="3"/>
  <c r="J511" i="3"/>
  <c r="BE511" i="3" s="1"/>
  <c r="BI501" i="3"/>
  <c r="BH501" i="3"/>
  <c r="BG501" i="3"/>
  <c r="BF501" i="3"/>
  <c r="T501" i="3"/>
  <c r="R501" i="3"/>
  <c r="P501" i="3"/>
  <c r="BK501" i="3"/>
  <c r="J501" i="3"/>
  <c r="BE501" i="3"/>
  <c r="BI493" i="3"/>
  <c r="BH493" i="3"/>
  <c r="BG493" i="3"/>
  <c r="BF493" i="3"/>
  <c r="T493" i="3"/>
  <c r="R493" i="3"/>
  <c r="P493" i="3"/>
  <c r="BK493" i="3"/>
  <c r="J493" i="3"/>
  <c r="BE493" i="3" s="1"/>
  <c r="BI484" i="3"/>
  <c r="BH484" i="3"/>
  <c r="BG484" i="3"/>
  <c r="BF484" i="3"/>
  <c r="T484" i="3"/>
  <c r="R484" i="3"/>
  <c r="P484" i="3"/>
  <c r="BK484" i="3"/>
  <c r="J484" i="3"/>
  <c r="BE484" i="3" s="1"/>
  <c r="BI477" i="3"/>
  <c r="BH477" i="3"/>
  <c r="BG477" i="3"/>
  <c r="BF477" i="3"/>
  <c r="T477" i="3"/>
  <c r="R477" i="3"/>
  <c r="P477" i="3"/>
  <c r="BK477" i="3"/>
  <c r="J477" i="3"/>
  <c r="BE477" i="3" s="1"/>
  <c r="BI473" i="3"/>
  <c r="BH473" i="3"/>
  <c r="BG473" i="3"/>
  <c r="BF473" i="3"/>
  <c r="T473" i="3"/>
  <c r="R473" i="3"/>
  <c r="P473" i="3"/>
  <c r="BK473" i="3"/>
  <c r="J473" i="3"/>
  <c r="BE473" i="3"/>
  <c r="BI470" i="3"/>
  <c r="BH470" i="3"/>
  <c r="BG470" i="3"/>
  <c r="BF470" i="3"/>
  <c r="T470" i="3"/>
  <c r="R470" i="3"/>
  <c r="P470" i="3"/>
  <c r="BK470" i="3"/>
  <c r="J470" i="3"/>
  <c r="BE470" i="3" s="1"/>
  <c r="BI467" i="3"/>
  <c r="BH467" i="3"/>
  <c r="BG467" i="3"/>
  <c r="BF467" i="3"/>
  <c r="T467" i="3"/>
  <c r="R467" i="3"/>
  <c r="P467" i="3"/>
  <c r="BK467" i="3"/>
  <c r="J467" i="3"/>
  <c r="BE467" i="3"/>
  <c r="BI464" i="3"/>
  <c r="BH464" i="3"/>
  <c r="BG464" i="3"/>
  <c r="BF464" i="3"/>
  <c r="T464" i="3"/>
  <c r="R464" i="3"/>
  <c r="P464" i="3"/>
  <c r="BK464" i="3"/>
  <c r="J464" i="3"/>
  <c r="BE464" i="3" s="1"/>
  <c r="BI461" i="3"/>
  <c r="BH461" i="3"/>
  <c r="BG461" i="3"/>
  <c r="BF461" i="3"/>
  <c r="T461" i="3"/>
  <c r="R461" i="3"/>
  <c r="P461" i="3"/>
  <c r="BK461" i="3"/>
  <c r="J461" i="3"/>
  <c r="BE461" i="3"/>
  <c r="BI458" i="3"/>
  <c r="BH458" i="3"/>
  <c r="BG458" i="3"/>
  <c r="BF458" i="3"/>
  <c r="T458" i="3"/>
  <c r="R458" i="3"/>
  <c r="P458" i="3"/>
  <c r="BK458" i="3"/>
  <c r="J458" i="3"/>
  <c r="BE458" i="3" s="1"/>
  <c r="BI453" i="3"/>
  <c r="BH453" i="3"/>
  <c r="BG453" i="3"/>
  <c r="BF453" i="3"/>
  <c r="T453" i="3"/>
  <c r="R453" i="3"/>
  <c r="P453" i="3"/>
  <c r="BK453" i="3"/>
  <c r="J453" i="3"/>
  <c r="BE453" i="3"/>
  <c r="BI450" i="3"/>
  <c r="BH450" i="3"/>
  <c r="BG450" i="3"/>
  <c r="BF450" i="3"/>
  <c r="T450" i="3"/>
  <c r="R450" i="3"/>
  <c r="P450" i="3"/>
  <c r="BK450" i="3"/>
  <c r="J450" i="3"/>
  <c r="BE450" i="3"/>
  <c r="BI445" i="3"/>
  <c r="BH445" i="3"/>
  <c r="BG445" i="3"/>
  <c r="BF445" i="3"/>
  <c r="T445" i="3"/>
  <c r="R445" i="3"/>
  <c r="P445" i="3"/>
  <c r="BK445" i="3"/>
  <c r="J445" i="3"/>
  <c r="BE445" i="3" s="1"/>
  <c r="BI440" i="3"/>
  <c r="BH440" i="3"/>
  <c r="BG440" i="3"/>
  <c r="BF440" i="3"/>
  <c r="T440" i="3"/>
  <c r="R440" i="3"/>
  <c r="P440" i="3"/>
  <c r="BK440" i="3"/>
  <c r="J440" i="3"/>
  <c r="BE440" i="3" s="1"/>
  <c r="BI435" i="3"/>
  <c r="BH435" i="3"/>
  <c r="BG435" i="3"/>
  <c r="BF435" i="3"/>
  <c r="T435" i="3"/>
  <c r="R435" i="3"/>
  <c r="P435" i="3"/>
  <c r="BK435" i="3"/>
  <c r="J435" i="3"/>
  <c r="BE435" i="3" s="1"/>
  <c r="BI430" i="3"/>
  <c r="BH430" i="3"/>
  <c r="BG430" i="3"/>
  <c r="BF430" i="3"/>
  <c r="T430" i="3"/>
  <c r="R430" i="3"/>
  <c r="R424" i="3" s="1"/>
  <c r="P430" i="3"/>
  <c r="BK430" i="3"/>
  <c r="J430" i="3"/>
  <c r="BE430" i="3"/>
  <c r="BI425" i="3"/>
  <c r="BH425" i="3"/>
  <c r="BG425" i="3"/>
  <c r="BF425" i="3"/>
  <c r="T425" i="3"/>
  <c r="R425" i="3"/>
  <c r="P425" i="3"/>
  <c r="BK425" i="3"/>
  <c r="BK424" i="3"/>
  <c r="J424" i="3"/>
  <c r="J73" i="3" s="1"/>
  <c r="J425" i="3"/>
  <c r="BE425" i="3"/>
  <c r="BI420" i="3"/>
  <c r="BH420" i="3"/>
  <c r="BG420" i="3"/>
  <c r="BF420" i="3"/>
  <c r="T420" i="3"/>
  <c r="R420" i="3"/>
  <c r="P420" i="3"/>
  <c r="BK420" i="3"/>
  <c r="J420" i="3"/>
  <c r="BE420" i="3" s="1"/>
  <c r="BI416" i="3"/>
  <c r="BH416" i="3"/>
  <c r="BG416" i="3"/>
  <c r="BF416" i="3"/>
  <c r="T416" i="3"/>
  <c r="R416" i="3"/>
  <c r="P416" i="3"/>
  <c r="BK416" i="3"/>
  <c r="J416" i="3"/>
  <c r="BE416" i="3" s="1"/>
  <c r="BI414" i="3"/>
  <c r="BH414" i="3"/>
  <c r="BG414" i="3"/>
  <c r="BF414" i="3"/>
  <c r="T414" i="3"/>
  <c r="R414" i="3"/>
  <c r="P414" i="3"/>
  <c r="BK414" i="3"/>
  <c r="J414" i="3"/>
  <c r="BE414" i="3" s="1"/>
  <c r="BI406" i="3"/>
  <c r="BH406" i="3"/>
  <c r="BG406" i="3"/>
  <c r="BF406" i="3"/>
  <c r="T406" i="3"/>
  <c r="T405" i="3"/>
  <c r="R406" i="3"/>
  <c r="R405" i="3"/>
  <c r="P406" i="3"/>
  <c r="BK406" i="3"/>
  <c r="BK405" i="3"/>
  <c r="J406" i="3"/>
  <c r="BE406" i="3" s="1"/>
  <c r="BI399" i="3"/>
  <c r="BH399" i="3"/>
  <c r="BG399" i="3"/>
  <c r="BF399" i="3"/>
  <c r="T399" i="3"/>
  <c r="R399" i="3"/>
  <c r="P399" i="3"/>
  <c r="BK399" i="3"/>
  <c r="J399" i="3"/>
  <c r="BE399" i="3" s="1"/>
  <c r="BI396" i="3"/>
  <c r="BH396" i="3"/>
  <c r="BG396" i="3"/>
  <c r="BF396" i="3"/>
  <c r="T396" i="3"/>
  <c r="R396" i="3"/>
  <c r="P396" i="3"/>
  <c r="BK396" i="3"/>
  <c r="J396" i="3"/>
  <c r="BE396" i="3"/>
  <c r="BI393" i="3"/>
  <c r="BH393" i="3"/>
  <c r="BG393" i="3"/>
  <c r="BF393" i="3"/>
  <c r="T393" i="3"/>
  <c r="R393" i="3"/>
  <c r="P393" i="3"/>
  <c r="BK393" i="3"/>
  <c r="J393" i="3"/>
  <c r="BE393" i="3" s="1"/>
  <c r="BI391" i="3"/>
  <c r="BH391" i="3"/>
  <c r="BG391" i="3"/>
  <c r="BF391" i="3"/>
  <c r="T391" i="3"/>
  <c r="R391" i="3"/>
  <c r="P391" i="3"/>
  <c r="BK391" i="3"/>
  <c r="J391" i="3"/>
  <c r="BE391" i="3"/>
  <c r="BI389" i="3"/>
  <c r="BH389" i="3"/>
  <c r="BG389" i="3"/>
  <c r="BF389" i="3"/>
  <c r="T389" i="3"/>
  <c r="R389" i="3"/>
  <c r="P389" i="3"/>
  <c r="BK389" i="3"/>
  <c r="J389" i="3"/>
  <c r="BE389" i="3" s="1"/>
  <c r="BI386" i="3"/>
  <c r="BH386" i="3"/>
  <c r="BG386" i="3"/>
  <c r="BF386" i="3"/>
  <c r="T386" i="3"/>
  <c r="R386" i="3"/>
  <c r="P386" i="3"/>
  <c r="BK386" i="3"/>
  <c r="J386" i="3"/>
  <c r="BE386" i="3"/>
  <c r="BI382" i="3"/>
  <c r="BH382" i="3"/>
  <c r="BG382" i="3"/>
  <c r="BF382" i="3"/>
  <c r="T382" i="3"/>
  <c r="R382" i="3"/>
  <c r="P382" i="3"/>
  <c r="BK382" i="3"/>
  <c r="J382" i="3"/>
  <c r="BE382" i="3" s="1"/>
  <c r="BI378" i="3"/>
  <c r="BH378" i="3"/>
  <c r="BG378" i="3"/>
  <c r="BF378" i="3"/>
  <c r="T378" i="3"/>
  <c r="R378" i="3"/>
  <c r="P378" i="3"/>
  <c r="BK378" i="3"/>
  <c r="J378" i="3"/>
  <c r="BE378" i="3" s="1"/>
  <c r="BI372" i="3"/>
  <c r="BH372" i="3"/>
  <c r="BG372" i="3"/>
  <c r="BF372" i="3"/>
  <c r="T372" i="3"/>
  <c r="R372" i="3"/>
  <c r="P372" i="3"/>
  <c r="BK372" i="3"/>
  <c r="J372" i="3"/>
  <c r="BE372" i="3" s="1"/>
  <c r="BI368" i="3"/>
  <c r="BH368" i="3"/>
  <c r="BG368" i="3"/>
  <c r="BF368" i="3"/>
  <c r="T368" i="3"/>
  <c r="R368" i="3"/>
  <c r="P368" i="3"/>
  <c r="BK368" i="3"/>
  <c r="J368" i="3"/>
  <c r="BE368" i="3"/>
  <c r="BI362" i="3"/>
  <c r="BH362" i="3"/>
  <c r="BG362" i="3"/>
  <c r="BF362" i="3"/>
  <c r="T362" i="3"/>
  <c r="R362" i="3"/>
  <c r="P362" i="3"/>
  <c r="BK362" i="3"/>
  <c r="J362" i="3"/>
  <c r="BE362" i="3"/>
  <c r="BI359" i="3"/>
  <c r="BH359" i="3"/>
  <c r="BG359" i="3"/>
  <c r="BF359" i="3"/>
  <c r="T359" i="3"/>
  <c r="T358" i="3" s="1"/>
  <c r="R359" i="3"/>
  <c r="R358" i="3" s="1"/>
  <c r="P359" i="3"/>
  <c r="P358" i="3" s="1"/>
  <c r="BK359" i="3"/>
  <c r="BK358" i="3"/>
  <c r="J358" i="3" s="1"/>
  <c r="J359" i="3"/>
  <c r="BE359" i="3"/>
  <c r="J69" i="3"/>
  <c r="BI356" i="3"/>
  <c r="BH356" i="3"/>
  <c r="BG356" i="3"/>
  <c r="BF356" i="3"/>
  <c r="T356" i="3"/>
  <c r="R356" i="3"/>
  <c r="P356" i="3"/>
  <c r="BK356" i="3"/>
  <c r="J356" i="3"/>
  <c r="BE356" i="3" s="1"/>
  <c r="BI354" i="3"/>
  <c r="BH354" i="3"/>
  <c r="BG354" i="3"/>
  <c r="BF354" i="3"/>
  <c r="T354" i="3"/>
  <c r="R354" i="3"/>
  <c r="P354" i="3"/>
  <c r="BK354" i="3"/>
  <c r="J354" i="3"/>
  <c r="BE354" i="3"/>
  <c r="BI352" i="3"/>
  <c r="BH352" i="3"/>
  <c r="BG352" i="3"/>
  <c r="BF352" i="3"/>
  <c r="T352" i="3"/>
  <c r="T349" i="3" s="1"/>
  <c r="R352" i="3"/>
  <c r="P352" i="3"/>
  <c r="BK352" i="3"/>
  <c r="J352" i="3"/>
  <c r="BE352" i="3" s="1"/>
  <c r="BI350" i="3"/>
  <c r="BH350" i="3"/>
  <c r="BG350" i="3"/>
  <c r="BF350" i="3"/>
  <c r="T350" i="3"/>
  <c r="R350" i="3"/>
  <c r="R349" i="3" s="1"/>
  <c r="P350" i="3"/>
  <c r="BK350" i="3"/>
  <c r="J350" i="3"/>
  <c r="BE350" i="3" s="1"/>
  <c r="BI341" i="3"/>
  <c r="BH341" i="3"/>
  <c r="BG341" i="3"/>
  <c r="BF341" i="3"/>
  <c r="T341" i="3"/>
  <c r="R341" i="3"/>
  <c r="P341" i="3"/>
  <c r="BK341" i="3"/>
  <c r="J341" i="3"/>
  <c r="BE341" i="3"/>
  <c r="BI333" i="3"/>
  <c r="BH333" i="3"/>
  <c r="BG333" i="3"/>
  <c r="BF333" i="3"/>
  <c r="T333" i="3"/>
  <c r="R333" i="3"/>
  <c r="P333" i="3"/>
  <c r="BK333" i="3"/>
  <c r="J333" i="3"/>
  <c r="BE333" i="3" s="1"/>
  <c r="BI331" i="3"/>
  <c r="BH331" i="3"/>
  <c r="BG331" i="3"/>
  <c r="BF331" i="3"/>
  <c r="T331" i="3"/>
  <c r="R331" i="3"/>
  <c r="P331" i="3"/>
  <c r="BK331" i="3"/>
  <c r="J331" i="3"/>
  <c r="BE331" i="3"/>
  <c r="BI329" i="3"/>
  <c r="BH329" i="3"/>
  <c r="BG329" i="3"/>
  <c r="BF329" i="3"/>
  <c r="T329" i="3"/>
  <c r="R329" i="3"/>
  <c r="P329" i="3"/>
  <c r="BK329" i="3"/>
  <c r="J329" i="3"/>
  <c r="BE329" i="3" s="1"/>
  <c r="BI327" i="3"/>
  <c r="BH327" i="3"/>
  <c r="BG327" i="3"/>
  <c r="BF327" i="3"/>
  <c r="T327" i="3"/>
  <c r="R327" i="3"/>
  <c r="P327" i="3"/>
  <c r="BK327" i="3"/>
  <c r="J327" i="3"/>
  <c r="BE327" i="3" s="1"/>
  <c r="BI325" i="3"/>
  <c r="BH325" i="3"/>
  <c r="BG325" i="3"/>
  <c r="BF325" i="3"/>
  <c r="T325" i="3"/>
  <c r="R325" i="3"/>
  <c r="R324" i="3"/>
  <c r="P325" i="3"/>
  <c r="BK325" i="3"/>
  <c r="BK324" i="3"/>
  <c r="J324" i="3"/>
  <c r="J67" i="3" s="1"/>
  <c r="J325" i="3"/>
  <c r="BE325" i="3"/>
  <c r="BI318" i="3"/>
  <c r="BH318" i="3"/>
  <c r="BG318" i="3"/>
  <c r="BF318" i="3"/>
  <c r="T318" i="3"/>
  <c r="T317" i="3" s="1"/>
  <c r="R318" i="3"/>
  <c r="R317" i="3"/>
  <c r="P318" i="3"/>
  <c r="P317" i="3" s="1"/>
  <c r="BK318" i="3"/>
  <c r="BK317" i="3" s="1"/>
  <c r="J317" i="3" s="1"/>
  <c r="J66" i="3" s="1"/>
  <c r="J318" i="3"/>
  <c r="BE318" i="3"/>
  <c r="BI311" i="3"/>
  <c r="BH311" i="3"/>
  <c r="BG311" i="3"/>
  <c r="BF311" i="3"/>
  <c r="T311" i="3"/>
  <c r="R311" i="3"/>
  <c r="P311" i="3"/>
  <c r="BK311" i="3"/>
  <c r="J311" i="3"/>
  <c r="BE311" i="3" s="1"/>
  <c r="BI309" i="3"/>
  <c r="BH309" i="3"/>
  <c r="BG309" i="3"/>
  <c r="BF309" i="3"/>
  <c r="T309" i="3"/>
  <c r="R309" i="3"/>
  <c r="R292" i="3" s="1"/>
  <c r="P309" i="3"/>
  <c r="BK309" i="3"/>
  <c r="J309" i="3"/>
  <c r="BE309" i="3"/>
  <c r="BI307" i="3"/>
  <c r="BH307" i="3"/>
  <c r="BG307" i="3"/>
  <c r="BF307" i="3"/>
  <c r="T307" i="3"/>
  <c r="R307" i="3"/>
  <c r="P307" i="3"/>
  <c r="BK307" i="3"/>
  <c r="BK292" i="3" s="1"/>
  <c r="J292" i="3" s="1"/>
  <c r="J65" i="3" s="1"/>
  <c r="J307" i="3"/>
  <c r="BE307" i="3" s="1"/>
  <c r="BI304" i="3"/>
  <c r="BH304" i="3"/>
  <c r="BG304" i="3"/>
  <c r="BF304" i="3"/>
  <c r="T304" i="3"/>
  <c r="R304" i="3"/>
  <c r="P304" i="3"/>
  <c r="BK304" i="3"/>
  <c r="J304" i="3"/>
  <c r="BE304" i="3"/>
  <c r="BI301" i="3"/>
  <c r="BH301" i="3"/>
  <c r="BG301" i="3"/>
  <c r="BF301" i="3"/>
  <c r="T301" i="3"/>
  <c r="R301" i="3"/>
  <c r="P301" i="3"/>
  <c r="BK301" i="3"/>
  <c r="J301" i="3"/>
  <c r="BE301" i="3" s="1"/>
  <c r="BI299" i="3"/>
  <c r="BH299" i="3"/>
  <c r="BG299" i="3"/>
  <c r="BF299" i="3"/>
  <c r="T299" i="3"/>
  <c r="R299" i="3"/>
  <c r="P299" i="3"/>
  <c r="BK299" i="3"/>
  <c r="J299" i="3"/>
  <c r="BE299" i="3"/>
  <c r="BI297" i="3"/>
  <c r="BH297" i="3"/>
  <c r="BG297" i="3"/>
  <c r="BF297" i="3"/>
  <c r="T297" i="3"/>
  <c r="R297" i="3"/>
  <c r="P297" i="3"/>
  <c r="BK297" i="3"/>
  <c r="J297" i="3"/>
  <c r="BE297" i="3" s="1"/>
  <c r="BI295" i="3"/>
  <c r="BH295" i="3"/>
  <c r="BG295" i="3"/>
  <c r="BF295" i="3"/>
  <c r="T295" i="3"/>
  <c r="R295" i="3"/>
  <c r="P295" i="3"/>
  <c r="BK295" i="3"/>
  <c r="J295" i="3"/>
  <c r="BE295" i="3" s="1"/>
  <c r="BI293" i="3"/>
  <c r="BH293" i="3"/>
  <c r="BG293" i="3"/>
  <c r="BF293" i="3"/>
  <c r="T293" i="3"/>
  <c r="R293" i="3"/>
  <c r="P293" i="3"/>
  <c r="BK293" i="3"/>
  <c r="J293" i="3"/>
  <c r="BE293" i="3"/>
  <c r="BI291" i="3"/>
  <c r="BH291" i="3"/>
  <c r="BG291" i="3"/>
  <c r="BF291" i="3"/>
  <c r="T291" i="3"/>
  <c r="R291" i="3"/>
  <c r="P291" i="3"/>
  <c r="BK291" i="3"/>
  <c r="J291" i="3"/>
  <c r="BE291" i="3" s="1"/>
  <c r="BI290" i="3"/>
  <c r="BH290" i="3"/>
  <c r="BG290" i="3"/>
  <c r="BF290" i="3"/>
  <c r="T290" i="3"/>
  <c r="R290" i="3"/>
  <c r="P290" i="3"/>
  <c r="BK290" i="3"/>
  <c r="J290" i="3"/>
  <c r="BE290" i="3" s="1"/>
  <c r="BI284" i="3"/>
  <c r="BH284" i="3"/>
  <c r="BG284" i="3"/>
  <c r="BF284" i="3"/>
  <c r="T284" i="3"/>
  <c r="T283" i="3"/>
  <c r="R284" i="3"/>
  <c r="R283" i="3" s="1"/>
  <c r="P284" i="3"/>
  <c r="P283" i="3"/>
  <c r="BK284" i="3"/>
  <c r="BK283" i="3" s="1"/>
  <c r="J283" i="3"/>
  <c r="J63" i="3" s="1"/>
  <c r="J284" i="3"/>
  <c r="BE284" i="3"/>
  <c r="BI281" i="3"/>
  <c r="BH281" i="3"/>
  <c r="BG281" i="3"/>
  <c r="BF281" i="3"/>
  <c r="T281" i="3"/>
  <c r="R281" i="3"/>
  <c r="P281" i="3"/>
  <c r="BK281" i="3"/>
  <c r="J281" i="3"/>
  <c r="BE281" i="3"/>
  <c r="BI279" i="3"/>
  <c r="BH279" i="3"/>
  <c r="BG279" i="3"/>
  <c r="BF279" i="3"/>
  <c r="T279" i="3"/>
  <c r="R279" i="3"/>
  <c r="P279" i="3"/>
  <c r="BK279" i="3"/>
  <c r="J279" i="3"/>
  <c r="BE279" i="3" s="1"/>
  <c r="BI276" i="3"/>
  <c r="BH276" i="3"/>
  <c r="BG276" i="3"/>
  <c r="BF276" i="3"/>
  <c r="T276" i="3"/>
  <c r="R276" i="3"/>
  <c r="P276" i="3"/>
  <c r="BK276" i="3"/>
  <c r="J276" i="3"/>
  <c r="BE276" i="3"/>
  <c r="BI274" i="3"/>
  <c r="BH274" i="3"/>
  <c r="BG274" i="3"/>
  <c r="BF274" i="3"/>
  <c r="T274" i="3"/>
  <c r="R274" i="3"/>
  <c r="P274" i="3"/>
  <c r="BK274" i="3"/>
  <c r="J274" i="3"/>
  <c r="BE274" i="3" s="1"/>
  <c r="BI264" i="3"/>
  <c r="BH264" i="3"/>
  <c r="BG264" i="3"/>
  <c r="BF264" i="3"/>
  <c r="T264" i="3"/>
  <c r="R264" i="3"/>
  <c r="P264" i="3"/>
  <c r="BK264" i="3"/>
  <c r="J264" i="3"/>
  <c r="BE264" i="3"/>
  <c r="BI258" i="3"/>
  <c r="BH258" i="3"/>
  <c r="BG258" i="3"/>
  <c r="BF258" i="3"/>
  <c r="T258" i="3"/>
  <c r="R258" i="3"/>
  <c r="P258" i="3"/>
  <c r="BK258" i="3"/>
  <c r="J258" i="3"/>
  <c r="BE258" i="3" s="1"/>
  <c r="BI255" i="3"/>
  <c r="BH255" i="3"/>
  <c r="BG255" i="3"/>
  <c r="BF255" i="3"/>
  <c r="T255" i="3"/>
  <c r="R255" i="3"/>
  <c r="P255" i="3"/>
  <c r="BK255" i="3"/>
  <c r="J255" i="3"/>
  <c r="BE255" i="3" s="1"/>
  <c r="BI252" i="3"/>
  <c r="BH252" i="3"/>
  <c r="BG252" i="3"/>
  <c r="BF252" i="3"/>
  <c r="T252" i="3"/>
  <c r="R252" i="3"/>
  <c r="P252" i="3"/>
  <c r="BK252" i="3"/>
  <c r="J252" i="3"/>
  <c r="BE252" i="3" s="1"/>
  <c r="BI249" i="3"/>
  <c r="BH249" i="3"/>
  <c r="BG249" i="3"/>
  <c r="BF249" i="3"/>
  <c r="T249" i="3"/>
  <c r="R249" i="3"/>
  <c r="P249" i="3"/>
  <c r="BK249" i="3"/>
  <c r="J249" i="3"/>
  <c r="BE249" i="3"/>
  <c r="BI246" i="3"/>
  <c r="BH246" i="3"/>
  <c r="BG246" i="3"/>
  <c r="BF246" i="3"/>
  <c r="T246" i="3"/>
  <c r="R246" i="3"/>
  <c r="P246" i="3"/>
  <c r="BK246" i="3"/>
  <c r="J246" i="3"/>
  <c r="BE246" i="3" s="1"/>
  <c r="BI243" i="3"/>
  <c r="BH243" i="3"/>
  <c r="BG243" i="3"/>
  <c r="BF243" i="3"/>
  <c r="T243" i="3"/>
  <c r="R243" i="3"/>
  <c r="P243" i="3"/>
  <c r="BK243" i="3"/>
  <c r="J243" i="3"/>
  <c r="BE243" i="3"/>
  <c r="BI239" i="3"/>
  <c r="BH239" i="3"/>
  <c r="BG239" i="3"/>
  <c r="BF239" i="3"/>
  <c r="T239" i="3"/>
  <c r="R239" i="3"/>
  <c r="P239" i="3"/>
  <c r="BK239" i="3"/>
  <c r="J239" i="3"/>
  <c r="BE239" i="3" s="1"/>
  <c r="BI236" i="3"/>
  <c r="BH236" i="3"/>
  <c r="BG236" i="3"/>
  <c r="BF236" i="3"/>
  <c r="T236" i="3"/>
  <c r="R236" i="3"/>
  <c r="P236" i="3"/>
  <c r="BK236" i="3"/>
  <c r="J236" i="3"/>
  <c r="BE236" i="3"/>
  <c r="BI231" i="3"/>
  <c r="BH231" i="3"/>
  <c r="BG231" i="3"/>
  <c r="BF231" i="3"/>
  <c r="T231" i="3"/>
  <c r="R231" i="3"/>
  <c r="P231" i="3"/>
  <c r="BK231" i="3"/>
  <c r="J231" i="3"/>
  <c r="BE231" i="3" s="1"/>
  <c r="BI224" i="3"/>
  <c r="BH224" i="3"/>
  <c r="BG224" i="3"/>
  <c r="BF224" i="3"/>
  <c r="T224" i="3"/>
  <c r="R224" i="3"/>
  <c r="P224" i="3"/>
  <c r="BK224" i="3"/>
  <c r="J224" i="3"/>
  <c r="BE224" i="3" s="1"/>
  <c r="BI217" i="3"/>
  <c r="BH217" i="3"/>
  <c r="BG217" i="3"/>
  <c r="BF217" i="3"/>
  <c r="T217" i="3"/>
  <c r="R217" i="3"/>
  <c r="P217" i="3"/>
  <c r="BK217" i="3"/>
  <c r="J217" i="3"/>
  <c r="BE217" i="3" s="1"/>
  <c r="BI211" i="3"/>
  <c r="BH211" i="3"/>
  <c r="BG211" i="3"/>
  <c r="BF211" i="3"/>
  <c r="T211" i="3"/>
  <c r="R211" i="3"/>
  <c r="P211" i="3"/>
  <c r="BK211" i="3"/>
  <c r="J211" i="3"/>
  <c r="BE211" i="3" s="1"/>
  <c r="BI205" i="3"/>
  <c r="BH205" i="3"/>
  <c r="BG205" i="3"/>
  <c r="BF205" i="3"/>
  <c r="T205" i="3"/>
  <c r="R205" i="3"/>
  <c r="P205" i="3"/>
  <c r="BK205" i="3"/>
  <c r="J205" i="3"/>
  <c r="BE205" i="3" s="1"/>
  <c r="BI201" i="3"/>
  <c r="BH201" i="3"/>
  <c r="BG201" i="3"/>
  <c r="BF201" i="3"/>
  <c r="T201" i="3"/>
  <c r="R201" i="3"/>
  <c r="P201" i="3"/>
  <c r="BK201" i="3"/>
  <c r="J201" i="3"/>
  <c r="BE201" i="3"/>
  <c r="BI196" i="3"/>
  <c r="BH196" i="3"/>
  <c r="BG196" i="3"/>
  <c r="BF196" i="3"/>
  <c r="T196" i="3"/>
  <c r="R196" i="3"/>
  <c r="P196" i="3"/>
  <c r="BK196" i="3"/>
  <c r="J196" i="3"/>
  <c r="BE196" i="3" s="1"/>
  <c r="BI191" i="3"/>
  <c r="BH191" i="3"/>
  <c r="BG191" i="3"/>
  <c r="BF191" i="3"/>
  <c r="T191" i="3"/>
  <c r="R191" i="3"/>
  <c r="P191" i="3"/>
  <c r="BK191" i="3"/>
  <c r="J191" i="3"/>
  <c r="BE191" i="3"/>
  <c r="BI186" i="3"/>
  <c r="BH186" i="3"/>
  <c r="BG186" i="3"/>
  <c r="BF186" i="3"/>
  <c r="T186" i="3"/>
  <c r="R186" i="3"/>
  <c r="P186" i="3"/>
  <c r="BK186" i="3"/>
  <c r="J186" i="3"/>
  <c r="BE186" i="3" s="1"/>
  <c r="BI184" i="3"/>
  <c r="BH184" i="3"/>
  <c r="BG184" i="3"/>
  <c r="BF184" i="3"/>
  <c r="T184" i="3"/>
  <c r="R184" i="3"/>
  <c r="P184" i="3"/>
  <c r="BK184" i="3"/>
  <c r="J184" i="3"/>
  <c r="BE184" i="3" s="1"/>
  <c r="BI177" i="3"/>
  <c r="BH177" i="3"/>
  <c r="BG177" i="3"/>
  <c r="BF177" i="3"/>
  <c r="T177" i="3"/>
  <c r="R177" i="3"/>
  <c r="P177" i="3"/>
  <c r="BK177" i="3"/>
  <c r="J177" i="3"/>
  <c r="BE177" i="3" s="1"/>
  <c r="BI174" i="3"/>
  <c r="BH174" i="3"/>
  <c r="BG174" i="3"/>
  <c r="BF174" i="3"/>
  <c r="T174" i="3"/>
  <c r="R174" i="3"/>
  <c r="P174" i="3"/>
  <c r="BK174" i="3"/>
  <c r="J174" i="3"/>
  <c r="BE174" i="3" s="1"/>
  <c r="BI171" i="3"/>
  <c r="BH171" i="3"/>
  <c r="BG171" i="3"/>
  <c r="BF171" i="3"/>
  <c r="T171" i="3"/>
  <c r="R171" i="3"/>
  <c r="P171" i="3"/>
  <c r="BK171" i="3"/>
  <c r="J171" i="3"/>
  <c r="BE171" i="3" s="1"/>
  <c r="BI168" i="3"/>
  <c r="BH168" i="3"/>
  <c r="BG168" i="3"/>
  <c r="BF168" i="3"/>
  <c r="T168" i="3"/>
  <c r="R168" i="3"/>
  <c r="P168" i="3"/>
  <c r="BK168" i="3"/>
  <c r="J168" i="3"/>
  <c r="BE168" i="3"/>
  <c r="BI165" i="3"/>
  <c r="BH165" i="3"/>
  <c r="BG165" i="3"/>
  <c r="BF165" i="3"/>
  <c r="T165" i="3"/>
  <c r="R165" i="3"/>
  <c r="P165" i="3"/>
  <c r="BK165" i="3"/>
  <c r="J165" i="3"/>
  <c r="BE165" i="3" s="1"/>
  <c r="BI141" i="3"/>
  <c r="BH141" i="3"/>
  <c r="BG141" i="3"/>
  <c r="BF141" i="3"/>
  <c r="T141" i="3"/>
  <c r="R141" i="3"/>
  <c r="P141" i="3"/>
  <c r="BK141" i="3"/>
  <c r="J141" i="3"/>
  <c r="BE141" i="3"/>
  <c r="BI136" i="3"/>
  <c r="BH136" i="3"/>
  <c r="BG136" i="3"/>
  <c r="BF136" i="3"/>
  <c r="T136" i="3"/>
  <c r="R136" i="3"/>
  <c r="P136" i="3"/>
  <c r="BK136" i="3"/>
  <c r="J136" i="3"/>
  <c r="BE136" i="3" s="1"/>
  <c r="BI129" i="3"/>
  <c r="BH129" i="3"/>
  <c r="BG129" i="3"/>
  <c r="BF129" i="3"/>
  <c r="T129" i="3"/>
  <c r="R129" i="3"/>
  <c r="P129" i="3"/>
  <c r="BK129" i="3"/>
  <c r="J129" i="3"/>
  <c r="BE129" i="3" s="1"/>
  <c r="BI127" i="3"/>
  <c r="BH127" i="3"/>
  <c r="BG127" i="3"/>
  <c r="BF127" i="3"/>
  <c r="T127" i="3"/>
  <c r="R127" i="3"/>
  <c r="P127" i="3"/>
  <c r="BK127" i="3"/>
  <c r="J127" i="3"/>
  <c r="BE127" i="3" s="1"/>
  <c r="BI125" i="3"/>
  <c r="BH125" i="3"/>
  <c r="BG125" i="3"/>
  <c r="BF125" i="3"/>
  <c r="T125" i="3"/>
  <c r="R125" i="3"/>
  <c r="P125" i="3"/>
  <c r="BK125" i="3"/>
  <c r="J125" i="3"/>
  <c r="BE125" i="3"/>
  <c r="BI123" i="3"/>
  <c r="BH123" i="3"/>
  <c r="BG123" i="3"/>
  <c r="BF123" i="3"/>
  <c r="T123" i="3"/>
  <c r="R123" i="3"/>
  <c r="P123" i="3"/>
  <c r="BK123" i="3"/>
  <c r="J123" i="3"/>
  <c r="BE123" i="3" s="1"/>
  <c r="BI117" i="3"/>
  <c r="BH117" i="3"/>
  <c r="BG117" i="3"/>
  <c r="BF117" i="3"/>
  <c r="T117" i="3"/>
  <c r="R117" i="3"/>
  <c r="P117" i="3"/>
  <c r="BK117" i="3"/>
  <c r="J117" i="3"/>
  <c r="BE117" i="3"/>
  <c r="BI110" i="3"/>
  <c r="F37" i="3" s="1"/>
  <c r="BD56" i="1" s="1"/>
  <c r="BH110" i="3"/>
  <c r="BG110" i="3"/>
  <c r="BF110" i="3"/>
  <c r="T110" i="3"/>
  <c r="T109" i="3" s="1"/>
  <c r="R110" i="3"/>
  <c r="P110" i="3"/>
  <c r="BK110" i="3"/>
  <c r="J110" i="3"/>
  <c r="BE110" i="3"/>
  <c r="BI107" i="3"/>
  <c r="BH107" i="3"/>
  <c r="BG107" i="3"/>
  <c r="BF107" i="3"/>
  <c r="T107" i="3"/>
  <c r="R107" i="3"/>
  <c r="P107" i="3"/>
  <c r="BK107" i="3"/>
  <c r="J107" i="3"/>
  <c r="BE107" i="3" s="1"/>
  <c r="BI105" i="3"/>
  <c r="BH105" i="3"/>
  <c r="F36" i="3" s="1"/>
  <c r="BC56" i="1" s="1"/>
  <c r="BG105" i="3"/>
  <c r="BF105" i="3"/>
  <c r="T105" i="3"/>
  <c r="R105" i="3"/>
  <c r="P105" i="3"/>
  <c r="BK105" i="3"/>
  <c r="J105" i="3"/>
  <c r="BE105" i="3"/>
  <c r="BI103" i="3"/>
  <c r="BH103" i="3"/>
  <c r="BG103" i="3"/>
  <c r="BF103" i="3"/>
  <c r="J34" i="3" s="1"/>
  <c r="AW56" i="1" s="1"/>
  <c r="T103" i="3"/>
  <c r="R103" i="3"/>
  <c r="P103" i="3"/>
  <c r="BK103" i="3"/>
  <c r="J103" i="3"/>
  <c r="BE103" i="3" s="1"/>
  <c r="BI101" i="3"/>
  <c r="BH101" i="3"/>
  <c r="BG101" i="3"/>
  <c r="BF101" i="3"/>
  <c r="T101" i="3"/>
  <c r="R101" i="3"/>
  <c r="P101" i="3"/>
  <c r="P100" i="3" s="1"/>
  <c r="BK101" i="3"/>
  <c r="J101" i="3"/>
  <c r="BE101" i="3"/>
  <c r="J94" i="3"/>
  <c r="F94" i="3"/>
  <c r="F92" i="3"/>
  <c r="E90" i="3"/>
  <c r="J54" i="3"/>
  <c r="F54" i="3"/>
  <c r="F52" i="3"/>
  <c r="E50" i="3"/>
  <c r="J24" i="3"/>
  <c r="E24" i="3"/>
  <c r="J23" i="3"/>
  <c r="J18" i="3"/>
  <c r="E18" i="3"/>
  <c r="F95" i="3"/>
  <c r="F55" i="3"/>
  <c r="J17" i="3"/>
  <c r="J12" i="3"/>
  <c r="J92" i="3"/>
  <c r="J52" i="3"/>
  <c r="E7" i="3"/>
  <c r="J37" i="2"/>
  <c r="J36" i="2"/>
  <c r="AY55" i="1" s="1"/>
  <c r="J35" i="2"/>
  <c r="AX55" i="1"/>
  <c r="BI1736" i="2"/>
  <c r="BH1736" i="2"/>
  <c r="BG1736" i="2"/>
  <c r="BF1736" i="2"/>
  <c r="T1736" i="2"/>
  <c r="R1736" i="2"/>
  <c r="P1736" i="2"/>
  <c r="BK1736" i="2"/>
  <c r="J1736" i="2"/>
  <c r="BE1736" i="2" s="1"/>
  <c r="BI1719" i="2"/>
  <c r="BH1719" i="2"/>
  <c r="BG1719" i="2"/>
  <c r="BF1719" i="2"/>
  <c r="T1719" i="2"/>
  <c r="R1719" i="2"/>
  <c r="P1719" i="2"/>
  <c r="BK1719" i="2"/>
  <c r="J1719" i="2"/>
  <c r="BE1719" i="2"/>
  <c r="BI1697" i="2"/>
  <c r="BH1697" i="2"/>
  <c r="BG1697" i="2"/>
  <c r="BF1697" i="2"/>
  <c r="T1697" i="2"/>
  <c r="R1697" i="2"/>
  <c r="P1697" i="2"/>
  <c r="BK1697" i="2"/>
  <c r="J1697" i="2"/>
  <c r="BE1697" i="2" s="1"/>
  <c r="BI1674" i="2"/>
  <c r="BH1674" i="2"/>
  <c r="BG1674" i="2"/>
  <c r="BF1674" i="2"/>
  <c r="T1674" i="2"/>
  <c r="R1674" i="2"/>
  <c r="P1674" i="2"/>
  <c r="BK1674" i="2"/>
  <c r="J1674" i="2"/>
  <c r="BE1674" i="2"/>
  <c r="BI1649" i="2"/>
  <c r="BH1649" i="2"/>
  <c r="BG1649" i="2"/>
  <c r="BF1649" i="2"/>
  <c r="T1649" i="2"/>
  <c r="R1649" i="2"/>
  <c r="P1649" i="2"/>
  <c r="BK1649" i="2"/>
  <c r="BK1598" i="2" s="1"/>
  <c r="J1598" i="2" s="1"/>
  <c r="J78" i="2" s="1"/>
  <c r="J1649" i="2"/>
  <c r="BE1649" i="2" s="1"/>
  <c r="BI1625" i="2"/>
  <c r="BH1625" i="2"/>
  <c r="BG1625" i="2"/>
  <c r="BF1625" i="2"/>
  <c r="T1625" i="2"/>
  <c r="R1625" i="2"/>
  <c r="R1598" i="2" s="1"/>
  <c r="P1625" i="2"/>
  <c r="BK1625" i="2"/>
  <c r="J1625" i="2"/>
  <c r="BE1625" i="2"/>
  <c r="BI1599" i="2"/>
  <c r="BH1599" i="2"/>
  <c r="BG1599" i="2"/>
  <c r="BF1599" i="2"/>
  <c r="T1599" i="2"/>
  <c r="R1599" i="2"/>
  <c r="P1599" i="2"/>
  <c r="P1598" i="2" s="1"/>
  <c r="BK1599" i="2"/>
  <c r="J1599" i="2"/>
  <c r="BE1599" i="2"/>
  <c r="BI1595" i="2"/>
  <c r="BH1595" i="2"/>
  <c r="BG1595" i="2"/>
  <c r="BF1595" i="2"/>
  <c r="T1595" i="2"/>
  <c r="R1595" i="2"/>
  <c r="P1595" i="2"/>
  <c r="BK1595" i="2"/>
  <c r="J1595" i="2"/>
  <c r="BE1595" i="2" s="1"/>
  <c r="BI1587" i="2"/>
  <c r="BH1587" i="2"/>
  <c r="BG1587" i="2"/>
  <c r="BF1587" i="2"/>
  <c r="T1587" i="2"/>
  <c r="R1587" i="2"/>
  <c r="P1587" i="2"/>
  <c r="BK1587" i="2"/>
  <c r="J1587" i="2"/>
  <c r="BE1587" i="2"/>
  <c r="BI1581" i="2"/>
  <c r="BH1581" i="2"/>
  <c r="BG1581" i="2"/>
  <c r="BF1581" i="2"/>
  <c r="T1581" i="2"/>
  <c r="R1581" i="2"/>
  <c r="P1581" i="2"/>
  <c r="BK1581" i="2"/>
  <c r="BK1574" i="2" s="1"/>
  <c r="J1574" i="2" s="1"/>
  <c r="J77" i="2" s="1"/>
  <c r="J1581" i="2"/>
  <c r="BE1581" i="2" s="1"/>
  <c r="BI1576" i="2"/>
  <c r="BH1576" i="2"/>
  <c r="BG1576" i="2"/>
  <c r="BF1576" i="2"/>
  <c r="T1576" i="2"/>
  <c r="R1576" i="2"/>
  <c r="R1574" i="2" s="1"/>
  <c r="P1576" i="2"/>
  <c r="BK1576" i="2"/>
  <c r="J1576" i="2"/>
  <c r="BE1576" i="2"/>
  <c r="BI1575" i="2"/>
  <c r="BH1575" i="2"/>
  <c r="BG1575" i="2"/>
  <c r="BF1575" i="2"/>
  <c r="T1575" i="2"/>
  <c r="R1575" i="2"/>
  <c r="P1575" i="2"/>
  <c r="P1574" i="2" s="1"/>
  <c r="BK1575" i="2"/>
  <c r="J1575" i="2"/>
  <c r="BE1575" i="2"/>
  <c r="BI1570" i="2"/>
  <c r="BH1570" i="2"/>
  <c r="BG1570" i="2"/>
  <c r="BF1570" i="2"/>
  <c r="T1570" i="2"/>
  <c r="R1570" i="2"/>
  <c r="P1570" i="2"/>
  <c r="BK1570" i="2"/>
  <c r="J1570" i="2"/>
  <c r="BE1570" i="2" s="1"/>
  <c r="BI1563" i="2"/>
  <c r="BH1563" i="2"/>
  <c r="BG1563" i="2"/>
  <c r="BF1563" i="2"/>
  <c r="T1563" i="2"/>
  <c r="R1563" i="2"/>
  <c r="P1563" i="2"/>
  <c r="BK1563" i="2"/>
  <c r="J1563" i="2"/>
  <c r="BE1563" i="2"/>
  <c r="BI1560" i="2"/>
  <c r="BH1560" i="2"/>
  <c r="BG1560" i="2"/>
  <c r="BF1560" i="2"/>
  <c r="T1560" i="2"/>
  <c r="R1560" i="2"/>
  <c r="P1560" i="2"/>
  <c r="BK1560" i="2"/>
  <c r="J1560" i="2"/>
  <c r="BE1560" i="2" s="1"/>
  <c r="BI1552" i="2"/>
  <c r="BH1552" i="2"/>
  <c r="BG1552" i="2"/>
  <c r="BF1552" i="2"/>
  <c r="T1552" i="2"/>
  <c r="R1552" i="2"/>
  <c r="P1552" i="2"/>
  <c r="BK1552" i="2"/>
  <c r="J1552" i="2"/>
  <c r="BE1552" i="2"/>
  <c r="BI1547" i="2"/>
  <c r="BH1547" i="2"/>
  <c r="BG1547" i="2"/>
  <c r="BF1547" i="2"/>
  <c r="T1547" i="2"/>
  <c r="R1547" i="2"/>
  <c r="P1547" i="2"/>
  <c r="BK1547" i="2"/>
  <c r="J1547" i="2"/>
  <c r="BE1547" i="2" s="1"/>
  <c r="BI1544" i="2"/>
  <c r="BH1544" i="2"/>
  <c r="BG1544" i="2"/>
  <c r="BF1544" i="2"/>
  <c r="T1544" i="2"/>
  <c r="R1544" i="2"/>
  <c r="P1544" i="2"/>
  <c r="P1537" i="2" s="1"/>
  <c r="BK1544" i="2"/>
  <c r="J1544" i="2"/>
  <c r="BE1544" i="2"/>
  <c r="BI1541" i="2"/>
  <c r="BH1541" i="2"/>
  <c r="BG1541" i="2"/>
  <c r="BF1541" i="2"/>
  <c r="T1541" i="2"/>
  <c r="T1537" i="2" s="1"/>
  <c r="R1541" i="2"/>
  <c r="P1541" i="2"/>
  <c r="BK1541" i="2"/>
  <c r="J1541" i="2"/>
  <c r="BE1541" i="2" s="1"/>
  <c r="BI1538" i="2"/>
  <c r="BH1538" i="2"/>
  <c r="BG1538" i="2"/>
  <c r="BF1538" i="2"/>
  <c r="T1538" i="2"/>
  <c r="R1538" i="2"/>
  <c r="P1538" i="2"/>
  <c r="BK1538" i="2"/>
  <c r="J1538" i="2"/>
  <c r="BE1538" i="2"/>
  <c r="BI1530" i="2"/>
  <c r="BH1530" i="2"/>
  <c r="BG1530" i="2"/>
  <c r="BF1530" i="2"/>
  <c r="T1530" i="2"/>
  <c r="R1530" i="2"/>
  <c r="P1530" i="2"/>
  <c r="BK1530" i="2"/>
  <c r="J1530" i="2"/>
  <c r="BE1530" i="2"/>
  <c r="BI1522" i="2"/>
  <c r="BH1522" i="2"/>
  <c r="BG1522" i="2"/>
  <c r="BF1522" i="2"/>
  <c r="T1522" i="2"/>
  <c r="R1522" i="2"/>
  <c r="P1522" i="2"/>
  <c r="BK1522" i="2"/>
  <c r="J1522" i="2"/>
  <c r="BE1522" i="2" s="1"/>
  <c r="BI1518" i="2"/>
  <c r="BH1518" i="2"/>
  <c r="BG1518" i="2"/>
  <c r="BF1518" i="2"/>
  <c r="T1518" i="2"/>
  <c r="R1518" i="2"/>
  <c r="P1518" i="2"/>
  <c r="BK1518" i="2"/>
  <c r="J1518" i="2"/>
  <c r="BE1518" i="2"/>
  <c r="BI1507" i="2"/>
  <c r="BH1507" i="2"/>
  <c r="BG1507" i="2"/>
  <c r="BF1507" i="2"/>
  <c r="T1507" i="2"/>
  <c r="R1507" i="2"/>
  <c r="P1507" i="2"/>
  <c r="BK1507" i="2"/>
  <c r="J1507" i="2"/>
  <c r="BE1507" i="2" s="1"/>
  <c r="BI1503" i="2"/>
  <c r="BH1503" i="2"/>
  <c r="BG1503" i="2"/>
  <c r="BF1503" i="2"/>
  <c r="T1503" i="2"/>
  <c r="R1503" i="2"/>
  <c r="P1503" i="2"/>
  <c r="BK1503" i="2"/>
  <c r="J1503" i="2"/>
  <c r="BE1503" i="2"/>
  <c r="BI1499" i="2"/>
  <c r="BH1499" i="2"/>
  <c r="BG1499" i="2"/>
  <c r="BF1499" i="2"/>
  <c r="T1499" i="2"/>
  <c r="R1499" i="2"/>
  <c r="P1499" i="2"/>
  <c r="BK1499" i="2"/>
  <c r="BK1449" i="2" s="1"/>
  <c r="J1499" i="2"/>
  <c r="BE1499" i="2" s="1"/>
  <c r="BI1494" i="2"/>
  <c r="BH1494" i="2"/>
  <c r="BG1494" i="2"/>
  <c r="BF1494" i="2"/>
  <c r="T1494" i="2"/>
  <c r="R1494" i="2"/>
  <c r="P1494" i="2"/>
  <c r="BK1494" i="2"/>
  <c r="J1494" i="2"/>
  <c r="BE1494" i="2"/>
  <c r="BI1483" i="2"/>
  <c r="BH1483" i="2"/>
  <c r="BG1483" i="2"/>
  <c r="BF1483" i="2"/>
  <c r="T1483" i="2"/>
  <c r="R1483" i="2"/>
  <c r="P1483" i="2"/>
  <c r="BK1483" i="2"/>
  <c r="J1483" i="2"/>
  <c r="BE1483" i="2" s="1"/>
  <c r="BI1472" i="2"/>
  <c r="BH1472" i="2"/>
  <c r="BG1472" i="2"/>
  <c r="BF1472" i="2"/>
  <c r="T1472" i="2"/>
  <c r="R1472" i="2"/>
  <c r="P1472" i="2"/>
  <c r="BK1472" i="2"/>
  <c r="J1472" i="2"/>
  <c r="BE1472" i="2"/>
  <c r="BI1461" i="2"/>
  <c r="BH1461" i="2"/>
  <c r="BG1461" i="2"/>
  <c r="BF1461" i="2"/>
  <c r="T1461" i="2"/>
  <c r="T1449" i="2" s="1"/>
  <c r="T1448" i="2" s="1"/>
  <c r="R1461" i="2"/>
  <c r="P1461" i="2"/>
  <c r="BK1461" i="2"/>
  <c r="J1461" i="2"/>
  <c r="BE1461" i="2" s="1"/>
  <c r="BI1450" i="2"/>
  <c r="BH1450" i="2"/>
  <c r="BG1450" i="2"/>
  <c r="BF1450" i="2"/>
  <c r="T1450" i="2"/>
  <c r="R1450" i="2"/>
  <c r="P1450" i="2"/>
  <c r="BK1450" i="2"/>
  <c r="J1450" i="2"/>
  <c r="BE1450" i="2" s="1"/>
  <c r="BI1446" i="2"/>
  <c r="BH1446" i="2"/>
  <c r="BG1446" i="2"/>
  <c r="BF1446" i="2"/>
  <c r="T1446" i="2"/>
  <c r="R1446" i="2"/>
  <c r="P1446" i="2"/>
  <c r="BK1446" i="2"/>
  <c r="J1446" i="2"/>
  <c r="BE1446" i="2" s="1"/>
  <c r="BI1444" i="2"/>
  <c r="BH1444" i="2"/>
  <c r="BG1444" i="2"/>
  <c r="BF1444" i="2"/>
  <c r="T1444" i="2"/>
  <c r="R1444" i="2"/>
  <c r="P1444" i="2"/>
  <c r="BK1444" i="2"/>
  <c r="J1444" i="2"/>
  <c r="BE1444" i="2"/>
  <c r="BI1440" i="2"/>
  <c r="BH1440" i="2"/>
  <c r="BG1440" i="2"/>
  <c r="BF1440" i="2"/>
  <c r="T1440" i="2"/>
  <c r="R1440" i="2"/>
  <c r="P1440" i="2"/>
  <c r="BK1440" i="2"/>
  <c r="J1440" i="2"/>
  <c r="BE1440" i="2" s="1"/>
  <c r="BI1438" i="2"/>
  <c r="BH1438" i="2"/>
  <c r="BG1438" i="2"/>
  <c r="BF1438" i="2"/>
  <c r="T1438" i="2"/>
  <c r="R1438" i="2"/>
  <c r="P1438" i="2"/>
  <c r="BK1438" i="2"/>
  <c r="J1438" i="2"/>
  <c r="BE1438" i="2"/>
  <c r="BI1436" i="2"/>
  <c r="BH1436" i="2"/>
  <c r="BG1436" i="2"/>
  <c r="BF1436" i="2"/>
  <c r="T1436" i="2"/>
  <c r="R1436" i="2"/>
  <c r="P1436" i="2"/>
  <c r="BK1436" i="2"/>
  <c r="J1436" i="2"/>
  <c r="BE1436" i="2" s="1"/>
  <c r="BI1432" i="2"/>
  <c r="BH1432" i="2"/>
  <c r="BG1432" i="2"/>
  <c r="BF1432" i="2"/>
  <c r="T1432" i="2"/>
  <c r="R1432" i="2"/>
  <c r="P1432" i="2"/>
  <c r="BK1432" i="2"/>
  <c r="J1432" i="2"/>
  <c r="BE1432" i="2"/>
  <c r="BI1430" i="2"/>
  <c r="BH1430" i="2"/>
  <c r="BG1430" i="2"/>
  <c r="BF1430" i="2"/>
  <c r="T1430" i="2"/>
  <c r="R1430" i="2"/>
  <c r="P1430" i="2"/>
  <c r="BK1430" i="2"/>
  <c r="J1430" i="2"/>
  <c r="BE1430" i="2" s="1"/>
  <c r="BI1420" i="2"/>
  <c r="BH1420" i="2"/>
  <c r="BG1420" i="2"/>
  <c r="BF1420" i="2"/>
  <c r="T1420" i="2"/>
  <c r="R1420" i="2"/>
  <c r="P1420" i="2"/>
  <c r="BK1420" i="2"/>
  <c r="J1420" i="2"/>
  <c r="BE1420" i="2"/>
  <c r="BI1411" i="2"/>
  <c r="BH1411" i="2"/>
  <c r="BG1411" i="2"/>
  <c r="BF1411" i="2"/>
  <c r="T1411" i="2"/>
  <c r="R1411" i="2"/>
  <c r="P1411" i="2"/>
  <c r="BK1411" i="2"/>
  <c r="J1411" i="2"/>
  <c r="BE1411" i="2" s="1"/>
  <c r="BI1401" i="2"/>
  <c r="BH1401" i="2"/>
  <c r="BG1401" i="2"/>
  <c r="BF1401" i="2"/>
  <c r="T1401" i="2"/>
  <c r="R1401" i="2"/>
  <c r="P1401" i="2"/>
  <c r="BK1401" i="2"/>
  <c r="J1401" i="2"/>
  <c r="BE1401" i="2"/>
  <c r="BI1390" i="2"/>
  <c r="BH1390" i="2"/>
  <c r="BG1390" i="2"/>
  <c r="BF1390" i="2"/>
  <c r="T1390" i="2"/>
  <c r="R1390" i="2"/>
  <c r="P1390" i="2"/>
  <c r="BK1390" i="2"/>
  <c r="J1390" i="2"/>
  <c r="BE1390" i="2" s="1"/>
  <c r="BI1380" i="2"/>
  <c r="BH1380" i="2"/>
  <c r="BG1380" i="2"/>
  <c r="BF1380" i="2"/>
  <c r="T1380" i="2"/>
  <c r="R1380" i="2"/>
  <c r="P1380" i="2"/>
  <c r="BK1380" i="2"/>
  <c r="J1380" i="2"/>
  <c r="BE1380" i="2"/>
  <c r="BI1372" i="2"/>
  <c r="BH1372" i="2"/>
  <c r="BG1372" i="2"/>
  <c r="BF1372" i="2"/>
  <c r="T1372" i="2"/>
  <c r="R1372" i="2"/>
  <c r="P1372" i="2"/>
  <c r="BK1372" i="2"/>
  <c r="J1372" i="2"/>
  <c r="BE1372" i="2" s="1"/>
  <c r="BI1363" i="2"/>
  <c r="BH1363" i="2"/>
  <c r="BG1363" i="2"/>
  <c r="BF1363" i="2"/>
  <c r="T1363" i="2"/>
  <c r="R1363" i="2"/>
  <c r="P1363" i="2"/>
  <c r="BK1363" i="2"/>
  <c r="J1363" i="2"/>
  <c r="BE1363" i="2"/>
  <c r="BI1356" i="2"/>
  <c r="BH1356" i="2"/>
  <c r="BG1356" i="2"/>
  <c r="BF1356" i="2"/>
  <c r="T1356" i="2"/>
  <c r="T1330" i="2" s="1"/>
  <c r="R1356" i="2"/>
  <c r="P1356" i="2"/>
  <c r="BK1356" i="2"/>
  <c r="J1356" i="2"/>
  <c r="BE1356" i="2" s="1"/>
  <c r="BI1352" i="2"/>
  <c r="BH1352" i="2"/>
  <c r="BG1352" i="2"/>
  <c r="BF1352" i="2"/>
  <c r="T1352" i="2"/>
  <c r="R1352" i="2"/>
  <c r="P1352" i="2"/>
  <c r="BK1352" i="2"/>
  <c r="J1352" i="2"/>
  <c r="BE1352" i="2"/>
  <c r="BI1349" i="2"/>
  <c r="BH1349" i="2"/>
  <c r="BG1349" i="2"/>
  <c r="BF1349" i="2"/>
  <c r="T1349" i="2"/>
  <c r="R1349" i="2"/>
  <c r="P1349" i="2"/>
  <c r="BK1349" i="2"/>
  <c r="J1349" i="2"/>
  <c r="BE1349" i="2" s="1"/>
  <c r="BI1346" i="2"/>
  <c r="BH1346" i="2"/>
  <c r="BG1346" i="2"/>
  <c r="BF1346" i="2"/>
  <c r="T1346" i="2"/>
  <c r="R1346" i="2"/>
  <c r="P1346" i="2"/>
  <c r="BK1346" i="2"/>
  <c r="J1346" i="2"/>
  <c r="BE1346" i="2"/>
  <c r="BI1343" i="2"/>
  <c r="BH1343" i="2"/>
  <c r="BG1343" i="2"/>
  <c r="BF1343" i="2"/>
  <c r="T1343" i="2"/>
  <c r="R1343" i="2"/>
  <c r="P1343" i="2"/>
  <c r="BK1343" i="2"/>
  <c r="J1343" i="2"/>
  <c r="BE1343" i="2" s="1"/>
  <c r="BI1340" i="2"/>
  <c r="BH1340" i="2"/>
  <c r="BG1340" i="2"/>
  <c r="BF1340" i="2"/>
  <c r="T1340" i="2"/>
  <c r="R1340" i="2"/>
  <c r="P1340" i="2"/>
  <c r="P1330" i="2" s="1"/>
  <c r="BK1340" i="2"/>
  <c r="J1340" i="2"/>
  <c r="BE1340" i="2"/>
  <c r="BI1337" i="2"/>
  <c r="BH1337" i="2"/>
  <c r="BG1337" i="2"/>
  <c r="BF1337" i="2"/>
  <c r="T1337" i="2"/>
  <c r="R1337" i="2"/>
  <c r="P1337" i="2"/>
  <c r="BK1337" i="2"/>
  <c r="J1337" i="2"/>
  <c r="BE1337" i="2" s="1"/>
  <c r="BI1331" i="2"/>
  <c r="BH1331" i="2"/>
  <c r="BG1331" i="2"/>
  <c r="BF1331" i="2"/>
  <c r="T1331" i="2"/>
  <c r="R1331" i="2"/>
  <c r="R1330" i="2" s="1"/>
  <c r="P1331" i="2"/>
  <c r="BK1331" i="2"/>
  <c r="J1331" i="2"/>
  <c r="BE1331" i="2" s="1"/>
  <c r="BI1328" i="2"/>
  <c r="BH1328" i="2"/>
  <c r="BG1328" i="2"/>
  <c r="BF1328" i="2"/>
  <c r="T1328" i="2"/>
  <c r="R1328" i="2"/>
  <c r="P1328" i="2"/>
  <c r="BK1328" i="2"/>
  <c r="J1328" i="2"/>
  <c r="BE1328" i="2"/>
  <c r="BI1326" i="2"/>
  <c r="BH1326" i="2"/>
  <c r="BG1326" i="2"/>
  <c r="BF1326" i="2"/>
  <c r="T1326" i="2"/>
  <c r="R1326" i="2"/>
  <c r="P1326" i="2"/>
  <c r="BK1326" i="2"/>
  <c r="J1326" i="2"/>
  <c r="BE1326" i="2" s="1"/>
  <c r="BI1322" i="2"/>
  <c r="BH1322" i="2"/>
  <c r="BG1322" i="2"/>
  <c r="BF1322" i="2"/>
  <c r="T1322" i="2"/>
  <c r="R1322" i="2"/>
  <c r="P1322" i="2"/>
  <c r="BK1322" i="2"/>
  <c r="J1322" i="2"/>
  <c r="BE1322" i="2" s="1"/>
  <c r="BI1320" i="2"/>
  <c r="BH1320" i="2"/>
  <c r="BG1320" i="2"/>
  <c r="BF1320" i="2"/>
  <c r="T1320" i="2"/>
  <c r="R1320" i="2"/>
  <c r="P1320" i="2"/>
  <c r="BK1320" i="2"/>
  <c r="J1320" i="2"/>
  <c r="BE1320" i="2" s="1"/>
  <c r="BI1318" i="2"/>
  <c r="BH1318" i="2"/>
  <c r="BG1318" i="2"/>
  <c r="BF1318" i="2"/>
  <c r="T1318" i="2"/>
  <c r="R1318" i="2"/>
  <c r="P1318" i="2"/>
  <c r="BK1318" i="2"/>
  <c r="J1318" i="2"/>
  <c r="BE1318" i="2" s="1"/>
  <c r="BI1314" i="2"/>
  <c r="BH1314" i="2"/>
  <c r="BG1314" i="2"/>
  <c r="BF1314" i="2"/>
  <c r="T1314" i="2"/>
  <c r="R1314" i="2"/>
  <c r="P1314" i="2"/>
  <c r="BK1314" i="2"/>
  <c r="J1314" i="2"/>
  <c r="BE1314" i="2" s="1"/>
  <c r="BI1312" i="2"/>
  <c r="BH1312" i="2"/>
  <c r="BG1312" i="2"/>
  <c r="BF1312" i="2"/>
  <c r="T1312" i="2"/>
  <c r="R1312" i="2"/>
  <c r="P1312" i="2"/>
  <c r="BK1312" i="2"/>
  <c r="J1312" i="2"/>
  <c r="BE1312" i="2"/>
  <c r="BI1304" i="2"/>
  <c r="BH1304" i="2"/>
  <c r="BG1304" i="2"/>
  <c r="BF1304" i="2"/>
  <c r="T1304" i="2"/>
  <c r="R1304" i="2"/>
  <c r="P1304" i="2"/>
  <c r="BK1304" i="2"/>
  <c r="J1304" i="2"/>
  <c r="BE1304" i="2" s="1"/>
  <c r="BI1297" i="2"/>
  <c r="BH1297" i="2"/>
  <c r="BG1297" i="2"/>
  <c r="BF1297" i="2"/>
  <c r="T1297" i="2"/>
  <c r="R1297" i="2"/>
  <c r="P1297" i="2"/>
  <c r="BK1297" i="2"/>
  <c r="J1297" i="2"/>
  <c r="BE1297" i="2"/>
  <c r="BI1293" i="2"/>
  <c r="BH1293" i="2"/>
  <c r="BG1293" i="2"/>
  <c r="BF1293" i="2"/>
  <c r="T1293" i="2"/>
  <c r="R1293" i="2"/>
  <c r="P1293" i="2"/>
  <c r="BK1293" i="2"/>
  <c r="J1293" i="2"/>
  <c r="BE1293" i="2" s="1"/>
  <c r="BI1289" i="2"/>
  <c r="BH1289" i="2"/>
  <c r="BG1289" i="2"/>
  <c r="BF1289" i="2"/>
  <c r="T1289" i="2"/>
  <c r="R1289" i="2"/>
  <c r="P1289" i="2"/>
  <c r="BK1289" i="2"/>
  <c r="J1289" i="2"/>
  <c r="BE1289" i="2" s="1"/>
  <c r="BI1278" i="2"/>
  <c r="BH1278" i="2"/>
  <c r="BG1278" i="2"/>
  <c r="BF1278" i="2"/>
  <c r="T1278" i="2"/>
  <c r="R1278" i="2"/>
  <c r="P1278" i="2"/>
  <c r="BK1278" i="2"/>
  <c r="J1278" i="2"/>
  <c r="BE1278" i="2" s="1"/>
  <c r="BI1267" i="2"/>
  <c r="BH1267" i="2"/>
  <c r="BG1267" i="2"/>
  <c r="BF1267" i="2"/>
  <c r="T1267" i="2"/>
  <c r="R1267" i="2"/>
  <c r="P1267" i="2"/>
  <c r="BK1267" i="2"/>
  <c r="J1267" i="2"/>
  <c r="BE1267" i="2" s="1"/>
  <c r="BI1256" i="2"/>
  <c r="BH1256" i="2"/>
  <c r="BG1256" i="2"/>
  <c r="BF1256" i="2"/>
  <c r="T1256" i="2"/>
  <c r="R1256" i="2"/>
  <c r="P1256" i="2"/>
  <c r="BK1256" i="2"/>
  <c r="J1256" i="2"/>
  <c r="BE1256" i="2" s="1"/>
  <c r="BI1245" i="2"/>
  <c r="BH1245" i="2"/>
  <c r="BG1245" i="2"/>
  <c r="BF1245" i="2"/>
  <c r="T1245" i="2"/>
  <c r="R1245" i="2"/>
  <c r="R1233" i="2" s="1"/>
  <c r="P1245" i="2"/>
  <c r="BK1245" i="2"/>
  <c r="J1245" i="2"/>
  <c r="BE1245" i="2"/>
  <c r="BI1234" i="2"/>
  <c r="BH1234" i="2"/>
  <c r="BG1234" i="2"/>
  <c r="BF1234" i="2"/>
  <c r="T1234" i="2"/>
  <c r="R1234" i="2"/>
  <c r="P1234" i="2"/>
  <c r="P1233" i="2" s="1"/>
  <c r="BK1234" i="2"/>
  <c r="BK1233" i="2" s="1"/>
  <c r="J1233" i="2" s="1"/>
  <c r="J72" i="2" s="1"/>
  <c r="J1234" i="2"/>
  <c r="BE1234" i="2"/>
  <c r="BI1229" i="2"/>
  <c r="BH1229" i="2"/>
  <c r="BG1229" i="2"/>
  <c r="BF1229" i="2"/>
  <c r="T1229" i="2"/>
  <c r="R1229" i="2"/>
  <c r="P1229" i="2"/>
  <c r="BK1229" i="2"/>
  <c r="J1229" i="2"/>
  <c r="BE1229" i="2" s="1"/>
  <c r="BI1225" i="2"/>
  <c r="BH1225" i="2"/>
  <c r="BG1225" i="2"/>
  <c r="BF1225" i="2"/>
  <c r="T1225" i="2"/>
  <c r="R1225" i="2"/>
  <c r="P1225" i="2"/>
  <c r="BK1225" i="2"/>
  <c r="J1225" i="2"/>
  <c r="BE1225" i="2" s="1"/>
  <c r="BI1223" i="2"/>
  <c r="BH1223" i="2"/>
  <c r="BG1223" i="2"/>
  <c r="BF1223" i="2"/>
  <c r="T1223" i="2"/>
  <c r="R1223" i="2"/>
  <c r="P1223" i="2"/>
  <c r="P1214" i="2" s="1"/>
  <c r="P1213" i="2" s="1"/>
  <c r="BK1223" i="2"/>
  <c r="J1223" i="2"/>
  <c r="BE1223" i="2"/>
  <c r="BI1215" i="2"/>
  <c r="BH1215" i="2"/>
  <c r="BG1215" i="2"/>
  <c r="BF1215" i="2"/>
  <c r="T1215" i="2"/>
  <c r="T1214" i="2" s="1"/>
  <c r="R1215" i="2"/>
  <c r="R1214" i="2"/>
  <c r="P1215" i="2"/>
  <c r="BK1215" i="2"/>
  <c r="BK1214" i="2" s="1"/>
  <c r="J1215" i="2"/>
  <c r="BE1215" i="2"/>
  <c r="BI1211" i="2"/>
  <c r="BH1211" i="2"/>
  <c r="BG1211" i="2"/>
  <c r="BF1211" i="2"/>
  <c r="T1211" i="2"/>
  <c r="T1210" i="2"/>
  <c r="R1211" i="2"/>
  <c r="R1210" i="2" s="1"/>
  <c r="P1211" i="2"/>
  <c r="P1210" i="2"/>
  <c r="BK1211" i="2"/>
  <c r="BK1210" i="2" s="1"/>
  <c r="J1210" i="2" s="1"/>
  <c r="J69" i="2" s="1"/>
  <c r="J1211" i="2"/>
  <c r="BE1211" i="2"/>
  <c r="BI1208" i="2"/>
  <c r="BH1208" i="2"/>
  <c r="BG1208" i="2"/>
  <c r="BF1208" i="2"/>
  <c r="T1208" i="2"/>
  <c r="R1208" i="2"/>
  <c r="P1208" i="2"/>
  <c r="BK1208" i="2"/>
  <c r="J1208" i="2"/>
  <c r="BE1208" i="2"/>
  <c r="BI1206" i="2"/>
  <c r="BH1206" i="2"/>
  <c r="BG1206" i="2"/>
  <c r="BF1206" i="2"/>
  <c r="T1206" i="2"/>
  <c r="R1206" i="2"/>
  <c r="P1206" i="2"/>
  <c r="BK1206" i="2"/>
  <c r="J1206" i="2"/>
  <c r="BE1206" i="2" s="1"/>
  <c r="BI1204" i="2"/>
  <c r="BH1204" i="2"/>
  <c r="BG1204" i="2"/>
  <c r="BF1204" i="2"/>
  <c r="T1204" i="2"/>
  <c r="R1204" i="2"/>
  <c r="P1204" i="2"/>
  <c r="BK1204" i="2"/>
  <c r="J1204" i="2"/>
  <c r="BE1204" i="2"/>
  <c r="BI1202" i="2"/>
  <c r="BH1202" i="2"/>
  <c r="BG1202" i="2"/>
  <c r="BF1202" i="2"/>
  <c r="T1202" i="2"/>
  <c r="R1202" i="2"/>
  <c r="P1202" i="2"/>
  <c r="BK1202" i="2"/>
  <c r="J1202" i="2"/>
  <c r="BE1202" i="2" s="1"/>
  <c r="BI1200" i="2"/>
  <c r="BH1200" i="2"/>
  <c r="BG1200" i="2"/>
  <c r="BF1200" i="2"/>
  <c r="T1200" i="2"/>
  <c r="R1200" i="2"/>
  <c r="P1200" i="2"/>
  <c r="BK1200" i="2"/>
  <c r="J1200" i="2"/>
  <c r="BE1200" i="2"/>
  <c r="BI1187" i="2"/>
  <c r="BH1187" i="2"/>
  <c r="BG1187" i="2"/>
  <c r="BF1187" i="2"/>
  <c r="T1187" i="2"/>
  <c r="T1186" i="2" s="1"/>
  <c r="R1187" i="2"/>
  <c r="R1186" i="2"/>
  <c r="P1187" i="2"/>
  <c r="P1186" i="2" s="1"/>
  <c r="BK1187" i="2"/>
  <c r="BK1186" i="2"/>
  <c r="J1186" i="2"/>
  <c r="J68" i="2" s="1"/>
  <c r="J1187" i="2"/>
  <c r="BE1187" i="2" s="1"/>
  <c r="BI1184" i="2"/>
  <c r="BH1184" i="2"/>
  <c r="BG1184" i="2"/>
  <c r="BF1184" i="2"/>
  <c r="T1184" i="2"/>
  <c r="R1184" i="2"/>
  <c r="P1184" i="2"/>
  <c r="BK1184" i="2"/>
  <c r="J1184" i="2"/>
  <c r="BE1184" i="2" s="1"/>
  <c r="BI1182" i="2"/>
  <c r="BH1182" i="2"/>
  <c r="BG1182" i="2"/>
  <c r="BF1182" i="2"/>
  <c r="T1182" i="2"/>
  <c r="R1182" i="2"/>
  <c r="P1182" i="2"/>
  <c r="P1177" i="2" s="1"/>
  <c r="BK1182" i="2"/>
  <c r="J1182" i="2"/>
  <c r="BE1182" i="2"/>
  <c r="BI1180" i="2"/>
  <c r="BH1180" i="2"/>
  <c r="BG1180" i="2"/>
  <c r="BF1180" i="2"/>
  <c r="T1180" i="2"/>
  <c r="T1177" i="2" s="1"/>
  <c r="R1180" i="2"/>
  <c r="P1180" i="2"/>
  <c r="BK1180" i="2"/>
  <c r="J1180" i="2"/>
  <c r="BE1180" i="2" s="1"/>
  <c r="BI1178" i="2"/>
  <c r="BH1178" i="2"/>
  <c r="BG1178" i="2"/>
  <c r="BF1178" i="2"/>
  <c r="T1178" i="2"/>
  <c r="R1178" i="2"/>
  <c r="R1177" i="2" s="1"/>
  <c r="P1178" i="2"/>
  <c r="BK1178" i="2"/>
  <c r="BK1177" i="2" s="1"/>
  <c r="J1177" i="2" s="1"/>
  <c r="J67" i="2" s="1"/>
  <c r="J1178" i="2"/>
  <c r="BE1178" i="2"/>
  <c r="BI1172" i="2"/>
  <c r="BH1172" i="2"/>
  <c r="BG1172" i="2"/>
  <c r="BF1172" i="2"/>
  <c r="T1172" i="2"/>
  <c r="R1172" i="2"/>
  <c r="P1172" i="2"/>
  <c r="BK1172" i="2"/>
  <c r="J1172" i="2"/>
  <c r="BE1172" i="2"/>
  <c r="BI1168" i="2"/>
  <c r="BH1168" i="2"/>
  <c r="BG1168" i="2"/>
  <c r="BF1168" i="2"/>
  <c r="T1168" i="2"/>
  <c r="R1168" i="2"/>
  <c r="P1168" i="2"/>
  <c r="BK1168" i="2"/>
  <c r="J1168" i="2"/>
  <c r="BE1168" i="2" s="1"/>
  <c r="BI1164" i="2"/>
  <c r="BH1164" i="2"/>
  <c r="BG1164" i="2"/>
  <c r="BF1164" i="2"/>
  <c r="T1164" i="2"/>
  <c r="R1164" i="2"/>
  <c r="P1164" i="2"/>
  <c r="BK1164" i="2"/>
  <c r="J1164" i="2"/>
  <c r="BE1164" i="2"/>
  <c r="BI1160" i="2"/>
  <c r="BH1160" i="2"/>
  <c r="BG1160" i="2"/>
  <c r="BF1160" i="2"/>
  <c r="T1160" i="2"/>
  <c r="R1160" i="2"/>
  <c r="P1160" i="2"/>
  <c r="BK1160" i="2"/>
  <c r="J1160" i="2"/>
  <c r="BE1160" i="2" s="1"/>
  <c r="BI1154" i="2"/>
  <c r="BH1154" i="2"/>
  <c r="BG1154" i="2"/>
  <c r="BF1154" i="2"/>
  <c r="T1154" i="2"/>
  <c r="R1154" i="2"/>
  <c r="P1154" i="2"/>
  <c r="BK1154" i="2"/>
  <c r="J1154" i="2"/>
  <c r="BE1154" i="2"/>
  <c r="BI1150" i="2"/>
  <c r="BH1150" i="2"/>
  <c r="BG1150" i="2"/>
  <c r="BF1150" i="2"/>
  <c r="T1150" i="2"/>
  <c r="R1150" i="2"/>
  <c r="P1150" i="2"/>
  <c r="BK1150" i="2"/>
  <c r="J1150" i="2"/>
  <c r="BE1150" i="2" s="1"/>
  <c r="BI1144" i="2"/>
  <c r="BH1144" i="2"/>
  <c r="BG1144" i="2"/>
  <c r="BF1144" i="2"/>
  <c r="T1144" i="2"/>
  <c r="R1144" i="2"/>
  <c r="P1144" i="2"/>
  <c r="BK1144" i="2"/>
  <c r="J1144" i="2"/>
  <c r="BE1144" i="2"/>
  <c r="BI1138" i="2"/>
  <c r="BH1138" i="2"/>
  <c r="BG1138" i="2"/>
  <c r="BF1138" i="2"/>
  <c r="T1138" i="2"/>
  <c r="R1138" i="2"/>
  <c r="P1138" i="2"/>
  <c r="BK1138" i="2"/>
  <c r="J1138" i="2"/>
  <c r="BE1138" i="2" s="1"/>
  <c r="BI1132" i="2"/>
  <c r="BH1132" i="2"/>
  <c r="BG1132" i="2"/>
  <c r="BF1132" i="2"/>
  <c r="T1132" i="2"/>
  <c r="R1132" i="2"/>
  <c r="P1132" i="2"/>
  <c r="BK1132" i="2"/>
  <c r="J1132" i="2"/>
  <c r="BE1132" i="2"/>
  <c r="BI1126" i="2"/>
  <c r="BH1126" i="2"/>
  <c r="BG1126" i="2"/>
  <c r="BF1126" i="2"/>
  <c r="T1126" i="2"/>
  <c r="R1126" i="2"/>
  <c r="P1126" i="2"/>
  <c r="BK1126" i="2"/>
  <c r="J1126" i="2"/>
  <c r="BE1126" i="2" s="1"/>
  <c r="BI1120" i="2"/>
  <c r="BH1120" i="2"/>
  <c r="BG1120" i="2"/>
  <c r="BF1120" i="2"/>
  <c r="T1120" i="2"/>
  <c r="R1120" i="2"/>
  <c r="P1120" i="2"/>
  <c r="BK1120" i="2"/>
  <c r="J1120" i="2"/>
  <c r="BE1120" i="2"/>
  <c r="BI1106" i="2"/>
  <c r="BH1106" i="2"/>
  <c r="BG1106" i="2"/>
  <c r="BF1106" i="2"/>
  <c r="T1106" i="2"/>
  <c r="R1106" i="2"/>
  <c r="P1106" i="2"/>
  <c r="BK1106" i="2"/>
  <c r="J1106" i="2"/>
  <c r="BE1106" i="2" s="1"/>
  <c r="BI1092" i="2"/>
  <c r="BH1092" i="2"/>
  <c r="BG1092" i="2"/>
  <c r="BF1092" i="2"/>
  <c r="T1092" i="2"/>
  <c r="R1092" i="2"/>
  <c r="P1092" i="2"/>
  <c r="BK1092" i="2"/>
  <c r="J1092" i="2"/>
  <c r="BE1092" i="2"/>
  <c r="BI1078" i="2"/>
  <c r="BH1078" i="2"/>
  <c r="BG1078" i="2"/>
  <c r="BF1078" i="2"/>
  <c r="T1078" i="2"/>
  <c r="R1078" i="2"/>
  <c r="P1078" i="2"/>
  <c r="BK1078" i="2"/>
  <c r="J1078" i="2"/>
  <c r="BE1078" i="2" s="1"/>
  <c r="BI1064" i="2"/>
  <c r="BH1064" i="2"/>
  <c r="BG1064" i="2"/>
  <c r="BF1064" i="2"/>
  <c r="T1064" i="2"/>
  <c r="R1064" i="2"/>
  <c r="P1064" i="2"/>
  <c r="BK1064" i="2"/>
  <c r="J1064" i="2"/>
  <c r="BE1064" i="2"/>
  <c r="BI1050" i="2"/>
  <c r="BH1050" i="2"/>
  <c r="BG1050" i="2"/>
  <c r="BF1050" i="2"/>
  <c r="T1050" i="2"/>
  <c r="R1050" i="2"/>
  <c r="P1050" i="2"/>
  <c r="BK1050" i="2"/>
  <c r="J1050" i="2"/>
  <c r="BE1050" i="2" s="1"/>
  <c r="BI1036" i="2"/>
  <c r="BH1036" i="2"/>
  <c r="BG1036" i="2"/>
  <c r="BF1036" i="2"/>
  <c r="T1036" i="2"/>
  <c r="R1036" i="2"/>
  <c r="P1036" i="2"/>
  <c r="BK1036" i="2"/>
  <c r="J1036" i="2"/>
  <c r="BE1036" i="2"/>
  <c r="BI1022" i="2"/>
  <c r="BH1022" i="2"/>
  <c r="BG1022" i="2"/>
  <c r="BF1022" i="2"/>
  <c r="T1022" i="2"/>
  <c r="R1022" i="2"/>
  <c r="P1022" i="2"/>
  <c r="BK1022" i="2"/>
  <c r="J1022" i="2"/>
  <c r="BE1022" i="2" s="1"/>
  <c r="BI1004" i="2"/>
  <c r="BH1004" i="2"/>
  <c r="BG1004" i="2"/>
  <c r="BF1004" i="2"/>
  <c r="T1004" i="2"/>
  <c r="R1004" i="2"/>
  <c r="P1004" i="2"/>
  <c r="BK1004" i="2"/>
  <c r="J1004" i="2"/>
  <c r="BE1004" i="2"/>
  <c r="BI986" i="2"/>
  <c r="BH986" i="2"/>
  <c r="BG986" i="2"/>
  <c r="BF986" i="2"/>
  <c r="T986" i="2"/>
  <c r="R986" i="2"/>
  <c r="P986" i="2"/>
  <c r="BK986" i="2"/>
  <c r="J986" i="2"/>
  <c r="BE986" i="2" s="1"/>
  <c r="BI968" i="2"/>
  <c r="BH968" i="2"/>
  <c r="BG968" i="2"/>
  <c r="BF968" i="2"/>
  <c r="T968" i="2"/>
  <c r="R968" i="2"/>
  <c r="P968" i="2"/>
  <c r="BK968" i="2"/>
  <c r="J968" i="2"/>
  <c r="BE968" i="2"/>
  <c r="BI953" i="2"/>
  <c r="BH953" i="2"/>
  <c r="BG953" i="2"/>
  <c r="BF953" i="2"/>
  <c r="T953" i="2"/>
  <c r="R953" i="2"/>
  <c r="P953" i="2"/>
  <c r="BK953" i="2"/>
  <c r="J953" i="2"/>
  <c r="BE953" i="2" s="1"/>
  <c r="BI939" i="2"/>
  <c r="BH939" i="2"/>
  <c r="BG939" i="2"/>
  <c r="BF939" i="2"/>
  <c r="T939" i="2"/>
  <c r="R939" i="2"/>
  <c r="P939" i="2"/>
  <c r="BK939" i="2"/>
  <c r="J939" i="2"/>
  <c r="BE939" i="2"/>
  <c r="BI925" i="2"/>
  <c r="BH925" i="2"/>
  <c r="BG925" i="2"/>
  <c r="BF925" i="2"/>
  <c r="T925" i="2"/>
  <c r="T924" i="2" s="1"/>
  <c r="R925" i="2"/>
  <c r="R924" i="2"/>
  <c r="P925" i="2"/>
  <c r="P924" i="2" s="1"/>
  <c r="BK925" i="2"/>
  <c r="BK924" i="2"/>
  <c r="J924" i="2"/>
  <c r="J66" i="2" s="1"/>
  <c r="J925" i="2"/>
  <c r="BE925" i="2" s="1"/>
  <c r="BI922" i="2"/>
  <c r="BH922" i="2"/>
  <c r="BG922" i="2"/>
  <c r="BF922" i="2"/>
  <c r="T922" i="2"/>
  <c r="R922" i="2"/>
  <c r="P922" i="2"/>
  <c r="BK922" i="2"/>
  <c r="J922" i="2"/>
  <c r="BE922" i="2" s="1"/>
  <c r="BI920" i="2"/>
  <c r="BH920" i="2"/>
  <c r="BG920" i="2"/>
  <c r="BF920" i="2"/>
  <c r="T920" i="2"/>
  <c r="R920" i="2"/>
  <c r="P920" i="2"/>
  <c r="BK920" i="2"/>
  <c r="J920" i="2"/>
  <c r="BE920" i="2"/>
  <c r="BI918" i="2"/>
  <c r="BH918" i="2"/>
  <c r="BG918" i="2"/>
  <c r="BF918" i="2"/>
  <c r="T918" i="2"/>
  <c r="R918" i="2"/>
  <c r="P918" i="2"/>
  <c r="BK918" i="2"/>
  <c r="J918" i="2"/>
  <c r="BE918" i="2" s="1"/>
  <c r="BI915" i="2"/>
  <c r="BH915" i="2"/>
  <c r="BG915" i="2"/>
  <c r="BF915" i="2"/>
  <c r="T915" i="2"/>
  <c r="R915" i="2"/>
  <c r="P915" i="2"/>
  <c r="BK915" i="2"/>
  <c r="J915" i="2"/>
  <c r="BE915" i="2"/>
  <c r="BI913" i="2"/>
  <c r="BH913" i="2"/>
  <c r="BG913" i="2"/>
  <c r="BF913" i="2"/>
  <c r="T913" i="2"/>
  <c r="R913" i="2"/>
  <c r="P913" i="2"/>
  <c r="BK913" i="2"/>
  <c r="J913" i="2"/>
  <c r="BE913" i="2" s="1"/>
  <c r="BI909" i="2"/>
  <c r="BH909" i="2"/>
  <c r="BG909" i="2"/>
  <c r="BF909" i="2"/>
  <c r="T909" i="2"/>
  <c r="R909" i="2"/>
  <c r="P909" i="2"/>
  <c r="BK909" i="2"/>
  <c r="J909" i="2"/>
  <c r="BE909" i="2"/>
  <c r="BI907" i="2"/>
  <c r="BH907" i="2"/>
  <c r="BG907" i="2"/>
  <c r="BF907" i="2"/>
  <c r="T907" i="2"/>
  <c r="R907" i="2"/>
  <c r="P907" i="2"/>
  <c r="BK907" i="2"/>
  <c r="J907" i="2"/>
  <c r="BE907" i="2" s="1"/>
  <c r="BI905" i="2"/>
  <c r="BH905" i="2"/>
  <c r="BG905" i="2"/>
  <c r="BF905" i="2"/>
  <c r="T905" i="2"/>
  <c r="R905" i="2"/>
  <c r="P905" i="2"/>
  <c r="BK905" i="2"/>
  <c r="J905" i="2"/>
  <c r="BE905" i="2"/>
  <c r="BI903" i="2"/>
  <c r="BH903" i="2"/>
  <c r="BG903" i="2"/>
  <c r="BF903" i="2"/>
  <c r="T903" i="2"/>
  <c r="R903" i="2"/>
  <c r="P903" i="2"/>
  <c r="BK903" i="2"/>
  <c r="J903" i="2"/>
  <c r="BE903" i="2" s="1"/>
  <c r="BI901" i="2"/>
  <c r="BH901" i="2"/>
  <c r="BG901" i="2"/>
  <c r="BF901" i="2"/>
  <c r="T901" i="2"/>
  <c r="R901" i="2"/>
  <c r="P901" i="2"/>
  <c r="BK901" i="2"/>
  <c r="J901" i="2"/>
  <c r="BE901" i="2"/>
  <c r="BI899" i="2"/>
  <c r="BH899" i="2"/>
  <c r="BG899" i="2"/>
  <c r="BF899" i="2"/>
  <c r="T899" i="2"/>
  <c r="R899" i="2"/>
  <c r="P899" i="2"/>
  <c r="BK899" i="2"/>
  <c r="J899" i="2"/>
  <c r="BE899" i="2" s="1"/>
  <c r="BI897" i="2"/>
  <c r="BH897" i="2"/>
  <c r="BG897" i="2"/>
  <c r="BF897" i="2"/>
  <c r="T897" i="2"/>
  <c r="R897" i="2"/>
  <c r="P897" i="2"/>
  <c r="BK897" i="2"/>
  <c r="J897" i="2"/>
  <c r="BE897" i="2"/>
  <c r="BI895" i="2"/>
  <c r="BH895" i="2"/>
  <c r="BG895" i="2"/>
  <c r="BF895" i="2"/>
  <c r="T895" i="2"/>
  <c r="T894" i="2" s="1"/>
  <c r="R895" i="2"/>
  <c r="R894" i="2"/>
  <c r="P895" i="2"/>
  <c r="P894" i="2" s="1"/>
  <c r="P891" i="2" s="1"/>
  <c r="BK895" i="2"/>
  <c r="BK894" i="2"/>
  <c r="J894" i="2"/>
  <c r="J65" i="2" s="1"/>
  <c r="J895" i="2"/>
  <c r="BE895" i="2" s="1"/>
  <c r="BI893" i="2"/>
  <c r="BH893" i="2"/>
  <c r="BG893" i="2"/>
  <c r="BF893" i="2"/>
  <c r="T893" i="2"/>
  <c r="R893" i="2"/>
  <c r="P893" i="2"/>
  <c r="BK893" i="2"/>
  <c r="J893" i="2"/>
  <c r="BE893" i="2" s="1"/>
  <c r="BI892" i="2"/>
  <c r="BH892" i="2"/>
  <c r="BG892" i="2"/>
  <c r="BF892" i="2"/>
  <c r="T892" i="2"/>
  <c r="R892" i="2"/>
  <c r="R891" i="2" s="1"/>
  <c r="P892" i="2"/>
  <c r="BK892" i="2"/>
  <c r="BK891" i="2" s="1"/>
  <c r="J891" i="2" s="1"/>
  <c r="J64" i="2" s="1"/>
  <c r="J892" i="2"/>
  <c r="BE892" i="2"/>
  <c r="BI887" i="2"/>
  <c r="BH887" i="2"/>
  <c r="BG887" i="2"/>
  <c r="BF887" i="2"/>
  <c r="T887" i="2"/>
  <c r="R887" i="2"/>
  <c r="P887" i="2"/>
  <c r="BK887" i="2"/>
  <c r="J887" i="2"/>
  <c r="BE887" i="2"/>
  <c r="BI881" i="2"/>
  <c r="BH881" i="2"/>
  <c r="BG881" i="2"/>
  <c r="BF881" i="2"/>
  <c r="T881" i="2"/>
  <c r="R881" i="2"/>
  <c r="P881" i="2"/>
  <c r="BK881" i="2"/>
  <c r="J881" i="2"/>
  <c r="BE881" i="2" s="1"/>
  <c r="BI880" i="2"/>
  <c r="BH880" i="2"/>
  <c r="BG880" i="2"/>
  <c r="BF880" i="2"/>
  <c r="T880" i="2"/>
  <c r="R880" i="2"/>
  <c r="P880" i="2"/>
  <c r="BK880" i="2"/>
  <c r="J880" i="2"/>
  <c r="BE880" i="2"/>
  <c r="BI874" i="2"/>
  <c r="BH874" i="2"/>
  <c r="BG874" i="2"/>
  <c r="BF874" i="2"/>
  <c r="T874" i="2"/>
  <c r="R874" i="2"/>
  <c r="P874" i="2"/>
  <c r="BK874" i="2"/>
  <c r="J874" i="2"/>
  <c r="BE874" i="2" s="1"/>
  <c r="BI866" i="2"/>
  <c r="BH866" i="2"/>
  <c r="BG866" i="2"/>
  <c r="BF866" i="2"/>
  <c r="T866" i="2"/>
  <c r="R866" i="2"/>
  <c r="P866" i="2"/>
  <c r="BK866" i="2"/>
  <c r="J866" i="2"/>
  <c r="BE866" i="2"/>
  <c r="BI858" i="2"/>
  <c r="BH858" i="2"/>
  <c r="BG858" i="2"/>
  <c r="BF858" i="2"/>
  <c r="T858" i="2"/>
  <c r="R858" i="2"/>
  <c r="P858" i="2"/>
  <c r="BK858" i="2"/>
  <c r="J858" i="2"/>
  <c r="BE858" i="2" s="1"/>
  <c r="BI850" i="2"/>
  <c r="BH850" i="2"/>
  <c r="BG850" i="2"/>
  <c r="BF850" i="2"/>
  <c r="T850" i="2"/>
  <c r="R850" i="2"/>
  <c r="P850" i="2"/>
  <c r="BK850" i="2"/>
  <c r="J850" i="2"/>
  <c r="BE850" i="2"/>
  <c r="BI842" i="2"/>
  <c r="BH842" i="2"/>
  <c r="BG842" i="2"/>
  <c r="BF842" i="2"/>
  <c r="T842" i="2"/>
  <c r="R842" i="2"/>
  <c r="P842" i="2"/>
  <c r="BK842" i="2"/>
  <c r="J842" i="2"/>
  <c r="BE842" i="2" s="1"/>
  <c r="BI834" i="2"/>
  <c r="BH834" i="2"/>
  <c r="BG834" i="2"/>
  <c r="BF834" i="2"/>
  <c r="T834" i="2"/>
  <c r="R834" i="2"/>
  <c r="P834" i="2"/>
  <c r="BK834" i="2"/>
  <c r="J834" i="2"/>
  <c r="BE834" i="2"/>
  <c r="BI757" i="2"/>
  <c r="BH757" i="2"/>
  <c r="BG757" i="2"/>
  <c r="BF757" i="2"/>
  <c r="T757" i="2"/>
  <c r="T756" i="2" s="1"/>
  <c r="R757" i="2"/>
  <c r="R756" i="2"/>
  <c r="P757" i="2"/>
  <c r="P756" i="2" s="1"/>
  <c r="BK757" i="2"/>
  <c r="BK756" i="2"/>
  <c r="J756" i="2"/>
  <c r="J63" i="2" s="1"/>
  <c r="J757" i="2"/>
  <c r="BE757" i="2" s="1"/>
  <c r="BI754" i="2"/>
  <c r="BH754" i="2"/>
  <c r="BG754" i="2"/>
  <c r="BF754" i="2"/>
  <c r="T754" i="2"/>
  <c r="R754" i="2"/>
  <c r="P754" i="2"/>
  <c r="BK754" i="2"/>
  <c r="J754" i="2"/>
  <c r="BE754" i="2" s="1"/>
  <c r="BI752" i="2"/>
  <c r="BH752" i="2"/>
  <c r="BG752" i="2"/>
  <c r="BF752" i="2"/>
  <c r="T752" i="2"/>
  <c r="R752" i="2"/>
  <c r="P752" i="2"/>
  <c r="BK752" i="2"/>
  <c r="J752" i="2"/>
  <c r="BE752" i="2"/>
  <c r="BI750" i="2"/>
  <c r="BH750" i="2"/>
  <c r="BG750" i="2"/>
  <c r="BF750" i="2"/>
  <c r="T750" i="2"/>
  <c r="R750" i="2"/>
  <c r="P750" i="2"/>
  <c r="BK750" i="2"/>
  <c r="J750" i="2"/>
  <c r="BE750" i="2" s="1"/>
  <c r="BI748" i="2"/>
  <c r="BH748" i="2"/>
  <c r="BG748" i="2"/>
  <c r="BF748" i="2"/>
  <c r="T748" i="2"/>
  <c r="R748" i="2"/>
  <c r="P748" i="2"/>
  <c r="BK748" i="2"/>
  <c r="J748" i="2"/>
  <c r="BE748" i="2"/>
  <c r="BI746" i="2"/>
  <c r="BH746" i="2"/>
  <c r="BG746" i="2"/>
  <c r="BF746" i="2"/>
  <c r="T746" i="2"/>
  <c r="R746" i="2"/>
  <c r="P746" i="2"/>
  <c r="BK746" i="2"/>
  <c r="J746" i="2"/>
  <c r="BE746" i="2" s="1"/>
  <c r="BI744" i="2"/>
  <c r="BH744" i="2"/>
  <c r="BG744" i="2"/>
  <c r="BF744" i="2"/>
  <c r="T744" i="2"/>
  <c r="R744" i="2"/>
  <c r="P744" i="2"/>
  <c r="BK744" i="2"/>
  <c r="J744" i="2"/>
  <c r="BE744" i="2"/>
  <c r="BI736" i="2"/>
  <c r="BH736" i="2"/>
  <c r="BG736" i="2"/>
  <c r="BF736" i="2"/>
  <c r="T736" i="2"/>
  <c r="R736" i="2"/>
  <c r="P736" i="2"/>
  <c r="BK736" i="2"/>
  <c r="J736" i="2"/>
  <c r="BE736" i="2" s="1"/>
  <c r="BI729" i="2"/>
  <c r="BH729" i="2"/>
  <c r="BG729" i="2"/>
  <c r="BF729" i="2"/>
  <c r="T729" i="2"/>
  <c r="R729" i="2"/>
  <c r="P729" i="2"/>
  <c r="BK729" i="2"/>
  <c r="J729" i="2"/>
  <c r="BE729" i="2"/>
  <c r="BI723" i="2"/>
  <c r="BH723" i="2"/>
  <c r="BG723" i="2"/>
  <c r="BF723" i="2"/>
  <c r="T723" i="2"/>
  <c r="R723" i="2"/>
  <c r="P723" i="2"/>
  <c r="BK723" i="2"/>
  <c r="J723" i="2"/>
  <c r="BE723" i="2" s="1"/>
  <c r="BI712" i="2"/>
  <c r="BH712" i="2"/>
  <c r="BG712" i="2"/>
  <c r="BF712" i="2"/>
  <c r="T712" i="2"/>
  <c r="R712" i="2"/>
  <c r="P712" i="2"/>
  <c r="BK712" i="2"/>
  <c r="J712" i="2"/>
  <c r="BE712" i="2"/>
  <c r="BI700" i="2"/>
  <c r="BH700" i="2"/>
  <c r="BG700" i="2"/>
  <c r="BF700" i="2"/>
  <c r="T700" i="2"/>
  <c r="R700" i="2"/>
  <c r="P700" i="2"/>
  <c r="BK700" i="2"/>
  <c r="J700" i="2"/>
  <c r="BE700" i="2" s="1"/>
  <c r="BI695" i="2"/>
  <c r="BH695" i="2"/>
  <c r="BG695" i="2"/>
  <c r="BF695" i="2"/>
  <c r="T695" i="2"/>
  <c r="R695" i="2"/>
  <c r="P695" i="2"/>
  <c r="BK695" i="2"/>
  <c r="J695" i="2"/>
  <c r="BE695" i="2"/>
  <c r="BI693" i="2"/>
  <c r="BH693" i="2"/>
  <c r="BG693" i="2"/>
  <c r="BF693" i="2"/>
  <c r="T693" i="2"/>
  <c r="R693" i="2"/>
  <c r="P693" i="2"/>
  <c r="BK693" i="2"/>
  <c r="J693" i="2"/>
  <c r="BE693" i="2" s="1"/>
  <c r="BI690" i="2"/>
  <c r="BH690" i="2"/>
  <c r="BG690" i="2"/>
  <c r="BF690" i="2"/>
  <c r="T690" i="2"/>
  <c r="R690" i="2"/>
  <c r="P690" i="2"/>
  <c r="BK690" i="2"/>
  <c r="J690" i="2"/>
  <c r="BE690" i="2"/>
  <c r="BI688" i="2"/>
  <c r="BH688" i="2"/>
  <c r="BG688" i="2"/>
  <c r="BF688" i="2"/>
  <c r="T688" i="2"/>
  <c r="R688" i="2"/>
  <c r="P688" i="2"/>
  <c r="BK688" i="2"/>
  <c r="J688" i="2"/>
  <c r="BE688" i="2" s="1"/>
  <c r="BI607" i="2"/>
  <c r="BH607" i="2"/>
  <c r="BG607" i="2"/>
  <c r="BF607" i="2"/>
  <c r="T607" i="2"/>
  <c r="R607" i="2"/>
  <c r="P607" i="2"/>
  <c r="BK607" i="2"/>
  <c r="J607" i="2"/>
  <c r="BE607" i="2"/>
  <c r="BI593" i="2"/>
  <c r="BH593" i="2"/>
  <c r="BG593" i="2"/>
  <c r="BF593" i="2"/>
  <c r="T593" i="2"/>
  <c r="R593" i="2"/>
  <c r="P593" i="2"/>
  <c r="BK593" i="2"/>
  <c r="J593" i="2"/>
  <c r="BE593" i="2" s="1"/>
  <c r="BI590" i="2"/>
  <c r="BH590" i="2"/>
  <c r="BG590" i="2"/>
  <c r="BF590" i="2"/>
  <c r="T590" i="2"/>
  <c r="R590" i="2"/>
  <c r="P590" i="2"/>
  <c r="BK590" i="2"/>
  <c r="J590" i="2"/>
  <c r="BE590" i="2"/>
  <c r="BI587" i="2"/>
  <c r="BH587" i="2"/>
  <c r="BG587" i="2"/>
  <c r="BF587" i="2"/>
  <c r="T587" i="2"/>
  <c r="R587" i="2"/>
  <c r="P587" i="2"/>
  <c r="BK587" i="2"/>
  <c r="J587" i="2"/>
  <c r="BE587" i="2" s="1"/>
  <c r="BI584" i="2"/>
  <c r="BH584" i="2"/>
  <c r="BG584" i="2"/>
  <c r="BF584" i="2"/>
  <c r="T584" i="2"/>
  <c r="R584" i="2"/>
  <c r="P584" i="2"/>
  <c r="BK584" i="2"/>
  <c r="J584" i="2"/>
  <c r="BE584" i="2"/>
  <c r="BI581" i="2"/>
  <c r="BH581" i="2"/>
  <c r="BG581" i="2"/>
  <c r="BF581" i="2"/>
  <c r="T581" i="2"/>
  <c r="R581" i="2"/>
  <c r="P581" i="2"/>
  <c r="BK581" i="2"/>
  <c r="J581" i="2"/>
  <c r="BE581" i="2" s="1"/>
  <c r="BI578" i="2"/>
  <c r="BH578" i="2"/>
  <c r="BG578" i="2"/>
  <c r="BF578" i="2"/>
  <c r="T578" i="2"/>
  <c r="R578" i="2"/>
  <c r="P578" i="2"/>
  <c r="BK578" i="2"/>
  <c r="J578" i="2"/>
  <c r="BE578" i="2"/>
  <c r="BI574" i="2"/>
  <c r="BH574" i="2"/>
  <c r="BG574" i="2"/>
  <c r="BF574" i="2"/>
  <c r="T574" i="2"/>
  <c r="R574" i="2"/>
  <c r="P574" i="2"/>
  <c r="BK574" i="2"/>
  <c r="J574" i="2"/>
  <c r="BE574" i="2" s="1"/>
  <c r="BI571" i="2"/>
  <c r="BH571" i="2"/>
  <c r="BG571" i="2"/>
  <c r="BF571" i="2"/>
  <c r="T571" i="2"/>
  <c r="R571" i="2"/>
  <c r="P571" i="2"/>
  <c r="BK571" i="2"/>
  <c r="J571" i="2"/>
  <c r="BE571" i="2"/>
  <c r="BI566" i="2"/>
  <c r="BH566" i="2"/>
  <c r="BG566" i="2"/>
  <c r="BF566" i="2"/>
  <c r="T566" i="2"/>
  <c r="R566" i="2"/>
  <c r="P566" i="2"/>
  <c r="BK566" i="2"/>
  <c r="J566" i="2"/>
  <c r="BE566" i="2" s="1"/>
  <c r="BI559" i="2"/>
  <c r="BH559" i="2"/>
  <c r="BG559" i="2"/>
  <c r="BF559" i="2"/>
  <c r="T559" i="2"/>
  <c r="R559" i="2"/>
  <c r="P559" i="2"/>
  <c r="BK559" i="2"/>
  <c r="J559" i="2"/>
  <c r="BE559" i="2"/>
  <c r="BI552" i="2"/>
  <c r="BH552" i="2"/>
  <c r="BG552" i="2"/>
  <c r="BF552" i="2"/>
  <c r="T552" i="2"/>
  <c r="R552" i="2"/>
  <c r="P552" i="2"/>
  <c r="BK552" i="2"/>
  <c r="J552" i="2"/>
  <c r="BE552" i="2" s="1"/>
  <c r="BI546" i="2"/>
  <c r="BH546" i="2"/>
  <c r="BG546" i="2"/>
  <c r="BF546" i="2"/>
  <c r="T546" i="2"/>
  <c r="R546" i="2"/>
  <c r="P546" i="2"/>
  <c r="BK546" i="2"/>
  <c r="J546" i="2"/>
  <c r="BE546" i="2"/>
  <c r="BI540" i="2"/>
  <c r="BH540" i="2"/>
  <c r="BG540" i="2"/>
  <c r="BF540" i="2"/>
  <c r="T540" i="2"/>
  <c r="R540" i="2"/>
  <c r="P540" i="2"/>
  <c r="BK540" i="2"/>
  <c r="J540" i="2"/>
  <c r="BE540" i="2" s="1"/>
  <c r="BI537" i="2"/>
  <c r="BH537" i="2"/>
  <c r="BG537" i="2"/>
  <c r="BF537" i="2"/>
  <c r="T537" i="2"/>
  <c r="R537" i="2"/>
  <c r="P537" i="2"/>
  <c r="BK537" i="2"/>
  <c r="J537" i="2"/>
  <c r="BE537" i="2"/>
  <c r="BI532" i="2"/>
  <c r="BH532" i="2"/>
  <c r="BG532" i="2"/>
  <c r="BF532" i="2"/>
  <c r="T532" i="2"/>
  <c r="R532" i="2"/>
  <c r="P532" i="2"/>
  <c r="BK532" i="2"/>
  <c r="J532" i="2"/>
  <c r="BE532" i="2" s="1"/>
  <c r="BI528" i="2"/>
  <c r="BH528" i="2"/>
  <c r="BG528" i="2"/>
  <c r="BF528" i="2"/>
  <c r="T528" i="2"/>
  <c r="R528" i="2"/>
  <c r="P528" i="2"/>
  <c r="BK528" i="2"/>
  <c r="J528" i="2"/>
  <c r="BE528" i="2"/>
  <c r="BI523" i="2"/>
  <c r="BH523" i="2"/>
  <c r="BG523" i="2"/>
  <c r="BF523" i="2"/>
  <c r="T523" i="2"/>
  <c r="R523" i="2"/>
  <c r="P523" i="2"/>
  <c r="BK523" i="2"/>
  <c r="J523" i="2"/>
  <c r="BE523" i="2" s="1"/>
  <c r="BI517" i="2"/>
  <c r="BH517" i="2"/>
  <c r="BG517" i="2"/>
  <c r="BF517" i="2"/>
  <c r="T517" i="2"/>
  <c r="R517" i="2"/>
  <c r="P517" i="2"/>
  <c r="BK517" i="2"/>
  <c r="J517" i="2"/>
  <c r="BE517" i="2"/>
  <c r="BI511" i="2"/>
  <c r="BH511" i="2"/>
  <c r="BG511" i="2"/>
  <c r="BF511" i="2"/>
  <c r="T511" i="2"/>
  <c r="R511" i="2"/>
  <c r="P511" i="2"/>
  <c r="BK511" i="2"/>
  <c r="J511" i="2"/>
  <c r="BE511" i="2" s="1"/>
  <c r="BI509" i="2"/>
  <c r="BH509" i="2"/>
  <c r="BG509" i="2"/>
  <c r="BF509" i="2"/>
  <c r="T509" i="2"/>
  <c r="R509" i="2"/>
  <c r="P509" i="2"/>
  <c r="BK509" i="2"/>
  <c r="J509" i="2"/>
  <c r="BE509" i="2"/>
  <c r="BI498" i="2"/>
  <c r="BH498" i="2"/>
  <c r="BG498" i="2"/>
  <c r="BF498" i="2"/>
  <c r="T498" i="2"/>
  <c r="R498" i="2"/>
  <c r="P498" i="2"/>
  <c r="BK498" i="2"/>
  <c r="J498" i="2"/>
  <c r="BE498" i="2" s="1"/>
  <c r="BI496" i="2"/>
  <c r="BH496" i="2"/>
  <c r="BG496" i="2"/>
  <c r="BF496" i="2"/>
  <c r="T496" i="2"/>
  <c r="R496" i="2"/>
  <c r="P496" i="2"/>
  <c r="BK496" i="2"/>
  <c r="J496" i="2"/>
  <c r="BE496" i="2"/>
  <c r="BI406" i="2"/>
  <c r="BH406" i="2"/>
  <c r="BG406" i="2"/>
  <c r="BF406" i="2"/>
  <c r="T406" i="2"/>
  <c r="R406" i="2"/>
  <c r="P406" i="2"/>
  <c r="BK406" i="2"/>
  <c r="J406" i="2"/>
  <c r="BE406" i="2" s="1"/>
  <c r="BI404" i="2"/>
  <c r="BH404" i="2"/>
  <c r="BG404" i="2"/>
  <c r="BF404" i="2"/>
  <c r="T404" i="2"/>
  <c r="R404" i="2"/>
  <c r="P404" i="2"/>
  <c r="BK404" i="2"/>
  <c r="J404" i="2"/>
  <c r="BE404" i="2"/>
  <c r="BI398" i="2"/>
  <c r="BH398" i="2"/>
  <c r="BG398" i="2"/>
  <c r="BF398" i="2"/>
  <c r="T398" i="2"/>
  <c r="R398" i="2"/>
  <c r="P398" i="2"/>
  <c r="BK398" i="2"/>
  <c r="J398" i="2"/>
  <c r="BE398" i="2" s="1"/>
  <c r="BI396" i="2"/>
  <c r="BH396" i="2"/>
  <c r="BG396" i="2"/>
  <c r="BF396" i="2"/>
  <c r="T396" i="2"/>
  <c r="R396" i="2"/>
  <c r="P396" i="2"/>
  <c r="BK396" i="2"/>
  <c r="J396" i="2"/>
  <c r="BE396" i="2"/>
  <c r="BI371" i="2"/>
  <c r="BH371" i="2"/>
  <c r="BG371" i="2"/>
  <c r="BF371" i="2"/>
  <c r="T371" i="2"/>
  <c r="R371" i="2"/>
  <c r="P371" i="2"/>
  <c r="BK371" i="2"/>
  <c r="J371" i="2"/>
  <c r="BE371" i="2" s="1"/>
  <c r="BI369" i="2"/>
  <c r="BH369" i="2"/>
  <c r="BG369" i="2"/>
  <c r="BF369" i="2"/>
  <c r="T369" i="2"/>
  <c r="R369" i="2"/>
  <c r="P369" i="2"/>
  <c r="BK369" i="2"/>
  <c r="J369" i="2"/>
  <c r="BE369" i="2"/>
  <c r="BI365" i="2"/>
  <c r="BH365" i="2"/>
  <c r="BG365" i="2"/>
  <c r="BF365" i="2"/>
  <c r="T365" i="2"/>
  <c r="R365" i="2"/>
  <c r="P365" i="2"/>
  <c r="BK365" i="2"/>
  <c r="J365" i="2"/>
  <c r="BE365" i="2" s="1"/>
  <c r="BI362" i="2"/>
  <c r="BH362" i="2"/>
  <c r="BG362" i="2"/>
  <c r="BF362" i="2"/>
  <c r="T362" i="2"/>
  <c r="R362" i="2"/>
  <c r="P362" i="2"/>
  <c r="BK362" i="2"/>
  <c r="J362" i="2"/>
  <c r="BE362" i="2"/>
  <c r="BI359" i="2"/>
  <c r="BH359" i="2"/>
  <c r="BG359" i="2"/>
  <c r="BF359" i="2"/>
  <c r="T359" i="2"/>
  <c r="R359" i="2"/>
  <c r="P359" i="2"/>
  <c r="BK359" i="2"/>
  <c r="J359" i="2"/>
  <c r="BE359" i="2" s="1"/>
  <c r="BI356" i="2"/>
  <c r="BH356" i="2"/>
  <c r="BG356" i="2"/>
  <c r="BF356" i="2"/>
  <c r="T356" i="2"/>
  <c r="R356" i="2"/>
  <c r="P356" i="2"/>
  <c r="BK356" i="2"/>
  <c r="J356" i="2"/>
  <c r="BE356" i="2"/>
  <c r="BI353" i="2"/>
  <c r="BH353" i="2"/>
  <c r="BG353" i="2"/>
  <c r="BF353" i="2"/>
  <c r="T353" i="2"/>
  <c r="R353" i="2"/>
  <c r="P353" i="2"/>
  <c r="BK353" i="2"/>
  <c r="J353" i="2"/>
  <c r="BE353" i="2" s="1"/>
  <c r="BI168" i="2"/>
  <c r="BH168" i="2"/>
  <c r="BG168" i="2"/>
  <c r="BF168" i="2"/>
  <c r="T168" i="2"/>
  <c r="R168" i="2"/>
  <c r="P168" i="2"/>
  <c r="BK168" i="2"/>
  <c r="J168" i="2"/>
  <c r="BE168" i="2"/>
  <c r="BI136" i="2"/>
  <c r="BH136" i="2"/>
  <c r="BG136" i="2"/>
  <c r="BF136" i="2"/>
  <c r="T136" i="2"/>
  <c r="R136" i="2"/>
  <c r="P136" i="2"/>
  <c r="BK136" i="2"/>
  <c r="J136" i="2"/>
  <c r="BE136" i="2" s="1"/>
  <c r="BI129" i="2"/>
  <c r="BH129" i="2"/>
  <c r="BG129" i="2"/>
  <c r="BF129" i="2"/>
  <c r="T129" i="2"/>
  <c r="R129" i="2"/>
  <c r="P129" i="2"/>
  <c r="BK129" i="2"/>
  <c r="J129" i="2"/>
  <c r="BE129" i="2"/>
  <c r="BI127" i="2"/>
  <c r="BH127" i="2"/>
  <c r="BG127" i="2"/>
  <c r="BF127" i="2"/>
  <c r="T127" i="2"/>
  <c r="R127" i="2"/>
  <c r="P127" i="2"/>
  <c r="BK127" i="2"/>
  <c r="J127" i="2"/>
  <c r="BE127" i="2" s="1"/>
  <c r="BI125" i="2"/>
  <c r="BH125" i="2"/>
  <c r="BG125" i="2"/>
  <c r="BF125" i="2"/>
  <c r="T125" i="2"/>
  <c r="R125" i="2"/>
  <c r="P125" i="2"/>
  <c r="BK125" i="2"/>
  <c r="J125" i="2"/>
  <c r="BE125" i="2"/>
  <c r="BI123" i="2"/>
  <c r="BH123" i="2"/>
  <c r="BG123" i="2"/>
  <c r="BF123" i="2"/>
  <c r="T123" i="2"/>
  <c r="R123" i="2"/>
  <c r="P123" i="2"/>
  <c r="BK123" i="2"/>
  <c r="J123" i="2"/>
  <c r="BE123" i="2" s="1"/>
  <c r="BI117" i="2"/>
  <c r="BH117" i="2"/>
  <c r="BG117" i="2"/>
  <c r="BF117" i="2"/>
  <c r="T117" i="2"/>
  <c r="R117" i="2"/>
  <c r="P117" i="2"/>
  <c r="BK117" i="2"/>
  <c r="J117" i="2"/>
  <c r="BE117" i="2"/>
  <c r="BI110" i="2"/>
  <c r="BH110" i="2"/>
  <c r="BG110" i="2"/>
  <c r="BF110" i="2"/>
  <c r="T110" i="2"/>
  <c r="T109" i="2" s="1"/>
  <c r="R110" i="2"/>
  <c r="R109" i="2"/>
  <c r="P110" i="2"/>
  <c r="P109" i="2" s="1"/>
  <c r="BK110" i="2"/>
  <c r="BK109" i="2"/>
  <c r="J109" i="2"/>
  <c r="J62" i="2" s="1"/>
  <c r="J110" i="2"/>
  <c r="BE110" i="2" s="1"/>
  <c r="BI107" i="2"/>
  <c r="BH107" i="2"/>
  <c r="BG107" i="2"/>
  <c r="BF107" i="2"/>
  <c r="T107" i="2"/>
  <c r="R107" i="2"/>
  <c r="P107" i="2"/>
  <c r="BK107" i="2"/>
  <c r="J107" i="2"/>
  <c r="BE107" i="2" s="1"/>
  <c r="BI105" i="2"/>
  <c r="BH105" i="2"/>
  <c r="BG105" i="2"/>
  <c r="BF105" i="2"/>
  <c r="T105" i="2"/>
  <c r="R105" i="2"/>
  <c r="P105" i="2"/>
  <c r="BK105" i="2"/>
  <c r="J105" i="2"/>
  <c r="BE105" i="2"/>
  <c r="BI103" i="2"/>
  <c r="F37" i="2" s="1"/>
  <c r="BD55" i="1" s="1"/>
  <c r="BD54" i="1" s="1"/>
  <c r="W33" i="1" s="1"/>
  <c r="BH103" i="2"/>
  <c r="BG103" i="2"/>
  <c r="BF103" i="2"/>
  <c r="T103" i="2"/>
  <c r="R103" i="2"/>
  <c r="P103" i="2"/>
  <c r="BK103" i="2"/>
  <c r="J103" i="2"/>
  <c r="BE103" i="2" s="1"/>
  <c r="BI101" i="2"/>
  <c r="BH101" i="2"/>
  <c r="F36" i="2" s="1"/>
  <c r="BC55" i="1" s="1"/>
  <c r="BG101" i="2"/>
  <c r="F35" i="2" s="1"/>
  <c r="BB55" i="1" s="1"/>
  <c r="BF101" i="2"/>
  <c r="F34" i="2" s="1"/>
  <c r="BA55" i="1" s="1"/>
  <c r="J34" i="2"/>
  <c r="AW55" i="1" s="1"/>
  <c r="T101" i="2"/>
  <c r="T100" i="2" s="1"/>
  <c r="R101" i="2"/>
  <c r="R100" i="2" s="1"/>
  <c r="P101" i="2"/>
  <c r="P100" i="2" s="1"/>
  <c r="BK101" i="2"/>
  <c r="BK100" i="2" s="1"/>
  <c r="J101" i="2"/>
  <c r="BE101" i="2"/>
  <c r="J94" i="2"/>
  <c r="F94" i="2"/>
  <c r="F92" i="2"/>
  <c r="E90" i="2"/>
  <c r="J54" i="2"/>
  <c r="F54" i="2"/>
  <c r="F52" i="2"/>
  <c r="E50" i="2"/>
  <c r="J24" i="2"/>
  <c r="E24" i="2"/>
  <c r="J95" i="2" s="1"/>
  <c r="J55" i="2"/>
  <c r="J23" i="2"/>
  <c r="J18" i="2"/>
  <c r="E18" i="2"/>
  <c r="F95" i="2"/>
  <c r="F55" i="2"/>
  <c r="J17" i="2"/>
  <c r="J12" i="2"/>
  <c r="J92" i="2"/>
  <c r="J52" i="2"/>
  <c r="E7" i="2"/>
  <c r="E88" i="2" s="1"/>
  <c r="E48" i="2"/>
  <c r="AS58" i="1"/>
  <c r="AS54" i="1"/>
  <c r="AT64" i="1"/>
  <c r="AT63" i="1"/>
  <c r="L50" i="1"/>
  <c r="AM50" i="1"/>
  <c r="AM49" i="1"/>
  <c r="L49" i="1"/>
  <c r="AM47" i="1"/>
  <c r="L47" i="1"/>
  <c r="L45" i="1"/>
  <c r="L44" i="1"/>
  <c r="J100" i="2" l="1"/>
  <c r="J61" i="2" s="1"/>
  <c r="T891" i="2"/>
  <c r="R1213" i="2"/>
  <c r="J1449" i="2"/>
  <c r="J75" i="2" s="1"/>
  <c r="J33" i="2"/>
  <c r="AV55" i="1" s="1"/>
  <c r="AT55" i="1" s="1"/>
  <c r="J1214" i="2"/>
  <c r="J71" i="2" s="1"/>
  <c r="J100" i="4"/>
  <c r="J61" i="4" s="1"/>
  <c r="R1032" i="4"/>
  <c r="BK93" i="5"/>
  <c r="J94" i="5"/>
  <c r="J65" i="5" s="1"/>
  <c r="J94" i="10"/>
  <c r="J65" i="10" s="1"/>
  <c r="BK93" i="10"/>
  <c r="F33" i="2"/>
  <c r="AZ55" i="1" s="1"/>
  <c r="E88" i="3"/>
  <c r="E48" i="3"/>
  <c r="BK109" i="3"/>
  <c r="J109" i="3" s="1"/>
  <c r="J62" i="3" s="1"/>
  <c r="P349" i="3"/>
  <c r="T611" i="3"/>
  <c r="F35" i="4"/>
  <c r="BB57" i="1" s="1"/>
  <c r="J660" i="4"/>
  <c r="J65" i="4" s="1"/>
  <c r="BK657" i="4"/>
  <c r="J657" i="4" s="1"/>
  <c r="J64" i="4" s="1"/>
  <c r="R657" i="4"/>
  <c r="R99" i="4" s="1"/>
  <c r="R98" i="4" s="1"/>
  <c r="T992" i="4"/>
  <c r="F89" i="5"/>
  <c r="F59" i="5"/>
  <c r="BK93" i="6"/>
  <c r="R93" i="6"/>
  <c r="R92" i="6" s="1"/>
  <c r="T205" i="6"/>
  <c r="J35" i="7"/>
  <c r="AV61" i="1" s="1"/>
  <c r="F35" i="7"/>
  <c r="AZ61" i="1" s="1"/>
  <c r="BK93" i="7"/>
  <c r="J94" i="7"/>
  <c r="J65" i="7" s="1"/>
  <c r="F33" i="3"/>
  <c r="AZ56" i="1" s="1"/>
  <c r="BK1330" i="2"/>
  <c r="J1330" i="2" s="1"/>
  <c r="J73" i="2" s="1"/>
  <c r="R1537" i="2"/>
  <c r="F35" i="3"/>
  <c r="BB56" i="1" s="1"/>
  <c r="R109" i="3"/>
  <c r="R1449" i="2"/>
  <c r="R1448" i="2" s="1"/>
  <c r="R99" i="2" s="1"/>
  <c r="R98" i="2" s="1"/>
  <c r="BK1537" i="2"/>
  <c r="J1537" i="2" s="1"/>
  <c r="J76" i="2" s="1"/>
  <c r="BK100" i="3"/>
  <c r="F34" i="3"/>
  <c r="BA56" i="1" s="1"/>
  <c r="P109" i="3"/>
  <c r="R361" i="3"/>
  <c r="BK361" i="3"/>
  <c r="J361" i="3" s="1"/>
  <c r="J70" i="3" s="1"/>
  <c r="J405" i="3"/>
  <c r="J72" i="3" s="1"/>
  <c r="P424" i="3"/>
  <c r="T452" i="3"/>
  <c r="BK562" i="3"/>
  <c r="BK611" i="3"/>
  <c r="J611" i="3" s="1"/>
  <c r="J77" i="3" s="1"/>
  <c r="R611" i="3"/>
  <c r="F55" i="4"/>
  <c r="F95" i="4"/>
  <c r="F33" i="4"/>
  <c r="AZ57" i="1" s="1"/>
  <c r="P657" i="4"/>
  <c r="P992" i="4"/>
  <c r="P1032" i="4"/>
  <c r="T1102" i="4"/>
  <c r="T1263" i="4"/>
  <c r="F35" i="5"/>
  <c r="AZ59" i="1" s="1"/>
  <c r="J35" i="6"/>
  <c r="AV60" i="1" s="1"/>
  <c r="F35" i="6"/>
  <c r="AZ60" i="1" s="1"/>
  <c r="T93" i="6"/>
  <c r="T92" i="6" s="1"/>
  <c r="T1233" i="2"/>
  <c r="T1213" i="2" s="1"/>
  <c r="T99" i="2" s="1"/>
  <c r="T98" i="2" s="1"/>
  <c r="P1449" i="2"/>
  <c r="P1448" i="2" s="1"/>
  <c r="P99" i="2" s="1"/>
  <c r="P98" i="2" s="1"/>
  <c r="AU55" i="1" s="1"/>
  <c r="T1574" i="2"/>
  <c r="T1598" i="2"/>
  <c r="J95" i="3"/>
  <c r="J55" i="3"/>
  <c r="J33" i="3"/>
  <c r="AV56" i="1" s="1"/>
  <c r="AT56" i="1" s="1"/>
  <c r="P361" i="3"/>
  <c r="R562" i="3"/>
  <c r="T109" i="4"/>
  <c r="T99" i="4" s="1"/>
  <c r="T98" i="4" s="1"/>
  <c r="P109" i="4"/>
  <c r="P99" i="4" s="1"/>
  <c r="P98" i="4" s="1"/>
  <c r="AU57" i="1" s="1"/>
  <c r="T657" i="4"/>
  <c r="P1102" i="4"/>
  <c r="T1209" i="4"/>
  <c r="T1208" i="4" s="1"/>
  <c r="P1209" i="4"/>
  <c r="P1208" i="4" s="1"/>
  <c r="F37" i="5"/>
  <c r="BB59" i="1" s="1"/>
  <c r="R93" i="5"/>
  <c r="R92" i="5" s="1"/>
  <c r="J94" i="6"/>
  <c r="J65" i="6" s="1"/>
  <c r="R289" i="3"/>
  <c r="P611" i="3"/>
  <c r="P561" i="3" s="1"/>
  <c r="J34" i="4"/>
  <c r="AW57" i="1" s="1"/>
  <c r="AT57" i="1" s="1"/>
  <c r="T1032" i="4"/>
  <c r="J36" i="5"/>
  <c r="AW59" i="1" s="1"/>
  <c r="F89" i="6"/>
  <c r="F59" i="6"/>
  <c r="F37" i="6"/>
  <c r="BB60" i="1" s="1"/>
  <c r="F35" i="9"/>
  <c r="AZ63" i="1" s="1"/>
  <c r="BK103" i="9"/>
  <c r="J103" i="9" s="1"/>
  <c r="J66" i="9" s="1"/>
  <c r="R103" i="9"/>
  <c r="T100" i="3"/>
  <c r="T292" i="3"/>
  <c r="T289" i="3" s="1"/>
  <c r="T324" i="3"/>
  <c r="BK349" i="3"/>
  <c r="J349" i="3" s="1"/>
  <c r="J68" i="3" s="1"/>
  <c r="R452" i="3"/>
  <c r="R404" i="3" s="1"/>
  <c r="T562" i="3"/>
  <c r="T561" i="3" s="1"/>
  <c r="BK1033" i="4"/>
  <c r="J86" i="5"/>
  <c r="J56" i="5"/>
  <c r="J36" i="6"/>
  <c r="AW60" i="1" s="1"/>
  <c r="E50" i="7"/>
  <c r="E80" i="7"/>
  <c r="F38" i="8"/>
  <c r="BC62" i="1" s="1"/>
  <c r="J94" i="9"/>
  <c r="J65" i="9" s="1"/>
  <c r="T93" i="9"/>
  <c r="T92" i="9" s="1"/>
  <c r="R93" i="9"/>
  <c r="R92" i="9" s="1"/>
  <c r="R93" i="11"/>
  <c r="R92" i="11" s="1"/>
  <c r="R100" i="3"/>
  <c r="P292" i="3"/>
  <c r="P289" i="3" s="1"/>
  <c r="P324" i="3"/>
  <c r="T361" i="3"/>
  <c r="P405" i="3"/>
  <c r="P404" i="3" s="1"/>
  <c r="T424" i="3"/>
  <c r="T404" i="3" s="1"/>
  <c r="BK452" i="3"/>
  <c r="J452" i="3" s="1"/>
  <c r="J74" i="3" s="1"/>
  <c r="F34" i="4"/>
  <c r="BA57" i="1" s="1"/>
  <c r="J35" i="5"/>
  <c r="AV59" i="1" s="1"/>
  <c r="AT59" i="1" s="1"/>
  <c r="J86" i="6"/>
  <c r="J56" i="6"/>
  <c r="P93" i="9"/>
  <c r="P92" i="9" s="1"/>
  <c r="AU63" i="1" s="1"/>
  <c r="F38" i="10"/>
  <c r="BC64" i="1" s="1"/>
  <c r="J94" i="11"/>
  <c r="J65" i="11" s="1"/>
  <c r="BK93" i="11"/>
  <c r="J36" i="11"/>
  <c r="AW65" i="1" s="1"/>
  <c r="AT65" i="1" s="1"/>
  <c r="BK94" i="8"/>
  <c r="J36" i="8"/>
  <c r="AW62" i="1" s="1"/>
  <c r="AT62" i="1" s="1"/>
  <c r="F35" i="10"/>
  <c r="AZ64" i="1" s="1"/>
  <c r="P93" i="10"/>
  <c r="P92" i="10" s="1"/>
  <c r="AU64" i="1" s="1"/>
  <c r="T93" i="10"/>
  <c r="T92" i="10" s="1"/>
  <c r="F35" i="11"/>
  <c r="AZ65" i="1" s="1"/>
  <c r="J36" i="7"/>
  <c r="AW61" i="1" s="1"/>
  <c r="F35" i="8"/>
  <c r="AZ62" i="1" s="1"/>
  <c r="P93" i="8"/>
  <c r="P92" i="8" s="1"/>
  <c r="AU62" i="1" s="1"/>
  <c r="AU58" i="1" s="1"/>
  <c r="T93" i="8"/>
  <c r="T92" i="8" s="1"/>
  <c r="BK103" i="8"/>
  <c r="J103" i="8" s="1"/>
  <c r="J66" i="8" s="1"/>
  <c r="R103" i="8"/>
  <c r="R93" i="8" s="1"/>
  <c r="R92" i="8" s="1"/>
  <c r="F38" i="9"/>
  <c r="BC63" i="1" s="1"/>
  <c r="F36" i="8"/>
  <c r="BA62" i="1" s="1"/>
  <c r="BA58" i="1" s="1"/>
  <c r="AW58" i="1" s="1"/>
  <c r="F36" i="9"/>
  <c r="BA63" i="1" s="1"/>
  <c r="F36" i="10"/>
  <c r="BA64" i="1" s="1"/>
  <c r="F36" i="11"/>
  <c r="BA65" i="1" s="1"/>
  <c r="BB54" i="1" l="1"/>
  <c r="P99" i="3"/>
  <c r="P98" i="3" s="1"/>
  <c r="AU56" i="1" s="1"/>
  <c r="AU54" i="1" s="1"/>
  <c r="BA54" i="1"/>
  <c r="BK92" i="11"/>
  <c r="J92" i="11" s="1"/>
  <c r="J93" i="11"/>
  <c r="J64" i="11" s="1"/>
  <c r="BC58" i="1"/>
  <c r="BK289" i="3"/>
  <c r="J289" i="3" s="1"/>
  <c r="J64" i="3" s="1"/>
  <c r="J100" i="3"/>
  <c r="J61" i="3" s="1"/>
  <c r="J93" i="6"/>
  <c r="J64" i="6" s="1"/>
  <c r="BK92" i="6"/>
  <c r="J92" i="6" s="1"/>
  <c r="BK1213" i="2"/>
  <c r="T99" i="3"/>
  <c r="T98" i="3" s="1"/>
  <c r="AT60" i="1"/>
  <c r="AT61" i="1"/>
  <c r="J94" i="8"/>
  <c r="J65" i="8" s="1"/>
  <c r="BK93" i="8"/>
  <c r="BK93" i="9"/>
  <c r="J1033" i="4"/>
  <c r="J72" i="4" s="1"/>
  <c r="BK1032" i="4"/>
  <c r="J1032" i="4" s="1"/>
  <c r="J71" i="4" s="1"/>
  <c r="R561" i="3"/>
  <c r="R99" i="3" s="1"/>
  <c r="R98" i="3" s="1"/>
  <c r="AZ58" i="1"/>
  <c r="AV58" i="1" s="1"/>
  <c r="AT58" i="1" s="1"/>
  <c r="BK404" i="3"/>
  <c r="J404" i="3" s="1"/>
  <c r="J71" i="3" s="1"/>
  <c r="J93" i="5"/>
  <c r="J64" i="5" s="1"/>
  <c r="BK92" i="5"/>
  <c r="J92" i="5" s="1"/>
  <c r="BB58" i="1"/>
  <c r="AX58" i="1" s="1"/>
  <c r="J562" i="3"/>
  <c r="J76" i="3" s="1"/>
  <c r="BK561" i="3"/>
  <c r="J561" i="3" s="1"/>
  <c r="J75" i="3" s="1"/>
  <c r="BK92" i="7"/>
  <c r="J92" i="7" s="1"/>
  <c r="J93" i="7"/>
  <c r="J64" i="7" s="1"/>
  <c r="BK92" i="10"/>
  <c r="J92" i="10" s="1"/>
  <c r="J93" i="10"/>
  <c r="J64" i="10" s="1"/>
  <c r="BK1448" i="2"/>
  <c r="J1448" i="2" s="1"/>
  <c r="J74" i="2" s="1"/>
  <c r="AW54" i="1" l="1"/>
  <c r="AK30" i="1" s="1"/>
  <c r="W30" i="1"/>
  <c r="J63" i="6"/>
  <c r="J32" i="6"/>
  <c r="J63" i="10"/>
  <c r="J32" i="10"/>
  <c r="BK92" i="8"/>
  <c r="J92" i="8" s="1"/>
  <c r="J93" i="8"/>
  <c r="J64" i="8" s="1"/>
  <c r="AY58" i="1"/>
  <c r="BC54" i="1"/>
  <c r="AX54" i="1"/>
  <c r="W31" i="1"/>
  <c r="J63" i="5"/>
  <c r="J32" i="5"/>
  <c r="BK99" i="3"/>
  <c r="J63" i="7"/>
  <c r="J32" i="7"/>
  <c r="BK99" i="4"/>
  <c r="BK92" i="9"/>
  <c r="J92" i="9" s="1"/>
  <c r="J93" i="9"/>
  <c r="J64" i="9" s="1"/>
  <c r="AZ54" i="1"/>
  <c r="J1213" i="2"/>
  <c r="J70" i="2" s="1"/>
  <c r="BK99" i="2"/>
  <c r="J63" i="11"/>
  <c r="J32" i="11"/>
  <c r="J41" i="6" l="1"/>
  <c r="AG60" i="1"/>
  <c r="AN60" i="1" s="1"/>
  <c r="J63" i="9"/>
  <c r="J32" i="9"/>
  <c r="BK98" i="3"/>
  <c r="J98" i="3" s="1"/>
  <c r="J99" i="3"/>
  <c r="J60" i="3" s="1"/>
  <c r="J63" i="8"/>
  <c r="J32" i="8"/>
  <c r="J41" i="5"/>
  <c r="AG59" i="1"/>
  <c r="AY54" i="1"/>
  <c r="W32" i="1"/>
  <c r="AG64" i="1"/>
  <c r="AN64" i="1" s="1"/>
  <c r="J41" i="10"/>
  <c r="J99" i="2"/>
  <c r="J60" i="2" s="1"/>
  <c r="BK98" i="2"/>
  <c r="J98" i="2" s="1"/>
  <c r="J99" i="4"/>
  <c r="J60" i="4" s="1"/>
  <c r="BK98" i="4"/>
  <c r="J98" i="4" s="1"/>
  <c r="AG65" i="1"/>
  <c r="AN65" i="1" s="1"/>
  <c r="J41" i="11"/>
  <c r="W29" i="1"/>
  <c r="AV54" i="1"/>
  <c r="J41" i="7"/>
  <c r="AG61" i="1"/>
  <c r="AN61" i="1" s="1"/>
  <c r="J30" i="2" l="1"/>
  <c r="J59" i="2"/>
  <c r="AG62" i="1"/>
  <c r="AN62" i="1" s="1"/>
  <c r="J41" i="8"/>
  <c r="AG63" i="1"/>
  <c r="AN63" i="1" s="1"/>
  <c r="J41" i="9"/>
  <c r="AT54" i="1"/>
  <c r="AK29" i="1"/>
  <c r="AN59" i="1"/>
  <c r="J59" i="4"/>
  <c r="J30" i="4"/>
  <c r="J59" i="3"/>
  <c r="J30" i="3"/>
  <c r="J39" i="4" l="1"/>
  <c r="AG57" i="1"/>
  <c r="AN57" i="1" s="1"/>
  <c r="AG56" i="1"/>
  <c r="AN56" i="1" s="1"/>
  <c r="J39" i="3"/>
  <c r="AG58" i="1"/>
  <c r="AN58" i="1" s="1"/>
  <c r="AG55" i="1"/>
  <c r="J39" i="2"/>
  <c r="AN55" i="1" l="1"/>
  <c r="AG54" i="1"/>
  <c r="AK26" i="1" l="1"/>
  <c r="AK35" i="1" s="1"/>
  <c r="AN54" i="1"/>
</calcChain>
</file>

<file path=xl/sharedStrings.xml><?xml version="1.0" encoding="utf-8"?>
<sst xmlns="http://schemas.openxmlformats.org/spreadsheetml/2006/main" count="43700" uniqueCount="3239">
  <si>
    <t>Export Komplet</t>
  </si>
  <si>
    <t>VZ</t>
  </si>
  <si>
    <t>2.0</t>
  </si>
  <si>
    <t>ZAMOK</t>
  </si>
  <si>
    <t>False</t>
  </si>
  <si>
    <t>{bc4eacb8-136f-43c8-b41d-d1341376c601}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</si>
  <si>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</si>
  <si>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</si>
  <si>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</si>
  <si>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</si>
  <si>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</si>
  <si>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</si>
  <si>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</si>
  <si>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</si>
  <si>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PROV4972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</si>
  <si>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</si>
  <si>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</si>
  <si>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Obec Pěnčín - stoková síť</t>
  </si>
  <si>
    <t>0,1</t>
  </si>
  <si>
    <t>KSO:</t>
  </si>
  <si>
    <t/>
  </si>
  <si>
    <t>CC-CZ:</t>
  </si>
  <si>
    <t>1</t>
  </si>
  <si>
    <t>Místo:</t>
  </si>
  <si>
    <t>Pěnčín</t>
  </si>
  <si>
    <t>Datum:</t>
  </si>
  <si>
    <t>26. 4. 2019</t>
  </si>
  <si>
    <t>Zadavatel:</t>
  </si>
  <si>
    <t>IČ:</t>
  </si>
  <si>
    <t>Kanalizace ČOV svazek obcí Pěnčín - Laškov</t>
  </si>
  <si>
    <t>DIČ:</t>
  </si>
  <si>
    <t>Uchazeč:</t>
  </si>
  <si>
    <t>Vyplň údaj</t>
  </si>
  <si>
    <t>Projektant:</t>
  </si>
  <si>
    <t>PROVOD s.r.o.</t>
  </si>
  <si>
    <t>True</t>
  </si>
  <si>
    <t>Zpracovatel:</t>
  </si>
  <si>
    <t>Martin Růžička</t>
  </si>
  <si>
    <t>Poznámka:</t>
  </si>
  <si>
    <t>Soupis prací je sestaven za využití položek Cenové soustavy ÚRS. Cenové a technické podmínky položek Cenové soustavy ÚRS, které nejsou uvedeny v soupisu prací (tzv.úvodní části katalogů), jsou neomezeně dálkově k dispozici na www.cs-urs.cz. Položky, které nemají ve sloupci "Cenová soustava" uveden žádný údaj, nepochází z Cenové soustavy ÚRS.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</si>
  <si>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</si>
  <si>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</si>
  <si>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</si>
  <si>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</si>
  <si>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</si>
  <si>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</si>
  <si>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</si>
  <si>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</si>
  <si>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</si>
  <si>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</si>
  <si>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</si>
  <si>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</si>
  <si>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</si>
  <si>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</si>
  <si>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</si>
  <si>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</si>
  <si>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</si>
  <si>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</si>
  <si>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</si>
  <si>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</si>
  <si>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</si>
  <si>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</si>
  <si>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</si>
  <si>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</si>
  <si>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</si>
  <si>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</si>
  <si>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</si>
  <si>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</si>
  <si>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</si>
  <si>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</si>
  <si>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</si>
  <si>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</si>
  <si>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</si>
  <si>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</si>
  <si>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</si>
  <si>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</si>
  <si>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</si>
  <si>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</si>
  <si>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</si>
  <si>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</si>
  <si>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SO01 Gravitační kanalizace, vč.objektů</t>
  </si>
  <si>
    <t>ING</t>
  </si>
  <si>
    <t>{33da311d-7436-47f8-a48e-0ba5ca702302}</t>
  </si>
  <si>
    <t>827 21</t>
  </si>
  <si>
    <t>2</t>
  </si>
  <si>
    <t>02</t>
  </si>
  <si>
    <t>SO01 Gravitační kanalizace, vč.objektů - kanal.příp.na veř.prostranství (VČP)-zárodky</t>
  </si>
  <si>
    <t>{63ca077a-66fc-41b3-986e-c3f3331d7f43}</t>
  </si>
  <si>
    <t>03</t>
  </si>
  <si>
    <t>SO02 Tlaková kanalizace, vč.objektů</t>
  </si>
  <si>
    <t>{b5d53ebb-a9db-4078-b162-1e499e69b4bb}</t>
  </si>
  <si>
    <t>04</t>
  </si>
  <si>
    <t>SO 03 Čerpací stanice</t>
  </si>
  <si>
    <t>STA</t>
  </si>
  <si>
    <t>{04179d22-7b03-4691-a147-12243f293f14}</t>
  </si>
  <si>
    <t>04.1</t>
  </si>
  <si>
    <t>Čerpací stanice ČS VA</t>
  </si>
  <si>
    <t>Soupis</t>
  </si>
  <si>
    <t>{53f5d6b8-7f23-4028-8203-575443dd2839}</t>
  </si>
  <si>
    <t>814 29</t>
  </si>
  <si>
    <t>04.2</t>
  </si>
  <si>
    <t>Čerpací stanice ČS VB</t>
  </si>
  <si>
    <t>{166f991f-e69a-47b5-bc0d-8747d6d85d28}</t>
  </si>
  <si>
    <t>04.3</t>
  </si>
  <si>
    <t>Čerpací stanice ČS VC</t>
  </si>
  <si>
    <t>{938e211e-9d9c-479c-b7d8-bd8b93123b87}</t>
  </si>
  <si>
    <t>04.4</t>
  </si>
  <si>
    <t>Čerpací stanice ČS VD</t>
  </si>
  <si>
    <t>{4db479fb-dcd3-46b4-8b0e-9f7932709380}</t>
  </si>
  <si>
    <t>04.5</t>
  </si>
  <si>
    <t>Čerpací stanice ČS VE</t>
  </si>
  <si>
    <t>{614f54bc-0dbe-4e90-823d-7911888ff208}</t>
  </si>
  <si>
    <t>04.6</t>
  </si>
  <si>
    <t>Čerpací stanice ČS VF</t>
  </si>
  <si>
    <t>{edb59af8-ce2a-4f1a-8f0f-8dd2bfdfde49}</t>
  </si>
  <si>
    <t>04.7</t>
  </si>
  <si>
    <t>Čerpací stanice ČS VA1 – VA10,  VAA1, VAA2, VAH1, VB1</t>
  </si>
  <si>
    <t>{225df002-702b-456f-b8e0-9feeb3c53c1b}</t>
  </si>
  <si>
    <t>KRYCÍ LIST SOUPISU PRACÍ</t>
  </si>
  <si>
    <t>Objekt:</t>
  </si>
  <si>
    <t>01 - SO01 Gravitační kanalizace, vč.objektů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</si>
  <si>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</si>
  <si>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</si>
  <si>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</si>
  <si>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</si>
  <si>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</si>
  <si>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0P - Poznámky</t>
  </si>
  <si>
    <t xml:space="preserve">    1 - Zemní práce</t>
  </si>
  <si>
    <t xml:space="preserve">    4 - Vodorovné konstrukce</t>
  </si>
  <si>
    <t xml:space="preserve">    8 - Trubní vedení</t>
  </si>
  <si>
    <t xml:space="preserve">      8.1 - Montáž, osazení, drobné materiály</t>
  </si>
  <si>
    <t xml:space="preserve">      8.2 - Šachtové objekty</t>
  </si>
  <si>
    <t xml:space="preserve">      8.3 - Armatury a tvarovky</t>
  </si>
  <si>
    <t xml:space="preserve">      8.4 - Trubní materiál</t>
  </si>
  <si>
    <t xml:space="preserve">    99 - Přesun hmot</t>
  </si>
  <si>
    <t xml:space="preserve">    K - Komunikace</t>
  </si>
  <si>
    <t xml:space="preserve">      17 - Komunikace - zásypy</t>
  </si>
  <si>
    <t xml:space="preserve">      KK - Krajské komunikace (živičné)</t>
  </si>
  <si>
    <t xml:space="preserve">      MK - Místní komunikace</t>
  </si>
  <si>
    <t xml:space="preserve">    KB - Komunikace - bourání</t>
  </si>
  <si>
    <t xml:space="preserve">      KKb - Krajské komunikace (živičné) - bourání</t>
  </si>
  <si>
    <t xml:space="preserve">      MKb - Místní komunikace - bourání</t>
  </si>
  <si>
    <t xml:space="preserve">    Ostatní - Ostatní</t>
  </si>
  <si>
    <t xml:space="preserve">    POS - Přeložky a ochrana podzemních sítí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</si>
  <si>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</si>
  <si>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</si>
  <si>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</si>
  <si>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</si>
  <si>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</si>
  <si>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</si>
  <si>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</si>
  <si>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</si>
  <si>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</si>
  <si>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</si>
  <si>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</si>
  <si>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</si>
  <si>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</si>
  <si>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</si>
  <si>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</si>
  <si>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</si>
  <si>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0P</t>
  </si>
  <si>
    <t>Poznámky</t>
  </si>
  <si>
    <t>K</t>
  </si>
  <si>
    <t>Poznámka 1</t>
  </si>
  <si>
    <t>4</t>
  </si>
  <si>
    <t>-143115543</t>
  </si>
  <si>
    <t>PP</t>
  </si>
  <si>
    <t>Jednoznačné vymezení druhu a kvality prací, dodávky nebo služby je uvedeno ve Společných údajích PD v kap.Normy a hlavní související předpisy.</t>
  </si>
  <si>
    <t>Poznámka 2</t>
  </si>
  <si>
    <t>1961139596</t>
  </si>
  <si>
    <t>Na své náklady a vhodným způsobem provede zhotovitel taková opatření ve formě dočasných konstrukcí, montáží lešení, pažení, podepření, štětování, hrazení, nakládání s vodou, konstrukcí můstků a dalších prací, které mohou být nezbytné a požadované pro bezpečné a účinné provádění a konstrukci díla a všech pomocných prací.</t>
  </si>
  <si>
    <t>3</t>
  </si>
  <si>
    <t>Poznámka 3</t>
  </si>
  <si>
    <t>-863169293</t>
  </si>
  <si>
    <t xml:space="preserve">Všechny typy křížení sítí, komunikací a vodních toků zahrnují zemní práce, pažení, zhotovení křížení, všechny dočasné práce (přehrázky, zajištění vedení apod.), naložení a odvoz odpadu a všechny ostatní úkony a dodávky zabezpečující kompletní zhotovení křížení. Má se za to, že zhotovitel zahrne do svojí nabídkové ceny všechny uvedené práce a dodávky.
</t>
  </si>
  <si>
    <t>Poznámka 4</t>
  </si>
  <si>
    <t>-807156045</t>
  </si>
  <si>
    <t>Zhotovitel zakalkuluje ztratné u dodávky materiálů do jednotkových cen stavebních prací.</t>
  </si>
  <si>
    <t>Zemní práce</t>
  </si>
  <si>
    <t>5</t>
  </si>
  <si>
    <t>115101201.02</t>
  </si>
  <si>
    <t>Čerpání vody na dopravní výšku do 10 m průměrný přítok 1 l/s, vč.dodávky vodoměru (vodoměr bude osazen na čerpadlo za účelem prokázání skutečně čerpaného množství podzemních a povrchových vod)</t>
  </si>
  <si>
    <t>m3</t>
  </si>
  <si>
    <t>1216575992</t>
  </si>
  <si>
    <t>VV</t>
  </si>
  <si>
    <t>Množství čerpané vody je stanoveno na základě inženýrsko-geologického průzkumu.</t>
  </si>
  <si>
    <t>Reálná hodnota pro účely fakturace bude stanovena</t>
  </si>
  <si>
    <t>na základě odečtu vodoměru, který bude součástí čerpací soupravy.</t>
  </si>
  <si>
    <t>čerpání 24hod/den  =  86,4m3/den (bude upřesněno dle skutečnosti)</t>
  </si>
  <si>
    <t>"120 dnů x 86,4 m3 (1 l/s/den)" 200*86,40</t>
  </si>
  <si>
    <t>6</t>
  </si>
  <si>
    <t>115101301</t>
  </si>
  <si>
    <t>Pohotovost čerpací soupravy pro dopravní výšku do 10 m přítok do 500 l/min</t>
  </si>
  <si>
    <t>den</t>
  </si>
  <si>
    <t>CS ÚRS 2019 01</t>
  </si>
  <si>
    <t>-1090826183</t>
  </si>
  <si>
    <t>Pohotovost záložní čerpací soupravy pro dopravní výšku do 10 m s uvažovaným průměrným přítokem do 500 l/min</t>
  </si>
  <si>
    <t>"bude upřesněno dle skutečnosti" 200</t>
  </si>
  <si>
    <t>7</t>
  </si>
  <si>
    <t>119001401</t>
  </si>
  <si>
    <t>Dočasné zajištění potrubí ocelového nebo litinového DN do 200 mm</t>
  </si>
  <si>
    <t>m</t>
  </si>
  <si>
    <t>1940986915</t>
  </si>
  <si>
    <t>Dočasné zajištění podzemního potrubí nebo vedení ve výkopišti ve stavu i poloze , ve kterých byla na začátku zemních prací a to s podepřením, vzepřením nebo vyvěšením, příp. s ochranným bedněním, se zřízením a odstraněním zajišťovací konstrukce, s opotřebením hmot potrubí ocelového nebo litinového, jmenovité světlosti DN do 200 mm</t>
  </si>
  <si>
    <t>8</t>
  </si>
  <si>
    <t>119001412</t>
  </si>
  <si>
    <t>Dočasné zajištění potrubí betonového, ŽB nebo kameninového DN do 500 mm</t>
  </si>
  <si>
    <t>1273207072</t>
  </si>
  <si>
    <t>Dočasné zajištění podzemního potrubí nebo vedení ve výkopišti ve stavu i poloze , ve kterých byla na začátku zemních prací a to s podepřením, vzepřením nebo vyvěšením, příp. s ochranným bedněním, se zřízením a odstraněním zajišťovací konstrukce, s opotřebením hmot potrubí betonového, kameninového nebo železobetonového, světlosti DN přes 200 do 500 mm</t>
  </si>
  <si>
    <t>9</t>
  </si>
  <si>
    <t>119001421</t>
  </si>
  <si>
    <t>Dočasné zajištění kabelů a kabelových tratí ze 3 volně ložených kabelů</t>
  </si>
  <si>
    <t>2110958845</t>
  </si>
  <si>
    <t>Dočasné zajištění podzemního potrubí nebo vedení ve výkopišti ve stavu i poloze , ve kterých byla na začátku zemních prací a to s podepřením, vzepřením nebo vyvěšením, příp. s ochranným bedněním, se zřízením a odstraněním zajišťovací konstrukce, s opotřebením hmot kabelů a kabelových tratí z volně ložených kabelů a to do 3 kabelů</t>
  </si>
  <si>
    <t>10</t>
  </si>
  <si>
    <t>120001101</t>
  </si>
  <si>
    <t>Příplatek za ztížení odkopávky nebo prokkopávky v blízkosti inženýrských sítí</t>
  </si>
  <si>
    <t>115602902</t>
  </si>
  <si>
    <t>Příplatek k cenám vykopávek za ztížení vykopávky v blízkosti inženýrských sítí nebo výbušnin v horninách jakékoliv třídy</t>
  </si>
  <si>
    <t>křížení se sítěmi</t>
  </si>
  <si>
    <t>"kanalizace" 1,50*2,00*50,00</t>
  </si>
  <si>
    <t>"kabel" 1,20*2,00*90,00</t>
  </si>
  <si>
    <t>"ocel" 1,20*2,00*168,00</t>
  </si>
  <si>
    <t>Součet</t>
  </si>
  <si>
    <t>11</t>
  </si>
  <si>
    <t>121101101</t>
  </si>
  <si>
    <t>Sejmutí ornice s přemístěním na vzdálenost do 50 m</t>
  </si>
  <si>
    <t>1329635483</t>
  </si>
  <si>
    <t>Sejmutí ornice nebo lesní půdy s vodorovným přemístěním na hromady v místě upotřebení nebo na dočasné či trvalé skládky se složením, na vzdálenost do 50 m</t>
  </si>
  <si>
    <t>stoka A</t>
  </si>
  <si>
    <t>(31,00*1,10+11,00*1,30+(1,80)*1+(20,00))*0,10</t>
  </si>
  <si>
    <t>stoka AA</t>
  </si>
  <si>
    <t>(206,00*1,10+228,00*1,30+(1,40)*7)*0,10</t>
  </si>
  <si>
    <t>stoka AB</t>
  </si>
  <si>
    <t>(27,50*1,30+(1,40)*1)*0,10</t>
  </si>
  <si>
    <t>stoka AC</t>
  </si>
  <si>
    <t>(20,00*1,30+(1,40)*2)*0,10</t>
  </si>
  <si>
    <t>stoka AD</t>
  </si>
  <si>
    <t>(22,00*1,30+(1,40)*2)*0,10</t>
  </si>
  <si>
    <t>stoka AE</t>
  </si>
  <si>
    <t>(140,50*1,30+(1,80)*4)*0,10</t>
  </si>
  <si>
    <t>stoka AE-2</t>
  </si>
  <si>
    <t>(54,00*1,10+(1,80)*2)*0,10</t>
  </si>
  <si>
    <t>stoka B</t>
  </si>
  <si>
    <t>(43,00*1,30+(1,40)*1)*0,10</t>
  </si>
  <si>
    <t>stoka BA</t>
  </si>
  <si>
    <t>(22,00*1,10+(1,80)*1)*0,10</t>
  </si>
  <si>
    <t>stoka BC</t>
  </si>
  <si>
    <t>(5,00*1,30+(1,40)*1)*0,10</t>
  </si>
  <si>
    <t>stoka C</t>
  </si>
  <si>
    <t>(22,00*1,10+(1,40)*2)*0,10</t>
  </si>
  <si>
    <t>stoka D</t>
  </si>
  <si>
    <t>(229,50*1,10+(1,80)*10)*0,10</t>
  </si>
  <si>
    <t>stoka E</t>
  </si>
  <si>
    <t>2,50*1,30*0,10</t>
  </si>
  <si>
    <t>stoka F</t>
  </si>
  <si>
    <t>Mezisoučet (tl.10cm)</t>
  </si>
  <si>
    <t>12</t>
  </si>
  <si>
    <t>132201204</t>
  </si>
  <si>
    <t>Hloubení rýh š do 2000 mm v hornině tř. 3 objemu přes 5000 m3</t>
  </si>
  <si>
    <t>850711673</t>
  </si>
  <si>
    <t>Hloubení zapažených i nezapažených rýh šířky přes 600 do 2 000 mm s urovnáním dna do předepsaného profilu a spádu v hornině tř. 3 přes 5 000 m3</t>
  </si>
  <si>
    <t>hor.3 - 50%</t>
  </si>
  <si>
    <t xml:space="preserve">  stoka A</t>
  </si>
  <si>
    <t>10,00*1,10*4,70</t>
  </si>
  <si>
    <t>21,00*1,10*2,70</t>
  </si>
  <si>
    <t>239,00*1,30*3,00</t>
  </si>
  <si>
    <t>380,00*1,30*2,45</t>
  </si>
  <si>
    <t>167,50*1,30*2,75</t>
  </si>
  <si>
    <t>"drenážní prohloubení" 138,00*1,30*0,20</t>
  </si>
  <si>
    <t>"rozšíření pro šachty hl.4m" 175,00</t>
  </si>
  <si>
    <t>"rozšíření pro šachty hl.6m" 80,00</t>
  </si>
  <si>
    <t>"krajské komunikace asfalt" -(543,50*1,30+(1,40)*13)*0,58</t>
  </si>
  <si>
    <t>"místní komunikace asfalt" -(25,00*1,30+(1,40)*2)*0,45</t>
  </si>
  <si>
    <t>"místní komunikace makadam" -(50,00*1,30+(1,40)*4)*0,45</t>
  </si>
  <si>
    <t>"místní komunikace štěrk" -(76,00*1,30+(1,40)*5)*0,15</t>
  </si>
  <si>
    <t>"chodník zámk.dlažba" -(81,00*1,30+(1,40)*3)*0,24</t>
  </si>
  <si>
    <t>"ornice" -(31,00*1,10+11,00*1,30+(1,80)*1+(20,00))*0,10</t>
  </si>
  <si>
    <t xml:space="preserve">  stoka AA</t>
  </si>
  <si>
    <t>80,00*1,30*2,40</t>
  </si>
  <si>
    <t>20,00*1,30*2,60</t>
  </si>
  <si>
    <t>100,00*1,10*3,00</t>
  </si>
  <si>
    <t>106,00*1,10*2,50</t>
  </si>
  <si>
    <t>190,00*1,30*2,50</t>
  </si>
  <si>
    <t>260,00*1,30*2,95</t>
  </si>
  <si>
    <t>"rozšíření pro šachty hl.4m" 160,00</t>
  </si>
  <si>
    <t>"krajské komunikace asfalt" -(95,00*1,30+(1,40)*2)*0,58</t>
  </si>
  <si>
    <t>"místní komunikace asfalt" -(62,00*1,30+(1,40)*1)*0,45</t>
  </si>
  <si>
    <t>"místní komunikace štěrk" -(154,00*1,30+(1,40)*3)*0,15</t>
  </si>
  <si>
    <t>"vjezd žulové kostky" -4,00*1,30*0,44</t>
  </si>
  <si>
    <t>"vjezd zámková dlažba" -(7,00*1,30+(1,40)*1)*0,42</t>
  </si>
  <si>
    <t>"ornice" -(206,00*1,10+228,00*1,30+(1,40)*7)*0,10</t>
  </si>
  <si>
    <t xml:space="preserve">  stoka AB</t>
  </si>
  <si>
    <t>15,00*1,30*3,00</t>
  </si>
  <si>
    <t>19,00*1,30*4,25</t>
  </si>
  <si>
    <t>111,50*1,30*2,65</t>
  </si>
  <si>
    <t>"rozšíření pro šachty hl.2,5m" 50,00</t>
  </si>
  <si>
    <t>"rozšíření pro šachty hl.4m" 20,00</t>
  </si>
  <si>
    <t>"krajské komunikace asfalt" -(13,00*1,30+(1,40)*1)*0,58</t>
  </si>
  <si>
    <t>"místní komunikace asfalt" -(68,00*1,30+(1,40)*4)*0,45</t>
  </si>
  <si>
    <t>"místní komunikace štěrk" -(24,00*1,30+(1,40)*2)*0,15</t>
  </si>
  <si>
    <t>"ornice" -(27,50*1,30+(1,40)*1)*0,10</t>
  </si>
  <si>
    <t>bez úpravy povrchu 13,0m</t>
  </si>
  <si>
    <t xml:space="preserve">  stoka AB-1</t>
  </si>
  <si>
    <t>33,00*1,30*2,95</t>
  </si>
  <si>
    <t>"rozšíření pro šachty hl.4m" 15,00</t>
  </si>
  <si>
    <t>"krajské komunikace asfalt" -(33,00*1,30+(1,40)*2)*0,58</t>
  </si>
  <si>
    <t xml:space="preserve">  stoka AC</t>
  </si>
  <si>
    <t>46,00*1,30*3,00</t>
  </si>
  <si>
    <t>54,00*1,30*2,45</t>
  </si>
  <si>
    <t>65,00*1,30*2,65</t>
  </si>
  <si>
    <t>"rozšíření pro šachty hl.2,5m" 23,00</t>
  </si>
  <si>
    <t>"rozšíření pro šachty hl.4m" 60,00</t>
  </si>
  <si>
    <t>"krajské komunikace asfalt" -6,00*1,30*0,58</t>
  </si>
  <si>
    <t>"místní komunikace asfalt" -(139,00*1,30+(1,40)*11)*0,45</t>
  </si>
  <si>
    <t>"ornice" -(20,00*1,30+(1,40)*2)*0,10</t>
  </si>
  <si>
    <t xml:space="preserve">  stoka AC-1</t>
  </si>
  <si>
    <t>56,50*1,30*2,30</t>
  </si>
  <si>
    <t>"rozšíření pro šachty hl.2,5m" 25,00</t>
  </si>
  <si>
    <t>"místní komunikace štěrk" -(42,00*1,30+(1,40)*4)*0,15</t>
  </si>
  <si>
    <t>bez úpravy povrchu 14,50m</t>
  </si>
  <si>
    <t xml:space="preserve">  stoka AD</t>
  </si>
  <si>
    <t>11,00*1,30*3,00</t>
  </si>
  <si>
    <t>54,50*1,30*2,40</t>
  </si>
  <si>
    <t>"rozšíření pro šachty hl.2,5m" 20,00</t>
  </si>
  <si>
    <t>"rozšíření pro šachty hl.4m" 17,00</t>
  </si>
  <si>
    <t>"krajské komunikace asfalt" -2,00*1,30*0,58</t>
  </si>
  <si>
    <t>"místní komunikace štěrk" -(41,50*1,30+(1,40)*3)*0,15</t>
  </si>
  <si>
    <t>"ornice" -(22,00*1,30+(1,40)*2)*0,10</t>
  </si>
  <si>
    <t xml:space="preserve">  stoka AE</t>
  </si>
  <si>
    <t>367,50*1,30*3,05</t>
  </si>
  <si>
    <t>"rozšíření pro šachty hl.4m" 90,00</t>
  </si>
  <si>
    <t>"krajské komunikace asfalt" -(179,00*1,30+(1,40)*5)*0,58</t>
  </si>
  <si>
    <t>"místní komunikace asfalt" -(15,00*1,30+(1,40)*1)*0,45</t>
  </si>
  <si>
    <t>"místní komunikace štěrk" -4,00*1,30*0,15</t>
  </si>
  <si>
    <t>"ornice" -(140,50*1,30+(1,80)*4)*0,10</t>
  </si>
  <si>
    <t>"vjezd žulové kostky" -8,00*1,30*0,44</t>
  </si>
  <si>
    <t>"vjezd zámková dlažba" -12,00*1,30*0,42</t>
  </si>
  <si>
    <t>"chodník zámk.dlažba" -4,00*1,30*0,24</t>
  </si>
  <si>
    <t>"chodník beton.dlažba" -5,00*1,30*0,23</t>
  </si>
  <si>
    <t xml:space="preserve">  stoka AE-1</t>
  </si>
  <si>
    <t>90,50*1,30*2,75</t>
  </si>
  <si>
    <t>"rozšíření pro šachty hl.4m" 30,00</t>
  </si>
  <si>
    <t>"drenážní prohloubení" 61,00*1,30*0,40</t>
  </si>
  <si>
    <t>"místní komunikace asfalt" -(23,00*1,30+(1,40)*2)*0,45</t>
  </si>
  <si>
    <t>"místní komunikace štěrk" -(61,50*1,30+(1,40)*2)*0,15</t>
  </si>
  <si>
    <t xml:space="preserve">  stoka AE-2</t>
  </si>
  <si>
    <t>93,00*1,30*3,65</t>
  </si>
  <si>
    <t>54,00*1,10*2,55</t>
  </si>
  <si>
    <t>"rozšíření pro šachty hl.2,5m" 6,00</t>
  </si>
  <si>
    <t>"rozšíření pro šachty hl.4m" 35,00</t>
  </si>
  <si>
    <t>"místní komunikace asfalt" -(93,00*1,30+(1,40)*3)*0,45</t>
  </si>
  <si>
    <t>"ornice" -(54,00*1,10+(1,80)*2)*0,10</t>
  </si>
  <si>
    <t xml:space="preserve">  stoka AF</t>
  </si>
  <si>
    <t>35,00*1,30*2,25</t>
  </si>
  <si>
    <t>"rozšíření pro šachty hl.4m" 6,00</t>
  </si>
  <si>
    <t>"místní komunikace štěrk" -(35,00*1,30+(1,40)*1)*0,15</t>
  </si>
  <si>
    <t xml:space="preserve">  stoka AG</t>
  </si>
  <si>
    <t>90,00*1,30*2,50</t>
  </si>
  <si>
    <t>15,00*1,30*2,35</t>
  </si>
  <si>
    <t>"drenážní prohloubení" 15,50*1,30*0,40</t>
  </si>
  <si>
    <t>"rozšíření pro šachty hl.2,5m" 18,00</t>
  </si>
  <si>
    <t>"krajské komunikace asfalt" -7,00*1,30*0,58</t>
  </si>
  <si>
    <t>"místní komunikace asfalt" -(97,50*1,30+(1,40)*3)*0,45</t>
  </si>
  <si>
    <t>"chodník zámk.dlažba" -0,50*1,30*0,24</t>
  </si>
  <si>
    <t xml:space="preserve">  stoka AH</t>
  </si>
  <si>
    <t>32,00*1,30*3,05</t>
  </si>
  <si>
    <t>27,00*1,30*2,40</t>
  </si>
  <si>
    <t>"místní komunikace asfalt" -(56,00*1,30+(1,40)*4)*0,45</t>
  </si>
  <si>
    <t>"chodník zámk.dlažba" -3,00*1,30*0,24</t>
  </si>
  <si>
    <t xml:space="preserve">  stoka B</t>
  </si>
  <si>
    <t>4,00*1,30*4,65</t>
  </si>
  <si>
    <t>826,00*1,30*2,90</t>
  </si>
  <si>
    <t>"rozšíření pro šachty hl.4m" 165,00</t>
  </si>
  <si>
    <t>"rozšíření pro šachty hl.6m" 12,00</t>
  </si>
  <si>
    <t>"krajské komunikace asfalt" -(738,00*1,30+(1,40)*20)*0,58</t>
  </si>
  <si>
    <t>"místní komunikace štěrk" -(49,00*1,30+(1,40)*3)*0,15</t>
  </si>
  <si>
    <t>"ornice" -(43,00*1,30+(1,40)*1)*0,10</t>
  </si>
  <si>
    <t xml:space="preserve">  stoka BA</t>
  </si>
  <si>
    <t>22,00*1,10*2,30</t>
  </si>
  <si>
    <t>204,50*1,30*2,70</t>
  </si>
  <si>
    <t>"rozšíření pro šachty hl.2,5m" 5,00</t>
  </si>
  <si>
    <t>"rozšíření pro šachty hl.4m" 56,00</t>
  </si>
  <si>
    <t>"místní komunikace štěrk" -(204,50*1,30+(1,40)*8)*0,15</t>
  </si>
  <si>
    <t>"ornice" -(22,00*1,10+(1,80)*1)*0,10</t>
  </si>
  <si>
    <t xml:space="preserve">  stoka BB</t>
  </si>
  <si>
    <t>6,00*1,30*2,45</t>
  </si>
  <si>
    <t>22,00*1,10*2,35</t>
  </si>
  <si>
    <t>"rozšíření pro šachty hl.2,5m" 11,00</t>
  </si>
  <si>
    <t>"krajské komunikace asfalt" -1,00*1,30*0,58</t>
  </si>
  <si>
    <t>"místní komunikace štěrk" -(5,00*1,30+(1,40)*1)*0,15</t>
  </si>
  <si>
    <t>bez úpravy povrchu 22,0m</t>
  </si>
  <si>
    <t xml:space="preserve">  stoka BC</t>
  </si>
  <si>
    <t>53,00*1,30*2,80</t>
  </si>
  <si>
    <t>"krajské komunikace asfalt" -4,50*1,30*0,58</t>
  </si>
  <si>
    <t>"místní komunikace asfalt" -(43,50*1,30+(1,40)*2)*0,45</t>
  </si>
  <si>
    <t>"ornice" -(5,00*1,30+(1,40)*1)*0,10</t>
  </si>
  <si>
    <t xml:space="preserve">  stoka C</t>
  </si>
  <si>
    <t>9,00*1,10*3,80</t>
  </si>
  <si>
    <t>34,00*1,10*2,40</t>
  </si>
  <si>
    <t>35,00*1,30*2,40</t>
  </si>
  <si>
    <t>42,00*1,30*3,00</t>
  </si>
  <si>
    <t>13,00*1,30*2,40</t>
  </si>
  <si>
    <t>"rozšíření pro šachty hl.4m" 27,00</t>
  </si>
  <si>
    <t>"místní komunikace asfalt" -(90,00*1,30+(1,40)*5)*0,45</t>
  </si>
  <si>
    <t>"ornice" -(22,00*1,10+(1,40)*2)*0,10</t>
  </si>
  <si>
    <t>bez úpravy povrchu 21,0m</t>
  </si>
  <si>
    <t xml:space="preserve">  stoka D</t>
  </si>
  <si>
    <t>4,00*1,10*3,05</t>
  </si>
  <si>
    <t>225,50*1,10*1,70</t>
  </si>
  <si>
    <t>"rozšíření pro šachty hl.2,5m" 40,00</t>
  </si>
  <si>
    <t>"rozšíření pro šachty hl.4m" 7,00</t>
  </si>
  <si>
    <t>"ornice" -(229,50*1,10+(1,80)*10)*0,10</t>
  </si>
  <si>
    <t xml:space="preserve">  stoka E</t>
  </si>
  <si>
    <t>11,00*1,30*4,65</t>
  </si>
  <si>
    <t>111,00*1,30*3,05</t>
  </si>
  <si>
    <t>82,50*1,30*2,40</t>
  </si>
  <si>
    <t>"rozšíření pro šachty hl.4m" 32,00</t>
  </si>
  <si>
    <t>"rozšíření pro šachty hl.6m" 18,00</t>
  </si>
  <si>
    <t>"místní komunikace asfalt" -(202,00*1,30+(1,40)*7)*0,15</t>
  </si>
  <si>
    <t>"ornice" -2,50*1,30*0,10</t>
  </si>
  <si>
    <t xml:space="preserve">  stoka EA</t>
  </si>
  <si>
    <t>177,50*1,30*2,75</t>
  </si>
  <si>
    <t>"drenážní prohloubení" 135,00*1,30*0,20</t>
  </si>
  <si>
    <t>"místní komunikace asfalt" -(177,50*1,30+(1,40)*5)*0,45</t>
  </si>
  <si>
    <t xml:space="preserve">  stoka EA-1</t>
  </si>
  <si>
    <t>50,00*1,30*2,30</t>
  </si>
  <si>
    <t>"rozšíření pro šachty hl.4m" 12,00</t>
  </si>
  <si>
    <t>"místní komunikace asfalt" -8,00*1,30*0,45</t>
  </si>
  <si>
    <t>"místní komunikace štěrk" -(42,00*1,30+(1,40)*2)*0,15</t>
  </si>
  <si>
    <t xml:space="preserve">  stoka F</t>
  </si>
  <si>
    <t>19,00*1,30*3,40</t>
  </si>
  <si>
    <t>107,50*1,30*2,60</t>
  </si>
  <si>
    <t>"rozšíření pro šachty hl.4m" 40,00</t>
  </si>
  <si>
    <t>"místní komunikace asfalt" -(104,00*1,30+(1,40)*5)*0,45</t>
  </si>
  <si>
    <t>"vjezd betom.dlažba" -20,00*1,30*0,40</t>
  </si>
  <si>
    <t>Mezisoučet</t>
  </si>
  <si>
    <t>"odpočet ostatních hornin" -16275,433*0,50</t>
  </si>
  <si>
    <t>13</t>
  </si>
  <si>
    <t>132201209</t>
  </si>
  <si>
    <t>Příplatek za lepivost k hloubení rýh š do 2000 mm v hornině tř. 3</t>
  </si>
  <si>
    <t>242483603</t>
  </si>
  <si>
    <t>Hloubení zapažených i nezapažených rýh šířky přes 600 do 2 000 mm s urovnáním dna do předepsaného profilu a spádu v hornině tř. 3 Příplatek k cenám za lepivost horniny tř. 3</t>
  </si>
  <si>
    <t>8137,716*0,20</t>
  </si>
  <si>
    <t>14</t>
  </si>
  <si>
    <t>132301204</t>
  </si>
  <si>
    <t>Hloubení rýh š do 2000 mm v hornině tř. 4 objemu přes 5000 m3</t>
  </si>
  <si>
    <t>-300902668</t>
  </si>
  <si>
    <t>Hloubení zapažených i nezapažených rýh šířky přes 600 do 2 000 mm s urovnáním dna do předepsaného profilu a spádu v hornině tř. 4 přes 5 000 m3</t>
  </si>
  <si>
    <t>"hor.4 - 30%" 16275,433*0,30</t>
  </si>
  <si>
    <t>132301209</t>
  </si>
  <si>
    <t>Příplatek za lepivost k hloubení rýh š do 2000 mm v hornině tř. 4</t>
  </si>
  <si>
    <t>1474514560</t>
  </si>
  <si>
    <t>Hloubení zapažených i nezapažených rýh šířky přes 600 do 2 000 mm s urovnáním dna do předepsaného profilu a spádu v hornině tř. 4 Příplatek k cenám za lepivost horniny tř. 4</t>
  </si>
  <si>
    <t>4882,63*0,20</t>
  </si>
  <si>
    <t>16</t>
  </si>
  <si>
    <t>132401201.01</t>
  </si>
  <si>
    <t>Hloubení rýh š do 2000 mm v hornině tř. 5, vč.případného dolamování</t>
  </si>
  <si>
    <t>-1352709254</t>
  </si>
  <si>
    <t>Hloubení zapažených i nezapažených rýh šířky přes 600 do 2 000 mm s urovnáním dna do předepsaného profilu a spádu s použitím trhavin v hornině tř. 5 pro jakékoliv množství, vč.případného dolamování</t>
  </si>
  <si>
    <t>"hor.5 - 20%" 16275,433*0,20</t>
  </si>
  <si>
    <t>17</t>
  </si>
  <si>
    <t>151101101</t>
  </si>
  <si>
    <t>Zřízení příložného pažení a rozepření stěn rýh hl do 2 m</t>
  </si>
  <si>
    <t>m2</t>
  </si>
  <si>
    <t>-1101466433</t>
  </si>
  <si>
    <t>Zřízení pažení a rozepření stěn rýh pro podzemní vedení pro všechny šířky rýhy příložné pro jakoukoliv mezerovitost, hloubky do 2 m</t>
  </si>
  <si>
    <t>225,50*2*1,70</t>
  </si>
  <si>
    <t>18</t>
  </si>
  <si>
    <t>151101111</t>
  </si>
  <si>
    <t>Odstranění příložného pažení a rozepření stěn rýh hl do 2 m</t>
  </si>
  <si>
    <t>-1593957875</t>
  </si>
  <si>
    <t>Odstranění pažení a rozepření stěn rýh pro podzemní vedení s uložením materiálu na vzdálenost do 3 m od kraje výkopu příložné, hloubky do 2 m</t>
  </si>
  <si>
    <t>19</t>
  </si>
  <si>
    <t>151101102</t>
  </si>
  <si>
    <t>Zřízení příložného pažení a rozepření stěn rýh hl do 4 m</t>
  </si>
  <si>
    <t>685167710</t>
  </si>
  <si>
    <t>Zřízení pažení a rozepření stěn rýh pro podzemní vedení pro všechny šířky rýhy příložné pro jakoukoliv mezerovitost, hloubky do 4 m</t>
  </si>
  <si>
    <t>21,00*2*2,70</t>
  </si>
  <si>
    <t>100,00*2*3,00</t>
  </si>
  <si>
    <t>106,00*2*2,50</t>
  </si>
  <si>
    <t>54,00*2*2,55</t>
  </si>
  <si>
    <t>22,00*2*2,30</t>
  </si>
  <si>
    <t>22,00*2*2,35</t>
  </si>
  <si>
    <t>9,00*2*3,80</t>
  </si>
  <si>
    <t>34,00*2*2,40</t>
  </si>
  <si>
    <t>4,00*2*3,05</t>
  </si>
  <si>
    <t>20</t>
  </si>
  <si>
    <t>151101112</t>
  </si>
  <si>
    <t>Odstranění příložného pažení a rozepření stěn rýh hl do 4 m</t>
  </si>
  <si>
    <t>1884628889</t>
  </si>
  <si>
    <t>Odstranění pažení a rozepření stěn rýh pro podzemní vedení s uložením materiálu na vzdálenost do 3 m od kraje výkopu příložné, hloubky přes 2 do 4 m</t>
  </si>
  <si>
    <t>151101103</t>
  </si>
  <si>
    <t>Zřízení příložného pažení a rozepření stěn rýh hl do 8 m</t>
  </si>
  <si>
    <t>-1969669494</t>
  </si>
  <si>
    <t>Zřízení pažení a rozepření stěn rýh pro podzemní vedení pro všechny šířky rýhy příložné pro jakoukoliv mezerovitost, hloubky do 8 m</t>
  </si>
  <si>
    <t>10,00*2*4,70</t>
  </si>
  <si>
    <t>22</t>
  </si>
  <si>
    <t>151101113</t>
  </si>
  <si>
    <t>Odstranění příložného pažení a rozepření stěn rýh hl do 8 m</t>
  </si>
  <si>
    <t>-1342946432</t>
  </si>
  <si>
    <t>Odstranění pažení a rozepření stěn rýh pro podzemní vedení s uložením materiálu na vzdálenost do 3 m od kraje výkopu příložné, hloubky přes 4 do 8 m</t>
  </si>
  <si>
    <t>23</t>
  </si>
  <si>
    <t>151301102</t>
  </si>
  <si>
    <t>Zřízení hnaného pažení a rozepření stěn rýh hl do 4 m</t>
  </si>
  <si>
    <t>1028004421</t>
  </si>
  <si>
    <t>Zřízení pažení a rozepření stěn rýh pro podzemní vedení pro všechny šířky rýhy hnané, hloubky do 4 m</t>
  </si>
  <si>
    <t>239,00*2*3,00</t>
  </si>
  <si>
    <t>380,00*2*2,45</t>
  </si>
  <si>
    <t>167,50*2*2,75</t>
  </si>
  <si>
    <t>"drenážní prohloubení" 138,00*2*0,20</t>
  </si>
  <si>
    <t>80,00*2*2,40</t>
  </si>
  <si>
    <t>20,00*2*2,60</t>
  </si>
  <si>
    <t>190,00*2*2,50</t>
  </si>
  <si>
    <t>260,00*2*2,95</t>
  </si>
  <si>
    <t>15,00*2*3,00</t>
  </si>
  <si>
    <t>111,50*2*2,65</t>
  </si>
  <si>
    <t>33,00*2*2,95</t>
  </si>
  <si>
    <t>46,00*2*3,00</t>
  </si>
  <si>
    <t>54,00*2*2,45</t>
  </si>
  <si>
    <t>65,00*2*2,65</t>
  </si>
  <si>
    <t>56,50*2*2,30</t>
  </si>
  <si>
    <t>11,00*2*3,00</t>
  </si>
  <si>
    <t>54,50*2*2,40</t>
  </si>
  <si>
    <t>367,50*2*3,05</t>
  </si>
  <si>
    <t>90,50*2*2,75</t>
  </si>
  <si>
    <t>"drenážní prohloubení" 61,00*2*0,40</t>
  </si>
  <si>
    <t>93,00*2*3,65</t>
  </si>
  <si>
    <t>35,00*2*2,25</t>
  </si>
  <si>
    <t>90,00*2*2,50</t>
  </si>
  <si>
    <t>15,00*2*2,35</t>
  </si>
  <si>
    <t>"drenážní prohloubení" 15,50*2*0,40</t>
  </si>
  <si>
    <t>32,00*2*3,05</t>
  </si>
  <si>
    <t>27,00*2*2,40</t>
  </si>
  <si>
    <t>826,00*2*2,90</t>
  </si>
  <si>
    <t>204,50*2*2,70</t>
  </si>
  <si>
    <t>6,00*2*2,45</t>
  </si>
  <si>
    <t>53,00*2*2,80</t>
  </si>
  <si>
    <t>35,00*2*2,40</t>
  </si>
  <si>
    <t>42,00*2*3,00</t>
  </si>
  <si>
    <t>13,00*2*2,40</t>
  </si>
  <si>
    <t>111,00*2*3,05</t>
  </si>
  <si>
    <t>82,50*2*2,40</t>
  </si>
  <si>
    <t>177,50*2*2,75</t>
  </si>
  <si>
    <t>"drenážní prohloubení" 135,00*2*0,20</t>
  </si>
  <si>
    <t>50,00*2*2,30</t>
  </si>
  <si>
    <t>19,00*2*3,40</t>
  </si>
  <si>
    <t>107,50*2*2,60</t>
  </si>
  <si>
    <t>24</t>
  </si>
  <si>
    <t>151301112</t>
  </si>
  <si>
    <t>Odstranění hnaného pažení a rozepření stěn rýh hl do 4 m</t>
  </si>
  <si>
    <t>257609669</t>
  </si>
  <si>
    <t>Odstranění pažení a rozepření stěn rýh pro podzemní vedení s uložením materiálu na vzdálenost do 3 m od kraje výkopu hnané, hloubky přes 2 do 4 m</t>
  </si>
  <si>
    <t>25</t>
  </si>
  <si>
    <t>151301103</t>
  </si>
  <si>
    <t>Zřízení hnaného pažení a rozepření stěn rýh hl do 8 m</t>
  </si>
  <si>
    <t>-111349495</t>
  </si>
  <si>
    <t>Zřízení pažení a rozepření stěn rýh pro podzemní vedení pro všechny šířky rýhy hnané, hloubky do 8 m</t>
  </si>
  <si>
    <t>19,00*2*4,25</t>
  </si>
  <si>
    <t>4,00*2*4,65</t>
  </si>
  <si>
    <t>11,00*2*4,65</t>
  </si>
  <si>
    <t>26</t>
  </si>
  <si>
    <t>151301113</t>
  </si>
  <si>
    <t>Odstranění hnaného pažení a rozepření stěn rýh hl do 8 m</t>
  </si>
  <si>
    <t>1156687644</t>
  </si>
  <si>
    <t>Odstranění pažení a rozepření stěn rýh pro podzemní vedení s uložením materiálu na vzdálenost do 3 m od kraje výkopu hnané, hloubky přes 4 do 8 m</t>
  </si>
  <si>
    <t>27</t>
  </si>
  <si>
    <t>161101101</t>
  </si>
  <si>
    <t>Svislé přemístění výkopku z horniny tř. 1 až 4 hl výkopu do 2,5 m</t>
  </si>
  <si>
    <t>-1446571677</t>
  </si>
  <si>
    <t>Svislé přemístění výkopku bez naložení do dopravní nádoby avšak s vyprázdněním dopravní nádoby na hromadu nebo do dopravního prostředku z horniny tř. 1 až 4, při hloubce výkopu přes 1 do 2,5 m</t>
  </si>
  <si>
    <t>"rýhy" 8137,716+4882,63</t>
  </si>
  <si>
    <t>"odpočet sv.přemístění do 4m" -9296</t>
  </si>
  <si>
    <t>"odpočet sv.přemístění do 6m" -288</t>
  </si>
  <si>
    <t>28</t>
  </si>
  <si>
    <t>161101151</t>
  </si>
  <si>
    <t>Svislé přemístění výkopku z horniny tř. 5 až 7 hl výkopu do 2,5 m</t>
  </si>
  <si>
    <t>2050550883</t>
  </si>
  <si>
    <t>Svislé přemístění výkopku bez naložení do dopravní nádoby avšak s vyprázdněním dopravní nádoby na hromadu nebo do dopravního prostředku z horniny tř. 5 až 7, při hloubce výkopu přes 1 do 2,5 m</t>
  </si>
  <si>
    <t>"rýhy" 3255,087</t>
  </si>
  <si>
    <t>"odpočet sv.přemístění do 4m" -2324</t>
  </si>
  <si>
    <t>"odpočet sv.přemístění do 6m" -72</t>
  </si>
  <si>
    <t>29</t>
  </si>
  <si>
    <t>161101102</t>
  </si>
  <si>
    <t>Svislé přemístění výkopku z horniny tř. 1 až 4 hl výkopu do 4 m</t>
  </si>
  <si>
    <t>1675134738</t>
  </si>
  <si>
    <t>Svislé přemístění výkopku bez naložení do dopravní nádoby avšak s vyprázdněním dopravní nádoby na hromadu nebo do dopravního prostředku z horniny tř. 1 až 4, při hloubce výkopu přes 2,5 do 4 m</t>
  </si>
  <si>
    <t>"rýhy" 11620,00</t>
  </si>
  <si>
    <t>11620*0,80</t>
  </si>
  <si>
    <t>30</t>
  </si>
  <si>
    <t>161101152</t>
  </si>
  <si>
    <t>Svislé přemístění výkopku z horniny tř. 5 až 7 hl výkopu do 4 m</t>
  </si>
  <si>
    <t>1164212779</t>
  </si>
  <si>
    <t>Svislé přemístění výkopku bez naložení do dopravní nádoby avšak s vyprázdněním dopravní nádoby na hromadu nebo do dopravního prostředku z horniny tř. 5 až 7, při hloubce výkopu přes 2,5 do 4 m</t>
  </si>
  <si>
    <t>11620*0,20</t>
  </si>
  <si>
    <t>31</t>
  </si>
  <si>
    <t>161101103</t>
  </si>
  <si>
    <t>Svislé přemístění výkopku z horniny tř. 1 až 4 hl výkopu do 6 m</t>
  </si>
  <si>
    <t>-686047503</t>
  </si>
  <si>
    <t>Svislé přemístění výkopku bez naložení do dopravní nádoby avšak s vyprázdněním dopravní nádoby na hromadu nebo do dopravního prostředku z horniny tř. 1 až 4, při hloubce výkopu přes 4 do 6 m</t>
  </si>
  <si>
    <t>"rýhy" 360,00</t>
  </si>
  <si>
    <t>360*0,80</t>
  </si>
  <si>
    <t>32</t>
  </si>
  <si>
    <t>161101153</t>
  </si>
  <si>
    <t>Svislé přemístění výkopku z horniny tř. 5 až 7 hl výkopu do 6 m</t>
  </si>
  <si>
    <t>1315905793</t>
  </si>
  <si>
    <t>Svislé přemístění výkopku bez naložení do dopravní nádoby avšak s vyprázdněním dopravní nádoby na hromadu nebo do dopravního prostředku z horniny tř. 5 až 7, při hloubce výkopu přes 4 do 6 m</t>
  </si>
  <si>
    <t>360*0,20</t>
  </si>
  <si>
    <t>33</t>
  </si>
  <si>
    <t>162501102</t>
  </si>
  <si>
    <t>Vodorovné přemístění do 3000 m výkopku/sypaniny z horniny tř. 1 až 4</t>
  </si>
  <si>
    <t>-1559494994</t>
  </si>
  <si>
    <t>Vodorovné přemístění výkopku nebo sypaniny po suchu na obvyklém dopravním prostředku, bez naložení výkopku, avšak se složením bez rozhrnutí z horniny tř. 1 až 4 na vzdálenost přes 2 500 do 3 000 m</t>
  </si>
  <si>
    <t>odvoz na mezideponii a zpět</t>
  </si>
  <si>
    <t>"ornice" 134,835*2</t>
  </si>
  <si>
    <t>"zemina pro zpětný zásyp" 1775*2</t>
  </si>
  <si>
    <t>34</t>
  </si>
  <si>
    <t>167101102</t>
  </si>
  <si>
    <t>Nakládání výkopku z hornin tř. 1 až 4 přes 100 m3</t>
  </si>
  <si>
    <t>1693680868</t>
  </si>
  <si>
    <t>Nakládání, skládání a překládání neulehlého výkopku nebo sypaniny nakládání, množství přes 100 m3, z hornin tř. 1 až 4</t>
  </si>
  <si>
    <t>35</t>
  </si>
  <si>
    <t>1258384424</t>
  </si>
  <si>
    <t>dovoz materiálu pro lože a obsyp potrubí</t>
  </si>
  <si>
    <t>"materiál pro obsyp potrubí" 3477,247</t>
  </si>
  <si>
    <t>"materiál pro lože pod potrubí" 937,573</t>
  </si>
  <si>
    <t>"materiál pro drenážní lože pod potrubí" 70,98+39,78</t>
  </si>
  <si>
    <t>36</t>
  </si>
  <si>
    <t>-1375600359</t>
  </si>
  <si>
    <t>37</t>
  </si>
  <si>
    <t>162701105</t>
  </si>
  <si>
    <t>Vodorovné přemístění do 10000 m výkopku/sypaniny z horniny tř. 1 až 4</t>
  </si>
  <si>
    <t>-1091086963</t>
  </si>
  <si>
    <t>Vodorovné přemístění výkopku nebo sypaniny po suchu na obvyklém dopravním prostředku, bez naložení výkopku, avšak se složením bez rozhrnutí z horniny tř. 1 až 4 na vzdálenost přes 9 000 do 10 000 m</t>
  </si>
  <si>
    <t>"zásyp" -1775</t>
  </si>
  <si>
    <t>38</t>
  </si>
  <si>
    <t>162701109</t>
  </si>
  <si>
    <t>Příplatek k vodorovnému přemístění výkopku/sypaniny z horniny tř. 1 až 4 ZKD 1000 m přes 10000 m</t>
  </si>
  <si>
    <t>-190971132</t>
  </si>
  <si>
    <t>Vodorovné přemístění výkopku nebo sypaniny po suchu na obvyklém dopravním prostředku, bez naložení výkopku, avšak se složením bez rozhrnutí z horniny tř. 1 až 4 na vzdálenost Příplatek k ceně za každých dalších i započatých 1 000 m</t>
  </si>
  <si>
    <t>11245,346*7</t>
  </si>
  <si>
    <t>39</t>
  </si>
  <si>
    <t>162701155</t>
  </si>
  <si>
    <t>Vodorovné přemístění do 10000 m výkopku/sypaniny z horniny tř. 5 až 7</t>
  </si>
  <si>
    <t>1180809853</t>
  </si>
  <si>
    <t>Vodorovné přemístění výkopku nebo sypaniny po suchu na obvyklém dopravním prostředku, bez naložení výkopku, avšak se složením bez rozhrnutí z horniny tř. 5 až 7 na vzdálenost přes 9 000 do 10 000 m</t>
  </si>
  <si>
    <t>40</t>
  </si>
  <si>
    <t>162701159</t>
  </si>
  <si>
    <t>Příplatek k vodorovnému přemístění výkopku/sypaniny z horniny tř. 5 až 7 ZKD 1000 m přes 10000 m</t>
  </si>
  <si>
    <t>-1037535959</t>
  </si>
  <si>
    <t>Vodorovné přemístění výkopku nebo sypaniny po suchu na obvyklém dopravním prostředku, bez naložení výkopku, avšak se složením bez rozhrnutí z horniny tř. 5 až 7 na vzdálenost Příplatek k ceně za každých dalších i započatých 1 000 m</t>
  </si>
  <si>
    <t>3255,087*7</t>
  </si>
  <si>
    <t>41</t>
  </si>
  <si>
    <t>673124041</t>
  </si>
  <si>
    <t>11245,346</t>
  </si>
  <si>
    <t>42</t>
  </si>
  <si>
    <t>167101152</t>
  </si>
  <si>
    <t>Nakládání výkopku z hornin tř. 5 až 7 přes 100 m3</t>
  </si>
  <si>
    <t>-1829950517</t>
  </si>
  <si>
    <t>Nakládání, skládání a překládání neulehlého výkopku nebo sypaniny nakládání, množství přes 100 m3, z hornin tř. 5 až 7</t>
  </si>
  <si>
    <t>3255,087</t>
  </si>
  <si>
    <t>43</t>
  </si>
  <si>
    <t>171201201</t>
  </si>
  <si>
    <t>Uložení sypaniny na skládky</t>
  </si>
  <si>
    <t>-1866925693</t>
  </si>
  <si>
    <t>11245,346+3255,087</t>
  </si>
  <si>
    <t>44</t>
  </si>
  <si>
    <t>171201211</t>
  </si>
  <si>
    <t>Poplatek za uložení stavebního odpadu - zeminy a kameniva na skládce</t>
  </si>
  <si>
    <t>t</t>
  </si>
  <si>
    <t>984893762</t>
  </si>
  <si>
    <t>Poplatek za uložení stavebního odpadu na skládce (skládkovné) zeminy a kameniva zatříděného do Katalogu odpadů pod kódem 170 504</t>
  </si>
  <si>
    <t>(11245,346+3255,087)*2,00</t>
  </si>
  <si>
    <t>45</t>
  </si>
  <si>
    <t>174101101</t>
  </si>
  <si>
    <t>Zásyp jam, šachet rýh nebo kolem objektů sypaninou se zhutněním</t>
  </si>
  <si>
    <t>1358795488</t>
  </si>
  <si>
    <t>Zásyp sypaninou z jakékoliv horniny s uložením výkopku ve vrstvách se zhutněním jam, šachet, rýh nebo kolem objektů v těchto vykopávkách</t>
  </si>
  <si>
    <t>zpětný zásyp zeminou</t>
  </si>
  <si>
    <t>úseky v nezpevněném terénu (mimo úseků v aktivní zóně komunikace)</t>
  </si>
  <si>
    <t>"stoka A" 420,00</t>
  </si>
  <si>
    <t>"stoka AA" 440,00</t>
  </si>
  <si>
    <t>"stoka AB" 15,00</t>
  </si>
  <si>
    <t>"stoka AC-1" 13,00</t>
  </si>
  <si>
    <t>"stoka AD" 45,00</t>
  </si>
  <si>
    <t>"stoka AE" 50,00</t>
  </si>
  <si>
    <t>"stoka BA" 35,00</t>
  </si>
  <si>
    <t>"stoka BB" 35,00</t>
  </si>
  <si>
    <t>"stoka D" 722,00</t>
  </si>
  <si>
    <t>46</t>
  </si>
  <si>
    <t>175111101</t>
  </si>
  <si>
    <t>Obsypání potrubí ručně sypaninou bez prohození sítem, uloženou do 3 m</t>
  </si>
  <si>
    <t>-368312730</t>
  </si>
  <si>
    <t>Obsypání potrubí ručně sypaninou z vhodných hornin tř. 1 až 4 nebo materiálem připraveným podél výkopu ve vzdálenosti do 3 m od jeho kraje, pro jakoukoliv hloubku výkopu a míru zhutnění bez prohození sypaniny sítem</t>
  </si>
  <si>
    <t>10,00*1,10*0,65  "DN300</t>
  </si>
  <si>
    <t>21,00*1,10*0,65  "DN300</t>
  </si>
  <si>
    <t>239,00*1,30*0,65  "DN300</t>
  </si>
  <si>
    <t>380,00*1,30*0,65  "DN300</t>
  </si>
  <si>
    <t>167,50*1,30*0,65  "DN300</t>
  </si>
  <si>
    <t>80,00*1,30*0,60   "DN250</t>
  </si>
  <si>
    <t>20,00*1,30*0,60   "DN250</t>
  </si>
  <si>
    <t>100,00*1,10*0,60   "DN250</t>
  </si>
  <si>
    <t>106,00*1,10*0,60   "DN250</t>
  </si>
  <si>
    <t>190,00*1,30*0,60   "DN250</t>
  </si>
  <si>
    <t>260,00*1,30*0,60   "DN250</t>
  </si>
  <si>
    <t>15,00*1,30*0,60   "DN250</t>
  </si>
  <si>
    <t>19,00*1,30*0,60   "DN250</t>
  </si>
  <si>
    <t>111,50*1,30*0,60   "DN250</t>
  </si>
  <si>
    <t>33,00*1,30*0,60   "DN250</t>
  </si>
  <si>
    <t>46,00*1,30*0,65   "DN300</t>
  </si>
  <si>
    <t>54,00*1,30*0,65   "DN300</t>
  </si>
  <si>
    <t>65,00*1,30*0,65   "DN300</t>
  </si>
  <si>
    <t>56,50*1,30*0,60   "DN250</t>
  </si>
  <si>
    <t>11,00*1,30*0,60   "DN250</t>
  </si>
  <si>
    <t>54,50*1,30*0,60   "DN250</t>
  </si>
  <si>
    <t>367,50*1,30*0,60   "DN250</t>
  </si>
  <si>
    <t>90,50*1,30*0,60   "DN250</t>
  </si>
  <si>
    <t>93,00*1,30*0,60   "DN250</t>
  </si>
  <si>
    <t>54,00*1,10*0,60   "DN250</t>
  </si>
  <si>
    <t>35,00*1,30*0,60   "DN250</t>
  </si>
  <si>
    <t>90,00*1,30*0,60   "DN250</t>
  </si>
  <si>
    <t>32,00*1,30*0,60   "DN250</t>
  </si>
  <si>
    <t>27,00*1,30*0,60   "DN250</t>
  </si>
  <si>
    <t>4,00*1,30*0,65   "DN300</t>
  </si>
  <si>
    <t>826,00*1,30*0,65   "DN300</t>
  </si>
  <si>
    <t>22,00*1,10*0,60   "DN250</t>
  </si>
  <si>
    <t>204,50*1,30*0,60   "DN250</t>
  </si>
  <si>
    <t>6,00*1,30*0,60   "DN250</t>
  </si>
  <si>
    <t>53,00*1,30*0,60   "DN250</t>
  </si>
  <si>
    <t>9,00*1,10*0,60   "DN250</t>
  </si>
  <si>
    <t>34,00*1,10*0,60   "DN250</t>
  </si>
  <si>
    <t>42,00*1,30*0,60   "DN250</t>
  </si>
  <si>
    <t>13,00*1,30*0,60   "DN250</t>
  </si>
  <si>
    <t>4,00*1,10*0,60   "DN250</t>
  </si>
  <si>
    <t>225,50*1,10*0,60   "DN250</t>
  </si>
  <si>
    <t>111,00*1,30*0,60   "DN250</t>
  </si>
  <si>
    <t>82,50*1,30*0,60   "DN250</t>
  </si>
  <si>
    <t>177,50*1,30*0,60   "DN250</t>
  </si>
  <si>
    <t>50,00*1,30*0,60   "DN250</t>
  </si>
  <si>
    <t>107,50*1,30*0,60   "DN250</t>
  </si>
  <si>
    <t>odp.potrubí</t>
  </si>
  <si>
    <t>"DN250" -3071,50*3,14*0,15*0,15</t>
  </si>
  <si>
    <t>"DN300" -1804,50*3,14*0,175*0,175</t>
  </si>
  <si>
    <t>47</t>
  </si>
  <si>
    <t>M</t>
  </si>
  <si>
    <t>58331375</t>
  </si>
  <si>
    <t>kamenivo pro obsyp potrubí - štěrkopísek frakce 0-16mm (zrno max. 20 mm)</t>
  </si>
  <si>
    <t>-1512424257</t>
  </si>
  <si>
    <t>3477,247*2,0541</t>
  </si>
  <si>
    <t>48</t>
  </si>
  <si>
    <t>181301101</t>
  </si>
  <si>
    <t>Rozprostření ornice tl vrstvy do 100 mm pl do 500 m2 v rovině nebo ve svahu do 1:5</t>
  </si>
  <si>
    <t>-1504467651</t>
  </si>
  <si>
    <t>Rozprostření a urovnání ornice v rovině nebo ve svahu sklonu do 1:5 při souvislé ploše do 500 m2, tl. vrstvy do 100 mm</t>
  </si>
  <si>
    <t>134,835/0,10</t>
  </si>
  <si>
    <t>49</t>
  </si>
  <si>
    <t>18141</t>
  </si>
  <si>
    <t>Založení trávníku vč.dodávky travního semene</t>
  </si>
  <si>
    <t>-928925758</t>
  </si>
  <si>
    <t>50</t>
  </si>
  <si>
    <t>1-01</t>
  </si>
  <si>
    <t xml:space="preserve">Příplatek za ruční výkopy </t>
  </si>
  <si>
    <t>-1394562863</t>
  </si>
  <si>
    <t>51,00*1,30*(2,80-0,10)</t>
  </si>
  <si>
    <t>"rozšíření pro šachty hl.4m" 21,00</t>
  </si>
  <si>
    <t>51</t>
  </si>
  <si>
    <t>1-02</t>
  </si>
  <si>
    <t>266574868</t>
  </si>
  <si>
    <t>52</t>
  </si>
  <si>
    <t>1-03</t>
  </si>
  <si>
    <t>1920597425</t>
  </si>
  <si>
    <t>30,00*1,30*2,65</t>
  </si>
  <si>
    <t>"místní komunikace asfalt" -(104,00*1,30+(1,40)*11)*0,45</t>
  </si>
  <si>
    <t>53</t>
  </si>
  <si>
    <t>1-04</t>
  </si>
  <si>
    <t>-1367067899</t>
  </si>
  <si>
    <t>63,00*1,30*2,50</t>
  </si>
  <si>
    <t>"rozšíření pro šachty hl.4m" 25,00</t>
  </si>
  <si>
    <t>"místní komunikace štěrk" -(63*1,30+(1,40)*3)*0,15</t>
  </si>
  <si>
    <t>54</t>
  </si>
  <si>
    <t>1-05</t>
  </si>
  <si>
    <t>1905734355</t>
  </si>
  <si>
    <t>47,50*1,30*2,80</t>
  </si>
  <si>
    <t>"místní komunikace asfalt" -(42,50*1,30+(1,40)*2)*0,45</t>
  </si>
  <si>
    <t>55</t>
  </si>
  <si>
    <t>1-oh</t>
  </si>
  <si>
    <t>Odvodňovací hydrovrt hl. 11,0 - 12,0m</t>
  </si>
  <si>
    <t>ks</t>
  </si>
  <si>
    <t>739577548</t>
  </si>
  <si>
    <t>- vnitřní výpažnice průměr 200-280mm se štěrkovým filtrem (frakce 4-8mm)</t>
  </si>
  <si>
    <t>- vnější vrtaný profil 400-530mm</t>
  </si>
  <si>
    <t>vč.doplňkového hydrogeolog.průzkumu</t>
  </si>
  <si>
    <t>vč.čerpacích zkoušek</t>
  </si>
  <si>
    <t>vč.odvozu vyvrtané zeminy na skládku vč.poplatku za skládku</t>
  </si>
  <si>
    <t>(dodávka+montáž)</t>
  </si>
  <si>
    <t>"u ČS VA" 1</t>
  </si>
  <si>
    <t>56</t>
  </si>
  <si>
    <t>křov</t>
  </si>
  <si>
    <t>Kácení křovin vč.odstranění kořenů, vč.odvozu na skládku a poplatku</t>
  </si>
  <si>
    <t>-1930709274</t>
  </si>
  <si>
    <t>"dle přílohy Inventarizace zeleně" 970,00</t>
  </si>
  <si>
    <t>57</t>
  </si>
  <si>
    <t>str10</t>
  </si>
  <si>
    <t>Kácení stromů průměru do 10cm vč.odstranění kořenů, vč.odvozu kmenů, větví, kořenů na skládku a poplatku</t>
  </si>
  <si>
    <t>1682201098</t>
  </si>
  <si>
    <t>"dle přílohy Inventarizace zeleně" 4</t>
  </si>
  <si>
    <t>58</t>
  </si>
  <si>
    <t>str20</t>
  </si>
  <si>
    <t>Kácení stromů průměru do 20cm vč.odstranění kořenů, vč.odvozu kmenů, větví, kořenů na skládku a poplatku</t>
  </si>
  <si>
    <t>512</t>
  </si>
  <si>
    <t>-2144570403</t>
  </si>
  <si>
    <t>"dle přílohy Inventarizace zeleně" 5</t>
  </si>
  <si>
    <t>59</t>
  </si>
  <si>
    <t>str30</t>
  </si>
  <si>
    <t>Kácení stromů průměru do 30cm vč.odstranění kořenů, vč.odvozu kmenů, větví, kořenů na skládku a poplatku</t>
  </si>
  <si>
    <t>-829045691</t>
  </si>
  <si>
    <t>"dle přílohy Inventarizace zeleně" 14</t>
  </si>
  <si>
    <t>60</t>
  </si>
  <si>
    <t>str40</t>
  </si>
  <si>
    <t>Kácení stromů průměru do 40cm vč.odstranění kořenů, vč.odvozu kmenů, větví, kořenů na skládku a poplatku</t>
  </si>
  <si>
    <t>-207011662</t>
  </si>
  <si>
    <t>"dle přílohy Inventarizace zeleně" 3</t>
  </si>
  <si>
    <t>61</t>
  </si>
  <si>
    <t>str60</t>
  </si>
  <si>
    <t>Kácení stromů průměru do 60cm vč.odstranění kořenů, vč.odvozu kmenů, větví, kořenů na skládku a poplatku</t>
  </si>
  <si>
    <t>1344840672</t>
  </si>
  <si>
    <t>"dle přílohy Inventarizace zeleně" 1</t>
  </si>
  <si>
    <t>Vodorovné konstrukce</t>
  </si>
  <si>
    <t>62</t>
  </si>
  <si>
    <t>451573111.01</t>
  </si>
  <si>
    <t>Lože pod potrubí otevřený výkop z písku frakce 0-8mm (dodávka+montáž)</t>
  </si>
  <si>
    <t>1995196443</t>
  </si>
  <si>
    <t>10,00*1,10*0,15</t>
  </si>
  <si>
    <t>21,00*1,10*0,15</t>
  </si>
  <si>
    <t>239,00*1,30*0,15</t>
  </si>
  <si>
    <t>380,00*1,30*0,15</t>
  </si>
  <si>
    <t>167,50*1,30*0,15</t>
  </si>
  <si>
    <t>80,00*1,30*0,15</t>
  </si>
  <si>
    <t>20,00*1,30*0,15</t>
  </si>
  <si>
    <t>100,00*1,10*0,15</t>
  </si>
  <si>
    <t>106,00*1,10*0,15</t>
  </si>
  <si>
    <t>190,00*1,30*0,15</t>
  </si>
  <si>
    <t>260,00*1,30*0,15</t>
  </si>
  <si>
    <t>15,00*1,30*0,15</t>
  </si>
  <si>
    <t>19,00*1,30*0,15</t>
  </si>
  <si>
    <t>111,50*1,30*0,15</t>
  </si>
  <si>
    <t>33,00*1,30*0,15</t>
  </si>
  <si>
    <t>46,00*1,30*0,15</t>
  </si>
  <si>
    <t>54,00*1,30*0,15</t>
  </si>
  <si>
    <t>65,00*1,30*0,15</t>
  </si>
  <si>
    <t>56,50*1,30*0,15</t>
  </si>
  <si>
    <t>11,00*1,30*0,15</t>
  </si>
  <si>
    <t>54,50*1,30*0,15</t>
  </si>
  <si>
    <t>367,50*1,30*0,15</t>
  </si>
  <si>
    <t>90,50*1,30*0,15</t>
  </si>
  <si>
    <t>93,00*1,30*0,15</t>
  </si>
  <si>
    <t>54,00*1,10*0,15</t>
  </si>
  <si>
    <t>35,00*1,30*0,15</t>
  </si>
  <si>
    <t>90,00*1,30*0,15</t>
  </si>
  <si>
    <t>32,00*1,30*0,15</t>
  </si>
  <si>
    <t>27,00*1,30*0,15</t>
  </si>
  <si>
    <t>4,00*1,30*0,15</t>
  </si>
  <si>
    <t>826,00*1,30*0,15</t>
  </si>
  <si>
    <t>22,00*1,10*0,15</t>
  </si>
  <si>
    <t>204,50*1,30*0,15</t>
  </si>
  <si>
    <t>6,00*1,30*0,15</t>
  </si>
  <si>
    <t>53,00*1,30*0,15</t>
  </si>
  <si>
    <t>9,00*1,10*0,15</t>
  </si>
  <si>
    <t>34,00*1,10*0,15</t>
  </si>
  <si>
    <t>42,00*1,30*0,15</t>
  </si>
  <si>
    <t>13,00*1,30*0,15</t>
  </si>
  <si>
    <t>4,00*1,10*0,15</t>
  </si>
  <si>
    <t>225,50*1,10*0,15</t>
  </si>
  <si>
    <t>111,00*1,30*0,15</t>
  </si>
  <si>
    <t>82,50*1,30*0,15</t>
  </si>
  <si>
    <t>177,50*1,30*0,15</t>
  </si>
  <si>
    <t>50,00*1,30*0,15</t>
  </si>
  <si>
    <t>107,50*1,30*0,15</t>
  </si>
  <si>
    <t>63</t>
  </si>
  <si>
    <t>451573111.02</t>
  </si>
  <si>
    <t>Lože pod potrubí otevřený výkop ze štěrku frakce 16-32mm (dodávka+montáž)</t>
  </si>
  <si>
    <t>-1364087979</t>
  </si>
  <si>
    <t>drenážní prohloubení hl.20cm</t>
  </si>
  <si>
    <t>64</t>
  </si>
  <si>
    <t>4-01</t>
  </si>
  <si>
    <t>Výztužná separační tkaná geotextilie (dodávka+montáž)</t>
  </si>
  <si>
    <t>247205940</t>
  </si>
  <si>
    <t>"drenážní prohloubení" 138,00*1,30</t>
  </si>
  <si>
    <t>"drenážní prohloubení" 135,00*1,30</t>
  </si>
  <si>
    <t>65</t>
  </si>
  <si>
    <t>295952532</t>
  </si>
  <si>
    <t>drenážní prohloubení hl.40cm</t>
  </si>
  <si>
    <t>66</t>
  </si>
  <si>
    <t>2047271681</t>
  </si>
  <si>
    <t>"drenážní prohloubení" 61,00*(1,30*3+0,40*2+0,15*2+0,60*2)</t>
  </si>
  <si>
    <t>"drenážní prohloubení" 15,50*(1,30*3+0,40*2+0,15*2+0,60*2)</t>
  </si>
  <si>
    <t>67</t>
  </si>
  <si>
    <t>4-02</t>
  </si>
  <si>
    <t>Výztužná geomříž (dodávka+montáž)</t>
  </si>
  <si>
    <t>-153490050</t>
  </si>
  <si>
    <t>"drenážní prohloubení" 61,00*(1,30+0,40*2+0,15*2+0,60*2)</t>
  </si>
  <si>
    <t>"drenážní prohloubení" 15,50*(1,30+0,40*2+0,15*2+0,60*2)</t>
  </si>
  <si>
    <t>68</t>
  </si>
  <si>
    <t>458591111</t>
  </si>
  <si>
    <t>Zřízení výplně těsnící vrstvy za opěrou z jílu</t>
  </si>
  <si>
    <t>1315781382</t>
  </si>
  <si>
    <t>Zřízení výplně těsnící vrstvy za opěrou z jílu</t>
  </si>
  <si>
    <t>těsnící přepážky</t>
  </si>
  <si>
    <t>1,30*1,00*2,50*2</t>
  </si>
  <si>
    <t>"odp.potrubí" -3,14*0,15*0,15*1,00*2</t>
  </si>
  <si>
    <t>69</t>
  </si>
  <si>
    <t>5812328</t>
  </si>
  <si>
    <t>dodávka jílu vč.dovozu</t>
  </si>
  <si>
    <t>-1420341340</t>
  </si>
  <si>
    <t>70</t>
  </si>
  <si>
    <t>452313121</t>
  </si>
  <si>
    <t>Podkladní bloky z betonu prostého tř. C 8/10 otevřený výkop</t>
  </si>
  <si>
    <t>-419743017</t>
  </si>
  <si>
    <t>Podkladní a zajišťovací konstrukce z betonu prostého v otevřeném výkopu bloky pro potrubí z betonu tř. C 8/10</t>
  </si>
  <si>
    <t>1,30*1,00*2,50*30</t>
  </si>
  <si>
    <t>"odp.potrubí" -3,14*0,15*0,15*1,00*30</t>
  </si>
  <si>
    <t>71</t>
  </si>
  <si>
    <t>452351101</t>
  </si>
  <si>
    <t>Bednění podkladních desek nebo bloků nebo sedlového lože otevřený výkop</t>
  </si>
  <si>
    <t>348072871</t>
  </si>
  <si>
    <t>Bednění podkladních a zajišťovacích konstrukcí v otevřeném výkopu desek nebo sedlových loží pod potrubí, stoky a drobné objekty</t>
  </si>
  <si>
    <t>1,30*2*2,50*30</t>
  </si>
  <si>
    <t>Trubní vedení</t>
  </si>
  <si>
    <t>72</t>
  </si>
  <si>
    <t>8-01</t>
  </si>
  <si>
    <t>Poznámka: Přírubové armatury a tvarovky, resp.stroje a zařízení opatřené přírubami budou naceněny včetně šroubů, matic, těsnění, vazelín a jiných spojovacích materiálů nezbytných k montáži.</t>
  </si>
  <si>
    <t>-31234727</t>
  </si>
  <si>
    <t>73</t>
  </si>
  <si>
    <t>8-02</t>
  </si>
  <si>
    <t>Poznámka: Přesná specifikace výrobků viz Projektová dokumentace - výkresová část a B. Souhrnná technická zpráva, D.1.01-1 Technická zpráva</t>
  </si>
  <si>
    <t>-54343026</t>
  </si>
  <si>
    <t>8.1</t>
  </si>
  <si>
    <t>Montáž, osazení, drobné materiály</t>
  </si>
  <si>
    <t>74</t>
  </si>
  <si>
    <t>871350310</t>
  </si>
  <si>
    <t>Montáž kanalizačního potrubí plastového hladkého plnostěnného SN 8 DN 200</t>
  </si>
  <si>
    <t>893526949</t>
  </si>
  <si>
    <t>75</t>
  </si>
  <si>
    <t>871360310</t>
  </si>
  <si>
    <t>Montáž kanalizačního potrubí plastového hladkého plnostěnného SN 8 DN 250</t>
  </si>
  <si>
    <t>-617855657</t>
  </si>
  <si>
    <t>76</t>
  </si>
  <si>
    <t>871360320</t>
  </si>
  <si>
    <t>Montáž kanalizačního potrubí plastového hladkého plnostěnného SN 12 DN 250</t>
  </si>
  <si>
    <t>-139284386</t>
  </si>
  <si>
    <t>77</t>
  </si>
  <si>
    <t>871370310</t>
  </si>
  <si>
    <t>Montáž kanalizačního potrubí plastového hladkého plnostěnného SN 8 DN 300</t>
  </si>
  <si>
    <t>1482655244</t>
  </si>
  <si>
    <t>78</t>
  </si>
  <si>
    <t>871370320</t>
  </si>
  <si>
    <t>Montáž kanalizačního potrubí plastového hladkého plnostěnného SN 12 DN 300</t>
  </si>
  <si>
    <t>-633105554</t>
  </si>
  <si>
    <t>79</t>
  </si>
  <si>
    <t>877360320</t>
  </si>
  <si>
    <t>Montáž odboček na potrubí z trub plastových hladkých plnostěnných DN 250</t>
  </si>
  <si>
    <t>kus</t>
  </si>
  <si>
    <t>-1377496201</t>
  </si>
  <si>
    <t>80</t>
  </si>
  <si>
    <t>877370320</t>
  </si>
  <si>
    <t>Montáž odboček na potrubí z trub plastových hladkých plnostěnných DN 300</t>
  </si>
  <si>
    <t>947973526</t>
  </si>
  <si>
    <t>81</t>
  </si>
  <si>
    <t>892381119</t>
  </si>
  <si>
    <t>Vyčištění potrubí a zkouška vodotěsnosti stoky do DN350 (vč.zkoušky vodotěsnosti šachetních objektů na stokové sítí)</t>
  </si>
  <si>
    <t>689196061</t>
  </si>
  <si>
    <t>P</t>
  </si>
  <si>
    <t xml:space="preserve">Poznámka k položce:_x000D_
V cenách jsou započteny náklady na přísun, montáž, demontáž a odsun zkoušecího čerpadla, napuštění tlakovou vodou a dodání vody pro tlakovou zkoušku._x000D_
</t>
  </si>
  <si>
    <t>25,50+2603,50+468,00+452,50+1352,00</t>
  </si>
  <si>
    <t>82</t>
  </si>
  <si>
    <t>892381130</t>
  </si>
  <si>
    <t>2x zkouška potrubí TV kamerou vč.předání závěru kamerové prohlídky investorovi (závěrečný protokol, videokazety, CD-R nebo DVD) - před předáním díla a před vypršením záruční lhůty</t>
  </si>
  <si>
    <t>-1334247678</t>
  </si>
  <si>
    <t>83</t>
  </si>
  <si>
    <t>899104112</t>
  </si>
  <si>
    <t>Osazení poklopů litinových nebo ocelových včetně rámů pro třídu zatížení D400, E600</t>
  </si>
  <si>
    <t>1724122056</t>
  </si>
  <si>
    <t>Osazení poklopů litinových a ocelových včetně rámů pro třídu zatížení D400, E600</t>
  </si>
  <si>
    <t>150+11+11</t>
  </si>
  <si>
    <t>84</t>
  </si>
  <si>
    <t>899103112</t>
  </si>
  <si>
    <t>Osazení poklopů litinových nebo ocelových včetně rámů pro třídu zatížení B125, C250</t>
  </si>
  <si>
    <t>-129970934</t>
  </si>
  <si>
    <t>Osazení poklopů litinových a ocelových včetně rámů pro třídu zatížení B125, C250</t>
  </si>
  <si>
    <t>85</t>
  </si>
  <si>
    <t>SACHTZUL</t>
  </si>
  <si>
    <t>Odláždění poklopů šachet jednořádkem žulových kostek 100x100x100mm vč.obetonování a betonového lože (dodávka+montáž)</t>
  </si>
  <si>
    <t>-1194653589</t>
  </si>
  <si>
    <t>3,14*1,00*16</t>
  </si>
  <si>
    <t>86</t>
  </si>
  <si>
    <t>bio</t>
  </si>
  <si>
    <t>Biofiltr (dodávka+montáž)</t>
  </si>
  <si>
    <t>465867569</t>
  </si>
  <si>
    <t>"šachty se zaústěním výtlaku" 11</t>
  </si>
  <si>
    <t>8.2</t>
  </si>
  <si>
    <t>Šachtové objekty</t>
  </si>
  <si>
    <t>87</t>
  </si>
  <si>
    <t>ŠACHT300P</t>
  </si>
  <si>
    <t>Šachty betonové prefabrikované pro potrubí do DN600, výšky do 300cm</t>
  </si>
  <si>
    <t>kmpl.</t>
  </si>
  <si>
    <t>1969715954</t>
  </si>
  <si>
    <t>světlého průměru DN1000,</t>
  </si>
  <si>
    <t>vyskládané ze skruží, vyrovnávacích prstenců, kónusu nebo přechodových desek</t>
  </si>
  <si>
    <t>(betonové dílce z vodostavebného betonu C40/50 s vysokou odolností proti obrusu</t>
  </si>
  <si>
    <t>a proti agresivitě chemického prostředí stupně XA1 a proti mrazu XF1),</t>
  </si>
  <si>
    <t>šachtové dno prefabrikované (odlité průmyslové</t>
  </si>
  <si>
    <t>z jedné betonové směsi stejných parametrů),</t>
  </si>
  <si>
    <t>průtočný žlábek výšky 1/2 DN odtokového potrubí,</t>
  </si>
  <si>
    <t>vč.podkladního betonu C12/15 tl.10cm</t>
  </si>
  <si>
    <t>vč.štěrkopískového podsypu tl.15cm</t>
  </si>
  <si>
    <t>vč.šachtových vložek</t>
  </si>
  <si>
    <t>(závazná specifikace viz B. Souhrnná technická zpráva, kap.B.9.1. a výkres D.0.03)</t>
  </si>
  <si>
    <t>"dle D.1.01-1 TZ, tab.č.2" 70</t>
  </si>
  <si>
    <t>88</t>
  </si>
  <si>
    <t>ŠACHT400P</t>
  </si>
  <si>
    <t>Šachty betonové prefabrikované pro potrubí do DN600, výšky do 400cm</t>
  </si>
  <si>
    <t>1947919701</t>
  </si>
  <si>
    <t>"dle D.1.01-1 TZ, tab.č.2" 66</t>
  </si>
  <si>
    <t>89</t>
  </si>
  <si>
    <t>ŠACHT500P</t>
  </si>
  <si>
    <t>Šachty betonové prefabrikované pro potrubí do DN600, výšky do 500cm</t>
  </si>
  <si>
    <t>-1884936839</t>
  </si>
  <si>
    <t>"dle D.1.01-1 TZ, tab.č.2" 3</t>
  </si>
  <si>
    <t>90</t>
  </si>
  <si>
    <t>ŠACHT300PV</t>
  </si>
  <si>
    <t>Šachty betonové prefabrikované pro potrubí do DN600, výšky do 300cm, se zaústěním výtlaku</t>
  </si>
  <si>
    <t>1998447185</t>
  </si>
  <si>
    <t>vč.obkladu dna z čedičové dlažby</t>
  </si>
  <si>
    <t>(u nástupnic s protiskluzovou úpravou),</t>
  </si>
  <si>
    <t>vč.ukončení výtlaku v šachtě kolenem, nebo</t>
  </si>
  <si>
    <t>atypickou tvarovkou z nerezového materiálu,</t>
  </si>
  <si>
    <t>směřující do dna kanalizační šachty,</t>
  </si>
  <si>
    <t>(závazná specifikace viz B. Souhrnná technická zpráva, kap.B.9.1. a výkres D.0.09)</t>
  </si>
  <si>
    <t>"dle D.1.01-1 TZ, tab.č.4" 1</t>
  </si>
  <si>
    <t>91</t>
  </si>
  <si>
    <t>ŠACHT400PV</t>
  </si>
  <si>
    <t>Šachty betonové prefabrikované pro potrubí do DN600, výšky do 400cm, se zaústěním výtlaku</t>
  </si>
  <si>
    <t>1400745756</t>
  </si>
  <si>
    <t>"dle D.1.01-1 TZ, tab.č.4" 4</t>
  </si>
  <si>
    <t>92</t>
  </si>
  <si>
    <t>ŠACHT500PV</t>
  </si>
  <si>
    <t>Šachty betonové prefabrikované pro potrubí do DN600, výšky do 500cm, se zaústěním výtlaku</t>
  </si>
  <si>
    <t>1774987371</t>
  </si>
  <si>
    <t>93</t>
  </si>
  <si>
    <t>SPAD400A</t>
  </si>
  <si>
    <t>Spadiště betonové prefabrikované pro potrubí do DN600, výšky do 400cm, typ A</t>
  </si>
  <si>
    <t>440989139</t>
  </si>
  <si>
    <t xml:space="preserve">  typ A - spadiště na hlavní stoce, v oblouku, bez přítoku</t>
  </si>
  <si>
    <t>(betonové dílce z vodostavebného betonu C40/50 s vysokou odolností proti obrusu,</t>
  </si>
  <si>
    <t>proti agresivitě chemického prostředí stupně XA1, proti mrazu XF1</t>
  </si>
  <si>
    <t>šachtové dno prefabrikované kompaktní</t>
  </si>
  <si>
    <t>dno a nárazová stěna z čedičových segmentů se zaúhlováním 120 stupňů</t>
  </si>
  <si>
    <t>(závazná specifikace viz B. Souhrnná technická zpráva, kap.B.9.1. a výkres D.0.07)</t>
  </si>
  <si>
    <t>"dle D.1.01-1 TZ, tab.č.5" 4</t>
  </si>
  <si>
    <t>94</t>
  </si>
  <si>
    <t>SPAD400B</t>
  </si>
  <si>
    <t>Spadiště betonové prefabrikované pro potrubí do DN600, výšky do 400cm, typ B</t>
  </si>
  <si>
    <t>-1315153861</t>
  </si>
  <si>
    <t xml:space="preserve">  typ B - spadiště v místě zaústění vedlejší (boční) stoky do hlavní stoky na vedlejší stoce</t>
  </si>
  <si>
    <t>"dle D.1.01-1 TZ, tab.č.5" 2</t>
  </si>
  <si>
    <t>95</t>
  </si>
  <si>
    <t>SPAD500A</t>
  </si>
  <si>
    <t>Spadiště betonové prefabrikované pro potrubí do DN600, výšky do 500cm, typ A</t>
  </si>
  <si>
    <t>438248348</t>
  </si>
  <si>
    <t>"dle D.1.01-1 TZ, tab.č.5" 6</t>
  </si>
  <si>
    <t>96</t>
  </si>
  <si>
    <t>SPAD500B</t>
  </si>
  <si>
    <t>Spadiště betonové prefabrikované pro potrubí do DN600, výšky do 500cm, typ B</t>
  </si>
  <si>
    <t>1191305210</t>
  </si>
  <si>
    <t>"dle D.1.01-1 TZ, tab.č.5" 1</t>
  </si>
  <si>
    <t>97</t>
  </si>
  <si>
    <t>SPAD500C</t>
  </si>
  <si>
    <t>Spadiště betonové prefabrikované pro potrubí do DN600, výšky do 500cm, typ C</t>
  </si>
  <si>
    <t>1302501684</t>
  </si>
  <si>
    <t xml:space="preserve">  typ C - spadiště na hlavní stoce, vedlejší (boční) stoka napojená do dna revizní šachty</t>
  </si>
  <si>
    <t>98</t>
  </si>
  <si>
    <t>SPAD600B</t>
  </si>
  <si>
    <t>Spadiště betonové prefabrikované pro potrubí do DN600, výšky do 600cm, typ B</t>
  </si>
  <si>
    <t>871704258</t>
  </si>
  <si>
    <t>99</t>
  </si>
  <si>
    <t>ŠACHT300PDN800</t>
  </si>
  <si>
    <t>Šachty betonové prefabrikované pro potrubí do DN600, výšky do 300cm, DN800</t>
  </si>
  <si>
    <t>533620559</t>
  </si>
  <si>
    <t>světlého průměru DN800,</t>
  </si>
  <si>
    <t>"dle D.1.01-1 TZ, tab.č.2" 2</t>
  </si>
  <si>
    <t>100</t>
  </si>
  <si>
    <t>ŠACHTplast600300</t>
  </si>
  <si>
    <t>Šachty plastové DN600, výšky do 300cm</t>
  </si>
  <si>
    <t>303670975</t>
  </si>
  <si>
    <t>světlého průměru DN600,</t>
  </si>
  <si>
    <t>(závazná specifikace viz B. Souhrnná technická zpráva, kap.B.9.1. a výkres D.0.05)</t>
  </si>
  <si>
    <t>"dle D.1.01-1 TZ, tab.č.3" 14</t>
  </si>
  <si>
    <t>101</t>
  </si>
  <si>
    <t>ŠACHTplast600400</t>
  </si>
  <si>
    <t>Šachty plastové DN600, výšky do 400cm</t>
  </si>
  <si>
    <t>-595228076</t>
  </si>
  <si>
    <t>"dle D.1.01-1 TZ, tab.č.3" 1</t>
  </si>
  <si>
    <t>102</t>
  </si>
  <si>
    <t>ŠACHTplast800300</t>
  </si>
  <si>
    <t>Šachty plastové DN800, výšky do 300cm</t>
  </si>
  <si>
    <t>1481841079</t>
  </si>
  <si>
    <t>"dle D.1.01-1 TZ, tab.č.3" 4</t>
  </si>
  <si>
    <t>103</t>
  </si>
  <si>
    <t>ŠACHTplast1000300</t>
  </si>
  <si>
    <t>Šachty plastové DN1000, výšky do 300cm</t>
  </si>
  <si>
    <t>74052190</t>
  </si>
  <si>
    <t>"dle D.1.01-1 TZ, tab.č.3" 5</t>
  </si>
  <si>
    <t>104</t>
  </si>
  <si>
    <t>ŠACHTplast1000400</t>
  </si>
  <si>
    <t>Šachty plastové DN1000, výšky do 400cm</t>
  </si>
  <si>
    <t>1529709401</t>
  </si>
  <si>
    <t>105</t>
  </si>
  <si>
    <t>ŠACHAKUŠ200250</t>
  </si>
  <si>
    <t>Šachta akumulační z prefabrikovaných dílů, světlé půdorysné rozměry 2,0 x 2,5m, výška 4,5m</t>
  </si>
  <si>
    <t>207749348</t>
  </si>
  <si>
    <t>(závazná specifikace viz B. Souhrnná technická zpráva, kap.B.9.1. a výkres D.0.15)</t>
  </si>
  <si>
    <t>(dodávka+montáž+přesun hmot)</t>
  </si>
  <si>
    <t>"dle D.1.01-1 TZ, tab.č.6" 1</t>
  </si>
  <si>
    <t>106</t>
  </si>
  <si>
    <t>POKLD400</t>
  </si>
  <si>
    <t>poklop na vstupní šachty D400 - rám celolitinový samonivelační s tlumící vložkou, víko litino-betonové bez odvětrání</t>
  </si>
  <si>
    <t>996156057</t>
  </si>
  <si>
    <t>Poznámka k položce:_x000D_
Závazná specifikace viz B. Souhrnná technická zpráva.</t>
  </si>
  <si>
    <t>"dle D.1.01-1 TZ, tab.č.7" 161</t>
  </si>
  <si>
    <t>"odp.šachet s biofiltry" -11,00</t>
  </si>
  <si>
    <t>107</t>
  </si>
  <si>
    <t>POKLD400odv</t>
  </si>
  <si>
    <t>poklop na vstupní šachty D400 - rám celolitinový samonivelační s tlumící vložkou, víko litino-betonové s odvětráním</t>
  </si>
  <si>
    <t>1274134811</t>
  </si>
  <si>
    <t>"šachty s biofiltry" 11</t>
  </si>
  <si>
    <t>108</t>
  </si>
  <si>
    <t>POKLD400mriz</t>
  </si>
  <si>
    <t>poklop na vstupní šachty D400 s vtokovou mříží, vč.kalového koše</t>
  </si>
  <si>
    <t>996532614</t>
  </si>
  <si>
    <t>"dle D.1.01-1 TZ, tab.č.7" 11</t>
  </si>
  <si>
    <t>109</t>
  </si>
  <si>
    <t>POKLB125</t>
  </si>
  <si>
    <t>poklop na vstupní šachty B125 - rám litino-betonový s tlumící vložkou, víko litino-betonové bez odvětrání</t>
  </si>
  <si>
    <t>-416691472</t>
  </si>
  <si>
    <t>"dle D.1.01-1 TZ, tab.č.7" 2+14</t>
  </si>
  <si>
    <t>110</t>
  </si>
  <si>
    <t>česl</t>
  </si>
  <si>
    <t>Česlicový žlab</t>
  </si>
  <si>
    <t>2003214461</t>
  </si>
  <si>
    <t>česlicový žlab</t>
  </si>
  <si>
    <t>(závazná specifikace viz D.1-01, str.7)</t>
  </si>
  <si>
    <t>"šachta Š1A, Š1.1 B, Š2 C, Š2 D, Š3 E, Š1 F, Š2 EA, Š1 EA-1" 8</t>
  </si>
  <si>
    <t>8.3</t>
  </si>
  <si>
    <t>Armatury a tvarovky</t>
  </si>
  <si>
    <t>111</t>
  </si>
  <si>
    <t>TVPL250/150</t>
  </si>
  <si>
    <t>odbočka DN250/150 plnostěnná, integrovaný hrdlový spoj, kruhová tuhost min. SN12</t>
  </si>
  <si>
    <t>-544418340</t>
  </si>
  <si>
    <t>112</t>
  </si>
  <si>
    <t>TVPL250/200</t>
  </si>
  <si>
    <t>odbočka DN250/200 plnostěnná, integrovaný hrdlový spoj, kruhová tuhost min. SN12</t>
  </si>
  <si>
    <t>-1034560672</t>
  </si>
  <si>
    <t>113</t>
  </si>
  <si>
    <t>TVPL300/150</t>
  </si>
  <si>
    <t>odbočka DN300/150 plnostěnná, integrovaný hrdlový spoj, kruhová tuhost min. SN12</t>
  </si>
  <si>
    <t>-1197241984</t>
  </si>
  <si>
    <t>114</t>
  </si>
  <si>
    <t>TVPL300/200</t>
  </si>
  <si>
    <t>odbočka DN300/200 plnostěnná, integrovaný hrdlový spoj, kruhová tuhost min. SN12</t>
  </si>
  <si>
    <t>-1107786268</t>
  </si>
  <si>
    <t>8.4</t>
  </si>
  <si>
    <t>Trubní materiál</t>
  </si>
  <si>
    <t>115</t>
  </si>
  <si>
    <t>212755214</t>
  </si>
  <si>
    <t>Trativody z drenážních trubek plastových flexibilních D 100 mm bez lože</t>
  </si>
  <si>
    <t>4236323</t>
  </si>
  <si>
    <t>Trativody bez lože z drenážních trubek plastových flexibilních D 100 mm</t>
  </si>
  <si>
    <t>138,00</t>
  </si>
  <si>
    <t>135,00</t>
  </si>
  <si>
    <t>61,00</t>
  </si>
  <si>
    <t>15,50</t>
  </si>
  <si>
    <t>116</t>
  </si>
  <si>
    <t>TRPL200SN12</t>
  </si>
  <si>
    <t>potrubí DN200 z hladkého (s hladkým vnitřním i vnějším povrchem) PVC/PP materiálu s plnostěnnou stavbou stěny, integrovaný hrdlový spoj vč.těsnění, kruhová tuhost min. SN12</t>
  </si>
  <si>
    <t>-976445131</t>
  </si>
  <si>
    <t>117</t>
  </si>
  <si>
    <t>TRPL250SN8</t>
  </si>
  <si>
    <t>potrubí DN250 z hladkého (s hladkým vnitřním i vnějším povrchem) PVC/PP materiálu s plnostěnnou stavbou stěny, integrovaný hrdlový spoj vč.těsnění, kruhová tuhost min. SN8</t>
  </si>
  <si>
    <t>1516917634</t>
  </si>
  <si>
    <t>118</t>
  </si>
  <si>
    <t>TRPL250SN12</t>
  </si>
  <si>
    <t>potrubí DN250 z hladkého (s hladkým vnitřním i vnějším povrchem) PVC/PP materiálu s plnostěnnou stavbou stěny, integrovaný hrdlový spoj vč.těsnění, kruhová tuhost min. SN12</t>
  </si>
  <si>
    <t>20011938</t>
  </si>
  <si>
    <t>119</t>
  </si>
  <si>
    <t>TRPL300SN8</t>
  </si>
  <si>
    <t>potrubí DN300 z hladkého (s hladkým vnitřním i vnějším povrchem) PVC/PP materiálu s plnostěnnou stavbou stěny, integrovaný hrdlový spoj vč.těsnění, kruhová tuhost min. SN8</t>
  </si>
  <si>
    <t>-1875057281</t>
  </si>
  <si>
    <t>120</t>
  </si>
  <si>
    <t>TRPL300SN12</t>
  </si>
  <si>
    <t>potrubí DN300 z hladkého (s hladkým vnitřním i vnějším povrchem) PVC/PP materiálu s plnostěnnou stavbou stěny, integrovaný hrdlový spoj vč.těsnění, kruhová tuhost min. SN12</t>
  </si>
  <si>
    <t>2004975196</t>
  </si>
  <si>
    <t>Přesun hmot</t>
  </si>
  <si>
    <t>121</t>
  </si>
  <si>
    <t>998276101</t>
  </si>
  <si>
    <t>Přesun hmot pro trubní vedení z trub z plastických hmot otevřený výkop</t>
  </si>
  <si>
    <t>-188981975</t>
  </si>
  <si>
    <t>Přesun hmot pro trubní vedení hloubené z trub z plastických hmot nebo sklolaminátových pro vodovody nebo kanalizace v otevřeném výkopu dopravní vzdálenost do 15 m</t>
  </si>
  <si>
    <t>Komunikace</t>
  </si>
  <si>
    <t>Komunikace - zásypy</t>
  </si>
  <si>
    <t>122</t>
  </si>
  <si>
    <t>-1748973657</t>
  </si>
  <si>
    <t>zásyp štěrkopískem</t>
  </si>
  <si>
    <t>"výkopy" 16275,433</t>
  </si>
  <si>
    <t>"odpočet lože štěrk"  -(937,573+70,98+39,78)</t>
  </si>
  <si>
    <t>"odpočet obsypu" -3867,773</t>
  </si>
  <si>
    <t>"odpočet zásypu zeminou" -1775</t>
  </si>
  <si>
    <t>123</t>
  </si>
  <si>
    <t>583312091</t>
  </si>
  <si>
    <t>kamenivo pro zásypy v komunikacích - štěrkopísek frakce 0-16mm</t>
  </si>
  <si>
    <t>68356698</t>
  </si>
  <si>
    <t>9584,327*2,0541</t>
  </si>
  <si>
    <t>124</t>
  </si>
  <si>
    <t>194761254</t>
  </si>
  <si>
    <t>dovoz materiálu pro zásyp</t>
  </si>
  <si>
    <t>"materiál pro zásyp" 9584,327</t>
  </si>
  <si>
    <t>125</t>
  </si>
  <si>
    <t>1818104739</t>
  </si>
  <si>
    <t>KK</t>
  </si>
  <si>
    <t>Krajské komunikace (živičné)</t>
  </si>
  <si>
    <t>126</t>
  </si>
  <si>
    <t>564761111.01</t>
  </si>
  <si>
    <t>Podklad z kameniva hrubého drceného vel. 0-63 mm tl 200 mm (dodávka+montáž)</t>
  </si>
  <si>
    <t>621073103</t>
  </si>
  <si>
    <t>Podklad nebo kryt z kameniva hrubého drceného vel. 0-63 mm s rozprostřením a zhutněním, po zhutnění tl. 200 mm (dodávka+montáž)</t>
  </si>
  <si>
    <t xml:space="preserve">krajské komunikace </t>
  </si>
  <si>
    <t>dle D.1.01-1 TZ, tab.č.10</t>
  </si>
  <si>
    <t>1628,00*(1,30+0,20*2) +(1,70)*(13+2+1+2+5+20)</t>
  </si>
  <si>
    <t>rozšíření (menší než 1m od okraje):</t>
  </si>
  <si>
    <t>160,00*(0,70+0,60)</t>
  </si>
  <si>
    <t>80,00*(0,60+0,60)</t>
  </si>
  <si>
    <t>105,00*(0,80+0,60)</t>
  </si>
  <si>
    <t>70,00*(0,40+0,60)</t>
  </si>
  <si>
    <t>127</t>
  </si>
  <si>
    <t>564760111.01</t>
  </si>
  <si>
    <t>Podklad z kameniva hrubého drceného vel. 0-32 mm tl 200 mm (dodávka+montáž)</t>
  </si>
  <si>
    <t>-1579381112</t>
  </si>
  <si>
    <t>Podklad nebo kryt z kameniva hrubého drceného vel. 0-32 mm s rozprostřením a zhutněním, po zhutnění tl. 200 mm (dodávka+montáž)</t>
  </si>
  <si>
    <t>1628,00*(1,30+0,40*2) +(1,90)*(13+2+1+2+5+20)</t>
  </si>
  <si>
    <t>160,00*(0,70+0,40)</t>
  </si>
  <si>
    <t>80,00*(0,60+0,40)</t>
  </si>
  <si>
    <t>105,00*(0,80+0,40)</t>
  </si>
  <si>
    <t>70,00*(0,40+0,40))</t>
  </si>
  <si>
    <t>128</t>
  </si>
  <si>
    <t>565156111</t>
  </si>
  <si>
    <t>Asfaltový beton vrstva podkladní ACP 22 (obalované kamenivo OKH) tl 70 mm š do 3 m</t>
  </si>
  <si>
    <t>-2109876749</t>
  </si>
  <si>
    <t>Asfaltový beton vrstva podkladní ACP 22 (obalované kamenivo hrubozrnné - OKH) s rozprostřením a zhutněním v pruhu šířky do 3 m, po zhutnění tl. 70 mm</t>
  </si>
  <si>
    <t>1628,00*(1,30+0,60*2) +(2,10)*(13+2+1+2+5+20)</t>
  </si>
  <si>
    <t>160,00*(0,70+0,20)</t>
  </si>
  <si>
    <t>80,00*(0,60+0,20)</t>
  </si>
  <si>
    <t>105,00*(0,80+0,20)</t>
  </si>
  <si>
    <t>70,00*(0,40+0,20)</t>
  </si>
  <si>
    <t>129</t>
  </si>
  <si>
    <t>573211112</t>
  </si>
  <si>
    <t>Postřik živičný spojovací z asfaltu v množství 0,70 kg/m2</t>
  </si>
  <si>
    <t>-1609221260</t>
  </si>
  <si>
    <t>Postřik spojovací PS bez posypu kamenivem z asfaltu silničního, v množství 0,70 kg/m2</t>
  </si>
  <si>
    <t>1628,00*(1,30+0,80*2) +(2,30)*(13+2+1+2+5+20)</t>
  </si>
  <si>
    <t>160,00*(0,70+0,0)</t>
  </si>
  <si>
    <t>80,00*(0,60+0,0)</t>
  </si>
  <si>
    <t>105,00*(0,80+0,0)</t>
  </si>
  <si>
    <t>70,00*(0,40+0,0)</t>
  </si>
  <si>
    <t>130</t>
  </si>
  <si>
    <t>577155132</t>
  </si>
  <si>
    <t>Asfaltový beton vrstva ložní ACL 16 (ABH) tl 60 mm š do 3 m z modifikovaného asfaltu</t>
  </si>
  <si>
    <t>1183053568</t>
  </si>
  <si>
    <t>Asfaltový beton vrstva ložní ACL 16 (ABH) s rozprostřením a zhutněním z modifikovaného asfaltu v pruhu šířky do 3 m, po zhutnění tl. 60 mm</t>
  </si>
  <si>
    <t>131</t>
  </si>
  <si>
    <t>573211106</t>
  </si>
  <si>
    <t>Postřik živičný spojovací z asfaltu v množství 0,20 kg/m2</t>
  </si>
  <si>
    <t>1106596659</t>
  </si>
  <si>
    <t>Postřik spojovací PS bez posypu kamenivem z asfaltu silničního, v množství 0,20 kg/m2</t>
  </si>
  <si>
    <t>"dle D.1.01-1 TZ, tab.č.12" 9935,00</t>
  </si>
  <si>
    <t>132</t>
  </si>
  <si>
    <t>577144131</t>
  </si>
  <si>
    <t>Asfaltový beton vrstva obrusná ACO 11 (ABS) tř. I tl 50 mm š do 3 m z modifikovaného asfaltu</t>
  </si>
  <si>
    <t>-1438060017</t>
  </si>
  <si>
    <t>Asfaltový beton vrstva obrusná ACO 11 (ABS) s rozprostřením a se zhutněním z modifikovaného asfaltu v pruhu šířky do 3 m, po zhutnění tl. 50 mm</t>
  </si>
  <si>
    <t>133</t>
  </si>
  <si>
    <t>UTES-KK</t>
  </si>
  <si>
    <t>Pružná asfaltová zálivka - utěsnění styku starého a nového krytu vozovky (prac.spáry proříznuty do hl.min. 25mm) (dodávka+montáž)</t>
  </si>
  <si>
    <t>824093061</t>
  </si>
  <si>
    <t>"stoka A" 570,00</t>
  </si>
  <si>
    <t>"stoka AA" 105,00</t>
  </si>
  <si>
    <t>"stoka B" 350,00</t>
  </si>
  <si>
    <t>"stoka AB-1" 40,00</t>
  </si>
  <si>
    <t>"stoka AE" 240,00</t>
  </si>
  <si>
    <t>134</t>
  </si>
  <si>
    <t>PROVIZ-KK</t>
  </si>
  <si>
    <t>Provizorní oprava krajské komunikace asfalt</t>
  </si>
  <si>
    <t>1680314527</t>
  </si>
  <si>
    <t>ve složení:</t>
  </si>
  <si>
    <t>- spojovací asfaltový postřik 0,2kg/m2</t>
  </si>
  <si>
    <t>- asfaltový beton pro obrusné vrstvy ACO11+  tl.5cm</t>
  </si>
  <si>
    <t>vč.případného doplňování poklesů</t>
  </si>
  <si>
    <t>krajská komunikace asfalt-provizorní oprava</t>
  </si>
  <si>
    <t>"dle D.1.02,3,4-1 TZ, tab.č.12" 9935,00</t>
  </si>
  <si>
    <t>135</t>
  </si>
  <si>
    <t>113202111</t>
  </si>
  <si>
    <t>Vytrhání obrub krajníků obrubníků stojatých</t>
  </si>
  <si>
    <t>863299681</t>
  </si>
  <si>
    <t>Vytrhání obrub s vybouráním lože, s přemístěním hmot na skládku na vzdálenost do 3 m nebo s naložením na dopravní prostředek z krajníků nebo obrubníků stojatých</t>
  </si>
  <si>
    <t>136</t>
  </si>
  <si>
    <t>916131213</t>
  </si>
  <si>
    <t>Osazení silničního obrubníku betonového stojatého s boční opěrou do lože z betonu prostého</t>
  </si>
  <si>
    <t>-1224899682</t>
  </si>
  <si>
    <t>Osazení silničního obrubníku betonového se zřízením lože, s vyplněním a zatřením spár cementovou maltou stojatého s boční opěrou z betonu prostého, do lože z betonu prostého</t>
  </si>
  <si>
    <t>použity stávající obrubníky (jejich hmotnost pro přesun hmot započtena v položce)</t>
  </si>
  <si>
    <t>430,00</t>
  </si>
  <si>
    <t>137</t>
  </si>
  <si>
    <t>979024443</t>
  </si>
  <si>
    <t>Očištění vybouraných obrubníků a krajníků silničních</t>
  </si>
  <si>
    <t>-1182159612</t>
  </si>
  <si>
    <t>Očištění vybouraných prvků komunikací od spojovacího materiálu s odklizením a uložením očištěných hmot a spojovacího materiálu na skládku na vzdálenost do 10 m obrubníků a krajníků, vybouraných z jakéhokoliv lože a s jakoukoliv výplní spár silničních</t>
  </si>
  <si>
    <t>138</t>
  </si>
  <si>
    <t>113201111</t>
  </si>
  <si>
    <t>Vytrhání obrub chodníkových ležatých</t>
  </si>
  <si>
    <t>-26389229</t>
  </si>
  <si>
    <t>Vytrhání obrub s vybouráním lože, s přemístěním hmot na skládku na vzdálenost do 3 m nebo s naložením na dopravní prostředek chodníkových ležatých</t>
  </si>
  <si>
    <t>139</t>
  </si>
  <si>
    <t>916231213</t>
  </si>
  <si>
    <t>Osazení chodníkového obrubníku betonového stojatého s boční opěrou do lože z betonu prostého</t>
  </si>
  <si>
    <t>-1220807626</t>
  </si>
  <si>
    <t>Osazení chodníkového obrubníku betonového se zřízením lože, s vyplněním a zatřením spár cementovou maltou stojatého s boční opěrou z betonu prostého, do lože z betonu prostého</t>
  </si>
  <si>
    <t>180,00</t>
  </si>
  <si>
    <t>140</t>
  </si>
  <si>
    <t>979024442</t>
  </si>
  <si>
    <t>Očištění vybouraných obrubníků a krajníků chodníkových</t>
  </si>
  <si>
    <t>-640276163</t>
  </si>
  <si>
    <t>Očištění vybouraných prvků komunikací od spojovacího materiálu s odklizením a uložením očištěných hmot a spojovacího materiálu na skládku na vzdálenost do 10 m obrubníků a krajníků, vybouraných z jakéhokoliv lože a s jakoukoliv výplní spár chodníkových</t>
  </si>
  <si>
    <t>141</t>
  </si>
  <si>
    <t>998225111</t>
  </si>
  <si>
    <t>Přesun hmot pro pozemní komunikace s krytem z kamene, monolitickým betonovým nebo živičným</t>
  </si>
  <si>
    <t>1221237531</t>
  </si>
  <si>
    <t>Přesun hmot pro komunikace s krytem z kameniva, monolitickým betonovým nebo živičným dopravní vzdálenost do 200 m jakékoliv délky objektu</t>
  </si>
  <si>
    <t>MK</t>
  </si>
  <si>
    <t>Místní komunikace</t>
  </si>
  <si>
    <t>142</t>
  </si>
  <si>
    <t>564251111</t>
  </si>
  <si>
    <t>Podklad nebo podsyp ze štěrkopísku ŠP tl 150 mm</t>
  </si>
  <si>
    <t>748901748</t>
  </si>
  <si>
    <t>Podklad nebo podsyp ze štěrkopísku ŠP s rozprostřením, vlhčením a zhutněním, po zhutnění tl. 150 mm</t>
  </si>
  <si>
    <t>místní komunikace asfalt</t>
  </si>
  <si>
    <t>dle D.1.01-1 TZ, tab.č.13</t>
  </si>
  <si>
    <t>1245,50*(1,30+0,20*2) +(1,70)*(2+1+4+11+1+2+3+3+4+2+5+7+5+5)</t>
  </si>
  <si>
    <t>143</t>
  </si>
  <si>
    <t>565231112</t>
  </si>
  <si>
    <t>Podklad ze štěrku částečně zpevněného cementovou maltou ŠCM tl 200 mm</t>
  </si>
  <si>
    <t>910152331</t>
  </si>
  <si>
    <t>Podklad ze štěrku částečně zpevněného cementovou maltou ŠCM s rozprostřením a s hutněním, po zhutnění tl. 200 mm</t>
  </si>
  <si>
    <t>"místní komunikace asfalt" 2210,85</t>
  </si>
  <si>
    <t>144</t>
  </si>
  <si>
    <t>573111114</t>
  </si>
  <si>
    <t>Postřik živičný infiltrační s posypem z asfaltu množství 2 kg/m2</t>
  </si>
  <si>
    <t>523654895</t>
  </si>
  <si>
    <t>Postřik infiltrační PI z asfaltu silničního s posypem kamenivem, v množství 2,00 kg/m2</t>
  </si>
  <si>
    <t>145</t>
  </si>
  <si>
    <t>565135111</t>
  </si>
  <si>
    <t>Asfaltový beton vrstva podkladní ACP 16 (obalované kamenivo OKS) tl 50 mm š do 3 m</t>
  </si>
  <si>
    <t>-515284215</t>
  </si>
  <si>
    <t>Asfaltový beton vrstva podkladní ACP 16 (obalované kamenivo střednězrnné - OKS) s rozprostřením a zhutněním v pruhu šířky do 3 m, po zhutnění tl. 50 mm</t>
  </si>
  <si>
    <t>146</t>
  </si>
  <si>
    <t>573211109</t>
  </si>
  <si>
    <t>Postřik živičný spojovací z asfaltu v množství 0,50 kg/m2</t>
  </si>
  <si>
    <t>-672692147</t>
  </si>
  <si>
    <t>Postřik spojovací PS bez posypu kamenivem z asfaltu silničního, v množství 0,50 kg/m2</t>
  </si>
  <si>
    <t>147</t>
  </si>
  <si>
    <t>1244611553</t>
  </si>
  <si>
    <t>148</t>
  </si>
  <si>
    <t>UTES-MK</t>
  </si>
  <si>
    <t>Živičná zálivka - utěsnění styku starého a nového krytu vozovky (prac.spáry proříznuty do hl.min. 25mm) (dodávka+montáž)</t>
  </si>
  <si>
    <t>-1287892421</t>
  </si>
  <si>
    <t>1245,50*2 +(1,40)*(2+1+4+11+1+2+3+3+4+2+5+7+5+5)</t>
  </si>
  <si>
    <t>149</t>
  </si>
  <si>
    <t>PROVIZ-MK</t>
  </si>
  <si>
    <t>Provizorní oprava místní komunikace</t>
  </si>
  <si>
    <t>-1606401894</t>
  </si>
  <si>
    <t>- spojovací postřik 0,5kg/m2</t>
  </si>
  <si>
    <t>- asfaltový recykláž tl.5cm</t>
  </si>
  <si>
    <t>místní komunikace asfalt-provizorní oprava</t>
  </si>
  <si>
    <t>2210,85</t>
  </si>
  <si>
    <t>150</t>
  </si>
  <si>
    <t>K-PM45</t>
  </si>
  <si>
    <t>Bourání+obnova komunikace penetrační makadam (celková tl.konstrukce 45cm)</t>
  </si>
  <si>
    <t>1244926666</t>
  </si>
  <si>
    <t>vč.přesunu hmot, odvozu suti na skládku a poplatku za skládku suti</t>
  </si>
  <si>
    <t>- penetrační makadam tl.10cm</t>
  </si>
  <si>
    <t>- štěrk tl.20cm</t>
  </si>
  <si>
    <t>- štěrkopísek tl.15cm</t>
  </si>
  <si>
    <t>50,00*(1,30+0,20*2) +(1,70)*4</t>
  </si>
  <si>
    <t>151</t>
  </si>
  <si>
    <t>K-KS15</t>
  </si>
  <si>
    <t>Bourání+obnova štěrkové komunikace (celková tl.konstrukce 15cm)</t>
  </si>
  <si>
    <t>-1968013690</t>
  </si>
  <si>
    <t>- posyp podkladu kamenivem drceným v množství do 35 kg/m2 se zavibrováním</t>
  </si>
  <si>
    <t>- vibrovaný štěrk fr. 32/63 mm tl.15cm</t>
  </si>
  <si>
    <t>696,550*(1,30+0,20*2)+(1,70)*(5+3+2+4+3+2+1+3+8+1)</t>
  </si>
  <si>
    <t>152</t>
  </si>
  <si>
    <t>K-KV_ŽK44</t>
  </si>
  <si>
    <t>Bourání+obnova vjezdu - žulové kostky (celková tl.konstrukce 44cm)</t>
  </si>
  <si>
    <t>355046084</t>
  </si>
  <si>
    <t>ve složení</t>
  </si>
  <si>
    <t>- žulová kostka původní 10x10x10 cm tl.10cm</t>
  </si>
  <si>
    <t>- kamenivo drcené frakce 4/8 mm tl.4cm</t>
  </si>
  <si>
    <t>- beton C8/10 tl.15cm</t>
  </si>
  <si>
    <t>dle D.1.01-1 TZ, tab.č.14</t>
  </si>
  <si>
    <t>12,00*(1,30+0,50*2)</t>
  </si>
  <si>
    <t>153</t>
  </si>
  <si>
    <t>K-KV_ZD42</t>
  </si>
  <si>
    <t>Bourání+obnova vjezdu - zámková dlažba (celková tl.konstrukce 42cm)</t>
  </si>
  <si>
    <t>1705334090</t>
  </si>
  <si>
    <t>- zámková betonová dlažba původní tl.8cm</t>
  </si>
  <si>
    <t>19,00*(1,30+0,50*2)</t>
  </si>
  <si>
    <t>154</t>
  </si>
  <si>
    <t>K-KV_BDL40</t>
  </si>
  <si>
    <t>Bourání+obnova vjezdu - betonová dlažba (celková tl.konstrukce 40cm)</t>
  </si>
  <si>
    <t>-1681579492</t>
  </si>
  <si>
    <t>- betonová dlažba původní tl.6cm</t>
  </si>
  <si>
    <t>- kamenivo drcené frakce 4/8mm tl.4cm</t>
  </si>
  <si>
    <t>20,00*(1,30+0,50*2)</t>
  </si>
  <si>
    <t>155</t>
  </si>
  <si>
    <t>K-CHZD24</t>
  </si>
  <si>
    <t>Bourání+obnova chodníku - zámková dlažba (celková tl.konstrukce 24cm)</t>
  </si>
  <si>
    <t>-505923062</t>
  </si>
  <si>
    <t>- zámková betonová dlažba původní tl.6cm</t>
  </si>
  <si>
    <t>- kamenivo drcené frakce 4/8 mm tl.3cm</t>
  </si>
  <si>
    <t>- kamenivo drcené frakce 8/16 tl.15cm</t>
  </si>
  <si>
    <t>88,50*(1,30+0,50*2)</t>
  </si>
  <si>
    <t>156</t>
  </si>
  <si>
    <t>K-CH_BD23</t>
  </si>
  <si>
    <t>Bourání+obnova chodníku - betonová dlažba (celková tl.konstrukce 23cm)</t>
  </si>
  <si>
    <t>1305135128</t>
  </si>
  <si>
    <t>- betonové dlaždice původní tl.4cm</t>
  </si>
  <si>
    <t>- písek tl.4cm</t>
  </si>
  <si>
    <t>- štěrkodrť tl.15cm</t>
  </si>
  <si>
    <t>5,00*(1,30+0,50*2)</t>
  </si>
  <si>
    <t>157</t>
  </si>
  <si>
    <t>768176416</t>
  </si>
  <si>
    <t>158</t>
  </si>
  <si>
    <t>1616414718</t>
  </si>
  <si>
    <t>150,00</t>
  </si>
  <si>
    <t>159</t>
  </si>
  <si>
    <t>-570301418</t>
  </si>
  <si>
    <t>160</t>
  </si>
  <si>
    <t>1437895106</t>
  </si>
  <si>
    <t>161</t>
  </si>
  <si>
    <t>-1875154078</t>
  </si>
  <si>
    <t>100,00</t>
  </si>
  <si>
    <t>162</t>
  </si>
  <si>
    <t>-1345512002</t>
  </si>
  <si>
    <t>163</t>
  </si>
  <si>
    <t>-622822482</t>
  </si>
  <si>
    <t>KB</t>
  </si>
  <si>
    <t>Komunikace - bourání</t>
  </si>
  <si>
    <t>KKb</t>
  </si>
  <si>
    <t>Krajské komunikace (živičné) - bourání</t>
  </si>
  <si>
    <t>164</t>
  </si>
  <si>
    <t>113107222</t>
  </si>
  <si>
    <t>Odstranění podkladu z kameniva drceného tl 200 mm strojně pl přes 200 m2</t>
  </si>
  <si>
    <t>-1448860079</t>
  </si>
  <si>
    <t>Odstranění podkladů nebo krytů strojně plochy jednotlivě přes 200 m2 s přemístěním hmot na skládku na vzdálenost do 20 m nebo s naložením na dopravní prostředek z kameniva hrubého drceného, o tl. vrstvy přes 100 do 200 mm</t>
  </si>
  <si>
    <t>165</t>
  </si>
  <si>
    <t>1129070033</t>
  </si>
  <si>
    <t>166</t>
  </si>
  <si>
    <t>113107221</t>
  </si>
  <si>
    <t>Odstranění podkladu z kameniva drceného tl 100 mm strojně pl přes 200 m2</t>
  </si>
  <si>
    <t>-1349289736</t>
  </si>
  <si>
    <t>Odstranění podkladů nebo krytů strojně plochy jednotlivě přes 200 m2 s přemístěním hmot na skládku na vzdálenost do 20 m nebo s naložením na dopravní prostředek z kameniva hrubého drceného, o tl. vrstvy do 100 mm</t>
  </si>
  <si>
    <t>167</t>
  </si>
  <si>
    <t>113107242</t>
  </si>
  <si>
    <t>Odstranění podkladu živičného tl 100 mm strojně pl přes 200 m2</t>
  </si>
  <si>
    <t>-527496800</t>
  </si>
  <si>
    <t>Odstranění podkladů nebo krytů strojně plochy jednotlivě přes 200 m2 s přemístěním hmot na skládku na vzdálenost do 20 m nebo s naložením na dopravní prostředek živičných, o tl. vrstvy přes 50 do 100 mm</t>
  </si>
  <si>
    <t>168</t>
  </si>
  <si>
    <t>919735112</t>
  </si>
  <si>
    <t>Řezání stávajícího živičného krytu hl do 100 mm</t>
  </si>
  <si>
    <t>-1215274148</t>
  </si>
  <si>
    <t>Řezání stávajícího živičného krytu nebo podkladu hloubky přes 50 do 100 mm</t>
  </si>
  <si>
    <t>1628,00*2 +(1,40)*(13+2+1+2+5+20)</t>
  </si>
  <si>
    <t>169</t>
  </si>
  <si>
    <t>113154223</t>
  </si>
  <si>
    <t>Frézování živičného krytu tl 50 mm pruh š 1 m pl do 1000 m2 bez překážek v trase</t>
  </si>
  <si>
    <t>288641898</t>
  </si>
  <si>
    <t>Frézování živičného podkladu nebo krytu s naložením na dopravní prostředek plochy přes 500 do 1 000 m2 bez překážek v trase pruhu šířky do 1 m, tloušťky vrstvy 50 mm</t>
  </si>
  <si>
    <t>170</t>
  </si>
  <si>
    <t>580532887</t>
  </si>
  <si>
    <t>171</t>
  </si>
  <si>
    <t>997221551</t>
  </si>
  <si>
    <t>Vodorovná doprava suti ze sypkých materiálů do 1 km</t>
  </si>
  <si>
    <t>-1016367574</t>
  </si>
  <si>
    <t>Vodorovná doprava suti bez naložení, ale se složením a s hrubým urovnáním ze sypkých materiálů, na vzdálenost do 1 km</t>
  </si>
  <si>
    <t>"kam.drcené tl.20cm" 3361,70*0,290</t>
  </si>
  <si>
    <t>"kam.drcené tl.20cm" 3882,50*0,290</t>
  </si>
  <si>
    <t>"kam.drcené tl.10cm" 4515,30*0,170</t>
  </si>
  <si>
    <t>"živice tl.10cm" 5092,10*0,220</t>
  </si>
  <si>
    <t>"živice fréz.tl.5cm" 9935,00*0,128</t>
  </si>
  <si>
    <t>krajské komunikace-provizorní oprava</t>
  </si>
  <si>
    <t>"živice tl.5cm" 9935,00*0,128</t>
  </si>
  <si>
    <t>172</t>
  </si>
  <si>
    <t>997221559</t>
  </si>
  <si>
    <t>Příplatek ZKD 1 km u vodorovné dopravy suti ze sypkých materiálů</t>
  </si>
  <si>
    <t>-827940417</t>
  </si>
  <si>
    <t>Vodorovná doprava suti bez naložení, ale se složením a s hrubým urovnáním Příplatek k ceně za každý další i započatý 1 km přes 1 km</t>
  </si>
  <si>
    <t>6532,041*16</t>
  </si>
  <si>
    <t>173</t>
  </si>
  <si>
    <t>997221845</t>
  </si>
  <si>
    <t>Poplatek za uložení na skládce (skládkovné) odpadu asfaltového bez dehtu kód odpadu 170 302</t>
  </si>
  <si>
    <t>-1043275528</t>
  </si>
  <si>
    <t>Poplatek za uložení stavebního odpadu na skládce (skládkovné) asfaltového bez obsahu dehtu zatříděného do Katalogu odpadů pod kódem 170 302</t>
  </si>
  <si>
    <t>174</t>
  </si>
  <si>
    <t>997221855</t>
  </si>
  <si>
    <t>Poplatek za uložení na skládce (skládkovné) zeminy a kameniva kód odpadu 170 504</t>
  </si>
  <si>
    <t>-1934981618</t>
  </si>
  <si>
    <t>MKb</t>
  </si>
  <si>
    <t>Místní komunikace - bourání</t>
  </si>
  <si>
    <t>175</t>
  </si>
  <si>
    <t>113107224</t>
  </si>
  <si>
    <t>Odstranění podkladu z kameniva drceného tl 400 mm strojně pl přes 200 m2</t>
  </si>
  <si>
    <t>-70979468</t>
  </si>
  <si>
    <t>Odstranění podkladů nebo krytů strojně plochy jednotlivě přes 200 m2 s přemístěním hmot na skládku na vzdálenost do 20 m nebo s naložením na dopravní prostředek z kameniva hrubého drceného, o tl. vrstvy přes 300 do 400 mm</t>
  </si>
  <si>
    <t>176</t>
  </si>
  <si>
    <t>319505285</t>
  </si>
  <si>
    <t>177</t>
  </si>
  <si>
    <t>1593375522</t>
  </si>
  <si>
    <t>"místní komunikace asfalt-provizorní oprava" 2210,85</t>
  </si>
  <si>
    <t>178</t>
  </si>
  <si>
    <t>919735111</t>
  </si>
  <si>
    <t>Řezání stávajícího živičného krytu hl do 50 mm</t>
  </si>
  <si>
    <t>-1562100511</t>
  </si>
  <si>
    <t>Řezání stávajícího živičného krytu nebo podkladu hloubky do 50 mm</t>
  </si>
  <si>
    <t>dle D.1.02,3,4-1 TZ, tab.č.13</t>
  </si>
  <si>
    <t>179</t>
  </si>
  <si>
    <t>-1549975578</t>
  </si>
  <si>
    <t>"podklady" 2210,85*0,580</t>
  </si>
  <si>
    <t>"živice" 2210,85*0,128</t>
  </si>
  <si>
    <t>180</t>
  </si>
  <si>
    <t>-1568926577</t>
  </si>
  <si>
    <t>1848,271*16</t>
  </si>
  <si>
    <t>181</t>
  </si>
  <si>
    <t>-1071494874</t>
  </si>
  <si>
    <t>182</t>
  </si>
  <si>
    <t>-1959936435</t>
  </si>
  <si>
    <t>Ostatní</t>
  </si>
  <si>
    <t>183</t>
  </si>
  <si>
    <t>DP01</t>
  </si>
  <si>
    <t>Zřízení + odstranění dočasných přechodů v průběhu stavby, resp.zajištění výkopu</t>
  </si>
  <si>
    <t>kmpl</t>
  </si>
  <si>
    <t>1538054665</t>
  </si>
  <si>
    <t>184</t>
  </si>
  <si>
    <t>Ost-0102</t>
  </si>
  <si>
    <t>Obnova stávajících plotových zídek při jejich narušení</t>
  </si>
  <si>
    <t>1422596126</t>
  </si>
  <si>
    <t>- dodávka+montáž veškerého materiálu</t>
  </si>
  <si>
    <t>- přesun hmot</t>
  </si>
  <si>
    <t>- odvoz suti na skládku vč.poplatku za skládku</t>
  </si>
  <si>
    <t>250,00</t>
  </si>
  <si>
    <t>185</t>
  </si>
  <si>
    <t>Ost-0103</t>
  </si>
  <si>
    <t>Obnova stávající kamenné zdi</t>
  </si>
  <si>
    <t>-1398944460</t>
  </si>
  <si>
    <t>- rozebrání</t>
  </si>
  <si>
    <t>- obnova (dodávka+montáž veškerého materiálu)</t>
  </si>
  <si>
    <t>35,00</t>
  </si>
  <si>
    <t>186</t>
  </si>
  <si>
    <t>Statbud</t>
  </si>
  <si>
    <t>Statické zajištění budov</t>
  </si>
  <si>
    <t>-1800057780</t>
  </si>
  <si>
    <t>Přesné provedení dle Souhrnné technické zprávy, kap.B.9.14</t>
  </si>
  <si>
    <t>dle D.1.01-1 TZ, tab.č.24</t>
  </si>
  <si>
    <t>- ohradní zídka - dl.cca 26,0m</t>
  </si>
  <si>
    <t>- budova dl.cca 10,0m</t>
  </si>
  <si>
    <t>- budova dl.cca 12,0m</t>
  </si>
  <si>
    <t>187</t>
  </si>
  <si>
    <t>Statsl</t>
  </si>
  <si>
    <t xml:space="preserve">Statické zajištění sloupů NN pomocí mikropilot a želbet převázky </t>
  </si>
  <si>
    <t>-1568120623</t>
  </si>
  <si>
    <t>Přesné provedení dle Souhrnné technické zprávy, kap.B.9.15</t>
  </si>
  <si>
    <t>"dle D.1.01-1 TZ, tab.č.23" 2</t>
  </si>
  <si>
    <t>POS</t>
  </si>
  <si>
    <t>Přeložky a ochrana podzemních sítí</t>
  </si>
  <si>
    <t>188</t>
  </si>
  <si>
    <t>PřelKan</t>
  </si>
  <si>
    <t>Přeložka kanalizace "PřK"</t>
  </si>
  <si>
    <t>-944834681</t>
  </si>
  <si>
    <t>z trub plastových DN400</t>
  </si>
  <si>
    <t>kompletní provedení:</t>
  </si>
  <si>
    <t>- zemní práce vč.pažení</t>
  </si>
  <si>
    <t>- odvoz přebytečné zeminy na skládku vč.poplatku za skládku</t>
  </si>
  <si>
    <t>- lože a obsyp potrubí ze štěrkopísku</t>
  </si>
  <si>
    <t>- zásyp štěrkodrtí</t>
  </si>
  <si>
    <t>- potrubí plastové DN400 dl.53,0m</t>
  </si>
  <si>
    <t>- úprava terénu-místní komunikace asfalt (skladba a provedení dle výkresu D.0.17)</t>
  </si>
  <si>
    <t xml:space="preserve">  vč.odvozu suti na skládku a poplatku za skládku suti</t>
  </si>
  <si>
    <t>- vybourání potrubí DN500 dl.37,0m</t>
  </si>
  <si>
    <t>Do celkové ceny zahrnout:</t>
  </si>
  <si>
    <t>- kanalizační šachty betonové DN800 - 2ks</t>
  </si>
  <si>
    <t>- poklop D400 s vtokovou mříží a kalovým košem - 2ks</t>
  </si>
  <si>
    <t>- uliční dešťová vpusť - 1ks</t>
  </si>
  <si>
    <t>- přepojení, dopojení přípojek (4ks) - dl. 4,0m</t>
  </si>
  <si>
    <t>- přípojka k uliční vpusti (1ks) - dl. 1,0m</t>
  </si>
  <si>
    <t>Přesné provedení dle Projektové dokumentace - B. Souhrnná technická zpráva, kap.B.9.10</t>
  </si>
  <si>
    <t>a D.1.01-1 Technická zpráva, kap.1.g)</t>
  </si>
  <si>
    <t>Rozsah je orientační vzhledem k tomu, že v daném úseku není</t>
  </si>
  <si>
    <t>jasný průběh stávajících inženýrských sítí.</t>
  </si>
  <si>
    <t>Přesný rozsah bude upřesněn až po nasondování stávajícího potrubí na staveništi.</t>
  </si>
  <si>
    <t>"dle D.1.01-1 TZ, tab.č.16" 53,00</t>
  </si>
  <si>
    <t>189</t>
  </si>
  <si>
    <t>OprKan400</t>
  </si>
  <si>
    <t>Oprava kanalizace DN400</t>
  </si>
  <si>
    <t>471859981</t>
  </si>
  <si>
    <t>- potrubí plastové DN400 dl.125,0m</t>
  </si>
  <si>
    <t>- vybourání potrubí DN400 dl.125,0m</t>
  </si>
  <si>
    <t>- kanalizační šachty betonové DN1000 - 3ks</t>
  </si>
  <si>
    <t>- poklop D400 s vtokovou mříží a kalovým košem - 3ks</t>
  </si>
  <si>
    <t>"dle D.1.01-1 TZ, tab.č.17" 125,00</t>
  </si>
  <si>
    <t>190</t>
  </si>
  <si>
    <t>OprKan500</t>
  </si>
  <si>
    <t>Oprava kanalizace DN500</t>
  </si>
  <si>
    <t>1897191011</t>
  </si>
  <si>
    <t>z trub plastových DN500</t>
  </si>
  <si>
    <t>- potrubí plastové DN500 dl.50,0m</t>
  </si>
  <si>
    <t>- vybourání potrubí DN500 dl.50,0m</t>
  </si>
  <si>
    <t>- kanalizační šachty betonové DN1000 - 4ks</t>
  </si>
  <si>
    <t>- poklop D400 - 1ks</t>
  </si>
  <si>
    <t>- přepojení, dopojení přípojek (5ks) - dl. 5,0m</t>
  </si>
  <si>
    <t>"dle D.1.01-1 TZ, tab.č.17" 50,00</t>
  </si>
  <si>
    <t>191</t>
  </si>
  <si>
    <t>Zatrub400</t>
  </si>
  <si>
    <t>Zatrubnění příkopu DN400</t>
  </si>
  <si>
    <t>419414171</t>
  </si>
  <si>
    <t>- lože pod potrubí z betonu, vč.podkladních prahů</t>
  </si>
  <si>
    <t>- obsyp potrubí ze štěrkopísku</t>
  </si>
  <si>
    <t>- zásyp zeminou</t>
  </si>
  <si>
    <t>- potrubí plastové DN400 dl.401,0m</t>
  </si>
  <si>
    <t>- úprava terénu-ornice</t>
  </si>
  <si>
    <t>- kanalizační šachty betonové DN1000 - 10ks</t>
  </si>
  <si>
    <t>- kanalizační šachty betonové spadišťové DN1000 - 1ks</t>
  </si>
  <si>
    <t>- poklop B125 - 11ks</t>
  </si>
  <si>
    <t>- poklop D400 - 2ks</t>
  </si>
  <si>
    <t>- napojení do stávající kanalizace - 1ks</t>
  </si>
  <si>
    <t>Přesné provedení dle Projektové dokumentace - B. Souhrnná technická zpráva, kap.B.9.11</t>
  </si>
  <si>
    <t>a D.1.01-1 Technická zpráva, kap.1.h)</t>
  </si>
  <si>
    <t>"dle D.1.01-1 TZ, tab.č.18" 401,00</t>
  </si>
  <si>
    <t>192</t>
  </si>
  <si>
    <t>PřelVod</t>
  </si>
  <si>
    <t>Přeložka vodovodu "PřV"</t>
  </si>
  <si>
    <t>398118625</t>
  </si>
  <si>
    <t>z potrubí polyetylénového PE100+  RC SDR 11 s ochranným pláštěm, tlakové třídy PN 16</t>
  </si>
  <si>
    <t>- potrubí plastové polyetylénové De90 dl.16,0m</t>
  </si>
  <si>
    <t>- vybourání potrubí De90 dl.16,0m</t>
  </si>
  <si>
    <t>- přepojení, dopojení přípojek (2ks) - dl. 2,0m</t>
  </si>
  <si>
    <t>Přesné provedení dle Projektové dokumentace - B. Souhrnná technická zpráva, kap.B.9.8</t>
  </si>
  <si>
    <t>a D.1.01-1 Technická zpráva, kap.1.j)</t>
  </si>
  <si>
    <t>"dle D.1.01-1 TZ, tab.č.20" 16,00</t>
  </si>
  <si>
    <t>193</t>
  </si>
  <si>
    <t>PřelVodbypass</t>
  </si>
  <si>
    <t>Přeložka vodovodu "PřV" - náhradní zásobování pitnou vodou</t>
  </si>
  <si>
    <t>1591967477</t>
  </si>
  <si>
    <t>z potrubí PE 100+ RC, De110x10,0; SDR 11, PN 16 - dl.26,0m</t>
  </si>
  <si>
    <t>(dodávka+montáž+přesun hmot+demontáž)</t>
  </si>
  <si>
    <t>- potrubí PE 100+ RC, De32x3,0; SDR 11, PN 16 - dl.16,0m</t>
  </si>
  <si>
    <t>- T - kus 110/63 - redukovaný T-kus (elektrotvarovka) - 2ks</t>
  </si>
  <si>
    <t>- redukce De 63/32 (elektrotvarovka) - 2ks</t>
  </si>
  <si>
    <t>- koleno 90° pro PE potrubí De 110 (elektrotvarovka) - 8ks</t>
  </si>
  <si>
    <t>- přírubový spoj s jištěním proti posunu pro PE potrubí DN 100/ DE 90 - 2ks</t>
  </si>
  <si>
    <t>- přírubový spoj s jištěním proti posunu pro PE potrubí DN 100/ DE 110 - 2ks</t>
  </si>
  <si>
    <t>- svěrná spojka De32/1" - 2ks</t>
  </si>
  <si>
    <t>- šoupátko DN 100 (litina) - 2ks</t>
  </si>
  <si>
    <t>- šoupátko DN 1" (DN 25) pro VČP - 2ks</t>
  </si>
  <si>
    <t>"dle D.1.01-1 TZ, tab.č.21" 26,00</t>
  </si>
  <si>
    <t>194</t>
  </si>
  <si>
    <t>PřelPlyn01</t>
  </si>
  <si>
    <t>Přeložka STL plynovodu</t>
  </si>
  <si>
    <t>1389388782</t>
  </si>
  <si>
    <t>z potrubí PE100 SDR11 De63mm</t>
  </si>
  <si>
    <t>- potrubí PE100 SDR11 De63 dl.16,5m vč.tlakové zkoušky</t>
  </si>
  <si>
    <t>- signalizační vodič</t>
  </si>
  <si>
    <t>- výstražná fólie</t>
  </si>
  <si>
    <t>- vybourání potrubí De63 dl.16,5m</t>
  </si>
  <si>
    <t>- přepojení, dopojení přípojek (1ks) - dl. 1,0m</t>
  </si>
  <si>
    <t>Přesné provedení dle Projektové dokumentace - příloha D.1.01/7 Přeložka STL plynovodu</t>
  </si>
  <si>
    <t>"dle D.1.01-1 TZ, tab.č.22" 16,50</t>
  </si>
  <si>
    <t>02 - SO01 Gravitační kanalizace, vč.objektů - kanal.příp.na veř.prostranství (VČP)-zárodky</t>
  </si>
  <si>
    <t xml:space="preserve">    BT - Bezvýkopová technologie</t>
  </si>
  <si>
    <t>"120 dnů x 86,4 m3 (1 l/s/den)" 60*86,40</t>
  </si>
  <si>
    <t>"bude upřesněno dle skutečnosti" 60</t>
  </si>
  <si>
    <t>"kanalizace" 1,50*2,00*15,00</t>
  </si>
  <si>
    <t>"kabel" 1,20*2,00*95,00</t>
  </si>
  <si>
    <t>"ocel" 1,20*2,00*80,00</t>
  </si>
  <si>
    <t>183,00*1,10*0,10</t>
  </si>
  <si>
    <t>45,00*1,10*3,30</t>
  </si>
  <si>
    <t>310,00*1,10*2,60</t>
  </si>
  <si>
    <t>305,00*1,10*2,30</t>
  </si>
  <si>
    <t>375,00*1,10*2,10</t>
  </si>
  <si>
    <t>protlaky 35,0m</t>
  </si>
  <si>
    <t>odpočet zpevněných ploch a nezpevněných (dle D.1.01-1 Technická zpráva, tabulka č.11, 15)</t>
  </si>
  <si>
    <t>"krajské komunikace asfalt" -375,00*1,10*0,58</t>
  </si>
  <si>
    <t>"místní komunikace asfalt" -204,00*1,10*0,45</t>
  </si>
  <si>
    <t>"místní komunikace makadam" -22,00*1,10*0,45</t>
  </si>
  <si>
    <t>"místní komunikace štěrk" -105,00*1,10*0,15</t>
  </si>
  <si>
    <t>"vjezd žulové kostky" -12,00*1,10*0,44</t>
  </si>
  <si>
    <t>"vjezd zámková dlažba" -23,00*1,10*0,42</t>
  </si>
  <si>
    <t>"vjezd betonová dlažba" -26,00*1,10*0,40</t>
  </si>
  <si>
    <t>"vjezd beton" -18,00*1,10*0,30</t>
  </si>
  <si>
    <t>"chodník zámková dlažba" -24,00*1,10*0,24</t>
  </si>
  <si>
    <t>"chodník betonová dlažba" -27,00*1,10*0,23</t>
  </si>
  <si>
    <t>"ornice" -183,00*1,10*0,10</t>
  </si>
  <si>
    <t>polní cesta 16,0m</t>
  </si>
  <si>
    <t>"odpočet ostatních hornin" -2252,294*0,50</t>
  </si>
  <si>
    <t>1126,147*0,20</t>
  </si>
  <si>
    <t>"hor.4 - 30%" 2252,294*0,30</t>
  </si>
  <si>
    <t>675,688*0,20</t>
  </si>
  <si>
    <t>"hor.5 - 20%" 2252,294*0,20</t>
  </si>
  <si>
    <t>45,00*2*3,30</t>
  </si>
  <si>
    <t>310,00*2*2,60</t>
  </si>
  <si>
    <t>305,00*2*2,30</t>
  </si>
  <si>
    <t>375,00*2*2,10</t>
  </si>
  <si>
    <t>"rýhy" 1126,147+675,688</t>
  </si>
  <si>
    <t>"odpočet sv.přemístění do 4m" -744</t>
  </si>
  <si>
    <t>"rýhy" 450,459</t>
  </si>
  <si>
    <t>"odpočet sv.přemístění do 4m" -186</t>
  </si>
  <si>
    <t>930,00</t>
  </si>
  <si>
    <t>930*0,80</t>
  </si>
  <si>
    <t>930*0,20</t>
  </si>
  <si>
    <t>"ornice" 20,13*2</t>
  </si>
  <si>
    <t>"zemina pro zpětný zásyp" 215,325*2</t>
  </si>
  <si>
    <t>"materiál pro obsyp potrubí" 544,48</t>
  </si>
  <si>
    <t>"materiál pro lože pod potrubí" 170,775</t>
  </si>
  <si>
    <t>"zásyp" -215,325</t>
  </si>
  <si>
    <t>1586,51*7</t>
  </si>
  <si>
    <t>450,459*7</t>
  </si>
  <si>
    <t>1586,51</t>
  </si>
  <si>
    <t>450,459</t>
  </si>
  <si>
    <t>1586,51+450,459</t>
  </si>
  <si>
    <t>(1586,51+450,459)*2,00</t>
  </si>
  <si>
    <t>145,00*1,10*(2,10-0,15-0,50-0,10)</t>
  </si>
  <si>
    <t>"DN150" 828,00*1,10*0,50</t>
  </si>
  <si>
    <t>"DN200" 207,00*1,10*0,55</t>
  </si>
  <si>
    <t>"DN150" -828,00*3,14*0,10*0,10</t>
  </si>
  <si>
    <t>"DN200" -207,00*3,14*0,125*0,125</t>
  </si>
  <si>
    <t>544,48*2,0541</t>
  </si>
  <si>
    <t>20,13/0,10</t>
  </si>
  <si>
    <t>1-01VČP</t>
  </si>
  <si>
    <t>"stoka AA, AB, AC, BA, BC" 240,00</t>
  </si>
  <si>
    <t>"DN150" 828,00*1,10*0,15</t>
  </si>
  <si>
    <t>"DN200" 207,00*1,10*0,15</t>
  </si>
  <si>
    <t>871310310</t>
  </si>
  <si>
    <t>Montáž kanalizačního potrubí plastového hladkého plnostěnného SN 8 DN 150</t>
  </si>
  <si>
    <t>1317571064</t>
  </si>
  <si>
    <t>871310320</t>
  </si>
  <si>
    <t>Montáž kanalizačního potrubí plastového hladkého plnostěnného SN 12 DN 150</t>
  </si>
  <si>
    <t>-2036731238</t>
  </si>
  <si>
    <t>871350320</t>
  </si>
  <si>
    <t>Montáž kanalizačního potrubí plastového hladkého plnostěnného SN 12  DN 200</t>
  </si>
  <si>
    <t>111290945</t>
  </si>
  <si>
    <t>Montáž kanalizačního potrubí plastového hladkého plnostěnného SN 12 DN 200</t>
  </si>
  <si>
    <t>877310310</t>
  </si>
  <si>
    <t>Montáž kolen na potrubí z plastových trub hladkých plnostěnných DN 150</t>
  </si>
  <si>
    <t>1378180144</t>
  </si>
  <si>
    <t>224*2</t>
  </si>
  <si>
    <t>877350310</t>
  </si>
  <si>
    <t>Montáž kolen na potrubí z plastových trub hladkých plnostěnných DN 200</t>
  </si>
  <si>
    <t>-366422559</t>
  </si>
  <si>
    <t>56*2</t>
  </si>
  <si>
    <t>877310330</t>
  </si>
  <si>
    <t>Montáž spojek na potrubí z plastových trub hladkých plnostěnných DN 150</t>
  </si>
  <si>
    <t>1448307368</t>
  </si>
  <si>
    <t>877350330</t>
  </si>
  <si>
    <t>Montáž spojek na potrubí z plastových trub hladkých plnostěnných DN 200</t>
  </si>
  <si>
    <t>-80460920</t>
  </si>
  <si>
    <t>-570391483</t>
  </si>
  <si>
    <t>208,00+620,00+52,00+155,00</t>
  </si>
  <si>
    <t>"bezvýkop.technologie" 20,00+15,00</t>
  </si>
  <si>
    <t>ŠACHTplast400300</t>
  </si>
  <si>
    <t>Revizní plastová šachta DN400, výšky do 300cm, s integrovanou zpětnou klapkou, vč.poklopu D400</t>
  </si>
  <si>
    <t>-948448390</t>
  </si>
  <si>
    <t>světlého průměru DN400,</t>
  </si>
  <si>
    <t>dle D.1.01-1 Technická zpráva, kap. 1.c)</t>
  </si>
  <si>
    <t>TVPL150K30</t>
  </si>
  <si>
    <t>tvarovka DN150 plnostěnná, koleno 30 stupňů, integrovaný hrdlový spoj</t>
  </si>
  <si>
    <t>316092307</t>
  </si>
  <si>
    <t>TVPL150K45</t>
  </si>
  <si>
    <t>tvarovka DN150 plnostěnná, koleno 45 stupňů, integrovaný hrdlový spoj</t>
  </si>
  <si>
    <t>-1769200463</t>
  </si>
  <si>
    <t>TVPL200K30</t>
  </si>
  <si>
    <t>tvarovka DN200 plnostěnná, koleno 30 stupňů, integrovaný hrdlový spoj</t>
  </si>
  <si>
    <t>-1832015878</t>
  </si>
  <si>
    <t>TVPL200K45</t>
  </si>
  <si>
    <t>tvarovka DN200 plnostěnná, koleno 45 stupňů, integrovaný hrdlový spoj</t>
  </si>
  <si>
    <t>-638629454</t>
  </si>
  <si>
    <t>TVPL150Z</t>
  </si>
  <si>
    <t>tvarovka DN150 plnostěnná, zátka hrdla (zátka na hladký konec trubky)</t>
  </si>
  <si>
    <t>367395709</t>
  </si>
  <si>
    <t>zátka hrdla (zátka na hladký konec trubky)</t>
  </si>
  <si>
    <t>- bude osazena na koncovou část zárodku</t>
  </si>
  <si>
    <t xml:space="preserve">  pouze v případě, že na výstavbu zárodku</t>
  </si>
  <si>
    <t xml:space="preserve">  kanalizační přípojky nebude bezprostředně navazovat</t>
  </si>
  <si>
    <t xml:space="preserve">  výstavba domovní části přípojky</t>
  </si>
  <si>
    <t>TVPL200Z</t>
  </si>
  <si>
    <t>tvarovka DN200 plnostěnná, zátka hrdla (zátka na hladký konec trubky)</t>
  </si>
  <si>
    <t>-1041342289</t>
  </si>
  <si>
    <t>TRPL150SN8</t>
  </si>
  <si>
    <t>potrubí DN150 z hladkého (s hladkým vnitřním i vnějším povrchem) PVC/PP materiálu s plnostěnnou stavbou stěny, integrovaný hrdlový spoj vč.těsnění, kruhová tuhost min. SN8</t>
  </si>
  <si>
    <t>394326859</t>
  </si>
  <si>
    <t>TRPL150SN12</t>
  </si>
  <si>
    <t>potrubí DN150 z hladkého (s hladkým vnitřním i vnějším povrchem) PVC/PP materiálu s plnostěnnou stavbou stěny, integrovaný hrdlový spoj vč.těsnění, kruhová tuhost min. SN12</t>
  </si>
  <si>
    <t>-908327341</t>
  </si>
  <si>
    <t>TRPL200SN8</t>
  </si>
  <si>
    <t>potrubí DN200 z hladkého (s hladkým vnitřním i vnějším povrchem) PVC/PP materiálu s plnostěnnou stavbou stěny, integrovaný hrdlový spoj vč.těsnění, kruhová tuhost min. SN8</t>
  </si>
  <si>
    <t>1906231453</t>
  </si>
  <si>
    <t>BT</t>
  </si>
  <si>
    <t>Bezvýkopová technologie</t>
  </si>
  <si>
    <t>141718</t>
  </si>
  <si>
    <t>Protlačení trub ocelových DN300 (montáž)</t>
  </si>
  <si>
    <t>1352810119</t>
  </si>
  <si>
    <t xml:space="preserve">Poznámka k položce:_x000D_
1. V cenách jsou započteny i náklady na:_x000D_
    a) vodorovné přemístění výkopku z protlačovaného potrubí a svislé přemístění výkopku z montážní_x000D_
        jámy na přilehlé území a případné přehození na povrchu._x000D_
    b) úpravu čela potrubí pro protlačení,_x000D_
    c) přesun hmot_x000D_
2. V cenách nejsou započteny náklady na:_x000D_
    a) zemní práce nutné pro provedení protlaku (např. startovací a cílové jámy),_x000D_
    b) čerpání vody,_x000D_
    c) dodávku potrubí, určeného k protlačení; toto potrubí se oceňuje ve specifikaci_x000D_
    </t>
  </si>
  <si>
    <t>V ceně započteny veškeré stroje vč.dopravy na staveniště a jejich pohybu po staveništi</t>
  </si>
  <si>
    <t>dle D.1.01-1 Technická zpráva, kap.1.c)</t>
  </si>
  <si>
    <t>20,00</t>
  </si>
  <si>
    <t>OC300</t>
  </si>
  <si>
    <t>chráničky ocelové DN300 (dodávka)</t>
  </si>
  <si>
    <t>1805631526</t>
  </si>
  <si>
    <t>v ceně započítána dodávka+montáž kluzných objímek</t>
  </si>
  <si>
    <t>141728</t>
  </si>
  <si>
    <t>Protlačení trub plastových DN300 (montáž)</t>
  </si>
  <si>
    <t>364934183</t>
  </si>
  <si>
    <t>15,00</t>
  </si>
  <si>
    <t>PL300</t>
  </si>
  <si>
    <t>chráničky plastové DN300 (dodávka)</t>
  </si>
  <si>
    <t>377946624</t>
  </si>
  <si>
    <t>-1159975855</t>
  </si>
  <si>
    <t>zemina vytlačená při protlačování trub:</t>
  </si>
  <si>
    <t>"DN300" (15,00+20,00)*3,14*0,18*0,18</t>
  </si>
  <si>
    <t>1693648876</t>
  </si>
  <si>
    <t>3,561*7</t>
  </si>
  <si>
    <t>-1278965075</t>
  </si>
  <si>
    <t>1476752770</t>
  </si>
  <si>
    <t>861812204</t>
  </si>
  <si>
    <t>3,561*2,00</t>
  </si>
  <si>
    <t>899913153</t>
  </si>
  <si>
    <t>Uzavírací manžeta chráničky potrubí DN 150 x 300</t>
  </si>
  <si>
    <t>-545781810</t>
  </si>
  <si>
    <t>Koncové uzavírací manžety chrániček DN potrubí x DN chráničky DN 150 x 300</t>
  </si>
  <si>
    <t>5*2</t>
  </si>
  <si>
    <t>SCpříp</t>
  </si>
  <si>
    <t>Startovací + koncová jáma protlaku</t>
  </si>
  <si>
    <t>1185664698</t>
  </si>
  <si>
    <t>vč.vystrojení (zpevnění dna ŽB panely, opěrná zeď ze ŽB panelů apod.)</t>
  </si>
  <si>
    <t>vč.úpravy terénu do původního stavu</t>
  </si>
  <si>
    <t>"výkopy" 2252,294</t>
  </si>
  <si>
    <t>"odpočet lože štěrk"  -170,775</t>
  </si>
  <si>
    <t>"odpočet obsypu" -580,635</t>
  </si>
  <si>
    <t>"odpočet zásypu zeminou" -215,325</t>
  </si>
  <si>
    <t>1285,559*2,0541</t>
  </si>
  <si>
    <t>"materiál pro zásyp" 1285,559</t>
  </si>
  <si>
    <t>dle D.1.01-1 TZ, tab.č.11</t>
  </si>
  <si>
    <t>375,00*(1,10+0,20*2)</t>
  </si>
  <si>
    <t>375,00*(1,10+0,40*2)</t>
  </si>
  <si>
    <t>375,00*(1,10+0,60*2)</t>
  </si>
  <si>
    <t>375,00*(1,10+0,80*2)</t>
  </si>
  <si>
    <t>dle D.1.01-1 TZ, tab.č.15</t>
  </si>
  <si>
    <t>204,00*(1,10+0,20*2)</t>
  </si>
  <si>
    <t>"místní komunikace asfalt" 306</t>
  </si>
  <si>
    <t>204,00*2</t>
  </si>
  <si>
    <t>306</t>
  </si>
  <si>
    <t>22,00*(1,10+0,20*2)</t>
  </si>
  <si>
    <t>105,00*(1,10+0,20*2)</t>
  </si>
  <si>
    <t>12,00*(1,10+0,50*2)</t>
  </si>
  <si>
    <t>23,00*(1,10+0,50*2)</t>
  </si>
  <si>
    <t>26,00*(1,10+0,50*2)</t>
  </si>
  <si>
    <t>K-KV_BL30</t>
  </si>
  <si>
    <t>Bourání+obnova vjezdu - beton litý (celková tl.konstrukce 30cm)</t>
  </si>
  <si>
    <t>-863100883</t>
  </si>
  <si>
    <t>- beton C12/15 10cm</t>
  </si>
  <si>
    <t>- štěrkopísek tl.20cm</t>
  </si>
  <si>
    <t>18,00*(1,10+0,20*2)</t>
  </si>
  <si>
    <t>24,00*(1,10+0,50*2)</t>
  </si>
  <si>
    <t>27,00*(1,10+0,50*2)</t>
  </si>
  <si>
    <t>375,00*2</t>
  </si>
  <si>
    <t>"kam.drcené tl.20cm" 562,50*0,290</t>
  </si>
  <si>
    <t>"kam.drcené tl.20cm" 712,50*0,290</t>
  </si>
  <si>
    <t>"kam.drcené tl.10cm" 862,50*0,170</t>
  </si>
  <si>
    <t>"živice tl.10cm" 1012,50*0,220</t>
  </si>
  <si>
    <t>739,125*16</t>
  </si>
  <si>
    <t>"místní komunikace asfalt-provizorní oprava" 306</t>
  </si>
  <si>
    <t>"podklady" 306*0,580</t>
  </si>
  <si>
    <t>"živice" 306*0,128</t>
  </si>
  <si>
    <t>255,816*16</t>
  </si>
  <si>
    <t>DP01VČP</t>
  </si>
  <si>
    <t>03 - SO02 Tlaková kanalizace, vč.objektů</t>
  </si>
  <si>
    <t>"90 dnů x 86,4 m3 (1 l/s/den)" 90*86,40</t>
  </si>
  <si>
    <t>"bude upřesněno dle skutečnosti" 90</t>
  </si>
  <si>
    <t>119001411</t>
  </si>
  <si>
    <t>Dočasné zajištění potrubí betonového, ŽB nebo kameninového DN do 200 mm</t>
  </si>
  <si>
    <t>828129215</t>
  </si>
  <si>
    <t>Dočasné zajištění podzemního potrubí nebo vedení ve výkopišti ve stavu i poloze , ve kterých byla na začátku zemních prací a to s podepřením, vzepřením nebo vyvěšením, příp. s ochranným bedněním, se zřízením a odstraněním zajišťovací konstrukce, s opotřebením hmot potrubí betonového, kameninového nebo železobetonového, světlosti DN do 200 mm</t>
  </si>
  <si>
    <t>"kanalizace" 1,50*2,00*83,00</t>
  </si>
  <si>
    <t>"kabel" 1,20*2,00*65,00</t>
  </si>
  <si>
    <t>"ocel" 1,20*2,00*105,00</t>
  </si>
  <si>
    <t>jámy:</t>
  </si>
  <si>
    <t xml:space="preserve">   startovací a koncové jámy pro bezvýkop.provedení - dle D.1.02-1 TZ, tab.č.3 (HDD)</t>
  </si>
  <si>
    <t>(3,50*3,00*4+2,00*2,00*5)*0,10</t>
  </si>
  <si>
    <t>vpichovací jámy pro bezvýkop.provedení  (9,0m před start.jámami HDD)</t>
  </si>
  <si>
    <t>(1,00*1,50*4)*0,10</t>
  </si>
  <si>
    <t>rýhy:</t>
  </si>
  <si>
    <t>dle TZ, tab.č.10</t>
  </si>
  <si>
    <t>(863,50*1,10+(5,00)*8)*0,10</t>
  </si>
  <si>
    <t>131201202</t>
  </si>
  <si>
    <t>Hloubení jam zapažených v hornině tř. 3 objemu do 1000 m3</t>
  </si>
  <si>
    <t>1685664119</t>
  </si>
  <si>
    <t>Hloubení zapažených jam a zářezů s urovnáním dna do předepsaného profilu a spádu v hornině tř. 3 přes 100 do 1 000 m3</t>
  </si>
  <si>
    <t>3,50*3,00*2,50</t>
  </si>
  <si>
    <t>2,00*2,00*2,50</t>
  </si>
  <si>
    <t>2,00*2,00*2,60</t>
  </si>
  <si>
    <t>2,00*2,00*3,00</t>
  </si>
  <si>
    <t>3,50*3,00*3,00</t>
  </si>
  <si>
    <t>3,50*3,00*2,30</t>
  </si>
  <si>
    <t>2,00*2,00*2,30</t>
  </si>
  <si>
    <t>"ornice" -(3,50*3,00*4+2,00*2,00*5)*0,10</t>
  </si>
  <si>
    <t>1,00*1,50*1,00*4</t>
  </si>
  <si>
    <t>"ornice" -(1,00*1,50*4)*0,10</t>
  </si>
  <si>
    <t>"odpočet ostatních hornin" -159,35*0,50</t>
  </si>
  <si>
    <t>131201209</t>
  </si>
  <si>
    <t>Příplatek za lepivost u hloubení jam zapažených v hornině tř. 3</t>
  </si>
  <si>
    <t>-664501793</t>
  </si>
  <si>
    <t>Hloubení zapažených jam a zářezů s urovnáním dna do předepsaného profilu a spádu Příplatek k cenám za lepivost horniny tř. 3</t>
  </si>
  <si>
    <t>79,675*0,20</t>
  </si>
  <si>
    <t>131301202</t>
  </si>
  <si>
    <t>Hloubení jam zapažených v hornině tř. 4 objemu do 1000 m3</t>
  </si>
  <si>
    <t>-168274611</t>
  </si>
  <si>
    <t>Hloubení zapažených jam a zářezů s urovnáním dna do předepsaného profilu a spádu v hornině tř. 4 přes 100 do 1 000 m3</t>
  </si>
  <si>
    <t>"hor.4 - 30%" 159,35*0,30</t>
  </si>
  <si>
    <t>131301209</t>
  </si>
  <si>
    <t>Příplatek za lepivost u hloubení jam zapažených v hornině tř. 4</t>
  </si>
  <si>
    <t>-1858021066</t>
  </si>
  <si>
    <t>Hloubení zapažených jam a zářezů s urovnáním dna do předepsaného profilu a spádu Příplatek k cenám za lepivost horniny tř. 4</t>
  </si>
  <si>
    <t>47,805*0,20</t>
  </si>
  <si>
    <t>131401202.01</t>
  </si>
  <si>
    <t>Hloubení jam zapažených v hornině tř. 5 objemu do 1000 m3, vč.případného dolamování</t>
  </si>
  <si>
    <t>388685437</t>
  </si>
  <si>
    <t>Hloubení zapažených jam a zářezů s urovnáním dna do předepsaného profilu a spádu v hornině tř. 5 přes 100 do 1 000 m3, vč.případného dolamování</t>
  </si>
  <si>
    <t>"hor.5 - 20%" 159,35*0,20</t>
  </si>
  <si>
    <t xml:space="preserve">  stoka VA</t>
  </si>
  <si>
    <t>45,00*1,10*2,15</t>
  </si>
  <si>
    <t>120,00*1,10*2,15</t>
  </si>
  <si>
    <t>197,00*1,10*2,20</t>
  </si>
  <si>
    <t>625,00*1,10*2,25</t>
  </si>
  <si>
    <t>120,00*1,10*2,70</t>
  </si>
  <si>
    <t>52,00*1,10*2,40</t>
  </si>
  <si>
    <t>10,00*1,10*2,60</t>
  </si>
  <si>
    <t>686,50*1,10*2,30</t>
  </si>
  <si>
    <t xml:space="preserve">  stoka VA1</t>
  </si>
  <si>
    <t>15,00*1,10*2,25</t>
  </si>
  <si>
    <t>21,00*1,10*2,75</t>
  </si>
  <si>
    <t>24,00*1,10*2,35</t>
  </si>
  <si>
    <t xml:space="preserve">  stoka VA2</t>
  </si>
  <si>
    <t>4,00*1,10*1,65</t>
  </si>
  <si>
    <t>16,00*1,10*2,05</t>
  </si>
  <si>
    <t xml:space="preserve">  stoka VA3</t>
  </si>
  <si>
    <t>3,00*1,10*1,50</t>
  </si>
  <si>
    <t>20,00*1,10*2,05</t>
  </si>
  <si>
    <t xml:space="preserve">  stoka VA4</t>
  </si>
  <si>
    <t>8,00*1,10*1,65</t>
  </si>
  <si>
    <t>22,00*1,10*2,05</t>
  </si>
  <si>
    <t xml:space="preserve">  stoka VA5</t>
  </si>
  <si>
    <t>5,00*1,10*1,80</t>
  </si>
  <si>
    <t>15,00*1,10*2,20</t>
  </si>
  <si>
    <t xml:space="preserve">  stoka VA6</t>
  </si>
  <si>
    <t>16,50*1,10*1,75</t>
  </si>
  <si>
    <t>13,00*1,10*2,10</t>
  </si>
  <si>
    <t xml:space="preserve">  stoka VA7</t>
  </si>
  <si>
    <t>13,00*1,10*1,50</t>
  </si>
  <si>
    <t>13,00*1,10*2,05</t>
  </si>
  <si>
    <t xml:space="preserve">  stoka VA8</t>
  </si>
  <si>
    <t>8,50*1,10*1,60</t>
  </si>
  <si>
    <t>13,50*1,10*2,05</t>
  </si>
  <si>
    <t xml:space="preserve">  stoka VA9</t>
  </si>
  <si>
    <t>21,00*1,10*2,10</t>
  </si>
  <si>
    <t xml:space="preserve">  stoka VA10</t>
  </si>
  <si>
    <t>25,00*1,10*1,65</t>
  </si>
  <si>
    <t>2,50*1,10*1,90</t>
  </si>
  <si>
    <t xml:space="preserve">  stoka VAA1</t>
  </si>
  <si>
    <t>15,00*1,10*1,80</t>
  </si>
  <si>
    <t>3,00*1,10*2,05</t>
  </si>
  <si>
    <t xml:space="preserve">  stoka VAA2</t>
  </si>
  <si>
    <t>15,00*1,10*1,55</t>
  </si>
  <si>
    <t>5,00*1,10*2,80</t>
  </si>
  <si>
    <t xml:space="preserve">  stoka VAH1</t>
  </si>
  <si>
    <t>58,00*1,10*2,15</t>
  </si>
  <si>
    <t xml:space="preserve">  stoka VB1</t>
  </si>
  <si>
    <t>91,50*1,10*2,05</t>
  </si>
  <si>
    <t xml:space="preserve">  stoka VC</t>
  </si>
  <si>
    <t>40,00*1,10*2,30</t>
  </si>
  <si>
    <t>190,00*1,10*2,90</t>
  </si>
  <si>
    <t>28,00*1,10*2,35</t>
  </si>
  <si>
    <t>"rozšíření pro šachty hl.4m" 9,00</t>
  </si>
  <si>
    <t xml:space="preserve">  stoka VD</t>
  </si>
  <si>
    <t>30,00*1,10*2,05</t>
  </si>
  <si>
    <t>4,00*1,10*2,25</t>
  </si>
  <si>
    <t xml:space="preserve">  stoka VE</t>
  </si>
  <si>
    <t>160,00*1,10*2,30</t>
  </si>
  <si>
    <t>33,50*1,10*2,70</t>
  </si>
  <si>
    <t xml:space="preserve">  stoka VF</t>
  </si>
  <si>
    <t>135,00*1,10*2,30</t>
  </si>
  <si>
    <t xml:space="preserve">  stoka VP</t>
  </si>
  <si>
    <t>78,00*1,10*2,40</t>
  </si>
  <si>
    <t>HDD 234,5m</t>
  </si>
  <si>
    <t>78,00*1,10*2,75</t>
  </si>
  <si>
    <t>HDD 55,0m</t>
  </si>
  <si>
    <t>138,50*1,10*2,60</t>
  </si>
  <si>
    <t>"rozšíření pro šachty hl.4m" 29,00</t>
  </si>
  <si>
    <t xml:space="preserve">  propoj</t>
  </si>
  <si>
    <t>128,00*1,10*2,60</t>
  </si>
  <si>
    <t>188,00*1,10*2,45</t>
  </si>
  <si>
    <t>29,00*1,10*2,65</t>
  </si>
  <si>
    <t>125,00*1,10*2,35</t>
  </si>
  <si>
    <t>37,00*1,10*2,70</t>
  </si>
  <si>
    <t>44,00*1,10*2,10</t>
  </si>
  <si>
    <t>odpočet zpevněných a nezpevněných ploch (dle TZ, tab.č.8,9,10)</t>
  </si>
  <si>
    <t>"krajské komunikace asfalt" -1658,50*1,10*0,58</t>
  </si>
  <si>
    <t>"místní komunikace asfalt" -663,50*1,10*0,45</t>
  </si>
  <si>
    <t>"místní komunikace makadam" -4,00*1,10*0,45</t>
  </si>
  <si>
    <t>"místní komunikace štěrk" -270,00*1,10*0,15</t>
  </si>
  <si>
    <t>"vjezd zámková dlažba" -42,00*1,10*0,42</t>
  </si>
  <si>
    <t>"vjezd žulové kostky" -5,50*1,10*0,44</t>
  </si>
  <si>
    <t>"vjezd betonová dlažba" -11,00*1,10*0,40</t>
  </si>
  <si>
    <t>"vjezd beton" -136,00*1,10*0,30</t>
  </si>
  <si>
    <t>"chodník zámk.dlažba" -6,50*1,10*0,24</t>
  </si>
  <si>
    <t>"chodník beton.dlažba" -9,00*1,10*0,23</t>
  </si>
  <si>
    <t>"ornice" -863,50*1,10*0,10</t>
  </si>
  <si>
    <t>nezpevněno, polní cesta 108,0m</t>
  </si>
  <si>
    <t>"vodní tok" 8,5m</t>
  </si>
  <si>
    <t>"odpočet ostatních hornin" -8275,524*0,50</t>
  </si>
  <si>
    <t>4137,762*0,20</t>
  </si>
  <si>
    <t>"hor.4 - 30%" 8275,524*0,30</t>
  </si>
  <si>
    <t>2482,657*0,20</t>
  </si>
  <si>
    <t>"hor.5 - 20%" 8275,524*0,20</t>
  </si>
  <si>
    <t>306964021</t>
  </si>
  <si>
    <t>4,00*2*1,65</t>
  </si>
  <si>
    <t>3,00*2*1,50</t>
  </si>
  <si>
    <t>8,00*2*1,65</t>
  </si>
  <si>
    <t>16,50*2*1,75</t>
  </si>
  <si>
    <t>13,00*2*1,50</t>
  </si>
  <si>
    <t>8,50*2*1,60</t>
  </si>
  <si>
    <t>25,00*2*1,65</t>
  </si>
  <si>
    <t>15,00*2*1,80</t>
  </si>
  <si>
    <t>1652115348</t>
  </si>
  <si>
    <t>45,00*2*2,15</t>
  </si>
  <si>
    <t>197,00*2*2,20</t>
  </si>
  <si>
    <t>15,00*2*2,25</t>
  </si>
  <si>
    <t>30,00*2*2,05</t>
  </si>
  <si>
    <t>78,00*2*2,75</t>
  </si>
  <si>
    <t>138,50*2*2,60</t>
  </si>
  <si>
    <t>151301101</t>
  </si>
  <si>
    <t>Zřízení hnaného pažení a rozepření stěn rýh hl do 2 m</t>
  </si>
  <si>
    <t>1375009126</t>
  </si>
  <si>
    <t>Zřízení pažení a rozepření stěn rýh pro podzemní vedení pro všechny šířky rýhy hnané, hloubky do 2 m</t>
  </si>
  <si>
    <t>5,00*2*1,80</t>
  </si>
  <si>
    <t>2,50*2*1,90</t>
  </si>
  <si>
    <t>15,00*2*1,55</t>
  </si>
  <si>
    <t>151301111</t>
  </si>
  <si>
    <t>Odstranění hnaného pažení a rozepření stěn rýh hl do 2 m</t>
  </si>
  <si>
    <t>598407058</t>
  </si>
  <si>
    <t>Odstranění pažení a rozepření stěn rýh pro podzemní vedení s uložením materiálu na vzdálenost do 3 m od kraje výkopu hnané, hloubky do 2 m</t>
  </si>
  <si>
    <t>120,00*2*2,15</t>
  </si>
  <si>
    <t>625,00*2*2,25</t>
  </si>
  <si>
    <t>120,00*2*2,70</t>
  </si>
  <si>
    <t>52,00*2*2,40</t>
  </si>
  <si>
    <t>10,00*2*2,60</t>
  </si>
  <si>
    <t>686,50*2*2,30</t>
  </si>
  <si>
    <t>21,00*2*2,75</t>
  </si>
  <si>
    <t>24,00*2*2,35</t>
  </si>
  <si>
    <t>16,00*2*2,05</t>
  </si>
  <si>
    <t>20,00*2*2,05</t>
  </si>
  <si>
    <t>22,00*2*2,05</t>
  </si>
  <si>
    <t>15,00*2*2,20</t>
  </si>
  <si>
    <t>13,00*2*2,10</t>
  </si>
  <si>
    <t>13,00*2*2,05</t>
  </si>
  <si>
    <t>13,50*2*2,05</t>
  </si>
  <si>
    <t>21,00*2*2,10</t>
  </si>
  <si>
    <t>3,00*2*2,05</t>
  </si>
  <si>
    <t>5,00*2*2,80</t>
  </si>
  <si>
    <t>58,00*2*2,15</t>
  </si>
  <si>
    <t>91,50*2*2,05</t>
  </si>
  <si>
    <t>40,00*2*2,30</t>
  </si>
  <si>
    <t>190,00*2*2,90</t>
  </si>
  <si>
    <t>28,00*2*2,35</t>
  </si>
  <si>
    <t>4,00*2*2,25</t>
  </si>
  <si>
    <t>160,00*2*2,30</t>
  </si>
  <si>
    <t>33,50*2*2,70</t>
  </si>
  <si>
    <t>135,00*2*2,30</t>
  </si>
  <si>
    <t>78,00*2*2,40</t>
  </si>
  <si>
    <t>128,00*2*2,60</t>
  </si>
  <si>
    <t>188,00*2*2,45</t>
  </si>
  <si>
    <t>29,00*2*2,65</t>
  </si>
  <si>
    <t>125,00*2*2,35</t>
  </si>
  <si>
    <t>37,00*2*2,70</t>
  </si>
  <si>
    <t>44,00*2*2,10</t>
  </si>
  <si>
    <t>151811133</t>
  </si>
  <si>
    <t>Osazení pažicího boxu hl výkopu do 4 m š do 5 m</t>
  </si>
  <si>
    <t>1927283876</t>
  </si>
  <si>
    <t>Zřízení pažicích boxů pro pažení a rozepření stěn rýh podzemního vedení hloubka výkopu do 4 m, šířka přes 2,5 do 5 m</t>
  </si>
  <si>
    <t>3,50*2*2,50</t>
  </si>
  <si>
    <t>2,00*2*2,50</t>
  </si>
  <si>
    <t>2,00*2*2,60</t>
  </si>
  <si>
    <t>3,50*3*2,50</t>
  </si>
  <si>
    <t>2,00*2*3,00</t>
  </si>
  <si>
    <t>3,50*2*3,00</t>
  </si>
  <si>
    <t>3,50*2*2,30</t>
  </si>
  <si>
    <t>2,00*2*2,30</t>
  </si>
  <si>
    <t>151811233</t>
  </si>
  <si>
    <t>Odstranění pažicího boxu hl výkopu do 4 m š do 5 m</t>
  </si>
  <si>
    <t>119875558</t>
  </si>
  <si>
    <t>Odstranění pažicích boxů pro pažení a rozepření stěn rýh podzemního vedení hloubka výkopu do 4 m, šířka přes 2,5 do 5 m</t>
  </si>
  <si>
    <t>"jámy" 79,675+47,805</t>
  </si>
  <si>
    <t>"rýhy" 4137,762+2482,657</t>
  </si>
  <si>
    <t>"odpočet sv.přemístění do 4m" -1809,6</t>
  </si>
  <si>
    <t>"jámy" 31,87</t>
  </si>
  <si>
    <t>"rýhy" 1655,105</t>
  </si>
  <si>
    <t>"odpočet sv.přemístění do 4m" -452,4</t>
  </si>
  <si>
    <t>"jámy" 62,00</t>
  </si>
  <si>
    <t>"rýhy" 2200,00</t>
  </si>
  <si>
    <t>2262*0,80</t>
  </si>
  <si>
    <t>2262*0,20</t>
  </si>
  <si>
    <t>"ornice" 105,785*2</t>
  </si>
  <si>
    <t>"zemina pro zpětný zásyp" 664,23*2</t>
  </si>
  <si>
    <t>"materiál pro obsyp potrubí" 1794,026</t>
  </si>
  <si>
    <t>"materiál pro lože pod potrubí" 643,291</t>
  </si>
  <si>
    <t>"zásyp" -664,23</t>
  </si>
  <si>
    <t>6083,669*7</t>
  </si>
  <si>
    <t>1686,975*7</t>
  </si>
  <si>
    <t>6083,669</t>
  </si>
  <si>
    <t>1686,975</t>
  </si>
  <si>
    <t>6083,669+1686,975</t>
  </si>
  <si>
    <t>(6083,669+1686,975)*2,00</t>
  </si>
  <si>
    <t>"lože" -(3,50*3,00*4+2,00*2,00*5)*0,30</t>
  </si>
  <si>
    <t>"obsyp" -(3,50*3,00*4+2,00*2,00*5)*0,46</t>
  </si>
  <si>
    <t>"stoka VA" 410,00</t>
  </si>
  <si>
    <t>"stoka VA1" 25,00</t>
  </si>
  <si>
    <t>"stoka VA6" 10,00</t>
  </si>
  <si>
    <t>"stoka VA7" 10,00</t>
  </si>
  <si>
    <t>"stoka VA8" 7,00</t>
  </si>
  <si>
    <t>"stoka VA10" 25,00</t>
  </si>
  <si>
    <t>"stoka VAA1" 20,00</t>
  </si>
  <si>
    <t>"stoka VD" 45,00</t>
  </si>
  <si>
    <t xml:space="preserve">     jámy:</t>
  </si>
  <si>
    <t>(3,50*3,00*4+2,00*2,00*5)*0,46</t>
  </si>
  <si>
    <t xml:space="preserve">     rýhy:</t>
  </si>
  <si>
    <t>"De40" 257,00*1,10*0,34</t>
  </si>
  <si>
    <t>"De50" 209,50*1,10*0,35</t>
  </si>
  <si>
    <t>"De110" 624,00*1,10*0,41</t>
  </si>
  <si>
    <t>"De125" 960,00*1,10*0,425</t>
  </si>
  <si>
    <t>"De140" 893,50*1,10*0,44</t>
  </si>
  <si>
    <t>"De160" 842,00*1,10*0,46</t>
  </si>
  <si>
    <t>1794,026*2,0541</t>
  </si>
  <si>
    <t>105,785/0,10</t>
  </si>
  <si>
    <t>180,00*1,10*2,15</t>
  </si>
  <si>
    <t>"ornice" -180,00*1,10*0,10</t>
  </si>
  <si>
    <t>10,00*1,10*2,75</t>
  </si>
  <si>
    <t>"místní komunikace štěrk" -10,00*1,10*0,15</t>
  </si>
  <si>
    <t>14,00*1,10*2,05</t>
  </si>
  <si>
    <t>"vjezd beton" -14,00*1,10*0,30</t>
  </si>
  <si>
    <t>2072778260</t>
  </si>
  <si>
    <t>"vjezd beton" -17,00*1,10*0,30</t>
  </si>
  <si>
    <t>"ornice" -3,00*1,10*0,10</t>
  </si>
  <si>
    <t>887003452</t>
  </si>
  <si>
    <t>1,00*1,10*1,65</t>
  </si>
  <si>
    <t>"vjezd beton" -20,50*1,10*0,30</t>
  </si>
  <si>
    <t>"ornice" -2,50*1,10*0,10</t>
  </si>
  <si>
    <t>1-06</t>
  </si>
  <si>
    <t>1703734303</t>
  </si>
  <si>
    <t>14,00*1,10*2,20</t>
  </si>
  <si>
    <t>1-07</t>
  </si>
  <si>
    <t>1179471175</t>
  </si>
  <si>
    <t>10,00*1,10*1,75</t>
  </si>
  <si>
    <t>"vjezd beton" -6,50*1,10*0,30</t>
  </si>
  <si>
    <t>"ornice" -16,50*1,10*0,10</t>
  </si>
  <si>
    <t>1-08</t>
  </si>
  <si>
    <t>-1118752390</t>
  </si>
  <si>
    <t>7,00*1,10*1,50</t>
  </si>
  <si>
    <t>"vjezd beton" -13,00*1,10*0,30</t>
  </si>
  <si>
    <t>"ornice" -7,00*1,10*0,10</t>
  </si>
  <si>
    <t>1-09</t>
  </si>
  <si>
    <t>-398041893</t>
  </si>
  <si>
    <t>4,50*1,10*1,60</t>
  </si>
  <si>
    <t>"vjezd beton" -12,50*1,10*0,30</t>
  </si>
  <si>
    <t>"ornice" -9,00*1,10*0,10</t>
  </si>
  <si>
    <t>1-10</t>
  </si>
  <si>
    <t>1880673752</t>
  </si>
  <si>
    <t>17,00*1,10*2,10</t>
  </si>
  <si>
    <t>1-11</t>
  </si>
  <si>
    <t>2123725</t>
  </si>
  <si>
    <t>"ornice" -8,00*1,10*0,10</t>
  </si>
  <si>
    <t>1-12</t>
  </si>
  <si>
    <t>-1413182402</t>
  </si>
  <si>
    <t>"vjezd beton" -15,00*1,10*0,30</t>
  </si>
  <si>
    <t>Chráničky ocelové DN300 (dodávka+montáž)</t>
  </si>
  <si>
    <t>-970564276</t>
  </si>
  <si>
    <t>Chráničky ocelové DN500 (dodávka+montáž)</t>
  </si>
  <si>
    <t>v ceně započítána dodávka+montáž kluzných objímek a koncových manžet</t>
  </si>
  <si>
    <t>dle D.1.02-1 TZ, tab.č.1:</t>
  </si>
  <si>
    <t>(3,50*3,00*4+2,00*2,00*5)*0,30</t>
  </si>
  <si>
    <t>"De40" 257,00*1,10*0,15</t>
  </si>
  <si>
    <t>"De50" 209,50*1,10*0,15</t>
  </si>
  <si>
    <t>"De110" 624,00*1,10*0,15</t>
  </si>
  <si>
    <t>"De125" 960,00*1,10*0,15</t>
  </si>
  <si>
    <t>"De140" 893,50*1,10*0,15</t>
  </si>
  <si>
    <t>"De160" 842,00*1,10*0,15</t>
  </si>
  <si>
    <t>1,30*1,00*2,20*2</t>
  </si>
  <si>
    <t>1,30*1,00*2,20*20</t>
  </si>
  <si>
    <t>452313141</t>
  </si>
  <si>
    <t>Podkladní bloky z betonu prostého tř. C 16/20 otevřený výkop</t>
  </si>
  <si>
    <t>352568086</t>
  </si>
  <si>
    <t>Podkladní a zajišťovací konstrukce z betonu prostého v otevřeném výkopu bloky pro potrubí z betonu tř. C 16/20</t>
  </si>
  <si>
    <t>podkladní bloky</t>
  </si>
  <si>
    <t>0,30*0,30*0,30*10</t>
  </si>
  <si>
    <t>1,30*2*2,20*20</t>
  </si>
  <si>
    <t>0,30*4*0,30*10</t>
  </si>
  <si>
    <t>Poznámka: Přesná specifikace výrobků viz Projektová dokumentace - výkresová část a B. Souhrnná technická zpráva, D. Technická zpráva</t>
  </si>
  <si>
    <t>871185201</t>
  </si>
  <si>
    <t>Montáž kanalizačního potrubí z PE SDR11 otevřený výkop svařovaných elektrotvarovkou D 40 x 3,7 mm</t>
  </si>
  <si>
    <t>2005733652</t>
  </si>
  <si>
    <t>Montáž kanalizačního potrubí z plastů z polyetylenu PE 100 svařovaných elektrotvarovkou v otevřeném výkopu ve sklonu do 20 % SDR 11/PN16 D 40 x 3,7 mm</t>
  </si>
  <si>
    <t>dle D.1.02-1 TZ, tab.č.2:</t>
  </si>
  <si>
    <t>257,00</t>
  </si>
  <si>
    <t>871215201</t>
  </si>
  <si>
    <t>Montáž kanalizačního potrubí z PE SDR11 otevřený výkop svařovaných elektrotvarovkou D 50 x 4,6mm</t>
  </si>
  <si>
    <t>-2076588209</t>
  </si>
  <si>
    <t>Montáž kanalizačního potrubí z plastů z polyetylenu PE 100 svařovaných elektrotvarovkou v otevřeném výkopu ve sklonu do 20 % SDR 11/PN16 D 50 x 4,6 mm</t>
  </si>
  <si>
    <t>209,50</t>
  </si>
  <si>
    <t>871265201</t>
  </si>
  <si>
    <t>Montáž kanalizačního potrubí z PE SDR11 otevřený výkop svařovaných elektrotvarovkou D 110 x 10,0 mm</t>
  </si>
  <si>
    <t>-1022031601</t>
  </si>
  <si>
    <t>Montáž kanalizačního potrubí z plastů z polyetylenu PE 100 svařovaných elektrotvarovkou v otevřeném výkopu ve sklonu do 20 % SDR 11/PN16 D 110 x 10,0 mm</t>
  </si>
  <si>
    <t>624,00</t>
  </si>
  <si>
    <t>871275201</t>
  </si>
  <si>
    <t>Montáž kanalizačního potrubí z PE SDR11 otevřený výkop svařovaných elektrotvarovkou D 125 x 11,4 mm</t>
  </si>
  <si>
    <t>1885013776</t>
  </si>
  <si>
    <t>Montáž kanalizačního potrubí z plastů z polyetylenu PE 100 svařovaných elektrotvarovkou v otevřeném výkopu ve sklonu do 20 % SDR 11/PN16 D 125 x 11,4 mm</t>
  </si>
  <si>
    <t>960,00</t>
  </si>
  <si>
    <t>871295201</t>
  </si>
  <si>
    <t>Montáž kanalizačního potrubí z PE SDR11 otevřený výkop svařovaných elektrotvarovkou D 140 x 12,7 mm</t>
  </si>
  <si>
    <t>-25090414</t>
  </si>
  <si>
    <t>Montáž kanalizačního potrubí z plastů z polyetylenu PE 100 svařovaných elektrotvarovkou v otevřeném výkopu ve sklonu do 20 % SDR 11/PN16 D 140 x 12,7 mm</t>
  </si>
  <si>
    <t>893,50</t>
  </si>
  <si>
    <t>871325201</t>
  </si>
  <si>
    <t>Montáž kanalizačního potrubí z PE SDR11 otevřený výkop svařovaných elektrotvarovkou D 160 x 14,6 mm</t>
  </si>
  <si>
    <t>937429641</t>
  </si>
  <si>
    <t>Montáž kanalizačního potrubí z plastů z polyetylenu PE 100 svařovaných elektrotvarovkou v otevřeném výkopu ve sklonu do 20 % SDR 11/PN16 D 160 x 14,6 mm</t>
  </si>
  <si>
    <t>842,00</t>
  </si>
  <si>
    <t>879230196</t>
  </si>
  <si>
    <t>Příplatek za vsunutí potrubí z trub plastových D160 do ocelové chráničky DN300</t>
  </si>
  <si>
    <t>-1030559560</t>
  </si>
  <si>
    <t>"dle D.1.02-1 TZ, tab.č.1" 15,00</t>
  </si>
  <si>
    <t>892241111</t>
  </si>
  <si>
    <t>Tlaková zkouška vodou potrubí do 80</t>
  </si>
  <si>
    <t>321375883</t>
  </si>
  <si>
    <t>Tlakové zkoušky vodou na potrubí DN do 80</t>
  </si>
  <si>
    <t>257,00+209,50</t>
  </si>
  <si>
    <t>892271111</t>
  </si>
  <si>
    <t>Tlaková zkouška vodou potrubí DN 100 nebo 125</t>
  </si>
  <si>
    <t>137109811</t>
  </si>
  <si>
    <t>Tlakové zkoušky vodou na potrubí DN 100 nebo 125</t>
  </si>
  <si>
    <t>624,00+960,00</t>
  </si>
  <si>
    <t>892351111</t>
  </si>
  <si>
    <t>Tlaková zkouška vodou potrubí DN 150 nebo 200</t>
  </si>
  <si>
    <t>-1431538345</t>
  </si>
  <si>
    <t>Tlakové zkoušky vodou na potrubí DN 150 nebo 200</t>
  </si>
  <si>
    <t>893,50+842,00</t>
  </si>
  <si>
    <t>"bezvýkop" 289,50</t>
  </si>
  <si>
    <t>899701111</t>
  </si>
  <si>
    <t>Identifikační vodič CY 6mm2 (dodávka+montáž)</t>
  </si>
  <si>
    <t>-483212852</t>
  </si>
  <si>
    <t>899701113</t>
  </si>
  <si>
    <t>Výstražná fólie s nápisem "POZOR KANALIZACE" (dodávka+montáž)</t>
  </si>
  <si>
    <t>-1998244356</t>
  </si>
  <si>
    <t>857242122</t>
  </si>
  <si>
    <t>Montáž litinových tvarovek jednoosých přírubových otevřený výkop DN 80</t>
  </si>
  <si>
    <t>1432856849</t>
  </si>
  <si>
    <t>Montáž litinových tvarovek na potrubí litinovém tlakovém jednoosých na potrubí z trub přírubových v otevřeném výkopu, kanálu nebo v šachtě DN 80</t>
  </si>
  <si>
    <t>877245201</t>
  </si>
  <si>
    <t>Montáž elektrospojek na kanalizačním potrubí z PE trub d 90</t>
  </si>
  <si>
    <t>355903159</t>
  </si>
  <si>
    <t>Montáž tvarovek na kanalizačním plastovém potrubí z polyetylenu PE 100 elektrotvarovek SDR 11/PN16 spojek nebo oblouků d 90</t>
  </si>
  <si>
    <t>1+8+1+1+2+2+2+1+1+10+15+83+3+2</t>
  </si>
  <si>
    <t>877265201</t>
  </si>
  <si>
    <t>Montáž elektrospojek na kanalizačním potrubí z PE trub d 110</t>
  </si>
  <si>
    <t>-1849704567</t>
  </si>
  <si>
    <t>Montáž tvarovek na kanalizačním plastovém potrubí z polyetylenu PE 100 elektrotvarovek SDR 11/PN16 spojek nebo oblouků d 110</t>
  </si>
  <si>
    <t>120+1</t>
  </si>
  <si>
    <t>877275201</t>
  </si>
  <si>
    <t>Montáž elektrospojek na kanalizačním potrubí z PE trub d 125</t>
  </si>
  <si>
    <t>-798983528</t>
  </si>
  <si>
    <t>Montáž tvarovek na kanalizačním plastovém potrubí z polyetylenu PE 100 elektrotvarovek SDR 11/PN16 spojek nebo oblouků d 125</t>
  </si>
  <si>
    <t>9+5+205</t>
  </si>
  <si>
    <t>877295201</t>
  </si>
  <si>
    <t>Montáž elektrospojek na kanalizačním potrubí z PE trub d 140</t>
  </si>
  <si>
    <t>-1430954454</t>
  </si>
  <si>
    <t>Montáž tvarovek na kanalizačním plastovém potrubí z polyetylenu PE 100 elektrotvarovek SDR 11/PN16 spojek nebo oblouků d 140</t>
  </si>
  <si>
    <t>1+8+8+13+251</t>
  </si>
  <si>
    <t>877325201</t>
  </si>
  <si>
    <t>Montáž elektrospojek na kanalizačním potrubí z PE trub d 160</t>
  </si>
  <si>
    <t>1124383466</t>
  </si>
  <si>
    <t>Montáž tvarovek na kanalizačním plastovém potrubí z polyetylenu PE 100 elektrotvarovek SDR 11/PN16 spojek nebo oblouků d 160</t>
  </si>
  <si>
    <t>3+8+182</t>
  </si>
  <si>
    <t>877245210</t>
  </si>
  <si>
    <t>Montáž elektrokolen 45° na kanalizačním potrubí z PE trub d 90</t>
  </si>
  <si>
    <t>1535459036</t>
  </si>
  <si>
    <t>Montáž tvarovek na kanalizačním plastovém potrubí z polyetylenu PE 100 elektrotvarovek SDR 11/PN16 kolen 45° d 90</t>
  </si>
  <si>
    <t>11+5+14+2</t>
  </si>
  <si>
    <t>877265210</t>
  </si>
  <si>
    <t>Montáž elektrokolen 45° na kanalizačním potrubí z PE trub d 110</t>
  </si>
  <si>
    <t>-2065487186</t>
  </si>
  <si>
    <t>Montáž tvarovek na kanalizačním plastovém potrubí z polyetylenu PE 100 elektrotvarovek SDR 11/PN16 kolen 45° d 110</t>
  </si>
  <si>
    <t>16+5+3+2</t>
  </si>
  <si>
    <t>877275210</t>
  </si>
  <si>
    <t>Montáž elektrokolen 45° na kanalizačním potrubí z PE trub d 125</t>
  </si>
  <si>
    <t>-679609928</t>
  </si>
  <si>
    <t>Montáž tvarovek na kanalizačním plastovém potrubí z polyetylenu PE 100 elektrotvarovek SDR 11/PN16 kolen 45° d 125</t>
  </si>
  <si>
    <t>18+9+3+9</t>
  </si>
  <si>
    <t>877325210</t>
  </si>
  <si>
    <t>Montáž elektrokolen 45° na kanalizačním potrubí z PE trub d 160</t>
  </si>
  <si>
    <t>1780187825</t>
  </si>
  <si>
    <t>Montáž tvarovek na kanalizačním plastovém potrubí z polyetylenu PE 100 elektrotvarovek SDR 11/PN16 kolen 45° d 160</t>
  </si>
  <si>
    <t>16+12+16+20+1+9</t>
  </si>
  <si>
    <t>877245213</t>
  </si>
  <si>
    <t>Montáž elektro T-kusů na kanalizačním potrubí z PE trub d 90</t>
  </si>
  <si>
    <t>-1587619163</t>
  </si>
  <si>
    <t>Montáž tvarovek na kanalizačním plastovém potrubí z polyetylenu PE 100 elektrotvarovek SDR 11/PN16 T-kusů d 90</t>
  </si>
  <si>
    <t>877265213</t>
  </si>
  <si>
    <t>Montáž elektro T-kusů na kanalizačním potrubí z PE trub d 110</t>
  </si>
  <si>
    <t>1683057387</t>
  </si>
  <si>
    <t>Montáž tvarovek na kanalizačním plastovém potrubí z polyetylenu PE 100 elektrotvarovek SDR 11/PN16 T-kusů d 110</t>
  </si>
  <si>
    <t>877275213</t>
  </si>
  <si>
    <t>Montáž elektro T-kusů na kanalizačním potrubí z PE trub d 125</t>
  </si>
  <si>
    <t>-129732595</t>
  </si>
  <si>
    <t>Montáž tvarovek na kanalizačním plastovém potrubí z polyetylenu PE 100 elektrotvarovek SDR 11/PN16 T-kusů d 125</t>
  </si>
  <si>
    <t>877325213</t>
  </si>
  <si>
    <t>Montáž elektro T-kusů na kanalizačním potrubí z PE trub d 160</t>
  </si>
  <si>
    <t>-1249783601</t>
  </si>
  <si>
    <t>Montáž tvarovek na kanalizačním plastovém potrubí z polyetylenu PE 100 elektrotvarovek SDR 11/PN16 T-kusů d 160</t>
  </si>
  <si>
    <t>1+1+8+2</t>
  </si>
  <si>
    <t>891182122</t>
  </si>
  <si>
    <t>Montáž kanalizačních šoupátek otevřený výkop DN 40</t>
  </si>
  <si>
    <t>1704683423</t>
  </si>
  <si>
    <t>Montáž kanalizačních armatur na potrubí šoupátek v otevřeném výkopu nebo v šachtách s osazením zemní soupravy (bez poklopů) DN 40</t>
  </si>
  <si>
    <t>891242122</t>
  </si>
  <si>
    <t>Montáž kanalizačních šoupátek otevřený výkop DN 80</t>
  </si>
  <si>
    <t>-707517794</t>
  </si>
  <si>
    <t>Montáž kanalizačních armatur na potrubí šoupátek v otevřeném výkopu nebo v šachtách s osazením zemní soupravy (bez poklopů) DN 80</t>
  </si>
  <si>
    <t>891262122</t>
  </si>
  <si>
    <t>Montáž kanalizačních šoupátek otevřený výkop DN 100</t>
  </si>
  <si>
    <t>-1175995972</t>
  </si>
  <si>
    <t>Montáž kanalizačních armatur na potrubí šoupátek v otevřeném výkopu nebo v šachtách s osazením zemní soupravy (bez poklopů) DN 100</t>
  </si>
  <si>
    <t>891247111</t>
  </si>
  <si>
    <t>Montáž hydrantů podzemních DN 80</t>
  </si>
  <si>
    <t>-773740651</t>
  </si>
  <si>
    <t>Montáž vodovodních armatur na potrubí hydrantů podzemních (bez osazení poklopů) DN 80</t>
  </si>
  <si>
    <t>899401112</t>
  </si>
  <si>
    <t>Osazení poklopů litinových šoupátkových</t>
  </si>
  <si>
    <t>-759739502</t>
  </si>
  <si>
    <t>899401113</t>
  </si>
  <si>
    <t>Osazení poklopů litinových hydrantových</t>
  </si>
  <si>
    <t>221484039</t>
  </si>
  <si>
    <t>724943003</t>
  </si>
  <si>
    <t>899102112</t>
  </si>
  <si>
    <t>Osazení poklopů litinových nebo ocelových včetně rámů pro třídu zatížení A15, A50</t>
  </si>
  <si>
    <t>994210934</t>
  </si>
  <si>
    <t>Osazení poklopů litinových a ocelových včetně rámů pro třídu zatížení A15, A50</t>
  </si>
  <si>
    <t>899713111.01</t>
  </si>
  <si>
    <t>Orientační tabulky na sloupku betonovém nebo ocelovém vč.dodávky sloupku v.175cm a nátěru, vč.beton.patky (vč.kotvení do betonu)  (dodávka+montáž)</t>
  </si>
  <si>
    <t>-346565949</t>
  </si>
  <si>
    <t>Orientační tabulky na sloupku betonovém nebo ocelovém vč.dodávky sloupku v.175cm a nátěru, vč.beton.patky (vč.kotvení do betonu) (dodávka+montáž)</t>
  </si>
  <si>
    <t>"dle poklopu A15" 2</t>
  </si>
  <si>
    <t>ŠČ01stav</t>
  </si>
  <si>
    <t>Šachta čistící - šachta prefabrikovaná, světlý půdorysný průměr 1500mm - stavební část</t>
  </si>
  <si>
    <t>674058391</t>
  </si>
  <si>
    <t>Kompletní cena</t>
  </si>
  <si>
    <t>- stavební část výkresu D.0.8 (ozn.1 až ozn.19, kromě ozn.5-poklop),</t>
  </si>
  <si>
    <t xml:space="preserve">  dále viz B. Souhrnná technická zpráva, kap B.9.3.1</t>
  </si>
  <si>
    <t>- vnitřní povrch šachty - ochranný uzavírací nátěr</t>
  </si>
  <si>
    <t>(montáž+dodávka veškerého materiálu+přesun hmot)</t>
  </si>
  <si>
    <t>dle D.1.02-1 TZ, tab.č.4:</t>
  </si>
  <si>
    <t>ŠČ01tech</t>
  </si>
  <si>
    <t>Šachta čistící - technologická část</t>
  </si>
  <si>
    <t>-807512904</t>
  </si>
  <si>
    <t>- technologická část výkresu D.0.8 (ozn.A až ozn.D),</t>
  </si>
  <si>
    <t>ŠV01stav</t>
  </si>
  <si>
    <t>Šachta vzdušníková - šachta prefabrikovaná, světlý půdorysný rozměr 1900/1200mm - stavební část</t>
  </si>
  <si>
    <t>1112015078</t>
  </si>
  <si>
    <t>- stavební část výkresu D.0.10 (ozn.1 až ozn.21, kromě ozn.11-poklop),</t>
  </si>
  <si>
    <t>dle D.1.02-1 TZ, tab.č.5:</t>
  </si>
  <si>
    <t>ŠV01tech</t>
  </si>
  <si>
    <t>Šachta vzdušníková - technologická část</t>
  </si>
  <si>
    <t>24469026</t>
  </si>
  <si>
    <t>- technologická část výkresu D.0.10 (ozn.A až ozn.L),</t>
  </si>
  <si>
    <t>- automatický odvzd. a zavzd. ventil, samočinný, jednostupňová konstrukce</t>
  </si>
  <si>
    <t>ŠS01stav</t>
  </si>
  <si>
    <t>Šachta spojná - šachta prefabrikovaná, světlý půdorysný rozměr 1900/1200mm - stavební část</t>
  </si>
  <si>
    <t>-1644328105</t>
  </si>
  <si>
    <t>- stavební část výkresu D.0.11 (ozn.1 až ozn.20, kromě ozn.11-poklop),</t>
  </si>
  <si>
    <t>dle D.1.02-1 TZ, tab.č.6:</t>
  </si>
  <si>
    <t>ŠS01tech</t>
  </si>
  <si>
    <t>Šachta spojná - technologická část</t>
  </si>
  <si>
    <t>495658058</t>
  </si>
  <si>
    <t>- technologická část výkresu D.0.11 (ozn.A až ozn.L),</t>
  </si>
  <si>
    <t>-859586008</t>
  </si>
  <si>
    <t>"vzdušníková šachta" 6</t>
  </si>
  <si>
    <t>"spojná šachta" 3</t>
  </si>
  <si>
    <t>MO01stav</t>
  </si>
  <si>
    <t>Měrný objekt - šachta prefabrikovaná, světlý půdorysný rozměr 3000/1200mm - stavební část</t>
  </si>
  <si>
    <t>-1508894172</t>
  </si>
  <si>
    <t>- stavební část výkresu D.0.15 (ozn.1 až ozn.15, kromě ozn.10-poklop),</t>
  </si>
  <si>
    <t xml:space="preserve">  dále viz B. Souhrnná technická zpráva, kap B.9.2b)</t>
  </si>
  <si>
    <t xml:space="preserve"> úprava terénu do původního stavu (nezpevněný povrch)</t>
  </si>
  <si>
    <t>"dle D.1.02-1 TZ, tab.č.7" 12</t>
  </si>
  <si>
    <t>"odp.šachet s biofiltry" -7</t>
  </si>
  <si>
    <t>"šachty s biofiltry" 7</t>
  </si>
  <si>
    <t>1360790691</t>
  </si>
  <si>
    <t>"dle D.1.02-1 TZ, tab.č.7" 2</t>
  </si>
  <si>
    <t>"odp.šachet s biofiltry" -1</t>
  </si>
  <si>
    <t>POKLB125odv</t>
  </si>
  <si>
    <t>poklop na vstupní šachty B125 - rám litino-betonový s tlumící vložkou, víko litino-betonové s odvětráním</t>
  </si>
  <si>
    <t>1288109191</t>
  </si>
  <si>
    <t>"šachty s biofiltry" 1</t>
  </si>
  <si>
    <t>POKLA15</t>
  </si>
  <si>
    <t>poklop na vstupní šachty A15 - rám litino-betonový s tlumící vložkou, víko litino-betonové bez odvětrání</t>
  </si>
  <si>
    <t>1624523972</t>
  </si>
  <si>
    <t>Poznámka k položce:_x000D_
Závazná specifikace viz B. Souhrnná technická zpráva</t>
  </si>
  <si>
    <t>POKLA15odv</t>
  </si>
  <si>
    <t>poklop na vstupní šachty A15 - rám litino-betonový s tlumící vložkou, víko litino-betonové s odvětráním</t>
  </si>
  <si>
    <t>1745574339</t>
  </si>
  <si>
    <t>28614951</t>
  </si>
  <si>
    <t>elektrokoleno 45° PE 100 PN 16 D 160mm</t>
  </si>
  <si>
    <t>2031440352</t>
  </si>
  <si>
    <t>286149511</t>
  </si>
  <si>
    <t>elektrokoleno 30° PE 100 PN 16 d 160</t>
  </si>
  <si>
    <t>-1871667934</t>
  </si>
  <si>
    <t>286149512</t>
  </si>
  <si>
    <t>elektrokoleno 15° PE 100 PN 16 d 160</t>
  </si>
  <si>
    <t>-2014785014</t>
  </si>
  <si>
    <t>286149513</t>
  </si>
  <si>
    <t>koleno 11° PE 100 PN 16 d 160 (1 strana natupo)</t>
  </si>
  <si>
    <t>1122286189</t>
  </si>
  <si>
    <t>286148711</t>
  </si>
  <si>
    <t>oblouk 60° SDR 11 PE 100 RC PN 16 D 160mm</t>
  </si>
  <si>
    <t>2083633013</t>
  </si>
  <si>
    <t>286149011</t>
  </si>
  <si>
    <t>oblouk 22° SDR 11 PE 100 RC PN 16 D 160mm</t>
  </si>
  <si>
    <t>-92419074</t>
  </si>
  <si>
    <t>287615592</t>
  </si>
  <si>
    <t>FLT d160 / DN80, PE100, SDR11, přírubový T-kus, elektro</t>
  </si>
  <si>
    <t>-997882082</t>
  </si>
  <si>
    <t>28615180</t>
  </si>
  <si>
    <t>T-kus SDR 11 PE 100 D 140mm</t>
  </si>
  <si>
    <t>1436071521</t>
  </si>
  <si>
    <t>287581411511</t>
  </si>
  <si>
    <t>BTR90 d140 / 110, PE100, SDR11, PN16, T-kus redukovaný, na tupo, dlouhý (800576)</t>
  </si>
  <si>
    <t>1275226529</t>
  </si>
  <si>
    <t>287581406517</t>
  </si>
  <si>
    <t>BTR90 d140 / 63, PE100, SDR17, PN10, T-kus redukovaný, na tupo, dlouhý (800584)</t>
  </si>
  <si>
    <t>283086452</t>
  </si>
  <si>
    <t>286153171</t>
  </si>
  <si>
    <t>redukce svařovací na tupo potrubí PE 100 SDR 11 140/75</t>
  </si>
  <si>
    <t>1779533963</t>
  </si>
  <si>
    <t>286531261</t>
  </si>
  <si>
    <t>redukce svařovací na tupo potrubí PE 100 SDR 11 75/40</t>
  </si>
  <si>
    <t>-630637989</t>
  </si>
  <si>
    <t>286531251</t>
  </si>
  <si>
    <t>redukce svařovací na tupo potrubí PE 100 SDR 11 63/40</t>
  </si>
  <si>
    <t>1313955763</t>
  </si>
  <si>
    <t>28614844</t>
  </si>
  <si>
    <t>koleno 45° SDR 11 PE 100 PN 16 D 140mm</t>
  </si>
  <si>
    <t>76670861</t>
  </si>
  <si>
    <t>287131433511</t>
  </si>
  <si>
    <t>BW30 d140, PE100, SDR11, PN16, koleno 30°, na tupo, dlouhé (800016)</t>
  </si>
  <si>
    <t>-1082323590</t>
  </si>
  <si>
    <t>287191463511</t>
  </si>
  <si>
    <t>BB60, d140, PE100, SDR11, PN16, R = 1,5 x d, oblouk 60° bezešvý na tupo, dlouhý</t>
  </si>
  <si>
    <t>420649397</t>
  </si>
  <si>
    <t>287191425511</t>
  </si>
  <si>
    <t>BB22, d140, PE100, SDR11, PN16, R = 1,5 x d, oblouk 22° bezešvý, na tupo, dlouhý (800528)</t>
  </si>
  <si>
    <t>-844575368</t>
  </si>
  <si>
    <t>287191414511</t>
  </si>
  <si>
    <t>BB11, d140, PE100, SDR11, PN16, R = 1,5 x d, oblouk 11° bezešvý, na tupo, dlouhý (800550)</t>
  </si>
  <si>
    <t>-253682120</t>
  </si>
  <si>
    <t>28614950</t>
  </si>
  <si>
    <t>elektrokoleno 45° PE 100 PN 16 D 125mm</t>
  </si>
  <si>
    <t>-208704709</t>
  </si>
  <si>
    <t>286149501</t>
  </si>
  <si>
    <t>elektrokoleno 30° PE 100 PN 16 D 125mm</t>
  </si>
  <si>
    <t>-1507760039</t>
  </si>
  <si>
    <t>286149502</t>
  </si>
  <si>
    <t>elektrokoleno 15° PE 100 PN 16 D 125mm</t>
  </si>
  <si>
    <t>1836882778</t>
  </si>
  <si>
    <t>287191263511</t>
  </si>
  <si>
    <t>BB60, d125, PE100, SDR11, PN16, R = 1,5 x d, oblouk 60° bezešvý na tupo, dlouhý</t>
  </si>
  <si>
    <t>-1389338783</t>
  </si>
  <si>
    <t>287191225511</t>
  </si>
  <si>
    <t>BB22, d125, PE100, SDR11, PN16, R = 1,5 x d, oblouk 22° bezešvý, na tupo, dlouhý (800527)</t>
  </si>
  <si>
    <t>-1733260892</t>
  </si>
  <si>
    <t>286149509</t>
  </si>
  <si>
    <t>Koleno 11° pro PE potrubí De 125 (1 strana na tupo)</t>
  </si>
  <si>
    <t>518910515</t>
  </si>
  <si>
    <t>287615591</t>
  </si>
  <si>
    <t>FLT d125 / DN80, PE100, SDR11, přírubový T-kus, elektro</t>
  </si>
  <si>
    <t>1195498704</t>
  </si>
  <si>
    <t>28614949</t>
  </si>
  <si>
    <t>elektrokoleno 45° PE 100 PN 16 D 110mm</t>
  </si>
  <si>
    <t>-695272984</t>
  </si>
  <si>
    <t>286149491</t>
  </si>
  <si>
    <t>elektrokoleno 30° PE 100 PN 16 d 110</t>
  </si>
  <si>
    <t>453111742</t>
  </si>
  <si>
    <t>286149493</t>
  </si>
  <si>
    <t>koleno 11° PE 100 PN 16 d 110 (1 strana natupo)</t>
  </si>
  <si>
    <t>-1230292267</t>
  </si>
  <si>
    <t>286149495</t>
  </si>
  <si>
    <t>oblouk 22° PE 100 PN 16 d 110</t>
  </si>
  <si>
    <t>944052860</t>
  </si>
  <si>
    <t>287615590</t>
  </si>
  <si>
    <t>FLT d110 / DN80, PE100, SDR11, přírubový T-kus, elektro</t>
  </si>
  <si>
    <t>-1801937982</t>
  </si>
  <si>
    <t>28614945</t>
  </si>
  <si>
    <t>elektrokoleno 45° PE 100 PN 16 D 50mm</t>
  </si>
  <si>
    <t>1784979302</t>
  </si>
  <si>
    <t>286149451</t>
  </si>
  <si>
    <t>elektrokoleno 30° PE 100 PN 16 d 50</t>
  </si>
  <si>
    <t>-1270651157</t>
  </si>
  <si>
    <t>2861494513</t>
  </si>
  <si>
    <t>oblouk 22° PE 100 PN 16 d 50</t>
  </si>
  <si>
    <t>-1547247697</t>
  </si>
  <si>
    <t>2861494514</t>
  </si>
  <si>
    <t>oblouk 11° PE 100 PN 16 d 50</t>
  </si>
  <si>
    <t>-69777174</t>
  </si>
  <si>
    <t>28653125</t>
  </si>
  <si>
    <t>redukce svařovací na tupo potrubí PE 100 SDR 11 63/50</t>
  </si>
  <si>
    <t>591279313</t>
  </si>
  <si>
    <t>286150111</t>
  </si>
  <si>
    <t>T-kus, KIT  pro PE potrubí De 50/50 (elektrotvarovka)</t>
  </si>
  <si>
    <t>-845627175</t>
  </si>
  <si>
    <t>287615417</t>
  </si>
  <si>
    <t>EFL d63 / DN50, PE100, SDR11, integrovaný lemový nákružek s přírubou</t>
  </si>
  <si>
    <t>676216323</t>
  </si>
  <si>
    <t>28614944</t>
  </si>
  <si>
    <t>elektrokoleno 45° PE 100 PN 16 D 40mm</t>
  </si>
  <si>
    <t>-71798067</t>
  </si>
  <si>
    <t>286149441</t>
  </si>
  <si>
    <t>koleno 15° PE 100 PN 16 d 40</t>
  </si>
  <si>
    <t>1296375522</t>
  </si>
  <si>
    <t>2871905635111</t>
  </si>
  <si>
    <t>BB60, d40, PE100, SDR11, PN16, R = 1,5 x d, oblouk 60° bezešvý na tupo, dlouhý</t>
  </si>
  <si>
    <t>-926323722</t>
  </si>
  <si>
    <t>2871905255111</t>
  </si>
  <si>
    <t>BB22, d40, PE100, SDR11, PN16, R = 1,5 x d, oblouk 22° bezešvý, na tupo, dlouhý</t>
  </si>
  <si>
    <t>872141118</t>
  </si>
  <si>
    <t>28615978</t>
  </si>
  <si>
    <t>elektrospojka SDR 11 PE 100 PN 16 D 160mm</t>
  </si>
  <si>
    <t>315946997</t>
  </si>
  <si>
    <t>"(pozn.: počítáno spoje po 6,0m + k tvarovkám na tupo)" 182</t>
  </si>
  <si>
    <t>28615977</t>
  </si>
  <si>
    <t>elektrospojka SDR 11 PE 100 PN 16 D 140mm</t>
  </si>
  <si>
    <t>2133517838</t>
  </si>
  <si>
    <t>"(pozn.: počítáno spoje po 6,0m + k tvarovkám na tupo)" 251</t>
  </si>
  <si>
    <t>28615976</t>
  </si>
  <si>
    <t>elektrospojka SDR 11 PE 100 PN 16 D 125mm</t>
  </si>
  <si>
    <t>1138549452</t>
  </si>
  <si>
    <t>"(pozn.: počítáno spoje po 6,0m + k tvarovkám na tupo)" 205</t>
  </si>
  <si>
    <t>28615975</t>
  </si>
  <si>
    <t>elektrospojka SDR 11 PE 100 PN 16 D 110mm</t>
  </si>
  <si>
    <t>1249563677</t>
  </si>
  <si>
    <t>"(pozn.: počítáno spoje po 6,0m + k tvarovkám na tupo)" 120</t>
  </si>
  <si>
    <t>28615973</t>
  </si>
  <si>
    <t>elektrospojka SDR 11 PE 100 PN 16 D 75mm</t>
  </si>
  <si>
    <t>1815893795</t>
  </si>
  <si>
    <t>"(pozn.: počítáno spoje po 6,0m + k tvarovkám na tupo)" 1</t>
  </si>
  <si>
    <t>28615972</t>
  </si>
  <si>
    <t>elektrospojka SDR 11 PE 100 PN 16 D 63mm</t>
  </si>
  <si>
    <t>275078799</t>
  </si>
  <si>
    <t>"(pozn.: počítáno spoje po 6,0m + k tvarovkám na tupo)" 10</t>
  </si>
  <si>
    <t>28615971</t>
  </si>
  <si>
    <t>elektrospojka SDR 11 PE 100 PN 16 D 50mm</t>
  </si>
  <si>
    <t>2012700550</t>
  </si>
  <si>
    <t>"(pozn.: počítáno spoje po 6,0m + k tvarovkám na tupo)" 15</t>
  </si>
  <si>
    <t>28615970</t>
  </si>
  <si>
    <t>elektrospojka SDR 11 PE 100 PN 16 D 40mm</t>
  </si>
  <si>
    <t>1754154013</t>
  </si>
  <si>
    <t>"(pozn.: počítáno spoje po 6,0m + k tvarovkám na tupo)" 83</t>
  </si>
  <si>
    <t>55250642</t>
  </si>
  <si>
    <t>koleno přírubové s patkou PP litinové DN 80</t>
  </si>
  <si>
    <t>-725625097</t>
  </si>
  <si>
    <t>42221144</t>
  </si>
  <si>
    <t>šoupátko s PE vevařovacími konci kanalizační PN 10 DN 25/32 PE 100</t>
  </si>
  <si>
    <t>1108041744</t>
  </si>
  <si>
    <t>42221150</t>
  </si>
  <si>
    <t>šoupátko s PE vevařovacími konci kanalizační PN 10 DN 100/110 PE 100</t>
  </si>
  <si>
    <t>1257917352</t>
  </si>
  <si>
    <t>42221132</t>
  </si>
  <si>
    <t>šoupátko s hrdly kanalizační PN 16 DN/D 80/90</t>
  </si>
  <si>
    <t>-1816317121</t>
  </si>
  <si>
    <t>HWL.D81005015016</t>
  </si>
  <si>
    <t>SOUPRAVA PROPLACHOVACÍ NA ODPADNÍ VODU 50/1,5 m</t>
  </si>
  <si>
    <t>-1904979031</t>
  </si>
  <si>
    <t>HWL.D49008015016</t>
  </si>
  <si>
    <t>HYDRANT PODZEMNÍ PLNOPRŮTOKOVÝ 80/1,50 m</t>
  </si>
  <si>
    <t>949247639</t>
  </si>
  <si>
    <t>HWL.960113018004</t>
  </si>
  <si>
    <t>SOUPRAVA ZEMNÍ TELESKOPICKÁ DOM. ŠOUPÁTKA-1,3-1,8 3/4"-2" (1,3-1,8m)</t>
  </si>
  <si>
    <t>345003565</t>
  </si>
  <si>
    <t>950205010003</t>
  </si>
  <si>
    <t>SOUPRAVA ZEMNÍ TELESKOPICKÁ E2-1,3 -1,8 50-100 (1,3-1,8m)</t>
  </si>
  <si>
    <t>KS</t>
  </si>
  <si>
    <t>1440671464</t>
  </si>
  <si>
    <t>VODA+PLYN Zemní soupravy SOUPRAVA ZEMNÍ TELESKOPICKÁ E2-1,3 -1,8 50-100 (1,3-1,8m)</t>
  </si>
  <si>
    <t>HWL.175000000003</t>
  </si>
  <si>
    <t>POKLOP ULIČNÍ ŠOUPÁTKOVÝ</t>
  </si>
  <si>
    <t>1170006098</t>
  </si>
  <si>
    <t>HWL.195000000002</t>
  </si>
  <si>
    <t>HYDRANTOVÝ POKLOP</t>
  </si>
  <si>
    <t>1463134529</t>
  </si>
  <si>
    <t>HWL.348200000000</t>
  </si>
  <si>
    <t>PODKLAD. DESKA  POD HYDRANT.POKLOP</t>
  </si>
  <si>
    <t>764204</t>
  </si>
  <si>
    <t>MARK</t>
  </si>
  <si>
    <t>Vytyčovací marker nad lomem (dodávka+montáž)</t>
  </si>
  <si>
    <t>942752128</t>
  </si>
  <si>
    <t>287615419</t>
  </si>
  <si>
    <t>EFL d110 / DN100, PE100, SDR11, integrovaný lemový nákružek s přírubou</t>
  </si>
  <si>
    <t>-909439990</t>
  </si>
  <si>
    <t>2876154172</t>
  </si>
  <si>
    <t>EFL d50 / DN40, PE100, SDR11, integrovaný lemový nákružek s přírubou</t>
  </si>
  <si>
    <t>922202795</t>
  </si>
  <si>
    <t>2876154171</t>
  </si>
  <si>
    <t>EFL d40 / DN32, PE100, SDR11, integrovaný lemový nákružek s přírubou</t>
  </si>
  <si>
    <t>1022075153</t>
  </si>
  <si>
    <t>AT32</t>
  </si>
  <si>
    <t>Atypická nerezová tvarovka s volným odtokem na jednom konci, na druhém konci s ukončením navařovací přírubou DN 32 (dodávka+montáž)</t>
  </si>
  <si>
    <t>-321811881</t>
  </si>
  <si>
    <t>"Tvarovky při napojení výtlaku do koncové šachty výtlaku" 2</t>
  </si>
  <si>
    <t>AT40</t>
  </si>
  <si>
    <t>Atypická nerezová tvarovka s volným odtokem na jednom konci, na druhém konci s ukončením navařovací přírubou DN 40 (dodávka+montáž)</t>
  </si>
  <si>
    <t>-1714268046</t>
  </si>
  <si>
    <t>"Tvarovky při napojení výtlaku do koncové šachty výtlaku" 1</t>
  </si>
  <si>
    <t>AT100</t>
  </si>
  <si>
    <t>Atypická nerezová tvarovka s volným odtokem na jednom konci, na druhém konci s ukončením navařovací přírubou DN 100 (dodávka+montáž)</t>
  </si>
  <si>
    <t>-1183380178</t>
  </si>
  <si>
    <t>ZK140</t>
  </si>
  <si>
    <t>Zpětná klapka D140 (100% průtočná) (dodávka+montáž)</t>
  </si>
  <si>
    <t>2122179340</t>
  </si>
  <si>
    <t>"stoka VA" 1</t>
  </si>
  <si>
    <t>286136821</t>
  </si>
  <si>
    <t>potrubí PE100+ RC SDR 11 40x3,7mm s vnějším ochranným pláštěm, tlakové třídy PN 16, pro splaškové odpadní vody</t>
  </si>
  <si>
    <t>-1006058476</t>
  </si>
  <si>
    <t>286136831</t>
  </si>
  <si>
    <t>potrubí PE100+ RC SDR 11 50x4,6mm s vnějším ochranným pláštěm, tlakové třídy PN 16, pro splaškové odpadní vody</t>
  </si>
  <si>
    <t>-1795472922</t>
  </si>
  <si>
    <t>195</t>
  </si>
  <si>
    <t>286133261</t>
  </si>
  <si>
    <t>potrubí PE100+ RC SDR 11 110x10,0mm s vnějším ochranným pláštěm, tlakové třídy PN 16, pro splaškové odpadní vody</t>
  </si>
  <si>
    <t>-1197181809</t>
  </si>
  <si>
    <t>196</t>
  </si>
  <si>
    <t>286133271</t>
  </si>
  <si>
    <t>potrubí PE100+ RC SDR 11 125x11,4mm s vnějším ochranným pláštěm, tlakové třídy PN 16, pro splaškové odpadní vody</t>
  </si>
  <si>
    <t>1959818664</t>
  </si>
  <si>
    <t>197</t>
  </si>
  <si>
    <t>286133281</t>
  </si>
  <si>
    <t>potrubí PE100+ RC SDR 11 140x12,7mm s vnějším ochranným pláštěm, tlakové třídy PN 16, pro splaškové odpadní vody</t>
  </si>
  <si>
    <t>-1037932742</t>
  </si>
  <si>
    <t>198</t>
  </si>
  <si>
    <t>286133291</t>
  </si>
  <si>
    <t>potrubí PE100+ RC SDR 11 160x14,6mm s vnějším ochranným pláštěm, tlakové třídy PN 16, pro splaškové odpadní vody</t>
  </si>
  <si>
    <t>262418281</t>
  </si>
  <si>
    <t>199</t>
  </si>
  <si>
    <t>200</t>
  </si>
  <si>
    <t>BT160PE</t>
  </si>
  <si>
    <t>Bezvýkopové provedení kanalizačního potrubí z potrubí Pe De160 metodou horizontálně řízené mikrotuneláže s bentonitovým výplachem</t>
  </si>
  <si>
    <t>612489128</t>
  </si>
  <si>
    <t>- pilotní vrt průměr 90mm provedený vysokotlakým vodním paprskem kombinovaným s rozrušením zeminy pomocí vrtací hlavy</t>
  </si>
  <si>
    <t>- rozšíření pilotního vrtu na požadovaný průměr za stálého pažení bentonitovou směsí</t>
  </si>
  <si>
    <t>- zatažení plastového potrubí protlačovacího De160</t>
  </si>
  <si>
    <t xml:space="preserve">  (potrubí PE100+ RC SDR 10 160x14,6mm s vnějším ochranným pláštěm, tlakové třídy PN 16,</t>
  </si>
  <si>
    <t xml:space="preserve">  dle PAS 1075 - typ 3 pro bezvýkopovou pokládku, pro splaškové odpadní vody)</t>
  </si>
  <si>
    <t>V ceně započtena dodávka a montáž veškerého materiálu, veškeré stroje vč.dopravy na staveniště a jejich pohybu po staveništi, přesun hmot.</t>
  </si>
  <si>
    <t>Dále v ceně započteny stroje, dodávka a práce  spojené s použitím bentonitové směsi, vč.jejího odvozu a likvidace (cca 7m3, odvoz 17km).</t>
  </si>
  <si>
    <t>dle D.1.02-1 TZ, tab.č.3:</t>
  </si>
  <si>
    <t>289,50</t>
  </si>
  <si>
    <t>201</t>
  </si>
  <si>
    <t>BTjamstartHDD</t>
  </si>
  <si>
    <t>Příplatek na vystrojení startovací jámy pro technologii horizontálně řízené mikrotuneláže (zpevnění dna ŽB panely, opěrná zeď ze ŽB panelů apod.)</t>
  </si>
  <si>
    <t>-1325762830</t>
  </si>
  <si>
    <t>(dodávka+montáž+demontáž+likvidace)</t>
  </si>
  <si>
    <t>(zemní práce pro jámy započteny v položkách odd.1 - Zemní práce,</t>
  </si>
  <si>
    <t xml:space="preserve"> bourání a obnova povrchu jam započteno v odd. K - Komunikace)</t>
  </si>
  <si>
    <t>202</t>
  </si>
  <si>
    <t>BTjamkoncHDD</t>
  </si>
  <si>
    <t>Příplatek na vystrojení koncové jámy pro technologii horizontálně řízené mikrotuneláže (zpevnění dna ŽB panely, opěrná zeď ze ŽB panelů apod.)</t>
  </si>
  <si>
    <t>1498457549</t>
  </si>
  <si>
    <t>203</t>
  </si>
  <si>
    <t>1143778548</t>
  </si>
  <si>
    <t>"De160" 289,50*3,14*0,10*0,10</t>
  </si>
  <si>
    <t>204</t>
  </si>
  <si>
    <t>-1501933600</t>
  </si>
  <si>
    <t>9,09*7</t>
  </si>
  <si>
    <t>205</t>
  </si>
  <si>
    <t>1210120528</t>
  </si>
  <si>
    <t>9,09</t>
  </si>
  <si>
    <t>206</t>
  </si>
  <si>
    <t>1073830658</t>
  </si>
  <si>
    <t>207</t>
  </si>
  <si>
    <t>-1246569794</t>
  </si>
  <si>
    <t>9,09*2,00</t>
  </si>
  <si>
    <t>208</t>
  </si>
  <si>
    <t>"výkopy" 159,35+8275,524</t>
  </si>
  <si>
    <t>"odpočet lože štěrk"  -643,291</t>
  </si>
  <si>
    <t>"odpočet obsypu" -1794,026</t>
  </si>
  <si>
    <t>"odpočet zásypu zeminou" -664,23</t>
  </si>
  <si>
    <t>209</t>
  </si>
  <si>
    <t>5333,327*2,0541</t>
  </si>
  <si>
    <t>210</t>
  </si>
  <si>
    <t>"materiál pro zásyp" 5333,327</t>
  </si>
  <si>
    <t>211</t>
  </si>
  <si>
    <t>212</t>
  </si>
  <si>
    <t>dle D.1.02-1 TZ, tab.č.8</t>
  </si>
  <si>
    <t>1658,50*(1,10+0,20*2)</t>
  </si>
  <si>
    <t>213</t>
  </si>
  <si>
    <t>1658,50*(1,10+0,40*2)</t>
  </si>
  <si>
    <t>214</t>
  </si>
  <si>
    <t>1658,50*(1,10+0,60*2)</t>
  </si>
  <si>
    <t>215</t>
  </si>
  <si>
    <t>1658,50*(1,10+0,80*2)</t>
  </si>
  <si>
    <t>216</t>
  </si>
  <si>
    <t>217</t>
  </si>
  <si>
    <t>218</t>
  </si>
  <si>
    <t>219</t>
  </si>
  <si>
    <t>220</t>
  </si>
  <si>
    <t>751118351</t>
  </si>
  <si>
    <t>221</t>
  </si>
  <si>
    <t>-1756086006</t>
  </si>
  <si>
    <t>222</t>
  </si>
  <si>
    <t>-276159249</t>
  </si>
  <si>
    <t>223</t>
  </si>
  <si>
    <t>224</t>
  </si>
  <si>
    <t>dle D.1.02-1 TZ, tab.č.9</t>
  </si>
  <si>
    <t>663,50*(1,10+0,20*2) +(5,00)*3</t>
  </si>
  <si>
    <t>225</t>
  </si>
  <si>
    <t>"místní komunikace asfalt" 1010,25</t>
  </si>
  <si>
    <t>226</t>
  </si>
  <si>
    <t>227</t>
  </si>
  <si>
    <t>228</t>
  </si>
  <si>
    <t>229</t>
  </si>
  <si>
    <t>230</t>
  </si>
  <si>
    <t>663,50*2 +(2,00)*3</t>
  </si>
  <si>
    <t>231</t>
  </si>
  <si>
    <t>1010,25</t>
  </si>
  <si>
    <t>232</t>
  </si>
  <si>
    <t>270,00*(1,10+0,20*2) +(5,00)*2</t>
  </si>
  <si>
    <t>233</t>
  </si>
  <si>
    <t>451198074</t>
  </si>
  <si>
    <t>4,00*(1,10+0,20*2)</t>
  </si>
  <si>
    <t>234</t>
  </si>
  <si>
    <t>1632044410</t>
  </si>
  <si>
    <t>dle D.1.02-1 TZ, tab.č.10</t>
  </si>
  <si>
    <t>5,50*(1,10+0,50*2)</t>
  </si>
  <si>
    <t>235</t>
  </si>
  <si>
    <t>42,00*(1,10+0,50*2)</t>
  </si>
  <si>
    <t>236</t>
  </si>
  <si>
    <t>-955440328</t>
  </si>
  <si>
    <t>136,00*(1,10+0,50*2) +(5,00)*1</t>
  </si>
  <si>
    <t>237</t>
  </si>
  <si>
    <t>-799157922</t>
  </si>
  <si>
    <t>6,50*(1,10+0,50*2)</t>
  </si>
  <si>
    <t>238</t>
  </si>
  <si>
    <t>263982735</t>
  </si>
  <si>
    <t>9,00*(1,10+0,50*2)</t>
  </si>
  <si>
    <t>239</t>
  </si>
  <si>
    <t>240</t>
  </si>
  <si>
    <t>241</t>
  </si>
  <si>
    <t>242</t>
  </si>
  <si>
    <t>243</t>
  </si>
  <si>
    <t>244</t>
  </si>
  <si>
    <t>1658,50*2</t>
  </si>
  <si>
    <t>245</t>
  </si>
  <si>
    <t>"kam.drcené tl.20cm" 2487,75*0,290</t>
  </si>
  <si>
    <t>"kam.drcené tl.20cm" 3151,15*0,290</t>
  </si>
  <si>
    <t>"kam.drcené tl.10cm" 3814,55*0,170</t>
  </si>
  <si>
    <t>"živice tl.10cm" 4477,90*0,220</t>
  </si>
  <si>
    <t>246</t>
  </si>
  <si>
    <t>3268,894*16</t>
  </si>
  <si>
    <t>247</t>
  </si>
  <si>
    <t>248</t>
  </si>
  <si>
    <t>249</t>
  </si>
  <si>
    <t>250</t>
  </si>
  <si>
    <t>251</t>
  </si>
  <si>
    <t>"místní komunikace asfalt-provizorní oprava" 1010,25</t>
  </si>
  <si>
    <t>252</t>
  </si>
  <si>
    <t>253</t>
  </si>
  <si>
    <t>"podklady" 1010,25*0,580</t>
  </si>
  <si>
    <t>"živice" 1010,25*0,128</t>
  </si>
  <si>
    <t>254</t>
  </si>
  <si>
    <t>844,569*16</t>
  </si>
  <si>
    <t>255</t>
  </si>
  <si>
    <t>256</t>
  </si>
  <si>
    <t>257</t>
  </si>
  <si>
    <t>DP01L</t>
  </si>
  <si>
    <t>258</t>
  </si>
  <si>
    <t>Ost-0203</t>
  </si>
  <si>
    <t>300,00</t>
  </si>
  <si>
    <t>jámy</t>
  </si>
  <si>
    <t>hloubení jam nezapaž.celkem</t>
  </si>
  <si>
    <t>98,865</t>
  </si>
  <si>
    <t>jámy3</t>
  </si>
  <si>
    <t>hloubení jam nezapaž.v hor.3</t>
  </si>
  <si>
    <t>49,432</t>
  </si>
  <si>
    <t>jámy4</t>
  </si>
  <si>
    <t>29,66</t>
  </si>
  <si>
    <t>jámy5</t>
  </si>
  <si>
    <t>19,773</t>
  </si>
  <si>
    <t>odvoz3</t>
  </si>
  <si>
    <t>odvoz do 10km hor.1-4</t>
  </si>
  <si>
    <t>79,092</t>
  </si>
  <si>
    <t>odvoz5</t>
  </si>
  <si>
    <t>zásyp</t>
  </si>
  <si>
    <t>56,865</t>
  </si>
  <si>
    <t>04 - SO 03 Čerpací stanice</t>
  </si>
  <si>
    <t>Soupis:</t>
  </si>
  <si>
    <t>04.1 - Čerpací stanice ČS VA</t>
  </si>
  <si>
    <t xml:space="preserve">    3 - Svislé a kompletní konstrukce</t>
  </si>
  <si>
    <t xml:space="preserve">    95 - Ostatní konstrukce a práce</t>
  </si>
  <si>
    <t>1488151566</t>
  </si>
  <si>
    <t>-1304669413</t>
  </si>
  <si>
    <t>-500934263</t>
  </si>
  <si>
    <t>-918024409</t>
  </si>
  <si>
    <t>-1203996646</t>
  </si>
  <si>
    <t>"15 dnů x 86,4 m3 (1 l/s/den)" 15*86,40</t>
  </si>
  <si>
    <t>1092834259</t>
  </si>
  <si>
    <t>"bude upřesněno dle skutečnosti" 15</t>
  </si>
  <si>
    <t>-877542444</t>
  </si>
  <si>
    <t>15,00*0,20</t>
  </si>
  <si>
    <t>131201201</t>
  </si>
  <si>
    <t>Hloubení jam zapažených v hornině tř. 3 objemu do 100 m3</t>
  </si>
  <si>
    <t>1312691715</t>
  </si>
  <si>
    <t>Hloubení zapažených jam a zářezů s urovnáním dna do předepsaného profilu a spádu v hornině tř. 3 do 100 m3</t>
  </si>
  <si>
    <t>hornina 3 - 50%</t>
  </si>
  <si>
    <t>3,90*3,90*(6,70-0,20)</t>
  </si>
  <si>
    <t>"odp.ostatních hornin" -jámy*0,50</t>
  </si>
  <si>
    <t>-1223971361</t>
  </si>
  <si>
    <t>jámy3*0,20</t>
  </si>
  <si>
    <t>131301201</t>
  </si>
  <si>
    <t>Hloubení jam zapažených v hornině tř. 4 objemu do 100 m3</t>
  </si>
  <si>
    <t>1364088072</t>
  </si>
  <si>
    <t>Hloubení zapažených jam a zářezů s urovnáním dna do předepsaného profilu a spádu v hornině tř. 4 do 100 m3</t>
  </si>
  <si>
    <t>hornina 4 - 30%</t>
  </si>
  <si>
    <t>jámy*0,30</t>
  </si>
  <si>
    <t>456300571</t>
  </si>
  <si>
    <t>jámy4*0,20</t>
  </si>
  <si>
    <t>131401201.01</t>
  </si>
  <si>
    <t>Hloubení jam zapažených v hornině tř. 5 objemu do 100 m3, vč.případného dolamování</t>
  </si>
  <si>
    <t>1339800443</t>
  </si>
  <si>
    <t>Hloubení zapažených jam a zářezů s urovnáním dna do předepsaného profilu a spádu v hornině tř. 5 do 100 m3, vč.případného dolamování</t>
  </si>
  <si>
    <t>hornina 5 - 20%</t>
  </si>
  <si>
    <t>jámy*0,20</t>
  </si>
  <si>
    <t>pažUN</t>
  </si>
  <si>
    <t>Pažení výkopu hnané z pažnic UNION a několika pater rozpěr z ocel.válcovaných HEB profilů-spojení přeplátováním a přivařením stojin a přírub, vč.statického posouzení (dodávka+montáž+demontáž)</t>
  </si>
  <si>
    <t>-1348116565</t>
  </si>
  <si>
    <t>3,90*4*6,70</t>
  </si>
  <si>
    <t>161101104</t>
  </si>
  <si>
    <t>Svislé přemístění výkopku z horniny tř. 1 až 4 hl výkopu do 8 m</t>
  </si>
  <si>
    <t>751322092</t>
  </si>
  <si>
    <t>Svislé přemístění výkopku bez naložení do dopravní nádoby avšak s vyprázdněním dopravní nádoby na hromadu nebo do dopravního prostředku z horniny tř. 1 až 4, při hloubce výkopu přes 6 do 8 m</t>
  </si>
  <si>
    <t>jámy3+jámy4</t>
  </si>
  <si>
    <t>161101154</t>
  </si>
  <si>
    <t>Svislé přemístění výkopku z horniny tř. 5 až 7 hl výkopu do 8 m</t>
  </si>
  <si>
    <t>122874871</t>
  </si>
  <si>
    <t>Svislé přemístění výkopku bez naložení do dopravní nádoby avšak s vyprázdněním dopravní nádoby na hromadu nebo do dopravního prostředku z horniny tř. 5 až 7, při hloubce výkopu přes 6 do 8 m</t>
  </si>
  <si>
    <t>1270904046</t>
  </si>
  <si>
    <t>-989100081</t>
  </si>
  <si>
    <t>odvoz3*7</t>
  </si>
  <si>
    <t>825077807</t>
  </si>
  <si>
    <t>-491971228</t>
  </si>
  <si>
    <t>odvoz5*7</t>
  </si>
  <si>
    <t>-656655625</t>
  </si>
  <si>
    <t>-332567921</t>
  </si>
  <si>
    <t>1471982738</t>
  </si>
  <si>
    <t>odvoz3+odvoz5</t>
  </si>
  <si>
    <t>871577862</t>
  </si>
  <si>
    <t>(odvoz3+odvoz5)*2,00</t>
  </si>
  <si>
    <t>181301103</t>
  </si>
  <si>
    <t>Rozprostření ornice tl vrstvy do 200 mm pl do 500 m2 v rovině nebo ve svahu do 1:5</t>
  </si>
  <si>
    <t>618218759</t>
  </si>
  <si>
    <t>Rozprostření a urovnání ornice v rovině nebo ve svahu sklonu do 1:5 při souvislé ploše do 500 m2, tl. vrstvy přes 150 do 200 mm</t>
  </si>
  <si>
    <t>1715620619</t>
  </si>
  <si>
    <t>Svislé a kompletní konstrukce</t>
  </si>
  <si>
    <t>šacht240CSVA</t>
  </si>
  <si>
    <t>Šachta ze železobetonu, půdorysný světlý průměr min. 2,40 m</t>
  </si>
  <si>
    <t>-92937843</t>
  </si>
  <si>
    <t>půdorysný světlý průměr min. 2,40 m</t>
  </si>
  <si>
    <t>světlá výška H1 = 5,75 m</t>
  </si>
  <si>
    <t>celková výška H =  6,45 m</t>
  </si>
  <si>
    <t>- dno, stěny ze železobetonu C30/37 XA1</t>
  </si>
  <si>
    <t>- zákryt.deska ze železobetonu C30/37 XC4 tl.250mm</t>
  </si>
  <si>
    <t xml:space="preserve"> tepelná izolace stropu z tvrzeného polystyrenu tl.7cm (připevněno při výrobě prefabrikátu zákryt.desky)</t>
  </si>
  <si>
    <t xml:space="preserve">  vč.vynechaných prostupů</t>
  </si>
  <si>
    <t xml:space="preserve">  vč.vodotěsného napojení potrubí a elektrokabelů na stěnu šachty</t>
  </si>
  <si>
    <t>- dno z betonu C12/15 vč.vyspádování tl.250mm</t>
  </si>
  <si>
    <t>- podkladní beton C12/15 tl.100mm</t>
  </si>
  <si>
    <t>- hutněný štěrkopískový podsyp tl.15cm</t>
  </si>
  <si>
    <t>- hutněný štěrkový podklad tl.40cm</t>
  </si>
  <si>
    <t>- izolace proti vodě na stropní desce vč.přesahů</t>
  </si>
  <si>
    <t>- nátěr vnitřního povrchu jímky ochranným uzavíracím nátěrem</t>
  </si>
  <si>
    <t xml:space="preserve"> - těžkotonážní kotvy M16, nosnost 500kg nad čerpadly a revizním otvorem</t>
  </si>
  <si>
    <t>- základová spára pod hladinou podzemní vody,</t>
  </si>
  <si>
    <t xml:space="preserve">  případné odvodnění navrženo hydrovrtem (započteno v SO-02,03,04 Kanalizace)</t>
  </si>
  <si>
    <t>- přesný popis viz D.1.03-1 Technická zpráva a výkres D.0.18</t>
  </si>
  <si>
    <t>Ostatní konstrukce a práce</t>
  </si>
  <si>
    <t>MH2000</t>
  </si>
  <si>
    <t>Měření hluku čerpací stanice před kolaudací (uvedením do trvalého provozu)</t>
  </si>
  <si>
    <t>1087635124</t>
  </si>
  <si>
    <t>998144471</t>
  </si>
  <si>
    <t>Přesun hmot pro montované betonové nádrže, jímky a zásobníky v do 25 m</t>
  </si>
  <si>
    <t>-1372473595</t>
  </si>
  <si>
    <t>Přesun hmot pro nádrže, jímky, zásobníky a jámy pozemní mimo zemědělství se svislou nosnou konstrukcí montovanou z dílců betonových tyčových nebo plošných vodorovná dopravní vzdálenost do 50 m, pro nádrže výšky do 25 m</t>
  </si>
  <si>
    <t>2069033953</t>
  </si>
  <si>
    <t>"výkop" jámy</t>
  </si>
  <si>
    <t>"objekt" -42,00</t>
  </si>
  <si>
    <t>1263817950</t>
  </si>
  <si>
    <t>zásyp*2,0541</t>
  </si>
  <si>
    <t>-87906015</t>
  </si>
  <si>
    <t>"materiál pro zásyp" zásyp</t>
  </si>
  <si>
    <t>-216392580</t>
  </si>
  <si>
    <t>100,386</t>
  </si>
  <si>
    <t>50,193</t>
  </si>
  <si>
    <t>30,116</t>
  </si>
  <si>
    <t>20,077</t>
  </si>
  <si>
    <t>80,309</t>
  </si>
  <si>
    <t>60,386</t>
  </si>
  <si>
    <t>04.2 - Čerpací stanice ČS VB</t>
  </si>
  <si>
    <t>3,90*3,90*(6,80-0,20)</t>
  </si>
  <si>
    <t>3,90*4*6,80</t>
  </si>
  <si>
    <t>šacht240CSVB</t>
  </si>
  <si>
    <t>světlá výška H1 = 5,45 m</t>
  </si>
  <si>
    <t>celková výška H =  6,15 m</t>
  </si>
  <si>
    <t>- základová spára nad hladinou podzemní vody,</t>
  </si>
  <si>
    <t xml:space="preserve">  (drenážní vrstva, drenážní potrubí zaústěno do čerpací jímky) – viz. kap. B.8d) Souhrnné TZ</t>
  </si>
  <si>
    <t>"objekt" -40,00</t>
  </si>
  <si>
    <t>80,087</t>
  </si>
  <si>
    <t>40,043</t>
  </si>
  <si>
    <t>24,026</t>
  </si>
  <si>
    <t>16,017</t>
  </si>
  <si>
    <t>64,069</t>
  </si>
  <si>
    <t>50,087</t>
  </si>
  <si>
    <t>04.3 - Čerpací stanice ČS VC</t>
  </si>
  <si>
    <t>3,70*3,70*(6,05-0,20)</t>
  </si>
  <si>
    <t>3,70*4*6,05</t>
  </si>
  <si>
    <t>šacht200CSVC</t>
  </si>
  <si>
    <t>Šachta ze železobetonu, půdorysný světlý průměr min. 2,00 m</t>
  </si>
  <si>
    <t>půdorysný světlý průměr min. 2,00 m</t>
  </si>
  <si>
    <t>světlá výška H1 = 5,00 m</t>
  </si>
  <si>
    <t>celková výška H =  5,70 m</t>
  </si>
  <si>
    <t>- přesný popis viz D.1.03-1 Technická zpráva a výkres D.0.19</t>
  </si>
  <si>
    <t>"objekt" -30,00</t>
  </si>
  <si>
    <t>76,05</t>
  </si>
  <si>
    <t>38,025</t>
  </si>
  <si>
    <t>22,815</t>
  </si>
  <si>
    <t>15,21</t>
  </si>
  <si>
    <t>60,84</t>
  </si>
  <si>
    <t>45,05</t>
  </si>
  <si>
    <t>04.4 - Čerpací stanice ČS VD</t>
  </si>
  <si>
    <t>3,90*3,90*(5,20-0,20)</t>
  </si>
  <si>
    <t>3,90*4*5,20</t>
  </si>
  <si>
    <t>šacht240CSVD</t>
  </si>
  <si>
    <t>světlá výška H1 = 4,15 m</t>
  </si>
  <si>
    <t>celková výška H =  4,85 m</t>
  </si>
  <si>
    <t>- přesný popis viz D.1.03-1 Technická zpráva a výkres D.0.19a</t>
  </si>
  <si>
    <t>"objekt" -31,00</t>
  </si>
  <si>
    <t>60,865</t>
  </si>
  <si>
    <t>04.5 - Čerpací stanice ČS VE</t>
  </si>
  <si>
    <t>šacht240CSVE</t>
  </si>
  <si>
    <t>světlá výška H1 = 5,60 m</t>
  </si>
  <si>
    <t>celková výška H =  6,35 m</t>
  </si>
  <si>
    <t>"objekt" -38,00</t>
  </si>
  <si>
    <t>50,176</t>
  </si>
  <si>
    <t>25,088</t>
  </si>
  <si>
    <t>15,053</t>
  </si>
  <si>
    <t>10,035</t>
  </si>
  <si>
    <t>40,141</t>
  </si>
  <si>
    <t>37,176</t>
  </si>
  <si>
    <t>04.6 - Čerpací stanice ČS VF</t>
  </si>
  <si>
    <t>"15 dnů x 86,4 m3 (1 l/s/den)" 10*86,40</t>
  </si>
  <si>
    <t>"bude upřesněno dle skutečnosti" 10</t>
  </si>
  <si>
    <t>10,00*0,20</t>
  </si>
  <si>
    <t>3,20*3,20*(5,10-0,20)</t>
  </si>
  <si>
    <t>3,20*4*2,10</t>
  </si>
  <si>
    <t>šacht150CSVF</t>
  </si>
  <si>
    <t>Šachta ze železobetonu, půdorysný světlý průměr min. 1,50 m</t>
  </si>
  <si>
    <t>2069662397</t>
  </si>
  <si>
    <t>půdorysný světlý průměr min. 1,50 m</t>
  </si>
  <si>
    <t>světlá výška H1 = 4,05 m</t>
  </si>
  <si>
    <t>celková výška H =  4,75 m</t>
  </si>
  <si>
    <t xml:space="preserve">  případné odvodnění navrženo hydrovrtem (započteno v SO-01 Kanalizace)</t>
  </si>
  <si>
    <t>"objekt" -13,00</t>
  </si>
  <si>
    <t>203,892</t>
  </si>
  <si>
    <t>101,946</t>
  </si>
  <si>
    <t>61,168</t>
  </si>
  <si>
    <t>40,778</t>
  </si>
  <si>
    <t>163,114</t>
  </si>
  <si>
    <t>168,892</t>
  </si>
  <si>
    <t>04.7 - Čerpací stanice ČS VA1 – VA10,  VAA1, VAA2, VAH1, VB1</t>
  </si>
  <si>
    <t>"15 dnů x 86,4 m3 (1 l/s/den)" 140*86,40</t>
  </si>
  <si>
    <t>"bude upřesněno dle skutečnosti" 10 *14</t>
  </si>
  <si>
    <t>"ČS VA1 - ČS VA8, ČS VA10, ČS VAA1, ČS VB1, ČS VAH1" 12,00*0,20 *12</t>
  </si>
  <si>
    <t>2,60*2,60*2,55 *14</t>
  </si>
  <si>
    <t>"vjezd zámková dlažba" -(12,00)*0,42 *1</t>
  </si>
  <si>
    <t>"vjezd beton" -(12,00)*0,30 *1</t>
  </si>
  <si>
    <t>"ornice" -(12,00)*0,20 *12</t>
  </si>
  <si>
    <t>151301201</t>
  </si>
  <si>
    <t>Zřízení hnaného pažení stěn výkopu hl do 4 m</t>
  </si>
  <si>
    <t>2080348911</t>
  </si>
  <si>
    <t>Zřízení pažení stěn výkopu bez rozepření nebo vzepření hnané, hloubky do 4 m</t>
  </si>
  <si>
    <t>2,60*4*2,55 *14</t>
  </si>
  <si>
    <t>151301211</t>
  </si>
  <si>
    <t>Odstranění pažení stěn hnaného hl do 4 m</t>
  </si>
  <si>
    <t>906883179</t>
  </si>
  <si>
    <t>Odstranění pažení stěn výkopu s uložením pažin na vzdálenost do 3 m od okraje výkopu hnané, hloubky do 4 m</t>
  </si>
  <si>
    <t>151301301</t>
  </si>
  <si>
    <t>Zřízení rozepření stěn při pažení hnaném hl do 4 m</t>
  </si>
  <si>
    <t>7651637</t>
  </si>
  <si>
    <t>Zřízení rozepření zapažených stěn výkopů s potřebným přepažováním při roubení hnaném, hloubky do 4 m</t>
  </si>
  <si>
    <t>151301311</t>
  </si>
  <si>
    <t>Odstranění rozepření stěn při pažení hnaném hl do 4 m</t>
  </si>
  <si>
    <t>1915428391</t>
  </si>
  <si>
    <t>Odstranění rozepření stěn výkopů s uložením materiálu na vzdálenost do 3 m od okraje výkopu roubení hnaného, hloubky do 4m</t>
  </si>
  <si>
    <t>12,00 *12</t>
  </si>
  <si>
    <t>šacht100CSRD</t>
  </si>
  <si>
    <t>Šachta z polyethylenu, půdorysný vnější průměr 1,00 m</t>
  </si>
  <si>
    <t>-45407979</t>
  </si>
  <si>
    <t>půdorysný vnější průměr 1,00m</t>
  </si>
  <si>
    <t>celková výška H =  2,50 m</t>
  </si>
  <si>
    <t>- šachta z polyethylenu, určená do spodní vody, samonosná</t>
  </si>
  <si>
    <t xml:space="preserve">  vč.obetonování dvěma betonovými žebry proti vyplavání</t>
  </si>
  <si>
    <t>- podkladní beton C12/15 XC4 tl.100mm</t>
  </si>
  <si>
    <t xml:space="preserve">  případné odvodnění navrženo povrchové</t>
  </si>
  <si>
    <t>- přesný popis viz D.1.03-1 Technická zpráva a výkres D.0.20</t>
  </si>
  <si>
    <t>"objekt" -2,50 *14</t>
  </si>
  <si>
    <t>-146320490</t>
  </si>
  <si>
    <t>"ČS VA9" 12,00 *1</t>
  </si>
  <si>
    <t>1030180893</t>
  </si>
  <si>
    <t>"ČS VAA2" 12,00 *1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</si>
  <si>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</si>
  <si>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</si>
  <si>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</si>
  <si>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</si>
  <si>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9"/>
        <rFont val="Trebuchet MS"/>
        <charset val="238"/>
      </rPr>
      <t xml:space="preserve">Rekapitulace stavby </t>
    </r>
    <r>
      <rPr>
        <sz val="9"/>
        <rFont val="Trebuchet MS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</si>
  <si>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9"/>
        <rFont val="Trebuchet MS"/>
        <charset val="238"/>
      </rPr>
      <t>Rekapitulace stavby</t>
    </r>
    <r>
      <rPr>
        <sz val="9"/>
        <rFont val="Trebuchet MS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</si>
  <si>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</si>
  <si>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</si>
  <si>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9"/>
        <rFont val="Trebuchet MS"/>
        <charset val="238"/>
      </rPr>
      <t>Rekapitulace objektů stavby a soupisů prací</t>
    </r>
    <r>
      <rPr>
        <sz val="9"/>
        <rFont val="Trebuchet MS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</si>
  <si>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</si>
  <si>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</si>
  <si>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</si>
  <si>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Stavební objekt inženýrský</t>
  </si>
  <si>
    <t>PRO</t>
  </si>
  <si>
    <t>Provozní soubor</t>
  </si>
  <si>
    <t>VON</t>
  </si>
  <si>
    <t>Vedlejší a ostatní náklady</t>
  </si>
  <si>
    <t>OST</t>
  </si>
  <si>
    <t>Soupis prací pro daný typ objektu</t>
  </si>
  <si>
    <r>
      <rPr>
        <i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</si>
  <si>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</si>
  <si>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9"/>
        <rFont val="Trebuchet MS"/>
        <charset val="238"/>
      </rPr>
      <t>Krycí list soupisu</t>
    </r>
    <r>
      <rPr>
        <sz val="9"/>
        <rFont val="Trebuchet MS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</si>
  <si>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</si>
  <si>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9"/>
        <rFont val="Trebuchet MS"/>
        <charset val="238"/>
      </rPr>
      <t>Rekapitulace členění soupisu prací</t>
    </r>
    <r>
      <rPr>
        <sz val="9"/>
        <rFont val="Trebuchet MS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</si>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</sst>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5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color rgb="FF000000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  <font>
      <i/>
      <sz val="9"/>
      <name val="Trebuchet MS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8" fillId="0" borderId="0" applyNumberFormat="0" applyFill="0" applyBorder="0" applyAlignment="0" applyProtection="0"/>
  </cellStyleXfs>
  <cellXfs count="405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166" fontId="1" fillId="0" borderId="21" xfId="0" applyNumberFormat="1" applyFont="1" applyBorder="1" applyAlignment="1" applyProtection="1">
      <alignment vertical="center"/>
    </xf>
    <xf numFmtId="4" fontId="1" fillId="0" borderId="22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3" xfId="0" applyBorder="1" applyProtection="1">
      <protection locked="0"/>
    </xf>
    <xf numFmtId="0" fontId="1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4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13" xfId="0" applyFont="1" applyBorder="1" applyAlignment="1" applyProtection="1">
      <alignment vertical="center"/>
      <protection locked="0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0" fontId="0" fillId="4" borderId="8" xfId="0" applyFont="1" applyFill="1" applyBorder="1" applyAlignment="1" applyProtection="1">
      <alignment vertical="center"/>
      <protection locked="0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1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22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0" fontId="6" fillId="0" borderId="21" xfId="0" applyFont="1" applyBorder="1" applyAlignment="1" applyProtection="1">
      <alignment vertical="center"/>
      <protection locked="0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vertical="center"/>
      <protection locked="0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  <protection locked="0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4" fontId="24" fillId="0" borderId="0" xfId="0" applyNumberFormat="1" applyFont="1" applyAlignment="1" applyProtection="1"/>
    <xf numFmtId="166" fontId="33" fillId="0" borderId="13" xfId="0" applyNumberFormat="1" applyFont="1" applyBorder="1" applyAlignment="1" applyProtection="1"/>
    <xf numFmtId="166" fontId="33" fillId="0" borderId="14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0" applyFont="1" applyAlignment="1" applyProtection="1">
      <alignment horizontal="left" vertical="center" wrapText="1"/>
    </xf>
    <xf numFmtId="0" fontId="0" fillId="0" borderId="15" xfId="0" applyFont="1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7" fillId="0" borderId="23" xfId="0" applyFont="1" applyBorder="1" applyAlignment="1" applyProtection="1">
      <alignment horizontal="center" vertical="center"/>
    </xf>
    <xf numFmtId="49" fontId="37" fillId="0" borderId="23" xfId="0" applyNumberFormat="1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center" vertical="center" wrapText="1"/>
    </xf>
    <xf numFmtId="167" fontId="37" fillId="0" borderId="23" xfId="0" applyNumberFormat="1" applyFont="1" applyBorder="1" applyAlignment="1" applyProtection="1">
      <alignment vertical="center"/>
    </xf>
    <xf numFmtId="4" fontId="37" fillId="2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 applyProtection="1">
      <alignment vertical="center"/>
    </xf>
    <xf numFmtId="0" fontId="38" fillId="0" borderId="4" xfId="0" applyFont="1" applyBorder="1" applyAlignment="1">
      <alignment vertical="center"/>
    </xf>
    <xf numFmtId="0" fontId="37" fillId="2" borderId="15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39" fillId="0" borderId="0" xfId="0" applyFont="1" applyAlignment="1" applyProtection="1">
      <alignment vertical="center" wrapText="1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23" fillId="2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166" fontId="23" fillId="0" borderId="22" xfId="0" applyNumberFormat="1" applyFont="1" applyBorder="1" applyAlignment="1" applyProtection="1">
      <alignment vertical="center"/>
    </xf>
    <xf numFmtId="0" fontId="40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41" fillId="0" borderId="24" xfId="0" applyFont="1" applyBorder="1" applyAlignment="1">
      <alignment vertical="center" wrapText="1"/>
    </xf>
    <xf numFmtId="0" fontId="41" fillId="0" borderId="25" xfId="0" applyFont="1" applyBorder="1" applyAlignment="1">
      <alignment vertical="center" wrapText="1"/>
    </xf>
    <xf numFmtId="0" fontId="41" fillId="0" borderId="26" xfId="0" applyFont="1" applyBorder="1" applyAlignment="1">
      <alignment vertical="center" wrapText="1"/>
    </xf>
    <xf numFmtId="0" fontId="41" fillId="0" borderId="27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7" xfId="0" applyFont="1" applyBorder="1" applyAlignment="1">
      <alignment vertical="center" wrapText="1"/>
    </xf>
    <xf numFmtId="0" fontId="41" fillId="0" borderId="28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4" fillId="0" borderId="27" xfId="0" applyFont="1" applyBorder="1" applyAlignment="1">
      <alignment vertical="center" wrapText="1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vertical="center"/>
    </xf>
    <xf numFmtId="49" fontId="44" fillId="0" borderId="1" xfId="0" applyNumberFormat="1" applyFont="1" applyBorder="1" applyAlignment="1">
      <alignment vertical="center" wrapText="1"/>
    </xf>
    <xf numFmtId="0" fontId="41" fillId="0" borderId="30" xfId="0" applyFont="1" applyBorder="1" applyAlignment="1">
      <alignment vertical="center" wrapText="1"/>
    </xf>
    <xf numFmtId="0" fontId="45" fillId="0" borderId="29" xfId="0" applyFont="1" applyBorder="1" applyAlignment="1">
      <alignment vertical="center" wrapText="1"/>
    </xf>
    <xf numFmtId="0" fontId="41" fillId="0" borderId="31" xfId="0" applyFont="1" applyBorder="1" applyAlignment="1">
      <alignment vertical="center" wrapText="1"/>
    </xf>
    <xf numFmtId="0" fontId="41" fillId="0" borderId="1" xfId="0" applyFont="1" applyBorder="1" applyAlignment="1">
      <alignment vertical="top"/>
    </xf>
    <xf numFmtId="0" fontId="41" fillId="0" borderId="0" xfId="0" applyFont="1" applyAlignment="1">
      <alignment vertical="top"/>
    </xf>
    <xf numFmtId="0" fontId="41" fillId="0" borderId="24" xfId="0" applyFont="1" applyBorder="1" applyAlignment="1">
      <alignment horizontal="left" vertical="center"/>
    </xf>
    <xf numFmtId="0" fontId="41" fillId="0" borderId="25" xfId="0" applyFont="1" applyBorder="1" applyAlignment="1">
      <alignment horizontal="left" vertical="center"/>
    </xf>
    <xf numFmtId="0" fontId="41" fillId="0" borderId="26" xfId="0" applyFont="1" applyBorder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41" fillId="0" borderId="28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43" fillId="0" borderId="29" xfId="0" applyFont="1" applyBorder="1" applyAlignment="1">
      <alignment horizontal="center" vertical="center"/>
    </xf>
    <xf numFmtId="0" fontId="46" fillId="0" borderId="29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4" fillId="0" borderId="27" xfId="0" applyFont="1" applyBorder="1" applyAlignment="1">
      <alignment horizontal="left" vertical="center"/>
    </xf>
    <xf numFmtId="0" fontId="44" fillId="0" borderId="1" xfId="0" applyFont="1" applyFill="1" applyBorder="1" applyAlignment="1">
      <alignment horizontal="left" vertical="center"/>
    </xf>
    <xf numFmtId="0" fontId="44" fillId="0" borderId="1" xfId="0" applyFont="1" applyFill="1" applyBorder="1" applyAlignment="1">
      <alignment horizontal="center" vertical="center"/>
    </xf>
    <xf numFmtId="0" fontId="41" fillId="0" borderId="30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left" vertical="center" wrapText="1"/>
    </xf>
    <xf numFmtId="0" fontId="41" fillId="0" borderId="25" xfId="0" applyFont="1" applyBorder="1" applyAlignment="1">
      <alignment horizontal="left" vertical="center" wrapText="1"/>
    </xf>
    <xf numFmtId="0" fontId="41" fillId="0" borderId="26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/>
    </xf>
    <xf numFmtId="0" fontId="44" fillId="0" borderId="30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vertical="center" wrapText="1"/>
    </xf>
    <xf numFmtId="0" fontId="44" fillId="0" borderId="3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center" vertical="top"/>
    </xf>
    <xf numFmtId="0" fontId="44" fillId="0" borderId="30" xfId="0" applyFont="1" applyBorder="1" applyAlignment="1">
      <alignment horizontal="left" vertical="center"/>
    </xf>
    <xf numFmtId="0" fontId="44" fillId="0" borderId="31" xfId="0" applyFont="1" applyBorder="1" applyAlignment="1">
      <alignment horizontal="left" vertical="center"/>
    </xf>
    <xf numFmtId="0" fontId="46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0" fillId="0" borderId="1" xfId="0" applyBorder="1" applyAlignment="1">
      <alignment vertical="top"/>
    </xf>
    <xf numFmtId="49" fontId="44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3" fillId="0" borderId="29" xfId="0" applyFont="1" applyBorder="1" applyAlignment="1">
      <alignment horizontal="left"/>
    </xf>
    <xf numFmtId="0" fontId="46" fillId="0" borderId="29" xfId="0" applyFont="1" applyBorder="1" applyAlignment="1"/>
    <xf numFmtId="0" fontId="41" fillId="0" borderId="27" xfId="0" applyFont="1" applyBorder="1" applyAlignment="1">
      <alignment vertical="top"/>
    </xf>
    <xf numFmtId="0" fontId="41" fillId="0" borderId="28" xfId="0" applyFont="1" applyBorder="1" applyAlignment="1">
      <alignment vertical="top"/>
    </xf>
    <xf numFmtId="0" fontId="41" fillId="0" borderId="1" xfId="0" applyFont="1" applyBorder="1" applyAlignment="1">
      <alignment horizontal="center" vertical="center"/>
    </xf>
    <xf numFmtId="0" fontId="41" fillId="0" borderId="1" xfId="0" applyFont="1" applyBorder="1" applyAlignment="1">
      <alignment horizontal="left" vertical="top"/>
    </xf>
    <xf numFmtId="0" fontId="41" fillId="0" borderId="30" xfId="0" applyFont="1" applyBorder="1" applyAlignment="1">
      <alignment vertical="top"/>
    </xf>
    <xf numFmtId="0" fontId="41" fillId="0" borderId="29" xfId="0" applyFont="1" applyBorder="1" applyAlignment="1">
      <alignment vertical="top"/>
    </xf>
    <xf numFmtId="0" fontId="41" fillId="0" borderId="31" xfId="0" applyFont="1" applyBorder="1" applyAlignment="1">
      <alignment vertical="top"/>
    </xf>
    <xf numFmtId="4" fontId="19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8" fillId="0" borderId="6" xfId="0" applyNumberFormat="1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0" xfId="0"/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right" vertical="center"/>
    </xf>
    <xf numFmtId="164" fontId="1" fillId="0" borderId="0" xfId="0" applyNumberFormat="1" applyFont="1" applyAlignment="1" applyProtection="1">
      <alignment horizontal="left" vertical="center"/>
    </xf>
    <xf numFmtId="4" fontId="7" fillId="0" borderId="0" xfId="0" applyNumberFormat="1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0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horizontal="left" vertical="center" wrapText="1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right" vertical="center"/>
    </xf>
    <xf numFmtId="4" fontId="28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left" vertical="center"/>
    </xf>
    <xf numFmtId="0" fontId="43" fillId="0" borderId="29" xfId="0" applyFont="1" applyBorder="1" applyAlignment="1">
      <alignment horizontal="left"/>
    </xf>
    <xf numFmtId="0" fontId="42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/>
    </xf>
    <xf numFmtId="0" fontId="44" fillId="0" borderId="1" xfId="0" applyFont="1" applyBorder="1" applyAlignment="1">
      <alignment horizontal="left" vertical="center" wrapText="1"/>
    </xf>
    <xf numFmtId="49" fontId="44" fillId="0" borderId="1" xfId="0" applyNumberFormat="1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67"/>
  <sheetViews>
    <sheetView showGridLines="0" tabSelected="1" workbookViewId="0">
      <selection activeCell="BE5" sqref="BE5:BE32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ht="36.950000000000003" customHeight="1">
      <c r="AR2" s="354"/>
      <c r="AS2" s="354"/>
      <c r="AT2" s="354"/>
      <c r="AU2" s="354"/>
      <c r="AV2" s="354"/>
      <c r="AW2" s="354"/>
      <c r="AX2" s="354"/>
      <c r="AY2" s="354"/>
      <c r="AZ2" s="354"/>
      <c r="BA2" s="354"/>
      <c r="BB2" s="354"/>
      <c r="BC2" s="354"/>
      <c r="BD2" s="354"/>
      <c r="BE2" s="354"/>
      <c r="BS2" s="18" t="s">
        <v>6</v>
      </c>
      <c r="BT2" s="18" t="s">
        <v>7</v>
      </c>
    </row>
    <row r="3" spans="1:74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ht="24.95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pans="1:74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366" t="s">
        <v>14</v>
      </c>
      <c r="L5" s="367"/>
      <c r="M5" s="367"/>
      <c r="N5" s="367"/>
      <c r="O5" s="367"/>
      <c r="P5" s="367"/>
      <c r="Q5" s="367"/>
      <c r="R5" s="367"/>
      <c r="S5" s="367"/>
      <c r="T5" s="367"/>
      <c r="U5" s="367"/>
      <c r="V5" s="367"/>
      <c r="W5" s="367"/>
      <c r="X5" s="367"/>
      <c r="Y5" s="367"/>
      <c r="Z5" s="367"/>
      <c r="AA5" s="367"/>
      <c r="AB5" s="367"/>
      <c r="AC5" s="367"/>
      <c r="AD5" s="367"/>
      <c r="AE5" s="367"/>
      <c r="AF5" s="367"/>
      <c r="AG5" s="367"/>
      <c r="AH5" s="367"/>
      <c r="AI5" s="367"/>
      <c r="AJ5" s="367"/>
      <c r="AK5" s="367"/>
      <c r="AL5" s="367"/>
      <c r="AM5" s="367"/>
      <c r="AN5" s="367"/>
      <c r="AO5" s="367"/>
      <c r="AP5" s="23"/>
      <c r="AQ5" s="23"/>
      <c r="AR5" s="21"/>
      <c r="BE5" s="345" t="s">
        <v>15</v>
      </c>
      <c r="BS5" s="18" t="s">
        <v>6</v>
      </c>
    </row>
    <row r="6" spans="1:74" ht="36.950000000000003" customHeight="1">
      <c r="B6" s="22"/>
      <c r="C6" s="23"/>
      <c r="D6" s="29" t="s">
        <v>16</v>
      </c>
      <c r="E6" s="23"/>
      <c r="F6" s="23"/>
      <c r="G6" s="23"/>
      <c r="H6" s="23"/>
      <c r="I6" s="23"/>
      <c r="J6" s="23"/>
      <c r="K6" s="368" t="s">
        <v>17</v>
      </c>
      <c r="L6" s="367"/>
      <c r="M6" s="367"/>
      <c r="N6" s="367"/>
      <c r="O6" s="367"/>
      <c r="P6" s="367"/>
      <c r="Q6" s="367"/>
      <c r="R6" s="367"/>
      <c r="S6" s="367"/>
      <c r="T6" s="367"/>
      <c r="U6" s="367"/>
      <c r="V6" s="367"/>
      <c r="W6" s="367"/>
      <c r="X6" s="367"/>
      <c r="Y6" s="367"/>
      <c r="Z6" s="367"/>
      <c r="AA6" s="367"/>
      <c r="AB6" s="367"/>
      <c r="AC6" s="367"/>
      <c r="AD6" s="367"/>
      <c r="AE6" s="367"/>
      <c r="AF6" s="367"/>
      <c r="AG6" s="367"/>
      <c r="AH6" s="367"/>
      <c r="AI6" s="367"/>
      <c r="AJ6" s="367"/>
      <c r="AK6" s="367"/>
      <c r="AL6" s="367"/>
      <c r="AM6" s="367"/>
      <c r="AN6" s="367"/>
      <c r="AO6" s="367"/>
      <c r="AP6" s="23"/>
      <c r="AQ6" s="23"/>
      <c r="AR6" s="21"/>
      <c r="BE6" s="346"/>
      <c r="BS6" s="18" t="s">
        <v>18</v>
      </c>
    </row>
    <row r="7" spans="1:74" ht="12" customHeight="1">
      <c r="B7" s="22"/>
      <c r="C7" s="23"/>
      <c r="D7" s="30" t="s">
        <v>19</v>
      </c>
      <c r="E7" s="23"/>
      <c r="F7" s="23"/>
      <c r="G7" s="23"/>
      <c r="H7" s="23"/>
      <c r="I7" s="23"/>
      <c r="J7" s="23"/>
      <c r="K7" s="28" t="s">
        <v>20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0" t="s">
        <v>21</v>
      </c>
      <c r="AL7" s="23"/>
      <c r="AM7" s="23"/>
      <c r="AN7" s="28" t="s">
        <v>20</v>
      </c>
      <c r="AO7" s="23"/>
      <c r="AP7" s="23"/>
      <c r="AQ7" s="23"/>
      <c r="AR7" s="21"/>
      <c r="BE7" s="346"/>
      <c r="BS7" s="18" t="s">
        <v>22</v>
      </c>
    </row>
    <row r="8" spans="1:74" ht="12" customHeight="1">
      <c r="B8" s="22"/>
      <c r="C8" s="23"/>
      <c r="D8" s="30" t="s">
        <v>23</v>
      </c>
      <c r="E8" s="23"/>
      <c r="F8" s="23"/>
      <c r="G8" s="23"/>
      <c r="H8" s="23"/>
      <c r="I8" s="23"/>
      <c r="J8" s="23"/>
      <c r="K8" s="28" t="s">
        <v>24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0" t="s">
        <v>25</v>
      </c>
      <c r="AL8" s="23"/>
      <c r="AM8" s="23"/>
      <c r="AN8" s="31" t="s">
        <v>26</v>
      </c>
      <c r="AO8" s="23"/>
      <c r="AP8" s="23"/>
      <c r="AQ8" s="23"/>
      <c r="AR8" s="21"/>
      <c r="BE8" s="346"/>
      <c r="BS8" s="18" t="s">
        <v>22</v>
      </c>
    </row>
    <row r="9" spans="1:74" ht="14.45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46"/>
      <c r="BS9" s="18" t="s">
        <v>22</v>
      </c>
    </row>
    <row r="10" spans="1:74" ht="12" customHeight="1">
      <c r="B10" s="22"/>
      <c r="C10" s="23"/>
      <c r="D10" s="30" t="s">
        <v>27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0" t="s">
        <v>28</v>
      </c>
      <c r="AL10" s="23"/>
      <c r="AM10" s="23"/>
      <c r="AN10" s="28" t="s">
        <v>20</v>
      </c>
      <c r="AO10" s="23"/>
      <c r="AP10" s="23"/>
      <c r="AQ10" s="23"/>
      <c r="AR10" s="21"/>
      <c r="BE10" s="346"/>
      <c r="BS10" s="18" t="s">
        <v>18</v>
      </c>
    </row>
    <row r="11" spans="1:74" ht="18.399999999999999" customHeight="1">
      <c r="B11" s="22"/>
      <c r="C11" s="23"/>
      <c r="D11" s="23"/>
      <c r="E11" s="28" t="s">
        <v>29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0" t="s">
        <v>30</v>
      </c>
      <c r="AL11" s="23"/>
      <c r="AM11" s="23"/>
      <c r="AN11" s="28" t="s">
        <v>20</v>
      </c>
      <c r="AO11" s="23"/>
      <c r="AP11" s="23"/>
      <c r="AQ11" s="23"/>
      <c r="AR11" s="21"/>
      <c r="BE11" s="346"/>
      <c r="BS11" s="18" t="s">
        <v>18</v>
      </c>
    </row>
    <row r="12" spans="1:74" ht="6.95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46"/>
      <c r="BS12" s="18" t="s">
        <v>18</v>
      </c>
    </row>
    <row r="13" spans="1:74" ht="12" customHeight="1">
      <c r="B13" s="22"/>
      <c r="C13" s="23"/>
      <c r="D13" s="30" t="s">
        <v>31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0" t="s">
        <v>28</v>
      </c>
      <c r="AL13" s="23"/>
      <c r="AM13" s="23"/>
      <c r="AN13" s="32" t="s">
        <v>32</v>
      </c>
      <c r="AO13" s="23"/>
      <c r="AP13" s="23"/>
      <c r="AQ13" s="23"/>
      <c r="AR13" s="21"/>
      <c r="BE13" s="346"/>
      <c r="BS13" s="18" t="s">
        <v>18</v>
      </c>
    </row>
    <row r="14" spans="1:74" ht="12.75">
      <c r="B14" s="22"/>
      <c r="C14" s="23"/>
      <c r="D14" s="23"/>
      <c r="E14" s="369" t="s">
        <v>32</v>
      </c>
      <c r="F14" s="370"/>
      <c r="G14" s="370"/>
      <c r="H14" s="370"/>
      <c r="I14" s="370"/>
      <c r="J14" s="370"/>
      <c r="K14" s="370"/>
      <c r="L14" s="370"/>
      <c r="M14" s="370"/>
      <c r="N14" s="370"/>
      <c r="O14" s="370"/>
      <c r="P14" s="370"/>
      <c r="Q14" s="370"/>
      <c r="R14" s="370"/>
      <c r="S14" s="370"/>
      <c r="T14" s="370"/>
      <c r="U14" s="370"/>
      <c r="V14" s="370"/>
      <c r="W14" s="370"/>
      <c r="X14" s="370"/>
      <c r="Y14" s="370"/>
      <c r="Z14" s="370"/>
      <c r="AA14" s="370"/>
      <c r="AB14" s="370"/>
      <c r="AC14" s="370"/>
      <c r="AD14" s="370"/>
      <c r="AE14" s="370"/>
      <c r="AF14" s="370"/>
      <c r="AG14" s="370"/>
      <c r="AH14" s="370"/>
      <c r="AI14" s="370"/>
      <c r="AJ14" s="370"/>
      <c r="AK14" s="30" t="s">
        <v>30</v>
      </c>
      <c r="AL14" s="23"/>
      <c r="AM14" s="23"/>
      <c r="AN14" s="32" t="s">
        <v>32</v>
      </c>
      <c r="AO14" s="23"/>
      <c r="AP14" s="23"/>
      <c r="AQ14" s="23"/>
      <c r="AR14" s="21"/>
      <c r="BE14" s="346"/>
      <c r="BS14" s="18" t="s">
        <v>18</v>
      </c>
    </row>
    <row r="15" spans="1:74" ht="6.95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46"/>
      <c r="BS15" s="18" t="s">
        <v>4</v>
      </c>
    </row>
    <row r="16" spans="1:74" ht="12" customHeight="1">
      <c r="B16" s="22"/>
      <c r="C16" s="23"/>
      <c r="D16" s="30" t="s">
        <v>33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0" t="s">
        <v>28</v>
      </c>
      <c r="AL16" s="23"/>
      <c r="AM16" s="23"/>
      <c r="AN16" s="28" t="s">
        <v>20</v>
      </c>
      <c r="AO16" s="23"/>
      <c r="AP16" s="23"/>
      <c r="AQ16" s="23"/>
      <c r="AR16" s="21"/>
      <c r="BE16" s="346"/>
      <c r="BS16" s="18" t="s">
        <v>4</v>
      </c>
    </row>
    <row r="17" spans="2:71" ht="18.399999999999999" customHeight="1">
      <c r="B17" s="22"/>
      <c r="C17" s="23"/>
      <c r="D17" s="23"/>
      <c r="E17" s="28" t="s">
        <v>34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0" t="s">
        <v>30</v>
      </c>
      <c r="AL17" s="23"/>
      <c r="AM17" s="23"/>
      <c r="AN17" s="28" t="s">
        <v>20</v>
      </c>
      <c r="AO17" s="23"/>
      <c r="AP17" s="23"/>
      <c r="AQ17" s="23"/>
      <c r="AR17" s="21"/>
      <c r="BE17" s="346"/>
      <c r="BS17" s="18" t="s">
        <v>35</v>
      </c>
    </row>
    <row r="18" spans="2:71" ht="6.95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46"/>
      <c r="BS18" s="18" t="s">
        <v>6</v>
      </c>
    </row>
    <row r="19" spans="2:71" ht="12" customHeight="1">
      <c r="B19" s="22"/>
      <c r="C19" s="23"/>
      <c r="D19" s="30" t="s">
        <v>36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0" t="s">
        <v>28</v>
      </c>
      <c r="AL19" s="23"/>
      <c r="AM19" s="23"/>
      <c r="AN19" s="28" t="s">
        <v>20</v>
      </c>
      <c r="AO19" s="23"/>
      <c r="AP19" s="23"/>
      <c r="AQ19" s="23"/>
      <c r="AR19" s="21"/>
      <c r="BE19" s="346"/>
      <c r="BS19" s="18" t="s">
        <v>6</v>
      </c>
    </row>
    <row r="20" spans="2:71" ht="18.399999999999999" customHeight="1">
      <c r="B20" s="22"/>
      <c r="C20" s="23"/>
      <c r="D20" s="23"/>
      <c r="E20" s="28" t="s">
        <v>37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0" t="s">
        <v>30</v>
      </c>
      <c r="AL20" s="23"/>
      <c r="AM20" s="23"/>
      <c r="AN20" s="28" t="s">
        <v>20</v>
      </c>
      <c r="AO20" s="23"/>
      <c r="AP20" s="23"/>
      <c r="AQ20" s="23"/>
      <c r="AR20" s="21"/>
      <c r="BE20" s="346"/>
      <c r="BS20" s="18" t="s">
        <v>35</v>
      </c>
    </row>
    <row r="21" spans="2:71" ht="6.95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46"/>
    </row>
    <row r="22" spans="2:71" ht="12" customHeight="1">
      <c r="B22" s="22"/>
      <c r="C22" s="23"/>
      <c r="D22" s="30" t="s">
        <v>38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46"/>
    </row>
    <row r="23" spans="2:71" ht="38.25" customHeight="1">
      <c r="B23" s="22"/>
      <c r="C23" s="23"/>
      <c r="D23" s="23"/>
      <c r="E23" s="371" t="s">
        <v>39</v>
      </c>
      <c r="F23" s="371"/>
      <c r="G23" s="371"/>
      <c r="H23" s="371"/>
      <c r="I23" s="371"/>
      <c r="J23" s="371"/>
      <c r="K23" s="371"/>
      <c r="L23" s="371"/>
      <c r="M23" s="371"/>
      <c r="N23" s="371"/>
      <c r="O23" s="371"/>
      <c r="P23" s="371"/>
      <c r="Q23" s="371"/>
      <c r="R23" s="371"/>
      <c r="S23" s="371"/>
      <c r="T23" s="371"/>
      <c r="U23" s="371"/>
      <c r="V23" s="371"/>
      <c r="W23" s="371"/>
      <c r="X23" s="371"/>
      <c r="Y23" s="371"/>
      <c r="Z23" s="371"/>
      <c r="AA23" s="371"/>
      <c r="AB23" s="371"/>
      <c r="AC23" s="371"/>
      <c r="AD23" s="371"/>
      <c r="AE23" s="371"/>
      <c r="AF23" s="371"/>
      <c r="AG23" s="371"/>
      <c r="AH23" s="371"/>
      <c r="AI23" s="371"/>
      <c r="AJ23" s="371"/>
      <c r="AK23" s="371"/>
      <c r="AL23" s="371"/>
      <c r="AM23" s="371"/>
      <c r="AN23" s="371"/>
      <c r="AO23" s="23"/>
      <c r="AP23" s="23"/>
      <c r="AQ23" s="23"/>
      <c r="AR23" s="21"/>
      <c r="BE23" s="346"/>
    </row>
    <row r="24" spans="2:71" ht="6.95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46"/>
    </row>
    <row r="25" spans="2:71" ht="6.95" customHeight="1">
      <c r="B25" s="22"/>
      <c r="C25" s="2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23"/>
      <c r="AQ25" s="23"/>
      <c r="AR25" s="21"/>
      <c r="BE25" s="346"/>
    </row>
    <row r="26" spans="2:71" s="1" customFormat="1" ht="25.9" customHeight="1">
      <c r="B26" s="35"/>
      <c r="C26" s="36"/>
      <c r="D26" s="37" t="s">
        <v>40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48">
        <f>ROUND(AG54,2)</f>
        <v>0</v>
      </c>
      <c r="AL26" s="349"/>
      <c r="AM26" s="349"/>
      <c r="AN26" s="349"/>
      <c r="AO26" s="349"/>
      <c r="AP26" s="36"/>
      <c r="AQ26" s="36"/>
      <c r="AR26" s="39"/>
      <c r="BE26" s="346"/>
    </row>
    <row r="27" spans="2:71" s="1" customFormat="1" ht="6.95" customHeight="1">
      <c r="B27" s="35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9"/>
      <c r="BE27" s="346"/>
    </row>
    <row r="28" spans="2:71" s="1" customFormat="1" ht="12.75"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372" t="s">
        <v>41</v>
      </c>
      <c r="M28" s="372"/>
      <c r="N28" s="372"/>
      <c r="O28" s="372"/>
      <c r="P28" s="372"/>
      <c r="Q28" s="36"/>
      <c r="R28" s="36"/>
      <c r="S28" s="36"/>
      <c r="T28" s="36"/>
      <c r="U28" s="36"/>
      <c r="V28" s="36"/>
      <c r="W28" s="372" t="s">
        <v>42</v>
      </c>
      <c r="X28" s="372"/>
      <c r="Y28" s="372"/>
      <c r="Z28" s="372"/>
      <c r="AA28" s="372"/>
      <c r="AB28" s="372"/>
      <c r="AC28" s="372"/>
      <c r="AD28" s="372"/>
      <c r="AE28" s="372"/>
      <c r="AF28" s="36"/>
      <c r="AG28" s="36"/>
      <c r="AH28" s="36"/>
      <c r="AI28" s="36"/>
      <c r="AJ28" s="36"/>
      <c r="AK28" s="372" t="s">
        <v>43</v>
      </c>
      <c r="AL28" s="372"/>
      <c r="AM28" s="372"/>
      <c r="AN28" s="372"/>
      <c r="AO28" s="372"/>
      <c r="AP28" s="36"/>
      <c r="AQ28" s="36"/>
      <c r="AR28" s="39"/>
      <c r="BE28" s="346"/>
    </row>
    <row r="29" spans="2:71" s="2" customFormat="1" ht="14.45" customHeight="1">
      <c r="B29" s="40"/>
      <c r="C29" s="41"/>
      <c r="D29" s="30" t="s">
        <v>44</v>
      </c>
      <c r="E29" s="41"/>
      <c r="F29" s="30" t="s">
        <v>45</v>
      </c>
      <c r="G29" s="41"/>
      <c r="H29" s="41"/>
      <c r="I29" s="41"/>
      <c r="J29" s="41"/>
      <c r="K29" s="41"/>
      <c r="L29" s="373">
        <v>0.21</v>
      </c>
      <c r="M29" s="344"/>
      <c r="N29" s="344"/>
      <c r="O29" s="344"/>
      <c r="P29" s="344"/>
      <c r="Q29" s="41"/>
      <c r="R29" s="41"/>
      <c r="S29" s="41"/>
      <c r="T29" s="41"/>
      <c r="U29" s="41"/>
      <c r="V29" s="41"/>
      <c r="W29" s="343">
        <f>ROUND(AZ54, 2)</f>
        <v>0</v>
      </c>
      <c r="X29" s="344"/>
      <c r="Y29" s="344"/>
      <c r="Z29" s="344"/>
      <c r="AA29" s="344"/>
      <c r="AB29" s="344"/>
      <c r="AC29" s="344"/>
      <c r="AD29" s="344"/>
      <c r="AE29" s="344"/>
      <c r="AF29" s="41"/>
      <c r="AG29" s="41"/>
      <c r="AH29" s="41"/>
      <c r="AI29" s="41"/>
      <c r="AJ29" s="41"/>
      <c r="AK29" s="343">
        <f>ROUND(AV54, 2)</f>
        <v>0</v>
      </c>
      <c r="AL29" s="344"/>
      <c r="AM29" s="344"/>
      <c r="AN29" s="344"/>
      <c r="AO29" s="344"/>
      <c r="AP29" s="41"/>
      <c r="AQ29" s="41"/>
      <c r="AR29" s="42"/>
      <c r="BE29" s="347"/>
    </row>
    <row r="30" spans="2:71" s="2" customFormat="1" ht="14.45" customHeight="1">
      <c r="B30" s="40"/>
      <c r="C30" s="41"/>
      <c r="D30" s="41"/>
      <c r="E30" s="41"/>
      <c r="F30" s="30" t="s">
        <v>46</v>
      </c>
      <c r="G30" s="41"/>
      <c r="H30" s="41"/>
      <c r="I30" s="41"/>
      <c r="J30" s="41"/>
      <c r="K30" s="41"/>
      <c r="L30" s="373">
        <v>0.15</v>
      </c>
      <c r="M30" s="344"/>
      <c r="N30" s="344"/>
      <c r="O30" s="344"/>
      <c r="P30" s="344"/>
      <c r="Q30" s="41"/>
      <c r="R30" s="41"/>
      <c r="S30" s="41"/>
      <c r="T30" s="41"/>
      <c r="U30" s="41"/>
      <c r="V30" s="41"/>
      <c r="W30" s="343">
        <f>ROUND(BA54, 2)</f>
        <v>0</v>
      </c>
      <c r="X30" s="344"/>
      <c r="Y30" s="344"/>
      <c r="Z30" s="344"/>
      <c r="AA30" s="344"/>
      <c r="AB30" s="344"/>
      <c r="AC30" s="344"/>
      <c r="AD30" s="344"/>
      <c r="AE30" s="344"/>
      <c r="AF30" s="41"/>
      <c r="AG30" s="41"/>
      <c r="AH30" s="41"/>
      <c r="AI30" s="41"/>
      <c r="AJ30" s="41"/>
      <c r="AK30" s="343">
        <f>ROUND(AW54, 2)</f>
        <v>0</v>
      </c>
      <c r="AL30" s="344"/>
      <c r="AM30" s="344"/>
      <c r="AN30" s="344"/>
      <c r="AO30" s="344"/>
      <c r="AP30" s="41"/>
      <c r="AQ30" s="41"/>
      <c r="AR30" s="42"/>
      <c r="BE30" s="347"/>
    </row>
    <row r="31" spans="2:71" s="2" customFormat="1" ht="14.45" hidden="1" customHeight="1">
      <c r="B31" s="40"/>
      <c r="C31" s="41"/>
      <c r="D31" s="41"/>
      <c r="E31" s="41"/>
      <c r="F31" s="30" t="s">
        <v>47</v>
      </c>
      <c r="G31" s="41"/>
      <c r="H31" s="41"/>
      <c r="I31" s="41"/>
      <c r="J31" s="41"/>
      <c r="K31" s="41"/>
      <c r="L31" s="373">
        <v>0.21</v>
      </c>
      <c r="M31" s="344"/>
      <c r="N31" s="344"/>
      <c r="O31" s="344"/>
      <c r="P31" s="344"/>
      <c r="Q31" s="41"/>
      <c r="R31" s="41"/>
      <c r="S31" s="41"/>
      <c r="T31" s="41"/>
      <c r="U31" s="41"/>
      <c r="V31" s="41"/>
      <c r="W31" s="343">
        <f>ROUND(BB54, 2)</f>
        <v>0</v>
      </c>
      <c r="X31" s="344"/>
      <c r="Y31" s="344"/>
      <c r="Z31" s="344"/>
      <c r="AA31" s="344"/>
      <c r="AB31" s="344"/>
      <c r="AC31" s="344"/>
      <c r="AD31" s="344"/>
      <c r="AE31" s="344"/>
      <c r="AF31" s="41"/>
      <c r="AG31" s="41"/>
      <c r="AH31" s="41"/>
      <c r="AI31" s="41"/>
      <c r="AJ31" s="41"/>
      <c r="AK31" s="343">
        <v>0</v>
      </c>
      <c r="AL31" s="344"/>
      <c r="AM31" s="344"/>
      <c r="AN31" s="344"/>
      <c r="AO31" s="344"/>
      <c r="AP31" s="41"/>
      <c r="AQ31" s="41"/>
      <c r="AR31" s="42"/>
      <c r="BE31" s="347"/>
    </row>
    <row r="32" spans="2:71" s="2" customFormat="1" ht="14.45" hidden="1" customHeight="1">
      <c r="B32" s="40"/>
      <c r="C32" s="41"/>
      <c r="D32" s="41"/>
      <c r="E32" s="41"/>
      <c r="F32" s="30" t="s">
        <v>48</v>
      </c>
      <c r="G32" s="41"/>
      <c r="H32" s="41"/>
      <c r="I32" s="41"/>
      <c r="J32" s="41"/>
      <c r="K32" s="41"/>
      <c r="L32" s="373">
        <v>0.15</v>
      </c>
      <c r="M32" s="344"/>
      <c r="N32" s="344"/>
      <c r="O32" s="344"/>
      <c r="P32" s="344"/>
      <c r="Q32" s="41"/>
      <c r="R32" s="41"/>
      <c r="S32" s="41"/>
      <c r="T32" s="41"/>
      <c r="U32" s="41"/>
      <c r="V32" s="41"/>
      <c r="W32" s="343">
        <f>ROUND(BC54, 2)</f>
        <v>0</v>
      </c>
      <c r="X32" s="344"/>
      <c r="Y32" s="344"/>
      <c r="Z32" s="344"/>
      <c r="AA32" s="344"/>
      <c r="AB32" s="344"/>
      <c r="AC32" s="344"/>
      <c r="AD32" s="344"/>
      <c r="AE32" s="344"/>
      <c r="AF32" s="41"/>
      <c r="AG32" s="41"/>
      <c r="AH32" s="41"/>
      <c r="AI32" s="41"/>
      <c r="AJ32" s="41"/>
      <c r="AK32" s="343">
        <v>0</v>
      </c>
      <c r="AL32" s="344"/>
      <c r="AM32" s="344"/>
      <c r="AN32" s="344"/>
      <c r="AO32" s="344"/>
      <c r="AP32" s="41"/>
      <c r="AQ32" s="41"/>
      <c r="AR32" s="42"/>
      <c r="BE32" s="347"/>
    </row>
    <row r="33" spans="2:44" s="2" customFormat="1" ht="14.45" hidden="1" customHeight="1">
      <c r="B33" s="40"/>
      <c r="C33" s="41"/>
      <c r="D33" s="41"/>
      <c r="E33" s="41"/>
      <c r="F33" s="30" t="s">
        <v>49</v>
      </c>
      <c r="G33" s="41"/>
      <c r="H33" s="41"/>
      <c r="I33" s="41"/>
      <c r="J33" s="41"/>
      <c r="K33" s="41"/>
      <c r="L33" s="373">
        <v>0</v>
      </c>
      <c r="M33" s="344"/>
      <c r="N33" s="344"/>
      <c r="O33" s="344"/>
      <c r="P33" s="344"/>
      <c r="Q33" s="41"/>
      <c r="R33" s="41"/>
      <c r="S33" s="41"/>
      <c r="T33" s="41"/>
      <c r="U33" s="41"/>
      <c r="V33" s="41"/>
      <c r="W33" s="343">
        <f>ROUND(BD54, 2)</f>
        <v>0</v>
      </c>
      <c r="X33" s="344"/>
      <c r="Y33" s="344"/>
      <c r="Z33" s="344"/>
      <c r="AA33" s="344"/>
      <c r="AB33" s="344"/>
      <c r="AC33" s="344"/>
      <c r="AD33" s="344"/>
      <c r="AE33" s="344"/>
      <c r="AF33" s="41"/>
      <c r="AG33" s="41"/>
      <c r="AH33" s="41"/>
      <c r="AI33" s="41"/>
      <c r="AJ33" s="41"/>
      <c r="AK33" s="343">
        <v>0</v>
      </c>
      <c r="AL33" s="344"/>
      <c r="AM33" s="344"/>
      <c r="AN33" s="344"/>
      <c r="AO33" s="344"/>
      <c r="AP33" s="41"/>
      <c r="AQ33" s="41"/>
      <c r="AR33" s="42"/>
    </row>
    <row r="34" spans="2:44" s="1" customFormat="1" ht="6.95" customHeight="1">
      <c r="B34" s="35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9"/>
    </row>
    <row r="35" spans="2:44" s="1" customFormat="1" ht="25.9" customHeight="1">
      <c r="B35" s="35"/>
      <c r="C35" s="43"/>
      <c r="D35" s="44" t="s">
        <v>50</v>
      </c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6" t="s">
        <v>51</v>
      </c>
      <c r="U35" s="45"/>
      <c r="V35" s="45"/>
      <c r="W35" s="45"/>
      <c r="X35" s="350" t="s">
        <v>52</v>
      </c>
      <c r="Y35" s="351"/>
      <c r="Z35" s="351"/>
      <c r="AA35" s="351"/>
      <c r="AB35" s="351"/>
      <c r="AC35" s="45"/>
      <c r="AD35" s="45"/>
      <c r="AE35" s="45"/>
      <c r="AF35" s="45"/>
      <c r="AG35" s="45"/>
      <c r="AH35" s="45"/>
      <c r="AI35" s="45"/>
      <c r="AJ35" s="45"/>
      <c r="AK35" s="352">
        <f>SUM(AK26:AK33)</f>
        <v>0</v>
      </c>
      <c r="AL35" s="351"/>
      <c r="AM35" s="351"/>
      <c r="AN35" s="351"/>
      <c r="AO35" s="353"/>
      <c r="AP35" s="43"/>
      <c r="AQ35" s="43"/>
      <c r="AR35" s="39"/>
    </row>
    <row r="36" spans="2:44" s="1" customFormat="1" ht="6.95" customHeight="1"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9"/>
    </row>
    <row r="37" spans="2:44" s="1" customFormat="1" ht="6.95" customHeight="1">
      <c r="B37" s="47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39"/>
    </row>
    <row r="41" spans="2:44" s="1" customFormat="1" ht="6.95" customHeight="1">
      <c r="B41" s="49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39"/>
    </row>
    <row r="42" spans="2:44" s="1" customFormat="1" ht="24.95" customHeight="1">
      <c r="B42" s="35"/>
      <c r="C42" s="24" t="s">
        <v>53</v>
      </c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9"/>
    </row>
    <row r="43" spans="2:44" s="1" customFormat="1" ht="6.95" customHeight="1">
      <c r="B43" s="35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9"/>
    </row>
    <row r="44" spans="2:44" s="3" customFormat="1" ht="12" customHeight="1">
      <c r="B44" s="51"/>
      <c r="C44" s="30" t="s">
        <v>13</v>
      </c>
      <c r="D44" s="52"/>
      <c r="E44" s="52"/>
      <c r="F44" s="52"/>
      <c r="G44" s="52"/>
      <c r="H44" s="52"/>
      <c r="I44" s="52"/>
      <c r="J44" s="52"/>
      <c r="K44" s="52"/>
      <c r="L44" s="52" t="str">
        <f>K5</f>
        <v>PROV4972</v>
      </c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3"/>
    </row>
    <row r="45" spans="2:44" s="4" customFormat="1" ht="36.950000000000003" customHeight="1">
      <c r="B45" s="54"/>
      <c r="C45" s="55" t="s">
        <v>16</v>
      </c>
      <c r="D45" s="56"/>
      <c r="E45" s="56"/>
      <c r="F45" s="56"/>
      <c r="G45" s="56"/>
      <c r="H45" s="56"/>
      <c r="I45" s="56"/>
      <c r="J45" s="56"/>
      <c r="K45" s="56"/>
      <c r="L45" s="363" t="str">
        <f>K6</f>
        <v>Obec Pěnčín - stoková síť</v>
      </c>
      <c r="M45" s="364"/>
      <c r="N45" s="364"/>
      <c r="O45" s="364"/>
      <c r="P45" s="364"/>
      <c r="Q45" s="364"/>
      <c r="R45" s="364"/>
      <c r="S45" s="364"/>
      <c r="T45" s="364"/>
      <c r="U45" s="364"/>
      <c r="V45" s="364"/>
      <c r="W45" s="364"/>
      <c r="X45" s="364"/>
      <c r="Y45" s="364"/>
      <c r="Z45" s="364"/>
      <c r="AA45" s="364"/>
      <c r="AB45" s="364"/>
      <c r="AC45" s="364"/>
      <c r="AD45" s="364"/>
      <c r="AE45" s="364"/>
      <c r="AF45" s="364"/>
      <c r="AG45" s="364"/>
      <c r="AH45" s="364"/>
      <c r="AI45" s="364"/>
      <c r="AJ45" s="364"/>
      <c r="AK45" s="364"/>
      <c r="AL45" s="364"/>
      <c r="AM45" s="364"/>
      <c r="AN45" s="364"/>
      <c r="AO45" s="364"/>
      <c r="AP45" s="56"/>
      <c r="AQ45" s="56"/>
      <c r="AR45" s="57"/>
    </row>
    <row r="46" spans="2:44" s="1" customFormat="1" ht="6.95" customHeight="1">
      <c r="B46" s="35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9"/>
    </row>
    <row r="47" spans="2:44" s="1" customFormat="1" ht="12" customHeight="1">
      <c r="B47" s="35"/>
      <c r="C47" s="30" t="s">
        <v>23</v>
      </c>
      <c r="D47" s="36"/>
      <c r="E47" s="36"/>
      <c r="F47" s="36"/>
      <c r="G47" s="36"/>
      <c r="H47" s="36"/>
      <c r="I47" s="36"/>
      <c r="J47" s="36"/>
      <c r="K47" s="36"/>
      <c r="L47" s="58" t="str">
        <f>IF(K8="","",K8)</f>
        <v>Pěnčín</v>
      </c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0" t="s">
        <v>25</v>
      </c>
      <c r="AJ47" s="36"/>
      <c r="AK47" s="36"/>
      <c r="AL47" s="36"/>
      <c r="AM47" s="365" t="str">
        <f>IF(AN8= "","",AN8)</f>
        <v>26. 4. 2019</v>
      </c>
      <c r="AN47" s="365"/>
      <c r="AO47" s="36"/>
      <c r="AP47" s="36"/>
      <c r="AQ47" s="36"/>
      <c r="AR47" s="39"/>
    </row>
    <row r="48" spans="2:44" s="1" customFormat="1" ht="6.95" customHeight="1">
      <c r="B48" s="35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9"/>
    </row>
    <row r="49" spans="1:91" s="1" customFormat="1" ht="15.2" customHeight="1">
      <c r="B49" s="35"/>
      <c r="C49" s="30" t="s">
        <v>27</v>
      </c>
      <c r="D49" s="36"/>
      <c r="E49" s="36"/>
      <c r="F49" s="36"/>
      <c r="G49" s="36"/>
      <c r="H49" s="36"/>
      <c r="I49" s="36"/>
      <c r="J49" s="36"/>
      <c r="K49" s="36"/>
      <c r="L49" s="52" t="str">
        <f>IF(E11= "","",E11)</f>
        <v>Kanalizace ČOV svazek obcí Pěnčín - Laškov</v>
      </c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0" t="s">
        <v>33</v>
      </c>
      <c r="AJ49" s="36"/>
      <c r="AK49" s="36"/>
      <c r="AL49" s="36"/>
      <c r="AM49" s="361" t="str">
        <f>IF(E17="","",E17)</f>
        <v>PROVOD s.r.o.</v>
      </c>
      <c r="AN49" s="362"/>
      <c r="AO49" s="362"/>
      <c r="AP49" s="362"/>
      <c r="AQ49" s="36"/>
      <c r="AR49" s="39"/>
      <c r="AS49" s="355" t="s">
        <v>54</v>
      </c>
      <c r="AT49" s="356"/>
      <c r="AU49" s="60"/>
      <c r="AV49" s="60"/>
      <c r="AW49" s="60"/>
      <c r="AX49" s="60"/>
      <c r="AY49" s="60"/>
      <c r="AZ49" s="60"/>
      <c r="BA49" s="60"/>
      <c r="BB49" s="60"/>
      <c r="BC49" s="60"/>
      <c r="BD49" s="61"/>
    </row>
    <row r="50" spans="1:91" s="1" customFormat="1" ht="15.2" customHeight="1">
      <c r="B50" s="35"/>
      <c r="C50" s="30" t="s">
        <v>31</v>
      </c>
      <c r="D50" s="36"/>
      <c r="E50" s="36"/>
      <c r="F50" s="36"/>
      <c r="G50" s="36"/>
      <c r="H50" s="36"/>
      <c r="I50" s="36"/>
      <c r="J50" s="36"/>
      <c r="K50" s="36"/>
      <c r="L50" s="52" t="str">
        <f>IF(E14= "Vyplň údaj","",E14)</f>
        <v/>
      </c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0" t="s">
        <v>36</v>
      </c>
      <c r="AJ50" s="36"/>
      <c r="AK50" s="36"/>
      <c r="AL50" s="36"/>
      <c r="AM50" s="361" t="str">
        <f>IF(E20="","",E20)</f>
        <v>Martin Růžička</v>
      </c>
      <c r="AN50" s="362"/>
      <c r="AO50" s="362"/>
      <c r="AP50" s="362"/>
      <c r="AQ50" s="36"/>
      <c r="AR50" s="39"/>
      <c r="AS50" s="357"/>
      <c r="AT50" s="358"/>
      <c r="AU50" s="62"/>
      <c r="AV50" s="62"/>
      <c r="AW50" s="62"/>
      <c r="AX50" s="62"/>
      <c r="AY50" s="62"/>
      <c r="AZ50" s="62"/>
      <c r="BA50" s="62"/>
      <c r="BB50" s="62"/>
      <c r="BC50" s="62"/>
      <c r="BD50" s="63"/>
    </row>
    <row r="51" spans="1:91" s="1" customFormat="1" ht="10.9" customHeight="1">
      <c r="B51" s="35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9"/>
      <c r="AS51" s="359"/>
      <c r="AT51" s="360"/>
      <c r="AU51" s="64"/>
      <c r="AV51" s="64"/>
      <c r="AW51" s="64"/>
      <c r="AX51" s="64"/>
      <c r="AY51" s="64"/>
      <c r="AZ51" s="64"/>
      <c r="BA51" s="64"/>
      <c r="BB51" s="64"/>
      <c r="BC51" s="64"/>
      <c r="BD51" s="65"/>
    </row>
    <row r="52" spans="1:91" s="1" customFormat="1" ht="29.25" customHeight="1">
      <c r="B52" s="35"/>
      <c r="C52" s="380" t="s">
        <v>55</v>
      </c>
      <c r="D52" s="381"/>
      <c r="E52" s="381"/>
      <c r="F52" s="381"/>
      <c r="G52" s="381"/>
      <c r="H52" s="66"/>
      <c r="I52" s="382" t="s">
        <v>56</v>
      </c>
      <c r="J52" s="381"/>
      <c r="K52" s="381"/>
      <c r="L52" s="381"/>
      <c r="M52" s="381"/>
      <c r="N52" s="381"/>
      <c r="O52" s="381"/>
      <c r="P52" s="381"/>
      <c r="Q52" s="381"/>
      <c r="R52" s="381"/>
      <c r="S52" s="381"/>
      <c r="T52" s="381"/>
      <c r="U52" s="381"/>
      <c r="V52" s="381"/>
      <c r="W52" s="381"/>
      <c r="X52" s="381"/>
      <c r="Y52" s="381"/>
      <c r="Z52" s="381"/>
      <c r="AA52" s="381"/>
      <c r="AB52" s="381"/>
      <c r="AC52" s="381"/>
      <c r="AD52" s="381"/>
      <c r="AE52" s="381"/>
      <c r="AF52" s="381"/>
      <c r="AG52" s="383" t="s">
        <v>57</v>
      </c>
      <c r="AH52" s="381"/>
      <c r="AI52" s="381"/>
      <c r="AJ52" s="381"/>
      <c r="AK52" s="381"/>
      <c r="AL52" s="381"/>
      <c r="AM52" s="381"/>
      <c r="AN52" s="382" t="s">
        <v>58</v>
      </c>
      <c r="AO52" s="381"/>
      <c r="AP52" s="381"/>
      <c r="AQ52" s="67" t="s">
        <v>59</v>
      </c>
      <c r="AR52" s="39"/>
      <c r="AS52" s="68" t="s">
        <v>60</v>
      </c>
      <c r="AT52" s="69" t="s">
        <v>61</v>
      </c>
      <c r="AU52" s="69" t="s">
        <v>62</v>
      </c>
      <c r="AV52" s="69" t="s">
        <v>63</v>
      </c>
      <c r="AW52" s="69" t="s">
        <v>64</v>
      </c>
      <c r="AX52" s="69" t="s">
        <v>65</v>
      </c>
      <c r="AY52" s="69" t="s">
        <v>66</v>
      </c>
      <c r="AZ52" s="69" t="s">
        <v>67</v>
      </c>
      <c r="BA52" s="69" t="s">
        <v>68</v>
      </c>
      <c r="BB52" s="69" t="s">
        <v>69</v>
      </c>
      <c r="BC52" s="69" t="s">
        <v>70</v>
      </c>
      <c r="BD52" s="70" t="s">
        <v>71</v>
      </c>
    </row>
    <row r="53" spans="1:91" s="1" customFormat="1" ht="10.9" customHeight="1">
      <c r="B53" s="35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9"/>
      <c r="AS53" s="71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3"/>
    </row>
    <row r="54" spans="1:91" s="5" customFormat="1" ht="32.450000000000003" customHeight="1">
      <c r="B54" s="74"/>
      <c r="C54" s="75" t="s">
        <v>72</v>
      </c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385">
        <f>ROUND(AG55+SUM(AG56:AG58),2)</f>
        <v>0</v>
      </c>
      <c r="AH54" s="385"/>
      <c r="AI54" s="385"/>
      <c r="AJ54" s="385"/>
      <c r="AK54" s="385"/>
      <c r="AL54" s="385"/>
      <c r="AM54" s="385"/>
      <c r="AN54" s="386">
        <f t="shared" ref="AN54:AN65" si="0">SUM(AG54,AT54)</f>
        <v>0</v>
      </c>
      <c r="AO54" s="386"/>
      <c r="AP54" s="386"/>
      <c r="AQ54" s="78" t="s">
        <v>20</v>
      </c>
      <c r="AR54" s="79"/>
      <c r="AS54" s="80">
        <f>ROUND(AS55+SUM(AS56:AS58),2)</f>
        <v>0</v>
      </c>
      <c r="AT54" s="81">
        <f t="shared" ref="AT54:AT65" si="1">ROUND(SUM(AV54:AW54),2)</f>
        <v>0</v>
      </c>
      <c r="AU54" s="82">
        <f>ROUND(AU55+SUM(AU56:AU58),5)</f>
        <v>0</v>
      </c>
      <c r="AV54" s="81">
        <f>ROUND(AZ54*L29,2)</f>
        <v>0</v>
      </c>
      <c r="AW54" s="81">
        <f>ROUND(BA54*L30,2)</f>
        <v>0</v>
      </c>
      <c r="AX54" s="81">
        <f>ROUND(BB54*L29,2)</f>
        <v>0</v>
      </c>
      <c r="AY54" s="81">
        <f>ROUND(BC54*L30,2)</f>
        <v>0</v>
      </c>
      <c r="AZ54" s="81">
        <f>ROUND(AZ55+SUM(AZ56:AZ58),2)</f>
        <v>0</v>
      </c>
      <c r="BA54" s="81">
        <f>ROUND(BA55+SUM(BA56:BA58),2)</f>
        <v>0</v>
      </c>
      <c r="BB54" s="81">
        <f>ROUND(BB55+SUM(BB56:BB58),2)</f>
        <v>0</v>
      </c>
      <c r="BC54" s="81">
        <f>ROUND(BC55+SUM(BC56:BC58),2)</f>
        <v>0</v>
      </c>
      <c r="BD54" s="83">
        <f>ROUND(BD55+SUM(BD56:BD58),2)</f>
        <v>0</v>
      </c>
      <c r="BS54" s="84" t="s">
        <v>73</v>
      </c>
      <c r="BT54" s="84" t="s">
        <v>74</v>
      </c>
      <c r="BU54" s="85" t="s">
        <v>75</v>
      </c>
      <c r="BV54" s="84" t="s">
        <v>76</v>
      </c>
      <c r="BW54" s="84" t="s">
        <v>5</v>
      </c>
      <c r="BX54" s="84" t="s">
        <v>77</v>
      </c>
      <c r="CL54" s="84" t="s">
        <v>20</v>
      </c>
    </row>
    <row r="55" spans="1:91" s="6" customFormat="1" ht="16.5" customHeight="1">
      <c r="A55" s="86" t="s">
        <v>78</v>
      </c>
      <c r="B55" s="87"/>
      <c r="C55" s="88"/>
      <c r="D55" s="379" t="s">
        <v>79</v>
      </c>
      <c r="E55" s="379"/>
      <c r="F55" s="379"/>
      <c r="G55" s="379"/>
      <c r="H55" s="379"/>
      <c r="I55" s="89"/>
      <c r="J55" s="379" t="s">
        <v>80</v>
      </c>
      <c r="K55" s="379"/>
      <c r="L55" s="379"/>
      <c r="M55" s="379"/>
      <c r="N55" s="379"/>
      <c r="O55" s="379"/>
      <c r="P55" s="379"/>
      <c r="Q55" s="379"/>
      <c r="R55" s="379"/>
      <c r="S55" s="379"/>
      <c r="T55" s="379"/>
      <c r="U55" s="379"/>
      <c r="V55" s="379"/>
      <c r="W55" s="379"/>
      <c r="X55" s="379"/>
      <c r="Y55" s="379"/>
      <c r="Z55" s="379"/>
      <c r="AA55" s="379"/>
      <c r="AB55" s="379"/>
      <c r="AC55" s="379"/>
      <c r="AD55" s="379"/>
      <c r="AE55" s="379"/>
      <c r="AF55" s="379"/>
      <c r="AG55" s="376">
        <f>'SOP 01 GK'!J30</f>
        <v>0</v>
      </c>
      <c r="AH55" s="377"/>
      <c r="AI55" s="377"/>
      <c r="AJ55" s="377"/>
      <c r="AK55" s="377"/>
      <c r="AL55" s="377"/>
      <c r="AM55" s="377"/>
      <c r="AN55" s="376">
        <f t="shared" si="0"/>
        <v>0</v>
      </c>
      <c r="AO55" s="377"/>
      <c r="AP55" s="377"/>
      <c r="AQ55" s="90" t="s">
        <v>81</v>
      </c>
      <c r="AR55" s="91"/>
      <c r="AS55" s="92">
        <v>0</v>
      </c>
      <c r="AT55" s="93">
        <f t="shared" si="1"/>
        <v>0</v>
      </c>
      <c r="AU55" s="94">
        <f>'SOP 01 GK'!P98</f>
        <v>0</v>
      </c>
      <c r="AV55" s="93">
        <f>'SOP 01 GK'!J33</f>
        <v>0</v>
      </c>
      <c r="AW55" s="93">
        <f>'SOP 01 GK'!J34</f>
        <v>0</v>
      </c>
      <c r="AX55" s="93">
        <f>'SOP 01 GK'!J35</f>
        <v>0</v>
      </c>
      <c r="AY55" s="93">
        <f>'SOP 01 GK'!J36</f>
        <v>0</v>
      </c>
      <c r="AZ55" s="93">
        <f>'SOP 01 GK'!F33</f>
        <v>0</v>
      </c>
      <c r="BA55" s="93">
        <f>'SOP 01 GK'!F34</f>
        <v>0</v>
      </c>
      <c r="BB55" s="93">
        <f>'SOP 01 GK'!F35</f>
        <v>0</v>
      </c>
      <c r="BC55" s="93">
        <f>'SOP 01 GK'!F36</f>
        <v>0</v>
      </c>
      <c r="BD55" s="95">
        <f>'SOP 01 GK'!F37</f>
        <v>0</v>
      </c>
      <c r="BT55" s="96" t="s">
        <v>22</v>
      </c>
      <c r="BV55" s="96" t="s">
        <v>76</v>
      </c>
      <c r="BW55" s="96" t="s">
        <v>82</v>
      </c>
      <c r="BX55" s="96" t="s">
        <v>5</v>
      </c>
      <c r="CL55" s="96" t="s">
        <v>83</v>
      </c>
      <c r="CM55" s="96" t="s">
        <v>84</v>
      </c>
    </row>
    <row r="56" spans="1:91" s="6" customFormat="1" ht="40.5" customHeight="1">
      <c r="A56" s="86" t="s">
        <v>78</v>
      </c>
      <c r="B56" s="87"/>
      <c r="C56" s="88"/>
      <c r="D56" s="379" t="s">
        <v>85</v>
      </c>
      <c r="E56" s="379"/>
      <c r="F56" s="379"/>
      <c r="G56" s="379"/>
      <c r="H56" s="379"/>
      <c r="I56" s="89"/>
      <c r="J56" s="379" t="s">
        <v>86</v>
      </c>
      <c r="K56" s="379"/>
      <c r="L56" s="379"/>
      <c r="M56" s="379"/>
      <c r="N56" s="379"/>
      <c r="O56" s="379"/>
      <c r="P56" s="379"/>
      <c r="Q56" s="379"/>
      <c r="R56" s="379"/>
      <c r="S56" s="379"/>
      <c r="T56" s="379"/>
      <c r="U56" s="379"/>
      <c r="V56" s="379"/>
      <c r="W56" s="379"/>
      <c r="X56" s="379"/>
      <c r="Y56" s="379"/>
      <c r="Z56" s="379"/>
      <c r="AA56" s="379"/>
      <c r="AB56" s="379"/>
      <c r="AC56" s="379"/>
      <c r="AD56" s="379"/>
      <c r="AE56" s="379"/>
      <c r="AF56" s="379"/>
      <c r="AG56" s="376">
        <f>'SOP 01 GK příp.'!J30</f>
        <v>0</v>
      </c>
      <c r="AH56" s="377"/>
      <c r="AI56" s="377"/>
      <c r="AJ56" s="377"/>
      <c r="AK56" s="377"/>
      <c r="AL56" s="377"/>
      <c r="AM56" s="377"/>
      <c r="AN56" s="376">
        <f t="shared" si="0"/>
        <v>0</v>
      </c>
      <c r="AO56" s="377"/>
      <c r="AP56" s="377"/>
      <c r="AQ56" s="90" t="s">
        <v>81</v>
      </c>
      <c r="AR56" s="91"/>
      <c r="AS56" s="92">
        <v>0</v>
      </c>
      <c r="AT56" s="93">
        <f t="shared" si="1"/>
        <v>0</v>
      </c>
      <c r="AU56" s="94">
        <f>'SOP 01 GK příp.'!P98</f>
        <v>0</v>
      </c>
      <c r="AV56" s="93">
        <f>'SOP 01 GK příp.'!J33</f>
        <v>0</v>
      </c>
      <c r="AW56" s="93">
        <f>'SOP 01 GK příp.'!J34</f>
        <v>0</v>
      </c>
      <c r="AX56" s="93">
        <f>'SOP 01 GK příp.'!J35</f>
        <v>0</v>
      </c>
      <c r="AY56" s="93">
        <f>'SOP 01 GK příp.'!J36</f>
        <v>0</v>
      </c>
      <c r="AZ56" s="93">
        <f>'SOP 01 GK příp.'!F33</f>
        <v>0</v>
      </c>
      <c r="BA56" s="93">
        <f>'SOP 01 GK příp.'!F34</f>
        <v>0</v>
      </c>
      <c r="BB56" s="93">
        <f>'SOP 01 GK příp.'!F35</f>
        <v>0</v>
      </c>
      <c r="BC56" s="93">
        <f>'SOP 01 GK příp.'!F36</f>
        <v>0</v>
      </c>
      <c r="BD56" s="95">
        <f>'SOP 01 GK příp.'!F37</f>
        <v>0</v>
      </c>
      <c r="BT56" s="96" t="s">
        <v>22</v>
      </c>
      <c r="BV56" s="96" t="s">
        <v>76</v>
      </c>
      <c r="BW56" s="96" t="s">
        <v>87</v>
      </c>
      <c r="BX56" s="96" t="s">
        <v>5</v>
      </c>
      <c r="CL56" s="96" t="s">
        <v>83</v>
      </c>
      <c r="CM56" s="96" t="s">
        <v>84</v>
      </c>
    </row>
    <row r="57" spans="1:91" s="6" customFormat="1" ht="16.5" customHeight="1">
      <c r="A57" s="86" t="s">
        <v>78</v>
      </c>
      <c r="B57" s="87"/>
      <c r="C57" s="88"/>
      <c r="D57" s="379" t="s">
        <v>88</v>
      </c>
      <c r="E57" s="379"/>
      <c r="F57" s="379"/>
      <c r="G57" s="379"/>
      <c r="H57" s="379"/>
      <c r="I57" s="89"/>
      <c r="J57" s="379" t="s">
        <v>89</v>
      </c>
      <c r="K57" s="379"/>
      <c r="L57" s="379"/>
      <c r="M57" s="379"/>
      <c r="N57" s="379"/>
      <c r="O57" s="379"/>
      <c r="P57" s="379"/>
      <c r="Q57" s="379"/>
      <c r="R57" s="379"/>
      <c r="S57" s="379"/>
      <c r="T57" s="379"/>
      <c r="U57" s="379"/>
      <c r="V57" s="379"/>
      <c r="W57" s="379"/>
      <c r="X57" s="379"/>
      <c r="Y57" s="379"/>
      <c r="Z57" s="379"/>
      <c r="AA57" s="379"/>
      <c r="AB57" s="379"/>
      <c r="AC57" s="379"/>
      <c r="AD57" s="379"/>
      <c r="AE57" s="379"/>
      <c r="AF57" s="379"/>
      <c r="AG57" s="376">
        <f>'SOP 02 TK'!J30</f>
        <v>0</v>
      </c>
      <c r="AH57" s="377"/>
      <c r="AI57" s="377"/>
      <c r="AJ57" s="377"/>
      <c r="AK57" s="377"/>
      <c r="AL57" s="377"/>
      <c r="AM57" s="377"/>
      <c r="AN57" s="376">
        <f t="shared" si="0"/>
        <v>0</v>
      </c>
      <c r="AO57" s="377"/>
      <c r="AP57" s="377"/>
      <c r="AQ57" s="90" t="s">
        <v>81</v>
      </c>
      <c r="AR57" s="91"/>
      <c r="AS57" s="92">
        <v>0</v>
      </c>
      <c r="AT57" s="93">
        <f t="shared" si="1"/>
        <v>0</v>
      </c>
      <c r="AU57" s="94">
        <f>'SOP 02 TK'!P98</f>
        <v>0</v>
      </c>
      <c r="AV57" s="93">
        <f>'SOP 02 TK'!J33</f>
        <v>0</v>
      </c>
      <c r="AW57" s="93">
        <f>'SOP 02 TK'!J34</f>
        <v>0</v>
      </c>
      <c r="AX57" s="93">
        <f>'SOP 02 TK'!J35</f>
        <v>0</v>
      </c>
      <c r="AY57" s="93">
        <f>'SOP 02 TK'!J36</f>
        <v>0</v>
      </c>
      <c r="AZ57" s="93">
        <f>'SOP 02 TK'!F33</f>
        <v>0</v>
      </c>
      <c r="BA57" s="93">
        <f>'SOP 02 TK'!F34</f>
        <v>0</v>
      </c>
      <c r="BB57" s="93">
        <f>'SOP 02 TK'!F35</f>
        <v>0</v>
      </c>
      <c r="BC57" s="93">
        <f>'SOP 02 TK'!F36</f>
        <v>0</v>
      </c>
      <c r="BD57" s="95">
        <f>'SOP 02 TK'!F37</f>
        <v>0</v>
      </c>
      <c r="BT57" s="96" t="s">
        <v>22</v>
      </c>
      <c r="BV57" s="96" t="s">
        <v>76</v>
      </c>
      <c r="BW57" s="96" t="s">
        <v>90</v>
      </c>
      <c r="BX57" s="96" t="s">
        <v>5</v>
      </c>
      <c r="CL57" s="96" t="s">
        <v>83</v>
      </c>
      <c r="CM57" s="96" t="s">
        <v>84</v>
      </c>
    </row>
    <row r="58" spans="1:91" s="6" customFormat="1" ht="16.5" customHeight="1">
      <c r="B58" s="87"/>
      <c r="C58" s="88"/>
      <c r="D58" s="379" t="s">
        <v>91</v>
      </c>
      <c r="E58" s="379"/>
      <c r="F58" s="379"/>
      <c r="G58" s="379"/>
      <c r="H58" s="379"/>
      <c r="I58" s="89"/>
      <c r="J58" s="379" t="s">
        <v>92</v>
      </c>
      <c r="K58" s="379"/>
      <c r="L58" s="379"/>
      <c r="M58" s="379"/>
      <c r="N58" s="379"/>
      <c r="O58" s="379"/>
      <c r="P58" s="379"/>
      <c r="Q58" s="379"/>
      <c r="R58" s="379"/>
      <c r="S58" s="379"/>
      <c r="T58" s="379"/>
      <c r="U58" s="379"/>
      <c r="V58" s="379"/>
      <c r="W58" s="379"/>
      <c r="X58" s="379"/>
      <c r="Y58" s="379"/>
      <c r="Z58" s="379"/>
      <c r="AA58" s="379"/>
      <c r="AB58" s="379"/>
      <c r="AC58" s="379"/>
      <c r="AD58" s="379"/>
      <c r="AE58" s="379"/>
      <c r="AF58" s="379"/>
      <c r="AG58" s="384">
        <f>ROUND(SUM(AG59:AG65),2)</f>
        <v>0</v>
      </c>
      <c r="AH58" s="377"/>
      <c r="AI58" s="377"/>
      <c r="AJ58" s="377"/>
      <c r="AK58" s="377"/>
      <c r="AL58" s="377"/>
      <c r="AM58" s="377"/>
      <c r="AN58" s="376">
        <f t="shared" si="0"/>
        <v>0</v>
      </c>
      <c r="AO58" s="377"/>
      <c r="AP58" s="377"/>
      <c r="AQ58" s="90" t="s">
        <v>93</v>
      </c>
      <c r="AR58" s="91"/>
      <c r="AS58" s="92">
        <f>ROUND(SUM(AS59:AS65),2)</f>
        <v>0</v>
      </c>
      <c r="AT58" s="93">
        <f t="shared" si="1"/>
        <v>0</v>
      </c>
      <c r="AU58" s="94">
        <f>ROUND(SUM(AU59:AU65),5)</f>
        <v>0</v>
      </c>
      <c r="AV58" s="93">
        <f>ROUND(AZ58*L29,2)</f>
        <v>0</v>
      </c>
      <c r="AW58" s="93">
        <f>ROUND(BA58*L30,2)</f>
        <v>0</v>
      </c>
      <c r="AX58" s="93">
        <f>ROUND(BB58*L29,2)</f>
        <v>0</v>
      </c>
      <c r="AY58" s="93">
        <f>ROUND(BC58*L30,2)</f>
        <v>0</v>
      </c>
      <c r="AZ58" s="93">
        <f>ROUND(SUM(AZ59:AZ65),2)</f>
        <v>0</v>
      </c>
      <c r="BA58" s="93">
        <f>ROUND(SUM(BA59:BA65),2)</f>
        <v>0</v>
      </c>
      <c r="BB58" s="93">
        <f>ROUND(SUM(BB59:BB65),2)</f>
        <v>0</v>
      </c>
      <c r="BC58" s="93">
        <f>ROUND(SUM(BC59:BC65),2)</f>
        <v>0</v>
      </c>
      <c r="BD58" s="95">
        <f>ROUND(SUM(BD59:BD65),2)</f>
        <v>0</v>
      </c>
      <c r="BS58" s="96" t="s">
        <v>73</v>
      </c>
      <c r="BT58" s="96" t="s">
        <v>22</v>
      </c>
      <c r="BU58" s="96" t="s">
        <v>75</v>
      </c>
      <c r="BV58" s="96" t="s">
        <v>76</v>
      </c>
      <c r="BW58" s="96" t="s">
        <v>94</v>
      </c>
      <c r="BX58" s="96" t="s">
        <v>5</v>
      </c>
      <c r="CL58" s="96" t="s">
        <v>83</v>
      </c>
      <c r="CM58" s="96" t="s">
        <v>84</v>
      </c>
    </row>
    <row r="59" spans="1:91" s="3" customFormat="1" ht="16.5" customHeight="1">
      <c r="A59" s="86" t="s">
        <v>78</v>
      </c>
      <c r="B59" s="51"/>
      <c r="C59" s="97"/>
      <c r="D59" s="97"/>
      <c r="E59" s="378" t="s">
        <v>95</v>
      </c>
      <c r="F59" s="378"/>
      <c r="G59" s="378"/>
      <c r="H59" s="378"/>
      <c r="I59" s="378"/>
      <c r="J59" s="97"/>
      <c r="K59" s="378" t="s">
        <v>96</v>
      </c>
      <c r="L59" s="378"/>
      <c r="M59" s="378"/>
      <c r="N59" s="378"/>
      <c r="O59" s="378"/>
      <c r="P59" s="378"/>
      <c r="Q59" s="378"/>
      <c r="R59" s="378"/>
      <c r="S59" s="378"/>
      <c r="T59" s="378"/>
      <c r="U59" s="378"/>
      <c r="V59" s="378"/>
      <c r="W59" s="378"/>
      <c r="X59" s="378"/>
      <c r="Y59" s="378"/>
      <c r="Z59" s="378"/>
      <c r="AA59" s="378"/>
      <c r="AB59" s="378"/>
      <c r="AC59" s="378"/>
      <c r="AD59" s="378"/>
      <c r="AE59" s="378"/>
      <c r="AF59" s="378"/>
      <c r="AG59" s="374">
        <f>'SOP 03 ČS VA'!J32</f>
        <v>0</v>
      </c>
      <c r="AH59" s="375"/>
      <c r="AI59" s="375"/>
      <c r="AJ59" s="375"/>
      <c r="AK59" s="375"/>
      <c r="AL59" s="375"/>
      <c r="AM59" s="375"/>
      <c r="AN59" s="374">
        <f t="shared" si="0"/>
        <v>0</v>
      </c>
      <c r="AO59" s="375"/>
      <c r="AP59" s="375"/>
      <c r="AQ59" s="98" t="s">
        <v>97</v>
      </c>
      <c r="AR59" s="53"/>
      <c r="AS59" s="99">
        <v>0</v>
      </c>
      <c r="AT59" s="100">
        <f t="shared" si="1"/>
        <v>0</v>
      </c>
      <c r="AU59" s="101">
        <f>'SOP 03 ČS VA'!P92</f>
        <v>0</v>
      </c>
      <c r="AV59" s="100">
        <f>'SOP 03 ČS VA'!J35</f>
        <v>0</v>
      </c>
      <c r="AW59" s="100">
        <f>'SOP 03 ČS VA'!J36</f>
        <v>0</v>
      </c>
      <c r="AX59" s="100">
        <f>'SOP 03 ČS VA'!J37</f>
        <v>0</v>
      </c>
      <c r="AY59" s="100">
        <f>'SOP 03 ČS VA'!J38</f>
        <v>0</v>
      </c>
      <c r="AZ59" s="100">
        <f>'SOP 03 ČS VA'!F35</f>
        <v>0</v>
      </c>
      <c r="BA59" s="100">
        <f>'SOP 03 ČS VA'!F36</f>
        <v>0</v>
      </c>
      <c r="BB59" s="100">
        <f>'SOP 03 ČS VA'!F37</f>
        <v>0</v>
      </c>
      <c r="BC59" s="100">
        <f>'SOP 03 ČS VA'!F38</f>
        <v>0</v>
      </c>
      <c r="BD59" s="102">
        <f>'SOP 03 ČS VA'!F39</f>
        <v>0</v>
      </c>
      <c r="BT59" s="103" t="s">
        <v>84</v>
      </c>
      <c r="BV59" s="103" t="s">
        <v>76</v>
      </c>
      <c r="BW59" s="103" t="s">
        <v>98</v>
      </c>
      <c r="BX59" s="103" t="s">
        <v>94</v>
      </c>
      <c r="CL59" s="103" t="s">
        <v>99</v>
      </c>
    </row>
    <row r="60" spans="1:91" s="3" customFormat="1" ht="16.5" customHeight="1">
      <c r="A60" s="86" t="s">
        <v>78</v>
      </c>
      <c r="B60" s="51"/>
      <c r="C60" s="97"/>
      <c r="D60" s="97"/>
      <c r="E60" s="378" t="s">
        <v>100</v>
      </c>
      <c r="F60" s="378"/>
      <c r="G60" s="378"/>
      <c r="H60" s="378"/>
      <c r="I60" s="378"/>
      <c r="J60" s="97"/>
      <c r="K60" s="378" t="s">
        <v>101</v>
      </c>
      <c r="L60" s="378"/>
      <c r="M60" s="378"/>
      <c r="N60" s="378"/>
      <c r="O60" s="378"/>
      <c r="P60" s="378"/>
      <c r="Q60" s="378"/>
      <c r="R60" s="378"/>
      <c r="S60" s="378"/>
      <c r="T60" s="378"/>
      <c r="U60" s="378"/>
      <c r="V60" s="378"/>
      <c r="W60" s="378"/>
      <c r="X60" s="378"/>
      <c r="Y60" s="378"/>
      <c r="Z60" s="378"/>
      <c r="AA60" s="378"/>
      <c r="AB60" s="378"/>
      <c r="AC60" s="378"/>
      <c r="AD60" s="378"/>
      <c r="AE60" s="378"/>
      <c r="AF60" s="378"/>
      <c r="AG60" s="374">
        <f>'SOP 03 ČS VB'!J32</f>
        <v>0</v>
      </c>
      <c r="AH60" s="375"/>
      <c r="AI60" s="375"/>
      <c r="AJ60" s="375"/>
      <c r="AK60" s="375"/>
      <c r="AL60" s="375"/>
      <c r="AM60" s="375"/>
      <c r="AN60" s="374">
        <f t="shared" si="0"/>
        <v>0</v>
      </c>
      <c r="AO60" s="375"/>
      <c r="AP60" s="375"/>
      <c r="AQ60" s="98" t="s">
        <v>97</v>
      </c>
      <c r="AR60" s="53"/>
      <c r="AS60" s="99">
        <v>0</v>
      </c>
      <c r="AT60" s="100">
        <f t="shared" si="1"/>
        <v>0</v>
      </c>
      <c r="AU60" s="101">
        <f>'SOP 03 ČS VB'!P92</f>
        <v>0</v>
      </c>
      <c r="AV60" s="100">
        <f>'SOP 03 ČS VB'!J35</f>
        <v>0</v>
      </c>
      <c r="AW60" s="100">
        <f>'SOP 03 ČS VB'!J36</f>
        <v>0</v>
      </c>
      <c r="AX60" s="100">
        <f>'SOP 03 ČS VB'!J37</f>
        <v>0</v>
      </c>
      <c r="AY60" s="100">
        <f>'SOP 03 ČS VB'!J38</f>
        <v>0</v>
      </c>
      <c r="AZ60" s="100">
        <f>'SOP 03 ČS VB'!F35</f>
        <v>0</v>
      </c>
      <c r="BA60" s="100">
        <f>'SOP 03 ČS VB'!F36</f>
        <v>0</v>
      </c>
      <c r="BB60" s="100">
        <f>'SOP 03 ČS VB'!F37</f>
        <v>0</v>
      </c>
      <c r="BC60" s="100">
        <f>'SOP 03 ČS VB'!F38</f>
        <v>0</v>
      </c>
      <c r="BD60" s="102">
        <f>'SOP 03 ČS VB'!F39</f>
        <v>0</v>
      </c>
      <c r="BT60" s="103" t="s">
        <v>84</v>
      </c>
      <c r="BV60" s="103" t="s">
        <v>76</v>
      </c>
      <c r="BW60" s="103" t="s">
        <v>102</v>
      </c>
      <c r="BX60" s="103" t="s">
        <v>94</v>
      </c>
      <c r="CL60" s="103" t="s">
        <v>99</v>
      </c>
    </row>
    <row r="61" spans="1:91" s="3" customFormat="1" ht="16.5" customHeight="1">
      <c r="A61" s="86" t="s">
        <v>78</v>
      </c>
      <c r="B61" s="51"/>
      <c r="C61" s="97"/>
      <c r="D61" s="97"/>
      <c r="E61" s="378" t="s">
        <v>103</v>
      </c>
      <c r="F61" s="378"/>
      <c r="G61" s="378"/>
      <c r="H61" s="378"/>
      <c r="I61" s="378"/>
      <c r="J61" s="97"/>
      <c r="K61" s="378" t="s">
        <v>104</v>
      </c>
      <c r="L61" s="378"/>
      <c r="M61" s="378"/>
      <c r="N61" s="378"/>
      <c r="O61" s="378"/>
      <c r="P61" s="378"/>
      <c r="Q61" s="378"/>
      <c r="R61" s="378"/>
      <c r="S61" s="378"/>
      <c r="T61" s="378"/>
      <c r="U61" s="378"/>
      <c r="V61" s="378"/>
      <c r="W61" s="378"/>
      <c r="X61" s="378"/>
      <c r="Y61" s="378"/>
      <c r="Z61" s="378"/>
      <c r="AA61" s="378"/>
      <c r="AB61" s="378"/>
      <c r="AC61" s="378"/>
      <c r="AD61" s="378"/>
      <c r="AE61" s="378"/>
      <c r="AF61" s="378"/>
      <c r="AG61" s="374">
        <f>'SOP 03 ČS VC'!J32</f>
        <v>0</v>
      </c>
      <c r="AH61" s="375"/>
      <c r="AI61" s="375"/>
      <c r="AJ61" s="375"/>
      <c r="AK61" s="375"/>
      <c r="AL61" s="375"/>
      <c r="AM61" s="375"/>
      <c r="AN61" s="374">
        <f t="shared" si="0"/>
        <v>0</v>
      </c>
      <c r="AO61" s="375"/>
      <c r="AP61" s="375"/>
      <c r="AQ61" s="98" t="s">
        <v>97</v>
      </c>
      <c r="AR61" s="53"/>
      <c r="AS61" s="99">
        <v>0</v>
      </c>
      <c r="AT61" s="100">
        <f t="shared" si="1"/>
        <v>0</v>
      </c>
      <c r="AU61" s="101">
        <f>'SOP 03 ČS VC'!P92</f>
        <v>0</v>
      </c>
      <c r="AV61" s="100">
        <f>'SOP 03 ČS VC'!J35</f>
        <v>0</v>
      </c>
      <c r="AW61" s="100">
        <f>'SOP 03 ČS VC'!J36</f>
        <v>0</v>
      </c>
      <c r="AX61" s="100">
        <f>'SOP 03 ČS VC'!J37</f>
        <v>0</v>
      </c>
      <c r="AY61" s="100">
        <f>'SOP 03 ČS VC'!J38</f>
        <v>0</v>
      </c>
      <c r="AZ61" s="100">
        <f>'SOP 03 ČS VC'!F35</f>
        <v>0</v>
      </c>
      <c r="BA61" s="100">
        <f>'SOP 03 ČS VC'!F36</f>
        <v>0</v>
      </c>
      <c r="BB61" s="100">
        <f>'SOP 03 ČS VC'!F37</f>
        <v>0</v>
      </c>
      <c r="BC61" s="100">
        <f>'SOP 03 ČS VC'!F38</f>
        <v>0</v>
      </c>
      <c r="BD61" s="102">
        <f>'SOP 03 ČS VC'!F39</f>
        <v>0</v>
      </c>
      <c r="BT61" s="103" t="s">
        <v>84</v>
      </c>
      <c r="BV61" s="103" t="s">
        <v>76</v>
      </c>
      <c r="BW61" s="103" t="s">
        <v>105</v>
      </c>
      <c r="BX61" s="103" t="s">
        <v>94</v>
      </c>
      <c r="CL61" s="103" t="s">
        <v>99</v>
      </c>
    </row>
    <row r="62" spans="1:91" s="3" customFormat="1" ht="16.5" customHeight="1">
      <c r="A62" s="86" t="s">
        <v>78</v>
      </c>
      <c r="B62" s="51"/>
      <c r="C62" s="97"/>
      <c r="D62" s="97"/>
      <c r="E62" s="378" t="s">
        <v>106</v>
      </c>
      <c r="F62" s="378"/>
      <c r="G62" s="378"/>
      <c r="H62" s="378"/>
      <c r="I62" s="378"/>
      <c r="J62" s="97"/>
      <c r="K62" s="378" t="s">
        <v>107</v>
      </c>
      <c r="L62" s="378"/>
      <c r="M62" s="378"/>
      <c r="N62" s="378"/>
      <c r="O62" s="378"/>
      <c r="P62" s="378"/>
      <c r="Q62" s="378"/>
      <c r="R62" s="378"/>
      <c r="S62" s="378"/>
      <c r="T62" s="378"/>
      <c r="U62" s="378"/>
      <c r="V62" s="378"/>
      <c r="W62" s="378"/>
      <c r="X62" s="378"/>
      <c r="Y62" s="378"/>
      <c r="Z62" s="378"/>
      <c r="AA62" s="378"/>
      <c r="AB62" s="378"/>
      <c r="AC62" s="378"/>
      <c r="AD62" s="378"/>
      <c r="AE62" s="378"/>
      <c r="AF62" s="378"/>
      <c r="AG62" s="374">
        <f>'SOP 03 ČS VD'!J32</f>
        <v>0</v>
      </c>
      <c r="AH62" s="375"/>
      <c r="AI62" s="375"/>
      <c r="AJ62" s="375"/>
      <c r="AK62" s="375"/>
      <c r="AL62" s="375"/>
      <c r="AM62" s="375"/>
      <c r="AN62" s="374">
        <f t="shared" si="0"/>
        <v>0</v>
      </c>
      <c r="AO62" s="375"/>
      <c r="AP62" s="375"/>
      <c r="AQ62" s="98" t="s">
        <v>97</v>
      </c>
      <c r="AR62" s="53"/>
      <c r="AS62" s="99">
        <v>0</v>
      </c>
      <c r="AT62" s="100">
        <f t="shared" si="1"/>
        <v>0</v>
      </c>
      <c r="AU62" s="101">
        <f>'SOP 03 ČS VD'!P92</f>
        <v>0</v>
      </c>
      <c r="AV62" s="100">
        <f>'SOP 03 ČS VD'!J35</f>
        <v>0</v>
      </c>
      <c r="AW62" s="100">
        <f>'SOP 03 ČS VD'!J36</f>
        <v>0</v>
      </c>
      <c r="AX62" s="100">
        <f>'SOP 03 ČS VD'!J37</f>
        <v>0</v>
      </c>
      <c r="AY62" s="100">
        <f>'SOP 03 ČS VD'!J38</f>
        <v>0</v>
      </c>
      <c r="AZ62" s="100">
        <f>'SOP 03 ČS VD'!F35</f>
        <v>0</v>
      </c>
      <c r="BA62" s="100">
        <f>'SOP 03 ČS VD'!F36</f>
        <v>0</v>
      </c>
      <c r="BB62" s="100">
        <f>'SOP 03 ČS VD'!F37</f>
        <v>0</v>
      </c>
      <c r="BC62" s="100">
        <f>'SOP 03 ČS VD'!F38</f>
        <v>0</v>
      </c>
      <c r="BD62" s="102">
        <f>'SOP 03 ČS VD'!F39</f>
        <v>0</v>
      </c>
      <c r="BT62" s="103" t="s">
        <v>84</v>
      </c>
      <c r="BV62" s="103" t="s">
        <v>76</v>
      </c>
      <c r="BW62" s="103" t="s">
        <v>108</v>
      </c>
      <c r="BX62" s="103" t="s">
        <v>94</v>
      </c>
      <c r="CL62" s="103" t="s">
        <v>99</v>
      </c>
    </row>
    <row r="63" spans="1:91" s="3" customFormat="1" ht="16.5" customHeight="1">
      <c r="A63" s="86" t="s">
        <v>78</v>
      </c>
      <c r="B63" s="51"/>
      <c r="C63" s="97"/>
      <c r="D63" s="97"/>
      <c r="E63" s="378" t="s">
        <v>109</v>
      </c>
      <c r="F63" s="378"/>
      <c r="G63" s="378"/>
      <c r="H63" s="378"/>
      <c r="I63" s="378"/>
      <c r="J63" s="97"/>
      <c r="K63" s="378" t="s">
        <v>110</v>
      </c>
      <c r="L63" s="378"/>
      <c r="M63" s="378"/>
      <c r="N63" s="378"/>
      <c r="O63" s="378"/>
      <c r="P63" s="378"/>
      <c r="Q63" s="378"/>
      <c r="R63" s="378"/>
      <c r="S63" s="378"/>
      <c r="T63" s="378"/>
      <c r="U63" s="378"/>
      <c r="V63" s="378"/>
      <c r="W63" s="378"/>
      <c r="X63" s="378"/>
      <c r="Y63" s="378"/>
      <c r="Z63" s="378"/>
      <c r="AA63" s="378"/>
      <c r="AB63" s="378"/>
      <c r="AC63" s="378"/>
      <c r="AD63" s="378"/>
      <c r="AE63" s="378"/>
      <c r="AF63" s="378"/>
      <c r="AG63" s="374">
        <f>'SOP 03 ČS VE'!J32</f>
        <v>0</v>
      </c>
      <c r="AH63" s="375"/>
      <c r="AI63" s="375"/>
      <c r="AJ63" s="375"/>
      <c r="AK63" s="375"/>
      <c r="AL63" s="375"/>
      <c r="AM63" s="375"/>
      <c r="AN63" s="374">
        <f t="shared" si="0"/>
        <v>0</v>
      </c>
      <c r="AO63" s="375"/>
      <c r="AP63" s="375"/>
      <c r="AQ63" s="98" t="s">
        <v>97</v>
      </c>
      <c r="AR63" s="53"/>
      <c r="AS63" s="99">
        <v>0</v>
      </c>
      <c r="AT63" s="100">
        <f t="shared" si="1"/>
        <v>0</v>
      </c>
      <c r="AU63" s="101">
        <f>'SOP 03 ČS VE'!P92</f>
        <v>0</v>
      </c>
      <c r="AV63" s="100">
        <f>'SOP 03 ČS VE'!J35</f>
        <v>0</v>
      </c>
      <c r="AW63" s="100">
        <f>'SOP 03 ČS VE'!J36</f>
        <v>0</v>
      </c>
      <c r="AX63" s="100">
        <f>'SOP 03 ČS VE'!J37</f>
        <v>0</v>
      </c>
      <c r="AY63" s="100">
        <f>'SOP 03 ČS VE'!J38</f>
        <v>0</v>
      </c>
      <c r="AZ63" s="100">
        <f>'SOP 03 ČS VE'!F35</f>
        <v>0</v>
      </c>
      <c r="BA63" s="100">
        <f>'SOP 03 ČS VE'!F36</f>
        <v>0</v>
      </c>
      <c r="BB63" s="100">
        <f>'SOP 03 ČS VE'!F37</f>
        <v>0</v>
      </c>
      <c r="BC63" s="100">
        <f>'SOP 03 ČS VE'!F38</f>
        <v>0</v>
      </c>
      <c r="BD63" s="102">
        <f>'SOP 03 ČS VE'!F39</f>
        <v>0</v>
      </c>
      <c r="BT63" s="103" t="s">
        <v>84</v>
      </c>
      <c r="BV63" s="103" t="s">
        <v>76</v>
      </c>
      <c r="BW63" s="103" t="s">
        <v>111</v>
      </c>
      <c r="BX63" s="103" t="s">
        <v>94</v>
      </c>
      <c r="CL63" s="103" t="s">
        <v>99</v>
      </c>
    </row>
    <row r="64" spans="1:91" s="3" customFormat="1" ht="16.5" customHeight="1">
      <c r="A64" s="86" t="s">
        <v>78</v>
      </c>
      <c r="B64" s="51"/>
      <c r="C64" s="97"/>
      <c r="D64" s="97"/>
      <c r="E64" s="378" t="s">
        <v>112</v>
      </c>
      <c r="F64" s="378"/>
      <c r="G64" s="378"/>
      <c r="H64" s="378"/>
      <c r="I64" s="378"/>
      <c r="J64" s="97"/>
      <c r="K64" s="378" t="s">
        <v>113</v>
      </c>
      <c r="L64" s="378"/>
      <c r="M64" s="378"/>
      <c r="N64" s="378"/>
      <c r="O64" s="378"/>
      <c r="P64" s="378"/>
      <c r="Q64" s="378"/>
      <c r="R64" s="378"/>
      <c r="S64" s="378"/>
      <c r="T64" s="378"/>
      <c r="U64" s="378"/>
      <c r="V64" s="378"/>
      <c r="W64" s="378"/>
      <c r="X64" s="378"/>
      <c r="Y64" s="378"/>
      <c r="Z64" s="378"/>
      <c r="AA64" s="378"/>
      <c r="AB64" s="378"/>
      <c r="AC64" s="378"/>
      <c r="AD64" s="378"/>
      <c r="AE64" s="378"/>
      <c r="AF64" s="378"/>
      <c r="AG64" s="374">
        <f>'SOP 03 ČS VF'!J32</f>
        <v>0</v>
      </c>
      <c r="AH64" s="375"/>
      <c r="AI64" s="375"/>
      <c r="AJ64" s="375"/>
      <c r="AK64" s="375"/>
      <c r="AL64" s="375"/>
      <c r="AM64" s="375"/>
      <c r="AN64" s="374">
        <f t="shared" si="0"/>
        <v>0</v>
      </c>
      <c r="AO64" s="375"/>
      <c r="AP64" s="375"/>
      <c r="AQ64" s="98" t="s">
        <v>97</v>
      </c>
      <c r="AR64" s="53"/>
      <c r="AS64" s="99">
        <v>0</v>
      </c>
      <c r="AT64" s="100">
        <f t="shared" si="1"/>
        <v>0</v>
      </c>
      <c r="AU64" s="101">
        <f>'SOP 03 ČS VF'!P92</f>
        <v>0</v>
      </c>
      <c r="AV64" s="100">
        <f>'SOP 03 ČS VF'!J35</f>
        <v>0</v>
      </c>
      <c r="AW64" s="100">
        <f>'SOP 03 ČS VF'!J36</f>
        <v>0</v>
      </c>
      <c r="AX64" s="100">
        <f>'SOP 03 ČS VF'!J37</f>
        <v>0</v>
      </c>
      <c r="AY64" s="100">
        <f>'SOP 03 ČS VF'!J38</f>
        <v>0</v>
      </c>
      <c r="AZ64" s="100">
        <f>'SOP 03 ČS VF'!F35</f>
        <v>0</v>
      </c>
      <c r="BA64" s="100">
        <f>'SOP 03 ČS VF'!F36</f>
        <v>0</v>
      </c>
      <c r="BB64" s="100">
        <f>'SOP 03 ČS VF'!F37</f>
        <v>0</v>
      </c>
      <c r="BC64" s="100">
        <f>'SOP 03 ČS VF'!F38</f>
        <v>0</v>
      </c>
      <c r="BD64" s="102">
        <f>'SOP 03 ČS VF'!F39</f>
        <v>0</v>
      </c>
      <c r="BT64" s="103" t="s">
        <v>84</v>
      </c>
      <c r="BV64" s="103" t="s">
        <v>76</v>
      </c>
      <c r="BW64" s="103" t="s">
        <v>114</v>
      </c>
      <c r="BX64" s="103" t="s">
        <v>94</v>
      </c>
      <c r="CL64" s="103" t="s">
        <v>99</v>
      </c>
    </row>
    <row r="65" spans="1:90" s="3" customFormat="1" ht="25.5" customHeight="1">
      <c r="A65" s="86" t="s">
        <v>78</v>
      </c>
      <c r="B65" s="51"/>
      <c r="C65" s="97"/>
      <c r="D65" s="97"/>
      <c r="E65" s="378" t="s">
        <v>115</v>
      </c>
      <c r="F65" s="378"/>
      <c r="G65" s="378"/>
      <c r="H65" s="378"/>
      <c r="I65" s="378"/>
      <c r="J65" s="97"/>
      <c r="K65" s="378" t="s">
        <v>116</v>
      </c>
      <c r="L65" s="378"/>
      <c r="M65" s="378"/>
      <c r="N65" s="378"/>
      <c r="O65" s="378"/>
      <c r="P65" s="378"/>
      <c r="Q65" s="378"/>
      <c r="R65" s="378"/>
      <c r="S65" s="378"/>
      <c r="T65" s="378"/>
      <c r="U65" s="378"/>
      <c r="V65" s="378"/>
      <c r="W65" s="378"/>
      <c r="X65" s="378"/>
      <c r="Y65" s="378"/>
      <c r="Z65" s="378"/>
      <c r="AA65" s="378"/>
      <c r="AB65" s="378"/>
      <c r="AC65" s="378"/>
      <c r="AD65" s="378"/>
      <c r="AE65" s="378"/>
      <c r="AF65" s="378"/>
      <c r="AG65" s="374">
        <f>'SOP 03 ČS VA1-VA10, ... VB1'!J32</f>
        <v>0</v>
      </c>
      <c r="AH65" s="375"/>
      <c r="AI65" s="375"/>
      <c r="AJ65" s="375"/>
      <c r="AK65" s="375"/>
      <c r="AL65" s="375"/>
      <c r="AM65" s="375"/>
      <c r="AN65" s="374">
        <f t="shared" si="0"/>
        <v>0</v>
      </c>
      <c r="AO65" s="375"/>
      <c r="AP65" s="375"/>
      <c r="AQ65" s="98" t="s">
        <v>97</v>
      </c>
      <c r="AR65" s="53"/>
      <c r="AS65" s="104">
        <v>0</v>
      </c>
      <c r="AT65" s="105">
        <f t="shared" si="1"/>
        <v>0</v>
      </c>
      <c r="AU65" s="106">
        <f>'SOP 03 ČS VA1-VA10, ... VB1'!P92</f>
        <v>0</v>
      </c>
      <c r="AV65" s="105">
        <f>'SOP 03 ČS VA1-VA10, ... VB1'!J35</f>
        <v>0</v>
      </c>
      <c r="AW65" s="105">
        <f>'SOP 03 ČS VA1-VA10, ... VB1'!J36</f>
        <v>0</v>
      </c>
      <c r="AX65" s="105">
        <f>'SOP 03 ČS VA1-VA10, ... VB1'!J37</f>
        <v>0</v>
      </c>
      <c r="AY65" s="105">
        <f>'SOP 03 ČS VA1-VA10, ... VB1'!J38</f>
        <v>0</v>
      </c>
      <c r="AZ65" s="105">
        <f>'SOP 03 ČS VA1-VA10, ... VB1'!F35</f>
        <v>0</v>
      </c>
      <c r="BA65" s="105">
        <f>'SOP 03 ČS VA1-VA10, ... VB1'!F36</f>
        <v>0</v>
      </c>
      <c r="BB65" s="105">
        <f>'SOP 03 ČS VA1-VA10, ... VB1'!F37</f>
        <v>0</v>
      </c>
      <c r="BC65" s="105">
        <f>'SOP 03 ČS VA1-VA10, ... VB1'!F38</f>
        <v>0</v>
      </c>
      <c r="BD65" s="107">
        <f>'SOP 03 ČS VA1-VA10, ... VB1'!F39</f>
        <v>0</v>
      </c>
      <c r="BT65" s="103" t="s">
        <v>84</v>
      </c>
      <c r="BV65" s="103" t="s">
        <v>76</v>
      </c>
      <c r="BW65" s="103" t="s">
        <v>117</v>
      </c>
      <c r="BX65" s="103" t="s">
        <v>94</v>
      </c>
      <c r="CL65" s="103" t="s">
        <v>99</v>
      </c>
    </row>
    <row r="66" spans="1:90" s="1" customFormat="1" ht="30" customHeight="1">
      <c r="B66" s="35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9"/>
    </row>
    <row r="67" spans="1:90" s="1" customFormat="1" ht="6.95" customHeight="1">
      <c r="B67" s="47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39"/>
    </row>
  </sheetData>
  <sheetProtection algorithmName="SHA-512" hashValue="GPm//NK7IKzTMZE4IQraH6U/hnUmwh2+5uYIQ/x2GMK+jeYeyQ2Ft8fdQNADa+tmf0AELorcyuNICOKZIpzrkw==" saltValue="wr2ubJqbCL1i+F9SXzOKGgTNaSHJCQcsXXZ/CLhUyOtjD1sT3x5GmmIPq5mb7Y+0PDBwjwEdZXba35nTJBt6eQ==" spinCount="100000" sheet="1" objects="1" scenarios="1" formatColumns="0" formatRows="0"/>
  <mergeCells count="82">
    <mergeCell ref="AG54:AM54"/>
    <mergeCell ref="AN54:AP54"/>
    <mergeCell ref="AG57:AM57"/>
    <mergeCell ref="AG58:AM58"/>
    <mergeCell ref="AG59:AM59"/>
    <mergeCell ref="AG60:AM60"/>
    <mergeCell ref="AG61:AM61"/>
    <mergeCell ref="C52:G52"/>
    <mergeCell ref="I52:AF52"/>
    <mergeCell ref="J55:AF55"/>
    <mergeCell ref="J56:AF56"/>
    <mergeCell ref="J57:AF57"/>
    <mergeCell ref="E60:I60"/>
    <mergeCell ref="E61:I61"/>
    <mergeCell ref="E63:I63"/>
    <mergeCell ref="E64:I64"/>
    <mergeCell ref="E65:I65"/>
    <mergeCell ref="D55:H55"/>
    <mergeCell ref="D56:H56"/>
    <mergeCell ref="D57:H57"/>
    <mergeCell ref="D58:H58"/>
    <mergeCell ref="E59:I59"/>
    <mergeCell ref="AN62:AP62"/>
    <mergeCell ref="AN63:AP63"/>
    <mergeCell ref="AN64:AP64"/>
    <mergeCell ref="AN65:AP65"/>
    <mergeCell ref="E62:I62"/>
    <mergeCell ref="AG64:AM64"/>
    <mergeCell ref="AG63:AM63"/>
    <mergeCell ref="AG65:AM65"/>
    <mergeCell ref="K62:AF62"/>
    <mergeCell ref="K63:AF63"/>
    <mergeCell ref="K64:AF64"/>
    <mergeCell ref="K65:AF65"/>
    <mergeCell ref="AG62:AM62"/>
    <mergeCell ref="L33:P33"/>
    <mergeCell ref="AN61:AP61"/>
    <mergeCell ref="AN58:AP58"/>
    <mergeCell ref="AN59:AP59"/>
    <mergeCell ref="AN60:AP60"/>
    <mergeCell ref="J58:AF58"/>
    <mergeCell ref="K59:AF59"/>
    <mergeCell ref="K60:AF60"/>
    <mergeCell ref="K61:AF61"/>
    <mergeCell ref="AN52:AP52"/>
    <mergeCell ref="AG52:AM52"/>
    <mergeCell ref="AN55:AP55"/>
    <mergeCell ref="AG55:AM55"/>
    <mergeCell ref="AN56:AP56"/>
    <mergeCell ref="AG56:AM56"/>
    <mergeCell ref="AN57:AP57"/>
    <mergeCell ref="AS49:AT51"/>
    <mergeCell ref="AM50:AP50"/>
    <mergeCell ref="L45:AO45"/>
    <mergeCell ref="AM47:AN47"/>
    <mergeCell ref="AM49:AP49"/>
    <mergeCell ref="W33:AE33"/>
    <mergeCell ref="AK33:AO33"/>
    <mergeCell ref="X35:AB35"/>
    <mergeCell ref="AK35:AO35"/>
    <mergeCell ref="AR2:BE2"/>
    <mergeCell ref="K5:AO5"/>
    <mergeCell ref="K6:AO6"/>
    <mergeCell ref="E14:AJ14"/>
    <mergeCell ref="E23:AN23"/>
    <mergeCell ref="L28:P28"/>
    <mergeCell ref="W28:AE28"/>
    <mergeCell ref="AK28:AO28"/>
    <mergeCell ref="L29:P29"/>
    <mergeCell ref="L30:P30"/>
    <mergeCell ref="L31:P31"/>
    <mergeCell ref="L32:P32"/>
    <mergeCell ref="W31:AE31"/>
    <mergeCell ref="BE5:BE32"/>
    <mergeCell ref="AK26:AO26"/>
    <mergeCell ref="W29:AE29"/>
    <mergeCell ref="AK29:AO29"/>
    <mergeCell ref="W30:AE30"/>
    <mergeCell ref="AK30:AO30"/>
    <mergeCell ref="AK31:AO31"/>
    <mergeCell ref="W32:AE32"/>
    <mergeCell ref="AK32:AO32"/>
  </mergeCells>
  <hyperlinks>
    <hyperlink ref="A55" location="'01 - SO01 Gravitační kana...'!C2" display="/"/>
    <hyperlink ref="A56" location="'02 - SO01 Gravitační kana...'!C2" display="/"/>
    <hyperlink ref="A57" location="'03 - SO02 Tlaková kanaliz...'!C2" display="/"/>
    <hyperlink ref="A59" location="'04.1 - Čerpací stanice ČS VA'!C2" display="/"/>
    <hyperlink ref="A60" location="'04.2 - Čerpací stanice ČS VB'!C2" display="/"/>
    <hyperlink ref="A61" location="'04.3 - Čerpací stanice ČS VC'!C2" display="/"/>
    <hyperlink ref="A62" location="'04.4 - Čerpací stanice ČS VD'!C2" display="/"/>
    <hyperlink ref="A63" location="'04.5 - Čerpací stanice ČS VE'!C2" display="/"/>
    <hyperlink ref="A64" location="'04.6 - Čerpací stanice ČS VF'!C2" display="/"/>
    <hyperlink ref="A65" location="'04.7 - Čerpací stanice ČS...'!C2" display="/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21"/>
  <sheetViews>
    <sheetView showGridLines="0" workbookViewId="0">
      <selection activeCell="F35" sqref="F35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9" width="20.1640625" style="108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354"/>
      <c r="M2" s="354"/>
      <c r="N2" s="354"/>
      <c r="O2" s="354"/>
      <c r="P2" s="354"/>
      <c r="Q2" s="354"/>
      <c r="R2" s="354"/>
      <c r="S2" s="354"/>
      <c r="T2" s="354"/>
      <c r="U2" s="354"/>
      <c r="V2" s="354"/>
      <c r="AT2" s="18" t="s">
        <v>114</v>
      </c>
      <c r="AZ2" s="264" t="s">
        <v>2816</v>
      </c>
      <c r="BA2" s="264" t="s">
        <v>2817</v>
      </c>
      <c r="BB2" s="264" t="s">
        <v>20</v>
      </c>
      <c r="BC2" s="264" t="s">
        <v>2989</v>
      </c>
      <c r="BD2" s="264" t="s">
        <v>84</v>
      </c>
    </row>
    <row r="3" spans="2:56" ht="6.95" customHeight="1">
      <c r="B3" s="109"/>
      <c r="C3" s="110"/>
      <c r="D3" s="110"/>
      <c r="E3" s="110"/>
      <c r="F3" s="110"/>
      <c r="G3" s="110"/>
      <c r="H3" s="110"/>
      <c r="I3" s="111"/>
      <c r="J3" s="110"/>
      <c r="K3" s="110"/>
      <c r="L3" s="21"/>
      <c r="AT3" s="18" t="s">
        <v>84</v>
      </c>
      <c r="AZ3" s="264" t="s">
        <v>2819</v>
      </c>
      <c r="BA3" s="264" t="s">
        <v>2820</v>
      </c>
      <c r="BB3" s="264" t="s">
        <v>20</v>
      </c>
      <c r="BC3" s="264" t="s">
        <v>2990</v>
      </c>
      <c r="BD3" s="264" t="s">
        <v>84</v>
      </c>
    </row>
    <row r="4" spans="2:56" ht="24.95" customHeight="1">
      <c r="B4" s="21"/>
      <c r="D4" s="112" t="s">
        <v>118</v>
      </c>
      <c r="L4" s="21"/>
      <c r="M4" s="113" t="s">
        <v>10</v>
      </c>
      <c r="AT4" s="18" t="s">
        <v>4</v>
      </c>
      <c r="AZ4" s="264" t="s">
        <v>2822</v>
      </c>
      <c r="BA4" s="264" t="s">
        <v>20</v>
      </c>
      <c r="BB4" s="264" t="s">
        <v>20</v>
      </c>
      <c r="BC4" s="264" t="s">
        <v>2991</v>
      </c>
      <c r="BD4" s="264" t="s">
        <v>84</v>
      </c>
    </row>
    <row r="5" spans="2:56" ht="6.95" customHeight="1">
      <c r="B5" s="21"/>
      <c r="L5" s="21"/>
      <c r="AZ5" s="264" t="s">
        <v>2824</v>
      </c>
      <c r="BA5" s="264" t="s">
        <v>20</v>
      </c>
      <c r="BB5" s="264" t="s">
        <v>20</v>
      </c>
      <c r="BC5" s="264" t="s">
        <v>2992</v>
      </c>
      <c r="BD5" s="264" t="s">
        <v>84</v>
      </c>
    </row>
    <row r="6" spans="2:56" ht="12" customHeight="1">
      <c r="B6" s="21"/>
      <c r="D6" s="114" t="s">
        <v>16</v>
      </c>
      <c r="L6" s="21"/>
      <c r="AZ6" s="264" t="s">
        <v>2826</v>
      </c>
      <c r="BA6" s="264" t="s">
        <v>2827</v>
      </c>
      <c r="BB6" s="264" t="s">
        <v>20</v>
      </c>
      <c r="BC6" s="264" t="s">
        <v>2993</v>
      </c>
      <c r="BD6" s="264" t="s">
        <v>84</v>
      </c>
    </row>
    <row r="7" spans="2:56" ht="16.5" customHeight="1">
      <c r="B7" s="21"/>
      <c r="E7" s="387" t="str">
        <f>'Rekapitulace stavby'!K6</f>
        <v>Obec Pěnčín - stoková síť</v>
      </c>
      <c r="F7" s="388"/>
      <c r="G7" s="388"/>
      <c r="H7" s="388"/>
      <c r="L7" s="21"/>
      <c r="AZ7" s="264" t="s">
        <v>2829</v>
      </c>
      <c r="BA7" s="264" t="s">
        <v>20</v>
      </c>
      <c r="BB7" s="264" t="s">
        <v>20</v>
      </c>
      <c r="BC7" s="264" t="s">
        <v>2992</v>
      </c>
      <c r="BD7" s="264" t="s">
        <v>84</v>
      </c>
    </row>
    <row r="8" spans="2:56" ht="12" customHeight="1">
      <c r="B8" s="21"/>
      <c r="D8" s="114" t="s">
        <v>119</v>
      </c>
      <c r="L8" s="21"/>
      <c r="AZ8" s="264" t="s">
        <v>2830</v>
      </c>
      <c r="BA8" s="264" t="s">
        <v>20</v>
      </c>
      <c r="BB8" s="264" t="s">
        <v>20</v>
      </c>
      <c r="BC8" s="264" t="s">
        <v>2994</v>
      </c>
      <c r="BD8" s="264" t="s">
        <v>84</v>
      </c>
    </row>
    <row r="9" spans="2:56" s="1" customFormat="1" ht="16.5" customHeight="1">
      <c r="B9" s="39"/>
      <c r="E9" s="387" t="s">
        <v>2832</v>
      </c>
      <c r="F9" s="390"/>
      <c r="G9" s="390"/>
      <c r="H9" s="390"/>
      <c r="I9" s="115"/>
      <c r="L9" s="39"/>
    </row>
    <row r="10" spans="2:56" s="1" customFormat="1" ht="12" customHeight="1">
      <c r="B10" s="39"/>
      <c r="D10" s="114" t="s">
        <v>2833</v>
      </c>
      <c r="I10" s="115"/>
      <c r="L10" s="39"/>
    </row>
    <row r="11" spans="2:56" s="1" customFormat="1" ht="36.950000000000003" customHeight="1">
      <c r="B11" s="39"/>
      <c r="E11" s="389" t="s">
        <v>2995</v>
      </c>
      <c r="F11" s="390"/>
      <c r="G11" s="390"/>
      <c r="H11" s="390"/>
      <c r="I11" s="115"/>
      <c r="L11" s="39"/>
    </row>
    <row r="12" spans="2:56" s="1" customFormat="1" ht="11.25">
      <c r="B12" s="39"/>
      <c r="I12" s="115"/>
      <c r="L12" s="39"/>
    </row>
    <row r="13" spans="2:56" s="1" customFormat="1" ht="12" customHeight="1">
      <c r="B13" s="39"/>
      <c r="D13" s="114" t="s">
        <v>19</v>
      </c>
      <c r="F13" s="103" t="s">
        <v>99</v>
      </c>
      <c r="I13" s="116" t="s">
        <v>21</v>
      </c>
      <c r="J13" s="103" t="s">
        <v>20</v>
      </c>
      <c r="L13" s="39"/>
    </row>
    <row r="14" spans="2:56" s="1" customFormat="1" ht="12" customHeight="1">
      <c r="B14" s="39"/>
      <c r="D14" s="114" t="s">
        <v>23</v>
      </c>
      <c r="F14" s="103" t="s">
        <v>24</v>
      </c>
      <c r="I14" s="116" t="s">
        <v>25</v>
      </c>
      <c r="J14" s="117" t="str">
        <f>'Rekapitulace stavby'!AN8</f>
        <v>26. 4. 2019</v>
      </c>
      <c r="L14" s="39"/>
    </row>
    <row r="15" spans="2:56" s="1" customFormat="1" ht="10.9" customHeight="1">
      <c r="B15" s="39"/>
      <c r="I15" s="115"/>
      <c r="L15" s="39"/>
    </row>
    <row r="16" spans="2:56" s="1" customFormat="1" ht="12" customHeight="1">
      <c r="B16" s="39"/>
      <c r="D16" s="114" t="s">
        <v>27</v>
      </c>
      <c r="I16" s="116" t="s">
        <v>28</v>
      </c>
      <c r="J16" s="103" t="s">
        <v>20</v>
      </c>
      <c r="L16" s="39"/>
    </row>
    <row r="17" spans="2:12" s="1" customFormat="1" ht="18" customHeight="1">
      <c r="B17" s="39"/>
      <c r="E17" s="103" t="s">
        <v>29</v>
      </c>
      <c r="I17" s="116" t="s">
        <v>30</v>
      </c>
      <c r="J17" s="103" t="s">
        <v>20</v>
      </c>
      <c r="L17" s="39"/>
    </row>
    <row r="18" spans="2:12" s="1" customFormat="1" ht="6.95" customHeight="1">
      <c r="B18" s="39"/>
      <c r="I18" s="115"/>
      <c r="L18" s="39"/>
    </row>
    <row r="19" spans="2:12" s="1" customFormat="1" ht="12" customHeight="1">
      <c r="B19" s="39"/>
      <c r="D19" s="114" t="s">
        <v>31</v>
      </c>
      <c r="I19" s="116" t="s">
        <v>28</v>
      </c>
      <c r="J19" s="31" t="str">
        <f>'Rekapitulace stavby'!AN13</f>
        <v>Vyplň údaj</v>
      </c>
      <c r="L19" s="39"/>
    </row>
    <row r="20" spans="2:12" s="1" customFormat="1" ht="18" customHeight="1">
      <c r="B20" s="39"/>
      <c r="E20" s="391" t="str">
        <f>'Rekapitulace stavby'!E14</f>
        <v>Vyplň údaj</v>
      </c>
      <c r="F20" s="392"/>
      <c r="G20" s="392"/>
      <c r="H20" s="392"/>
      <c r="I20" s="116" t="s">
        <v>30</v>
      </c>
      <c r="J20" s="31" t="str">
        <f>'Rekapitulace stavby'!AN14</f>
        <v>Vyplň údaj</v>
      </c>
      <c r="L20" s="39"/>
    </row>
    <row r="21" spans="2:12" s="1" customFormat="1" ht="6.95" customHeight="1">
      <c r="B21" s="39"/>
      <c r="I21" s="115"/>
      <c r="L21" s="39"/>
    </row>
    <row r="22" spans="2:12" s="1" customFormat="1" ht="12" customHeight="1">
      <c r="B22" s="39"/>
      <c r="D22" s="114" t="s">
        <v>33</v>
      </c>
      <c r="I22" s="116" t="s">
        <v>28</v>
      </c>
      <c r="J22" s="103" t="s">
        <v>20</v>
      </c>
      <c r="L22" s="39"/>
    </row>
    <row r="23" spans="2:12" s="1" customFormat="1" ht="18" customHeight="1">
      <c r="B23" s="39"/>
      <c r="E23" s="103" t="s">
        <v>34</v>
      </c>
      <c r="I23" s="116" t="s">
        <v>30</v>
      </c>
      <c r="J23" s="103" t="s">
        <v>20</v>
      </c>
      <c r="L23" s="39"/>
    </row>
    <row r="24" spans="2:12" s="1" customFormat="1" ht="6.95" customHeight="1">
      <c r="B24" s="39"/>
      <c r="I24" s="115"/>
      <c r="L24" s="39"/>
    </row>
    <row r="25" spans="2:12" s="1" customFormat="1" ht="12" customHeight="1">
      <c r="B25" s="39"/>
      <c r="D25" s="114" t="s">
        <v>36</v>
      </c>
      <c r="I25" s="116" t="s">
        <v>28</v>
      </c>
      <c r="J25" s="103" t="s">
        <v>20</v>
      </c>
      <c r="L25" s="39"/>
    </row>
    <row r="26" spans="2:12" s="1" customFormat="1" ht="18" customHeight="1">
      <c r="B26" s="39"/>
      <c r="E26" s="103" t="s">
        <v>37</v>
      </c>
      <c r="I26" s="116" t="s">
        <v>30</v>
      </c>
      <c r="J26" s="103" t="s">
        <v>20</v>
      </c>
      <c r="L26" s="39"/>
    </row>
    <row r="27" spans="2:12" s="1" customFormat="1" ht="6.95" customHeight="1">
      <c r="B27" s="39"/>
      <c r="I27" s="115"/>
      <c r="L27" s="39"/>
    </row>
    <row r="28" spans="2:12" s="1" customFormat="1" ht="12" customHeight="1">
      <c r="B28" s="39"/>
      <c r="D28" s="114" t="s">
        <v>38</v>
      </c>
      <c r="I28" s="115"/>
      <c r="L28" s="39"/>
    </row>
    <row r="29" spans="2:12" s="7" customFormat="1" ht="51" customHeight="1">
      <c r="B29" s="118"/>
      <c r="E29" s="393" t="s">
        <v>39</v>
      </c>
      <c r="F29" s="393"/>
      <c r="G29" s="393"/>
      <c r="H29" s="393"/>
      <c r="I29" s="119"/>
      <c r="L29" s="118"/>
    </row>
    <row r="30" spans="2:12" s="1" customFormat="1" ht="6.95" customHeight="1">
      <c r="B30" s="39"/>
      <c r="I30" s="115"/>
      <c r="L30" s="39"/>
    </row>
    <row r="31" spans="2:12" s="1" customFormat="1" ht="6.95" customHeight="1">
      <c r="B31" s="39"/>
      <c r="D31" s="60"/>
      <c r="E31" s="60"/>
      <c r="F31" s="60"/>
      <c r="G31" s="60"/>
      <c r="H31" s="60"/>
      <c r="I31" s="120"/>
      <c r="J31" s="60"/>
      <c r="K31" s="60"/>
      <c r="L31" s="39"/>
    </row>
    <row r="32" spans="2:12" s="1" customFormat="1" ht="25.35" customHeight="1">
      <c r="B32" s="39"/>
      <c r="D32" s="121" t="s">
        <v>40</v>
      </c>
      <c r="I32" s="115"/>
      <c r="J32" s="122">
        <f>ROUND(J92, 2)</f>
        <v>0</v>
      </c>
      <c r="L32" s="39"/>
    </row>
    <row r="33" spans="2:12" s="1" customFormat="1" ht="6.95" customHeight="1">
      <c r="B33" s="39"/>
      <c r="D33" s="60"/>
      <c r="E33" s="60"/>
      <c r="F33" s="60"/>
      <c r="G33" s="60"/>
      <c r="H33" s="60"/>
      <c r="I33" s="120"/>
      <c r="J33" s="60"/>
      <c r="K33" s="60"/>
      <c r="L33" s="39"/>
    </row>
    <row r="34" spans="2:12" s="1" customFormat="1" ht="14.45" customHeight="1">
      <c r="B34" s="39"/>
      <c r="F34" s="123" t="s">
        <v>42</v>
      </c>
      <c r="I34" s="124" t="s">
        <v>41</v>
      </c>
      <c r="J34" s="123" t="s">
        <v>43</v>
      </c>
      <c r="L34" s="39"/>
    </row>
    <row r="35" spans="2:12" s="1" customFormat="1" ht="14.45" customHeight="1">
      <c r="B35" s="39"/>
      <c r="D35" s="125" t="s">
        <v>44</v>
      </c>
      <c r="E35" s="114" t="s">
        <v>45</v>
      </c>
      <c r="F35" s="126">
        <f>ROUND((SUM(BE92:BE220)),  2)</f>
        <v>0</v>
      </c>
      <c r="I35" s="127">
        <v>0.21</v>
      </c>
      <c r="J35" s="126">
        <f>ROUND(((SUM(BE92:BE220))*I35),  2)</f>
        <v>0</v>
      </c>
      <c r="L35" s="39"/>
    </row>
    <row r="36" spans="2:12" s="1" customFormat="1" ht="14.45" customHeight="1">
      <c r="B36" s="39"/>
      <c r="E36" s="114" t="s">
        <v>46</v>
      </c>
      <c r="F36" s="126">
        <f>ROUND((SUM(BF92:BF220)),  2)</f>
        <v>0</v>
      </c>
      <c r="I36" s="127">
        <v>0.15</v>
      </c>
      <c r="J36" s="126">
        <f>ROUND(((SUM(BF92:BF220))*I36),  2)</f>
        <v>0</v>
      </c>
      <c r="L36" s="39"/>
    </row>
    <row r="37" spans="2:12" s="1" customFormat="1" ht="14.45" hidden="1" customHeight="1">
      <c r="B37" s="39"/>
      <c r="E37" s="114" t="s">
        <v>47</v>
      </c>
      <c r="F37" s="126">
        <f>ROUND((SUM(BG92:BG220)),  2)</f>
        <v>0</v>
      </c>
      <c r="I37" s="127">
        <v>0.21</v>
      </c>
      <c r="J37" s="126">
        <f>0</f>
        <v>0</v>
      </c>
      <c r="L37" s="39"/>
    </row>
    <row r="38" spans="2:12" s="1" customFormat="1" ht="14.45" hidden="1" customHeight="1">
      <c r="B38" s="39"/>
      <c r="E38" s="114" t="s">
        <v>48</v>
      </c>
      <c r="F38" s="126">
        <f>ROUND((SUM(BH92:BH220)),  2)</f>
        <v>0</v>
      </c>
      <c r="I38" s="127">
        <v>0.15</v>
      </c>
      <c r="J38" s="126">
        <f>0</f>
        <v>0</v>
      </c>
      <c r="L38" s="39"/>
    </row>
    <row r="39" spans="2:12" s="1" customFormat="1" ht="14.45" hidden="1" customHeight="1">
      <c r="B39" s="39"/>
      <c r="E39" s="114" t="s">
        <v>49</v>
      </c>
      <c r="F39" s="126">
        <f>ROUND((SUM(BI92:BI220)),  2)</f>
        <v>0</v>
      </c>
      <c r="I39" s="127">
        <v>0</v>
      </c>
      <c r="J39" s="126">
        <f>0</f>
        <v>0</v>
      </c>
      <c r="L39" s="39"/>
    </row>
    <row r="40" spans="2:12" s="1" customFormat="1" ht="6.95" customHeight="1">
      <c r="B40" s="39"/>
      <c r="I40" s="115"/>
      <c r="L40" s="39"/>
    </row>
    <row r="41" spans="2:12" s="1" customFormat="1" ht="25.35" customHeight="1">
      <c r="B41" s="39"/>
      <c r="C41" s="128"/>
      <c r="D41" s="129" t="s">
        <v>50</v>
      </c>
      <c r="E41" s="130"/>
      <c r="F41" s="130"/>
      <c r="G41" s="131" t="s">
        <v>51</v>
      </c>
      <c r="H41" s="132" t="s">
        <v>52</v>
      </c>
      <c r="I41" s="133"/>
      <c r="J41" s="134">
        <f>SUM(J32:J39)</f>
        <v>0</v>
      </c>
      <c r="K41" s="135"/>
      <c r="L41" s="39"/>
    </row>
    <row r="42" spans="2:12" s="1" customFormat="1" ht="14.45" customHeight="1">
      <c r="B42" s="136"/>
      <c r="C42" s="137"/>
      <c r="D42" s="137"/>
      <c r="E42" s="137"/>
      <c r="F42" s="137"/>
      <c r="G42" s="137"/>
      <c r="H42" s="137"/>
      <c r="I42" s="138"/>
      <c r="J42" s="137"/>
      <c r="K42" s="137"/>
      <c r="L42" s="39"/>
    </row>
    <row r="46" spans="2:12" s="1" customFormat="1" ht="6.95" customHeight="1">
      <c r="B46" s="139"/>
      <c r="C46" s="140"/>
      <c r="D46" s="140"/>
      <c r="E46" s="140"/>
      <c r="F46" s="140"/>
      <c r="G46" s="140"/>
      <c r="H46" s="140"/>
      <c r="I46" s="141"/>
      <c r="J46" s="140"/>
      <c r="K46" s="140"/>
      <c r="L46" s="39"/>
    </row>
    <row r="47" spans="2:12" s="1" customFormat="1" ht="24.95" customHeight="1">
      <c r="B47" s="35"/>
      <c r="C47" s="24" t="s">
        <v>121</v>
      </c>
      <c r="D47" s="36"/>
      <c r="E47" s="36"/>
      <c r="F47" s="36"/>
      <c r="G47" s="36"/>
      <c r="H47" s="36"/>
      <c r="I47" s="115"/>
      <c r="J47" s="36"/>
      <c r="K47" s="36"/>
      <c r="L47" s="39"/>
    </row>
    <row r="48" spans="2:12" s="1" customFormat="1" ht="6.95" customHeight="1">
      <c r="B48" s="35"/>
      <c r="C48" s="36"/>
      <c r="D48" s="36"/>
      <c r="E48" s="36"/>
      <c r="F48" s="36"/>
      <c r="G48" s="36"/>
      <c r="H48" s="36"/>
      <c r="I48" s="115"/>
      <c r="J48" s="36"/>
      <c r="K48" s="36"/>
      <c r="L48" s="39"/>
    </row>
    <row r="49" spans="2:47" s="1" customFormat="1" ht="12" customHeight="1">
      <c r="B49" s="35"/>
      <c r="C49" s="30" t="s">
        <v>16</v>
      </c>
      <c r="D49" s="36"/>
      <c r="E49" s="36"/>
      <c r="F49" s="36"/>
      <c r="G49" s="36"/>
      <c r="H49" s="36"/>
      <c r="I49" s="115"/>
      <c r="J49" s="36"/>
      <c r="K49" s="36"/>
      <c r="L49" s="39"/>
    </row>
    <row r="50" spans="2:47" s="1" customFormat="1" ht="16.5" customHeight="1">
      <c r="B50" s="35"/>
      <c r="C50" s="36"/>
      <c r="D50" s="36"/>
      <c r="E50" s="394" t="str">
        <f>E7</f>
        <v>Obec Pěnčín - stoková síť</v>
      </c>
      <c r="F50" s="395"/>
      <c r="G50" s="395"/>
      <c r="H50" s="395"/>
      <c r="I50" s="115"/>
      <c r="J50" s="36"/>
      <c r="K50" s="36"/>
      <c r="L50" s="39"/>
    </row>
    <row r="51" spans="2:47" ht="12" customHeight="1">
      <c r="B51" s="22"/>
      <c r="C51" s="30" t="s">
        <v>119</v>
      </c>
      <c r="D51" s="23"/>
      <c r="E51" s="23"/>
      <c r="F51" s="23"/>
      <c r="G51" s="23"/>
      <c r="H51" s="23"/>
      <c r="J51" s="23"/>
      <c r="K51" s="23"/>
      <c r="L51" s="21"/>
    </row>
    <row r="52" spans="2:47" s="1" customFormat="1" ht="16.5" customHeight="1">
      <c r="B52" s="35"/>
      <c r="C52" s="36"/>
      <c r="D52" s="36"/>
      <c r="E52" s="394" t="s">
        <v>2832</v>
      </c>
      <c r="F52" s="396"/>
      <c r="G52" s="396"/>
      <c r="H52" s="396"/>
      <c r="I52" s="115"/>
      <c r="J52" s="36"/>
      <c r="K52" s="36"/>
      <c r="L52" s="39"/>
    </row>
    <row r="53" spans="2:47" s="1" customFormat="1" ht="12" customHeight="1">
      <c r="B53" s="35"/>
      <c r="C53" s="30" t="s">
        <v>2833</v>
      </c>
      <c r="D53" s="36"/>
      <c r="E53" s="36"/>
      <c r="F53" s="36"/>
      <c r="G53" s="36"/>
      <c r="H53" s="36"/>
      <c r="I53" s="115"/>
      <c r="J53" s="36"/>
      <c r="K53" s="36"/>
      <c r="L53" s="39"/>
    </row>
    <row r="54" spans="2:47" s="1" customFormat="1" ht="16.5" customHeight="1">
      <c r="B54" s="35"/>
      <c r="C54" s="36"/>
      <c r="D54" s="36"/>
      <c r="E54" s="363" t="str">
        <f>E11</f>
        <v>04.6 - Čerpací stanice ČS VF</v>
      </c>
      <c r="F54" s="396"/>
      <c r="G54" s="396"/>
      <c r="H54" s="396"/>
      <c r="I54" s="115"/>
      <c r="J54" s="36"/>
      <c r="K54" s="36"/>
      <c r="L54" s="39"/>
    </row>
    <row r="55" spans="2:47" s="1" customFormat="1" ht="6.95" customHeight="1">
      <c r="B55" s="35"/>
      <c r="C55" s="36"/>
      <c r="D55" s="36"/>
      <c r="E55" s="36"/>
      <c r="F55" s="36"/>
      <c r="G55" s="36"/>
      <c r="H55" s="36"/>
      <c r="I55" s="115"/>
      <c r="J55" s="36"/>
      <c r="K55" s="36"/>
      <c r="L55" s="39"/>
    </row>
    <row r="56" spans="2:47" s="1" customFormat="1" ht="12" customHeight="1">
      <c r="B56" s="35"/>
      <c r="C56" s="30" t="s">
        <v>23</v>
      </c>
      <c r="D56" s="36"/>
      <c r="E56" s="36"/>
      <c r="F56" s="28" t="str">
        <f>F14</f>
        <v>Pěnčín</v>
      </c>
      <c r="G56" s="36"/>
      <c r="H56" s="36"/>
      <c r="I56" s="116" t="s">
        <v>25</v>
      </c>
      <c r="J56" s="59" t="str">
        <f>IF(J14="","",J14)</f>
        <v>26. 4. 2019</v>
      </c>
      <c r="K56" s="36"/>
      <c r="L56" s="39"/>
    </row>
    <row r="57" spans="2:47" s="1" customFormat="1" ht="6.95" customHeight="1">
      <c r="B57" s="35"/>
      <c r="C57" s="36"/>
      <c r="D57" s="36"/>
      <c r="E57" s="36"/>
      <c r="F57" s="36"/>
      <c r="G57" s="36"/>
      <c r="H57" s="36"/>
      <c r="I57" s="115"/>
      <c r="J57" s="36"/>
      <c r="K57" s="36"/>
      <c r="L57" s="39"/>
    </row>
    <row r="58" spans="2:47" s="1" customFormat="1" ht="15.2" customHeight="1">
      <c r="B58" s="35"/>
      <c r="C58" s="30" t="s">
        <v>27</v>
      </c>
      <c r="D58" s="36"/>
      <c r="E58" s="36"/>
      <c r="F58" s="28" t="str">
        <f>E17</f>
        <v>Kanalizace ČOV svazek obcí Pěnčín - Laškov</v>
      </c>
      <c r="G58" s="36"/>
      <c r="H58" s="36"/>
      <c r="I58" s="116" t="s">
        <v>33</v>
      </c>
      <c r="J58" s="33" t="str">
        <f>E23</f>
        <v>PROVOD s.r.o.</v>
      </c>
      <c r="K58" s="36"/>
      <c r="L58" s="39"/>
    </row>
    <row r="59" spans="2:47" s="1" customFormat="1" ht="15.2" customHeight="1">
      <c r="B59" s="35"/>
      <c r="C59" s="30" t="s">
        <v>31</v>
      </c>
      <c r="D59" s="36"/>
      <c r="E59" s="36"/>
      <c r="F59" s="28" t="str">
        <f>IF(E20="","",E20)</f>
        <v>Vyplň údaj</v>
      </c>
      <c r="G59" s="36"/>
      <c r="H59" s="36"/>
      <c r="I59" s="116" t="s">
        <v>36</v>
      </c>
      <c r="J59" s="33" t="str">
        <f>E26</f>
        <v>Martin Růžička</v>
      </c>
      <c r="K59" s="36"/>
      <c r="L59" s="39"/>
    </row>
    <row r="60" spans="2:47" s="1" customFormat="1" ht="10.35" customHeight="1">
      <c r="B60" s="35"/>
      <c r="C60" s="36"/>
      <c r="D60" s="36"/>
      <c r="E60" s="36"/>
      <c r="F60" s="36"/>
      <c r="G60" s="36"/>
      <c r="H60" s="36"/>
      <c r="I60" s="115"/>
      <c r="J60" s="36"/>
      <c r="K60" s="36"/>
      <c r="L60" s="39"/>
    </row>
    <row r="61" spans="2:47" s="1" customFormat="1" ht="29.25" customHeight="1">
      <c r="B61" s="35"/>
      <c r="C61" s="142" t="s">
        <v>122</v>
      </c>
      <c r="D61" s="143"/>
      <c r="E61" s="143"/>
      <c r="F61" s="143"/>
      <c r="G61" s="143"/>
      <c r="H61" s="143"/>
      <c r="I61" s="144"/>
      <c r="J61" s="145" t="s">
        <v>123</v>
      </c>
      <c r="K61" s="143"/>
      <c r="L61" s="39"/>
    </row>
    <row r="62" spans="2:47" s="1" customFormat="1" ht="10.35" customHeight="1">
      <c r="B62" s="35"/>
      <c r="C62" s="36"/>
      <c r="D62" s="36"/>
      <c r="E62" s="36"/>
      <c r="F62" s="36"/>
      <c r="G62" s="36"/>
      <c r="H62" s="36"/>
      <c r="I62" s="115"/>
      <c r="J62" s="36"/>
      <c r="K62" s="36"/>
      <c r="L62" s="39"/>
    </row>
    <row r="63" spans="2:47" s="1" customFormat="1" ht="22.9" customHeight="1">
      <c r="B63" s="35"/>
      <c r="C63" s="146" t="s">
        <v>72</v>
      </c>
      <c r="D63" s="36"/>
      <c r="E63" s="36"/>
      <c r="F63" s="36"/>
      <c r="G63" s="36"/>
      <c r="H63" s="36"/>
      <c r="I63" s="115"/>
      <c r="J63" s="77">
        <f>J92</f>
        <v>0</v>
      </c>
      <c r="K63" s="36"/>
      <c r="L63" s="39"/>
      <c r="AU63" s="18" t="s">
        <v>124</v>
      </c>
    </row>
    <row r="64" spans="2:47" s="8" customFormat="1" ht="24.95" customHeight="1">
      <c r="B64" s="147"/>
      <c r="C64" s="148"/>
      <c r="D64" s="149" t="s">
        <v>125</v>
      </c>
      <c r="E64" s="150"/>
      <c r="F64" s="150"/>
      <c r="G64" s="150"/>
      <c r="H64" s="150"/>
      <c r="I64" s="151"/>
      <c r="J64" s="152">
        <f>J93</f>
        <v>0</v>
      </c>
      <c r="K64" s="148"/>
      <c r="L64" s="153"/>
    </row>
    <row r="65" spans="2:12" s="9" customFormat="1" ht="19.899999999999999" customHeight="1">
      <c r="B65" s="154"/>
      <c r="C65" s="97"/>
      <c r="D65" s="155" t="s">
        <v>126</v>
      </c>
      <c r="E65" s="156"/>
      <c r="F65" s="156"/>
      <c r="G65" s="156"/>
      <c r="H65" s="156"/>
      <c r="I65" s="157"/>
      <c r="J65" s="158">
        <f>J94</f>
        <v>0</v>
      </c>
      <c r="K65" s="97"/>
      <c r="L65" s="159"/>
    </row>
    <row r="66" spans="2:12" s="9" customFormat="1" ht="19.899999999999999" customHeight="1">
      <c r="B66" s="154"/>
      <c r="C66" s="97"/>
      <c r="D66" s="155" t="s">
        <v>127</v>
      </c>
      <c r="E66" s="156"/>
      <c r="F66" s="156"/>
      <c r="G66" s="156"/>
      <c r="H66" s="156"/>
      <c r="I66" s="157"/>
      <c r="J66" s="158">
        <f>J103</f>
        <v>0</v>
      </c>
      <c r="K66" s="97"/>
      <c r="L66" s="159"/>
    </row>
    <row r="67" spans="2:12" s="9" customFormat="1" ht="19.899999999999999" customHeight="1">
      <c r="B67" s="154"/>
      <c r="C67" s="97"/>
      <c r="D67" s="155" t="s">
        <v>2835</v>
      </c>
      <c r="E67" s="156"/>
      <c r="F67" s="156"/>
      <c r="G67" s="156"/>
      <c r="H67" s="156"/>
      <c r="I67" s="157"/>
      <c r="J67" s="158">
        <f>J177</f>
        <v>0</v>
      </c>
      <c r="K67" s="97"/>
      <c r="L67" s="159"/>
    </row>
    <row r="68" spans="2:12" s="9" customFormat="1" ht="19.899999999999999" customHeight="1">
      <c r="B68" s="154"/>
      <c r="C68" s="97"/>
      <c r="D68" s="155" t="s">
        <v>2836</v>
      </c>
      <c r="E68" s="156"/>
      <c r="F68" s="156"/>
      <c r="G68" s="156"/>
      <c r="H68" s="156"/>
      <c r="I68" s="157"/>
      <c r="J68" s="158">
        <f>J199</f>
        <v>0</v>
      </c>
      <c r="K68" s="97"/>
      <c r="L68" s="159"/>
    </row>
    <row r="69" spans="2:12" s="9" customFormat="1" ht="19.899999999999999" customHeight="1">
      <c r="B69" s="154"/>
      <c r="C69" s="97"/>
      <c r="D69" s="155" t="s">
        <v>134</v>
      </c>
      <c r="E69" s="156"/>
      <c r="F69" s="156"/>
      <c r="G69" s="156"/>
      <c r="H69" s="156"/>
      <c r="I69" s="157"/>
      <c r="J69" s="158">
        <f>J202</f>
        <v>0</v>
      </c>
      <c r="K69" s="97"/>
      <c r="L69" s="159"/>
    </row>
    <row r="70" spans="2:12" s="9" customFormat="1" ht="19.899999999999999" customHeight="1">
      <c r="B70" s="154"/>
      <c r="C70" s="97"/>
      <c r="D70" s="155" t="s">
        <v>135</v>
      </c>
      <c r="E70" s="156"/>
      <c r="F70" s="156"/>
      <c r="G70" s="156"/>
      <c r="H70" s="156"/>
      <c r="I70" s="157"/>
      <c r="J70" s="158">
        <f>J205</f>
        <v>0</v>
      </c>
      <c r="K70" s="97"/>
      <c r="L70" s="159"/>
    </row>
    <row r="71" spans="2:12" s="1" customFormat="1" ht="21.75" customHeight="1">
      <c r="B71" s="35"/>
      <c r="C71" s="36"/>
      <c r="D71" s="36"/>
      <c r="E71" s="36"/>
      <c r="F71" s="36"/>
      <c r="G71" s="36"/>
      <c r="H71" s="36"/>
      <c r="I71" s="115"/>
      <c r="J71" s="36"/>
      <c r="K71" s="36"/>
      <c r="L71" s="39"/>
    </row>
    <row r="72" spans="2:12" s="1" customFormat="1" ht="6.95" customHeight="1">
      <c r="B72" s="47"/>
      <c r="C72" s="48"/>
      <c r="D72" s="48"/>
      <c r="E72" s="48"/>
      <c r="F72" s="48"/>
      <c r="G72" s="48"/>
      <c r="H72" s="48"/>
      <c r="I72" s="138"/>
      <c r="J72" s="48"/>
      <c r="K72" s="48"/>
      <c r="L72" s="39"/>
    </row>
    <row r="76" spans="2:12" s="1" customFormat="1" ht="6.95" customHeight="1">
      <c r="B76" s="49"/>
      <c r="C76" s="50"/>
      <c r="D76" s="50"/>
      <c r="E76" s="50"/>
      <c r="F76" s="50"/>
      <c r="G76" s="50"/>
      <c r="H76" s="50"/>
      <c r="I76" s="141"/>
      <c r="J76" s="50"/>
      <c r="K76" s="50"/>
      <c r="L76" s="39"/>
    </row>
    <row r="77" spans="2:12" s="1" customFormat="1" ht="24.95" customHeight="1">
      <c r="B77" s="35"/>
      <c r="C77" s="24" t="s">
        <v>144</v>
      </c>
      <c r="D77" s="36"/>
      <c r="E77" s="36"/>
      <c r="F77" s="36"/>
      <c r="G77" s="36"/>
      <c r="H77" s="36"/>
      <c r="I77" s="115"/>
      <c r="J77" s="36"/>
      <c r="K77" s="36"/>
      <c r="L77" s="39"/>
    </row>
    <row r="78" spans="2:12" s="1" customFormat="1" ht="6.95" customHeight="1">
      <c r="B78" s="35"/>
      <c r="C78" s="36"/>
      <c r="D78" s="36"/>
      <c r="E78" s="36"/>
      <c r="F78" s="36"/>
      <c r="G78" s="36"/>
      <c r="H78" s="36"/>
      <c r="I78" s="115"/>
      <c r="J78" s="36"/>
      <c r="K78" s="36"/>
      <c r="L78" s="39"/>
    </row>
    <row r="79" spans="2:12" s="1" customFormat="1" ht="12" customHeight="1">
      <c r="B79" s="35"/>
      <c r="C79" s="30" t="s">
        <v>16</v>
      </c>
      <c r="D79" s="36"/>
      <c r="E79" s="36"/>
      <c r="F79" s="36"/>
      <c r="G79" s="36"/>
      <c r="H79" s="36"/>
      <c r="I79" s="115"/>
      <c r="J79" s="36"/>
      <c r="K79" s="36"/>
      <c r="L79" s="39"/>
    </row>
    <row r="80" spans="2:12" s="1" customFormat="1" ht="16.5" customHeight="1">
      <c r="B80" s="35"/>
      <c r="C80" s="36"/>
      <c r="D80" s="36"/>
      <c r="E80" s="394" t="str">
        <f>E7</f>
        <v>Obec Pěnčín - stoková síť</v>
      </c>
      <c r="F80" s="395"/>
      <c r="G80" s="395"/>
      <c r="H80" s="395"/>
      <c r="I80" s="115"/>
      <c r="J80" s="36"/>
      <c r="K80" s="36"/>
      <c r="L80" s="39"/>
    </row>
    <row r="81" spans="2:65" ht="12" customHeight="1">
      <c r="B81" s="22"/>
      <c r="C81" s="30" t="s">
        <v>119</v>
      </c>
      <c r="D81" s="23"/>
      <c r="E81" s="23"/>
      <c r="F81" s="23"/>
      <c r="G81" s="23"/>
      <c r="H81" s="23"/>
      <c r="J81" s="23"/>
      <c r="K81" s="23"/>
      <c r="L81" s="21"/>
    </row>
    <row r="82" spans="2:65" s="1" customFormat="1" ht="16.5" customHeight="1">
      <c r="B82" s="35"/>
      <c r="C82" s="36"/>
      <c r="D82" s="36"/>
      <c r="E82" s="394" t="s">
        <v>2832</v>
      </c>
      <c r="F82" s="396"/>
      <c r="G82" s="396"/>
      <c r="H82" s="396"/>
      <c r="I82" s="115"/>
      <c r="J82" s="36"/>
      <c r="K82" s="36"/>
      <c r="L82" s="39"/>
    </row>
    <row r="83" spans="2:65" s="1" customFormat="1" ht="12" customHeight="1">
      <c r="B83" s="35"/>
      <c r="C83" s="30" t="s">
        <v>2833</v>
      </c>
      <c r="D83" s="36"/>
      <c r="E83" s="36"/>
      <c r="F83" s="36"/>
      <c r="G83" s="36"/>
      <c r="H83" s="36"/>
      <c r="I83" s="115"/>
      <c r="J83" s="36"/>
      <c r="K83" s="36"/>
      <c r="L83" s="39"/>
    </row>
    <row r="84" spans="2:65" s="1" customFormat="1" ht="16.5" customHeight="1">
      <c r="B84" s="35"/>
      <c r="C84" s="36"/>
      <c r="D84" s="36"/>
      <c r="E84" s="363" t="str">
        <f>E11</f>
        <v>04.6 - Čerpací stanice ČS VF</v>
      </c>
      <c r="F84" s="396"/>
      <c r="G84" s="396"/>
      <c r="H84" s="396"/>
      <c r="I84" s="115"/>
      <c r="J84" s="36"/>
      <c r="K84" s="36"/>
      <c r="L84" s="39"/>
    </row>
    <row r="85" spans="2:65" s="1" customFormat="1" ht="6.95" customHeight="1">
      <c r="B85" s="35"/>
      <c r="C85" s="36"/>
      <c r="D85" s="36"/>
      <c r="E85" s="36"/>
      <c r="F85" s="36"/>
      <c r="G85" s="36"/>
      <c r="H85" s="36"/>
      <c r="I85" s="115"/>
      <c r="J85" s="36"/>
      <c r="K85" s="36"/>
      <c r="L85" s="39"/>
    </row>
    <row r="86" spans="2:65" s="1" customFormat="1" ht="12" customHeight="1">
      <c r="B86" s="35"/>
      <c r="C86" s="30" t="s">
        <v>23</v>
      </c>
      <c r="D86" s="36"/>
      <c r="E86" s="36"/>
      <c r="F86" s="28" t="str">
        <f>F14</f>
        <v>Pěnčín</v>
      </c>
      <c r="G86" s="36"/>
      <c r="H86" s="36"/>
      <c r="I86" s="116" t="s">
        <v>25</v>
      </c>
      <c r="J86" s="59" t="str">
        <f>IF(J14="","",J14)</f>
        <v>26. 4. 2019</v>
      </c>
      <c r="K86" s="36"/>
      <c r="L86" s="39"/>
    </row>
    <row r="87" spans="2:65" s="1" customFormat="1" ht="6.95" customHeight="1">
      <c r="B87" s="35"/>
      <c r="C87" s="36"/>
      <c r="D87" s="36"/>
      <c r="E87" s="36"/>
      <c r="F87" s="36"/>
      <c r="G87" s="36"/>
      <c r="H87" s="36"/>
      <c r="I87" s="115"/>
      <c r="J87" s="36"/>
      <c r="K87" s="36"/>
      <c r="L87" s="39"/>
    </row>
    <row r="88" spans="2:65" s="1" customFormat="1" ht="15.2" customHeight="1">
      <c r="B88" s="35"/>
      <c r="C88" s="30" t="s">
        <v>27</v>
      </c>
      <c r="D88" s="36"/>
      <c r="E88" s="36"/>
      <c r="F88" s="28" t="str">
        <f>E17</f>
        <v>Kanalizace ČOV svazek obcí Pěnčín - Laškov</v>
      </c>
      <c r="G88" s="36"/>
      <c r="H88" s="36"/>
      <c r="I88" s="116" t="s">
        <v>33</v>
      </c>
      <c r="J88" s="33" t="str">
        <f>E23</f>
        <v>PROVOD s.r.o.</v>
      </c>
      <c r="K88" s="36"/>
      <c r="L88" s="39"/>
    </row>
    <row r="89" spans="2:65" s="1" customFormat="1" ht="15.2" customHeight="1">
      <c r="B89" s="35"/>
      <c r="C89" s="30" t="s">
        <v>31</v>
      </c>
      <c r="D89" s="36"/>
      <c r="E89" s="36"/>
      <c r="F89" s="28" t="str">
        <f>IF(E20="","",E20)</f>
        <v>Vyplň údaj</v>
      </c>
      <c r="G89" s="36"/>
      <c r="H89" s="36"/>
      <c r="I89" s="116" t="s">
        <v>36</v>
      </c>
      <c r="J89" s="33" t="str">
        <f>E26</f>
        <v>Martin Růžička</v>
      </c>
      <c r="K89" s="36"/>
      <c r="L89" s="39"/>
    </row>
    <row r="90" spans="2:65" s="1" customFormat="1" ht="10.35" customHeight="1">
      <c r="B90" s="35"/>
      <c r="C90" s="36"/>
      <c r="D90" s="36"/>
      <c r="E90" s="36"/>
      <c r="F90" s="36"/>
      <c r="G90" s="36"/>
      <c r="H90" s="36"/>
      <c r="I90" s="115"/>
      <c r="J90" s="36"/>
      <c r="K90" s="36"/>
      <c r="L90" s="39"/>
    </row>
    <row r="91" spans="2:65" s="10" customFormat="1" ht="29.25" customHeight="1">
      <c r="B91" s="160"/>
      <c r="C91" s="161" t="s">
        <v>145</v>
      </c>
      <c r="D91" s="162" t="s">
        <v>59</v>
      </c>
      <c r="E91" s="162" t="s">
        <v>55</v>
      </c>
      <c r="F91" s="162" t="s">
        <v>56</v>
      </c>
      <c r="G91" s="162" t="s">
        <v>146</v>
      </c>
      <c r="H91" s="162" t="s">
        <v>147</v>
      </c>
      <c r="I91" s="163" t="s">
        <v>148</v>
      </c>
      <c r="J91" s="162" t="s">
        <v>123</v>
      </c>
      <c r="K91" s="164" t="s">
        <v>149</v>
      </c>
      <c r="L91" s="165"/>
      <c r="M91" s="68" t="s">
        <v>20</v>
      </c>
      <c r="N91" s="69" t="s">
        <v>44</v>
      </c>
      <c r="O91" s="69" t="s">
        <v>150</v>
      </c>
      <c r="P91" s="69" t="s">
        <v>151</v>
      </c>
      <c r="Q91" s="69" t="s">
        <v>152</v>
      </c>
      <c r="R91" s="69" t="s">
        <v>153</v>
      </c>
      <c r="S91" s="69" t="s">
        <v>154</v>
      </c>
      <c r="T91" s="70" t="s">
        <v>155</v>
      </c>
    </row>
    <row r="92" spans="2:65" s="1" customFormat="1" ht="22.9" customHeight="1">
      <c r="B92" s="35"/>
      <c r="C92" s="75" t="s">
        <v>156</v>
      </c>
      <c r="D92" s="36"/>
      <c r="E92" s="36"/>
      <c r="F92" s="36"/>
      <c r="G92" s="36"/>
      <c r="H92" s="36"/>
      <c r="I92" s="115"/>
      <c r="J92" s="166">
        <f>BK92</f>
        <v>0</v>
      </c>
      <c r="K92" s="36"/>
      <c r="L92" s="39"/>
      <c r="M92" s="71"/>
      <c r="N92" s="72"/>
      <c r="O92" s="72"/>
      <c r="P92" s="167">
        <f>P93</f>
        <v>0</v>
      </c>
      <c r="Q92" s="72"/>
      <c r="R92" s="167">
        <f>R93</f>
        <v>76.398122499999999</v>
      </c>
      <c r="S92" s="72"/>
      <c r="T92" s="168">
        <f>T93</f>
        <v>0</v>
      </c>
      <c r="AT92" s="18" t="s">
        <v>73</v>
      </c>
      <c r="AU92" s="18" t="s">
        <v>124</v>
      </c>
      <c r="BK92" s="169">
        <f>BK93</f>
        <v>0</v>
      </c>
    </row>
    <row r="93" spans="2:65" s="11" customFormat="1" ht="25.9" customHeight="1">
      <c r="B93" s="170"/>
      <c r="C93" s="171"/>
      <c r="D93" s="172" t="s">
        <v>73</v>
      </c>
      <c r="E93" s="173" t="s">
        <v>157</v>
      </c>
      <c r="F93" s="173" t="s">
        <v>158</v>
      </c>
      <c r="G93" s="171"/>
      <c r="H93" s="171"/>
      <c r="I93" s="174"/>
      <c r="J93" s="175">
        <f>BK93</f>
        <v>0</v>
      </c>
      <c r="K93" s="171"/>
      <c r="L93" s="176"/>
      <c r="M93" s="177"/>
      <c r="N93" s="178"/>
      <c r="O93" s="178"/>
      <c r="P93" s="179">
        <f>P94+P103+P177+P199+P202+P205</f>
        <v>0</v>
      </c>
      <c r="Q93" s="178"/>
      <c r="R93" s="179">
        <f>R94+R103+R177+R199+R202+R205</f>
        <v>76.398122499999999</v>
      </c>
      <c r="S93" s="178"/>
      <c r="T93" s="180">
        <f>T94+T103+T177+T199+T202+T205</f>
        <v>0</v>
      </c>
      <c r="AR93" s="181" t="s">
        <v>22</v>
      </c>
      <c r="AT93" s="182" t="s">
        <v>73</v>
      </c>
      <c r="AU93" s="182" t="s">
        <v>74</v>
      </c>
      <c r="AY93" s="181" t="s">
        <v>159</v>
      </c>
      <c r="BK93" s="183">
        <f>BK94+BK103+BK177+BK199+BK202+BK205</f>
        <v>0</v>
      </c>
    </row>
    <row r="94" spans="2:65" s="11" customFormat="1" ht="22.9" customHeight="1">
      <c r="B94" s="170"/>
      <c r="C94" s="171"/>
      <c r="D94" s="172" t="s">
        <v>73</v>
      </c>
      <c r="E94" s="184" t="s">
        <v>160</v>
      </c>
      <c r="F94" s="184" t="s">
        <v>161</v>
      </c>
      <c r="G94" s="171"/>
      <c r="H94" s="171"/>
      <c r="I94" s="174"/>
      <c r="J94" s="185">
        <f>BK94</f>
        <v>0</v>
      </c>
      <c r="K94" s="171"/>
      <c r="L94" s="176"/>
      <c r="M94" s="177"/>
      <c r="N94" s="178"/>
      <c r="O94" s="178"/>
      <c r="P94" s="179">
        <f>SUM(P95:P102)</f>
        <v>0</v>
      </c>
      <c r="Q94" s="178"/>
      <c r="R94" s="179">
        <f>SUM(R95:R102)</f>
        <v>0</v>
      </c>
      <c r="S94" s="178"/>
      <c r="T94" s="180">
        <f>SUM(T95:T102)</f>
        <v>0</v>
      </c>
      <c r="AR94" s="181" t="s">
        <v>22</v>
      </c>
      <c r="AT94" s="182" t="s">
        <v>73</v>
      </c>
      <c r="AU94" s="182" t="s">
        <v>22</v>
      </c>
      <c r="AY94" s="181" t="s">
        <v>159</v>
      </c>
      <c r="BK94" s="183">
        <f>SUM(BK95:BK102)</f>
        <v>0</v>
      </c>
    </row>
    <row r="95" spans="2:65" s="1" customFormat="1" ht="16.5" customHeight="1">
      <c r="B95" s="35"/>
      <c r="C95" s="186" t="s">
        <v>22</v>
      </c>
      <c r="D95" s="186" t="s">
        <v>162</v>
      </c>
      <c r="E95" s="187" t="s">
        <v>79</v>
      </c>
      <c r="F95" s="188" t="s">
        <v>163</v>
      </c>
      <c r="G95" s="189" t="s">
        <v>20</v>
      </c>
      <c r="H95" s="190">
        <v>0</v>
      </c>
      <c r="I95" s="191"/>
      <c r="J95" s="192">
        <f>ROUND(I95*H95,2)</f>
        <v>0</v>
      </c>
      <c r="K95" s="188" t="s">
        <v>20</v>
      </c>
      <c r="L95" s="39"/>
      <c r="M95" s="193" t="s">
        <v>20</v>
      </c>
      <c r="N95" s="194" t="s">
        <v>45</v>
      </c>
      <c r="O95" s="64"/>
      <c r="P95" s="195">
        <f>O95*H95</f>
        <v>0</v>
      </c>
      <c r="Q95" s="195">
        <v>0</v>
      </c>
      <c r="R95" s="195">
        <f>Q95*H95</f>
        <v>0</v>
      </c>
      <c r="S95" s="195">
        <v>0</v>
      </c>
      <c r="T95" s="196">
        <f>S95*H95</f>
        <v>0</v>
      </c>
      <c r="AR95" s="197" t="s">
        <v>164</v>
      </c>
      <c r="AT95" s="197" t="s">
        <v>162</v>
      </c>
      <c r="AU95" s="197" t="s">
        <v>84</v>
      </c>
      <c r="AY95" s="18" t="s">
        <v>159</v>
      </c>
      <c r="BE95" s="198">
        <f>IF(N95="základní",J95,0)</f>
        <v>0</v>
      </c>
      <c r="BF95" s="198">
        <f>IF(N95="snížená",J95,0)</f>
        <v>0</v>
      </c>
      <c r="BG95" s="198">
        <f>IF(N95="zákl. přenesená",J95,0)</f>
        <v>0</v>
      </c>
      <c r="BH95" s="198">
        <f>IF(N95="sníž. přenesená",J95,0)</f>
        <v>0</v>
      </c>
      <c r="BI95" s="198">
        <f>IF(N95="nulová",J95,0)</f>
        <v>0</v>
      </c>
      <c r="BJ95" s="18" t="s">
        <v>22</v>
      </c>
      <c r="BK95" s="198">
        <f>ROUND(I95*H95,2)</f>
        <v>0</v>
      </c>
      <c r="BL95" s="18" t="s">
        <v>164</v>
      </c>
      <c r="BM95" s="197" t="s">
        <v>2837</v>
      </c>
    </row>
    <row r="96" spans="2:65" s="1" customFormat="1" ht="19.5">
      <c r="B96" s="35"/>
      <c r="C96" s="36"/>
      <c r="D96" s="199" t="s">
        <v>166</v>
      </c>
      <c r="E96" s="36"/>
      <c r="F96" s="200" t="s">
        <v>167</v>
      </c>
      <c r="G96" s="36"/>
      <c r="H96" s="36"/>
      <c r="I96" s="115"/>
      <c r="J96" s="36"/>
      <c r="K96" s="36"/>
      <c r="L96" s="39"/>
      <c r="M96" s="201"/>
      <c r="N96" s="64"/>
      <c r="O96" s="64"/>
      <c r="P96" s="64"/>
      <c r="Q96" s="64"/>
      <c r="R96" s="64"/>
      <c r="S96" s="64"/>
      <c r="T96" s="65"/>
      <c r="AT96" s="18" t="s">
        <v>166</v>
      </c>
      <c r="AU96" s="18" t="s">
        <v>84</v>
      </c>
    </row>
    <row r="97" spans="2:65" s="1" customFormat="1" ht="16.5" customHeight="1">
      <c r="B97" s="35"/>
      <c r="C97" s="186" t="s">
        <v>84</v>
      </c>
      <c r="D97" s="186" t="s">
        <v>162</v>
      </c>
      <c r="E97" s="187" t="s">
        <v>85</v>
      </c>
      <c r="F97" s="188" t="s">
        <v>168</v>
      </c>
      <c r="G97" s="189" t="s">
        <v>20</v>
      </c>
      <c r="H97" s="190">
        <v>0</v>
      </c>
      <c r="I97" s="191"/>
      <c r="J97" s="192">
        <f>ROUND(I97*H97,2)</f>
        <v>0</v>
      </c>
      <c r="K97" s="188" t="s">
        <v>20</v>
      </c>
      <c r="L97" s="39"/>
      <c r="M97" s="193" t="s">
        <v>20</v>
      </c>
      <c r="N97" s="194" t="s">
        <v>45</v>
      </c>
      <c r="O97" s="64"/>
      <c r="P97" s="195">
        <f>O97*H97</f>
        <v>0</v>
      </c>
      <c r="Q97" s="195">
        <v>0</v>
      </c>
      <c r="R97" s="195">
        <f>Q97*H97</f>
        <v>0</v>
      </c>
      <c r="S97" s="195">
        <v>0</v>
      </c>
      <c r="T97" s="196">
        <f>S97*H97</f>
        <v>0</v>
      </c>
      <c r="AR97" s="197" t="s">
        <v>164</v>
      </c>
      <c r="AT97" s="197" t="s">
        <v>162</v>
      </c>
      <c r="AU97" s="197" t="s">
        <v>84</v>
      </c>
      <c r="AY97" s="18" t="s">
        <v>159</v>
      </c>
      <c r="BE97" s="198">
        <f>IF(N97="základní",J97,0)</f>
        <v>0</v>
      </c>
      <c r="BF97" s="198">
        <f>IF(N97="snížená",J97,0)</f>
        <v>0</v>
      </c>
      <c r="BG97" s="198">
        <f>IF(N97="zákl. přenesená",J97,0)</f>
        <v>0</v>
      </c>
      <c r="BH97" s="198">
        <f>IF(N97="sníž. přenesená",J97,0)</f>
        <v>0</v>
      </c>
      <c r="BI97" s="198">
        <f>IF(N97="nulová",J97,0)</f>
        <v>0</v>
      </c>
      <c r="BJ97" s="18" t="s">
        <v>22</v>
      </c>
      <c r="BK97" s="198">
        <f>ROUND(I97*H97,2)</f>
        <v>0</v>
      </c>
      <c r="BL97" s="18" t="s">
        <v>164</v>
      </c>
      <c r="BM97" s="197" t="s">
        <v>2838</v>
      </c>
    </row>
    <row r="98" spans="2:65" s="1" customFormat="1" ht="29.25">
      <c r="B98" s="35"/>
      <c r="C98" s="36"/>
      <c r="D98" s="199" t="s">
        <v>166</v>
      </c>
      <c r="E98" s="36"/>
      <c r="F98" s="200" t="s">
        <v>170</v>
      </c>
      <c r="G98" s="36"/>
      <c r="H98" s="36"/>
      <c r="I98" s="115"/>
      <c r="J98" s="36"/>
      <c r="K98" s="36"/>
      <c r="L98" s="39"/>
      <c r="M98" s="201"/>
      <c r="N98" s="64"/>
      <c r="O98" s="64"/>
      <c r="P98" s="64"/>
      <c r="Q98" s="64"/>
      <c r="R98" s="64"/>
      <c r="S98" s="64"/>
      <c r="T98" s="65"/>
      <c r="AT98" s="18" t="s">
        <v>166</v>
      </c>
      <c r="AU98" s="18" t="s">
        <v>84</v>
      </c>
    </row>
    <row r="99" spans="2:65" s="1" customFormat="1" ht="16.5" customHeight="1">
      <c r="B99" s="35"/>
      <c r="C99" s="186" t="s">
        <v>171</v>
      </c>
      <c r="D99" s="186" t="s">
        <v>162</v>
      </c>
      <c r="E99" s="187" t="s">
        <v>88</v>
      </c>
      <c r="F99" s="188" t="s">
        <v>172</v>
      </c>
      <c r="G99" s="189" t="s">
        <v>20</v>
      </c>
      <c r="H99" s="190">
        <v>0</v>
      </c>
      <c r="I99" s="191"/>
      <c r="J99" s="192">
        <f>ROUND(I99*H99,2)</f>
        <v>0</v>
      </c>
      <c r="K99" s="188" t="s">
        <v>20</v>
      </c>
      <c r="L99" s="39"/>
      <c r="M99" s="193" t="s">
        <v>20</v>
      </c>
      <c r="N99" s="194" t="s">
        <v>45</v>
      </c>
      <c r="O99" s="64"/>
      <c r="P99" s="195">
        <f>O99*H99</f>
        <v>0</v>
      </c>
      <c r="Q99" s="195">
        <v>0</v>
      </c>
      <c r="R99" s="195">
        <f>Q99*H99</f>
        <v>0</v>
      </c>
      <c r="S99" s="195">
        <v>0</v>
      </c>
      <c r="T99" s="196">
        <f>S99*H99</f>
        <v>0</v>
      </c>
      <c r="AR99" s="197" t="s">
        <v>164</v>
      </c>
      <c r="AT99" s="197" t="s">
        <v>162</v>
      </c>
      <c r="AU99" s="197" t="s">
        <v>84</v>
      </c>
      <c r="AY99" s="18" t="s">
        <v>159</v>
      </c>
      <c r="BE99" s="198">
        <f>IF(N99="základní",J99,0)</f>
        <v>0</v>
      </c>
      <c r="BF99" s="198">
        <f>IF(N99="snížená",J99,0)</f>
        <v>0</v>
      </c>
      <c r="BG99" s="198">
        <f>IF(N99="zákl. přenesená",J99,0)</f>
        <v>0</v>
      </c>
      <c r="BH99" s="198">
        <f>IF(N99="sníž. přenesená",J99,0)</f>
        <v>0</v>
      </c>
      <c r="BI99" s="198">
        <f>IF(N99="nulová",J99,0)</f>
        <v>0</v>
      </c>
      <c r="BJ99" s="18" t="s">
        <v>22</v>
      </c>
      <c r="BK99" s="198">
        <f>ROUND(I99*H99,2)</f>
        <v>0</v>
      </c>
      <c r="BL99" s="18" t="s">
        <v>164</v>
      </c>
      <c r="BM99" s="197" t="s">
        <v>2839</v>
      </c>
    </row>
    <row r="100" spans="2:65" s="1" customFormat="1" ht="39">
      <c r="B100" s="35"/>
      <c r="C100" s="36"/>
      <c r="D100" s="199" t="s">
        <v>166</v>
      </c>
      <c r="E100" s="36"/>
      <c r="F100" s="200" t="s">
        <v>174</v>
      </c>
      <c r="G100" s="36"/>
      <c r="H100" s="36"/>
      <c r="I100" s="115"/>
      <c r="J100" s="36"/>
      <c r="K100" s="36"/>
      <c r="L100" s="39"/>
      <c r="M100" s="201"/>
      <c r="N100" s="64"/>
      <c r="O100" s="64"/>
      <c r="P100" s="64"/>
      <c r="Q100" s="64"/>
      <c r="R100" s="64"/>
      <c r="S100" s="64"/>
      <c r="T100" s="65"/>
      <c r="AT100" s="18" t="s">
        <v>166</v>
      </c>
      <c r="AU100" s="18" t="s">
        <v>84</v>
      </c>
    </row>
    <row r="101" spans="2:65" s="1" customFormat="1" ht="16.5" customHeight="1">
      <c r="B101" s="35"/>
      <c r="C101" s="186" t="s">
        <v>164</v>
      </c>
      <c r="D101" s="186" t="s">
        <v>162</v>
      </c>
      <c r="E101" s="187" t="s">
        <v>91</v>
      </c>
      <c r="F101" s="188" t="s">
        <v>175</v>
      </c>
      <c r="G101" s="189" t="s">
        <v>20</v>
      </c>
      <c r="H101" s="190">
        <v>0</v>
      </c>
      <c r="I101" s="191"/>
      <c r="J101" s="192">
        <f>ROUND(I101*H101,2)</f>
        <v>0</v>
      </c>
      <c r="K101" s="188" t="s">
        <v>20</v>
      </c>
      <c r="L101" s="39"/>
      <c r="M101" s="193" t="s">
        <v>20</v>
      </c>
      <c r="N101" s="194" t="s">
        <v>45</v>
      </c>
      <c r="O101" s="64"/>
      <c r="P101" s="195">
        <f>O101*H101</f>
        <v>0</v>
      </c>
      <c r="Q101" s="195">
        <v>0</v>
      </c>
      <c r="R101" s="195">
        <f>Q101*H101</f>
        <v>0</v>
      </c>
      <c r="S101" s="195">
        <v>0</v>
      </c>
      <c r="T101" s="196">
        <f>S101*H101</f>
        <v>0</v>
      </c>
      <c r="AR101" s="197" t="s">
        <v>164</v>
      </c>
      <c r="AT101" s="197" t="s">
        <v>162</v>
      </c>
      <c r="AU101" s="197" t="s">
        <v>84</v>
      </c>
      <c r="AY101" s="18" t="s">
        <v>159</v>
      </c>
      <c r="BE101" s="198">
        <f>IF(N101="základní",J101,0)</f>
        <v>0</v>
      </c>
      <c r="BF101" s="198">
        <f>IF(N101="snížená",J101,0)</f>
        <v>0</v>
      </c>
      <c r="BG101" s="198">
        <f>IF(N101="zákl. přenesená",J101,0)</f>
        <v>0</v>
      </c>
      <c r="BH101" s="198">
        <f>IF(N101="sníž. přenesená",J101,0)</f>
        <v>0</v>
      </c>
      <c r="BI101" s="198">
        <f>IF(N101="nulová",J101,0)</f>
        <v>0</v>
      </c>
      <c r="BJ101" s="18" t="s">
        <v>22</v>
      </c>
      <c r="BK101" s="198">
        <f>ROUND(I101*H101,2)</f>
        <v>0</v>
      </c>
      <c r="BL101" s="18" t="s">
        <v>164</v>
      </c>
      <c r="BM101" s="197" t="s">
        <v>2840</v>
      </c>
    </row>
    <row r="102" spans="2:65" s="1" customFormat="1" ht="11.25">
      <c r="B102" s="35"/>
      <c r="C102" s="36"/>
      <c r="D102" s="199" t="s">
        <v>166</v>
      </c>
      <c r="E102" s="36"/>
      <c r="F102" s="200" t="s">
        <v>177</v>
      </c>
      <c r="G102" s="36"/>
      <c r="H102" s="36"/>
      <c r="I102" s="115"/>
      <c r="J102" s="36"/>
      <c r="K102" s="36"/>
      <c r="L102" s="39"/>
      <c r="M102" s="201"/>
      <c r="N102" s="64"/>
      <c r="O102" s="64"/>
      <c r="P102" s="64"/>
      <c r="Q102" s="64"/>
      <c r="R102" s="64"/>
      <c r="S102" s="64"/>
      <c r="T102" s="65"/>
      <c r="AT102" s="18" t="s">
        <v>166</v>
      </c>
      <c r="AU102" s="18" t="s">
        <v>84</v>
      </c>
    </row>
    <row r="103" spans="2:65" s="11" customFormat="1" ht="22.9" customHeight="1">
      <c r="B103" s="170"/>
      <c r="C103" s="171"/>
      <c r="D103" s="172" t="s">
        <v>73</v>
      </c>
      <c r="E103" s="184" t="s">
        <v>22</v>
      </c>
      <c r="F103" s="184" t="s">
        <v>178</v>
      </c>
      <c r="G103" s="171"/>
      <c r="H103" s="171"/>
      <c r="I103" s="174"/>
      <c r="J103" s="185">
        <f>BK103</f>
        <v>0</v>
      </c>
      <c r="K103" s="171"/>
      <c r="L103" s="176"/>
      <c r="M103" s="177"/>
      <c r="N103" s="178"/>
      <c r="O103" s="178"/>
      <c r="P103" s="179">
        <f>SUM(P104:P176)</f>
        <v>0</v>
      </c>
      <c r="Q103" s="178"/>
      <c r="R103" s="179">
        <f>SUM(R104:R176)</f>
        <v>3.5122500000000001E-2</v>
      </c>
      <c r="S103" s="178"/>
      <c r="T103" s="180">
        <f>SUM(T104:T176)</f>
        <v>0</v>
      </c>
      <c r="AR103" s="181" t="s">
        <v>22</v>
      </c>
      <c r="AT103" s="182" t="s">
        <v>73</v>
      </c>
      <c r="AU103" s="182" t="s">
        <v>22</v>
      </c>
      <c r="AY103" s="181" t="s">
        <v>159</v>
      </c>
      <c r="BK103" s="183">
        <f>SUM(BK104:BK176)</f>
        <v>0</v>
      </c>
    </row>
    <row r="104" spans="2:65" s="1" customFormat="1" ht="24" customHeight="1">
      <c r="B104" s="35"/>
      <c r="C104" s="186" t="s">
        <v>179</v>
      </c>
      <c r="D104" s="186" t="s">
        <v>162</v>
      </c>
      <c r="E104" s="187" t="s">
        <v>180</v>
      </c>
      <c r="F104" s="188" t="s">
        <v>181</v>
      </c>
      <c r="G104" s="189" t="s">
        <v>182</v>
      </c>
      <c r="H104" s="190">
        <v>864</v>
      </c>
      <c r="I104" s="191"/>
      <c r="J104" s="192">
        <f>ROUND(I104*H104,2)</f>
        <v>0</v>
      </c>
      <c r="K104" s="188" t="s">
        <v>20</v>
      </c>
      <c r="L104" s="39"/>
      <c r="M104" s="193" t="s">
        <v>20</v>
      </c>
      <c r="N104" s="194" t="s">
        <v>45</v>
      </c>
      <c r="O104" s="64"/>
      <c r="P104" s="195">
        <f>O104*H104</f>
        <v>0</v>
      </c>
      <c r="Q104" s="195">
        <v>0</v>
      </c>
      <c r="R104" s="195">
        <f>Q104*H104</f>
        <v>0</v>
      </c>
      <c r="S104" s="195">
        <v>0</v>
      </c>
      <c r="T104" s="196">
        <f>S104*H104</f>
        <v>0</v>
      </c>
      <c r="AR104" s="197" t="s">
        <v>164</v>
      </c>
      <c r="AT104" s="197" t="s">
        <v>162</v>
      </c>
      <c r="AU104" s="197" t="s">
        <v>84</v>
      </c>
      <c r="AY104" s="18" t="s">
        <v>159</v>
      </c>
      <c r="BE104" s="198">
        <f>IF(N104="základní",J104,0)</f>
        <v>0</v>
      </c>
      <c r="BF104" s="198">
        <f>IF(N104="snížená",J104,0)</f>
        <v>0</v>
      </c>
      <c r="BG104" s="198">
        <f>IF(N104="zákl. přenesená",J104,0)</f>
        <v>0</v>
      </c>
      <c r="BH104" s="198">
        <f>IF(N104="sníž. přenesená",J104,0)</f>
        <v>0</v>
      </c>
      <c r="BI104" s="198">
        <f>IF(N104="nulová",J104,0)</f>
        <v>0</v>
      </c>
      <c r="BJ104" s="18" t="s">
        <v>22</v>
      </c>
      <c r="BK104" s="198">
        <f>ROUND(I104*H104,2)</f>
        <v>0</v>
      </c>
      <c r="BL104" s="18" t="s">
        <v>164</v>
      </c>
      <c r="BM104" s="197" t="s">
        <v>2841</v>
      </c>
    </row>
    <row r="105" spans="2:65" s="1" customFormat="1" ht="19.5">
      <c r="B105" s="35"/>
      <c r="C105" s="36"/>
      <c r="D105" s="199" t="s">
        <v>166</v>
      </c>
      <c r="E105" s="36"/>
      <c r="F105" s="200" t="s">
        <v>181</v>
      </c>
      <c r="G105" s="36"/>
      <c r="H105" s="36"/>
      <c r="I105" s="115"/>
      <c r="J105" s="36"/>
      <c r="K105" s="36"/>
      <c r="L105" s="39"/>
      <c r="M105" s="201"/>
      <c r="N105" s="64"/>
      <c r="O105" s="64"/>
      <c r="P105" s="64"/>
      <c r="Q105" s="64"/>
      <c r="R105" s="64"/>
      <c r="S105" s="64"/>
      <c r="T105" s="65"/>
      <c r="AT105" s="18" t="s">
        <v>166</v>
      </c>
      <c r="AU105" s="18" t="s">
        <v>84</v>
      </c>
    </row>
    <row r="106" spans="2:65" s="12" customFormat="1" ht="11.25">
      <c r="B106" s="202"/>
      <c r="C106" s="203"/>
      <c r="D106" s="199" t="s">
        <v>184</v>
      </c>
      <c r="E106" s="204" t="s">
        <v>20</v>
      </c>
      <c r="F106" s="205" t="s">
        <v>185</v>
      </c>
      <c r="G106" s="203"/>
      <c r="H106" s="204" t="s">
        <v>20</v>
      </c>
      <c r="I106" s="206"/>
      <c r="J106" s="203"/>
      <c r="K106" s="203"/>
      <c r="L106" s="207"/>
      <c r="M106" s="208"/>
      <c r="N106" s="209"/>
      <c r="O106" s="209"/>
      <c r="P106" s="209"/>
      <c r="Q106" s="209"/>
      <c r="R106" s="209"/>
      <c r="S106" s="209"/>
      <c r="T106" s="210"/>
      <c r="AT106" s="211" t="s">
        <v>184</v>
      </c>
      <c r="AU106" s="211" t="s">
        <v>84</v>
      </c>
      <c r="AV106" s="12" t="s">
        <v>22</v>
      </c>
      <c r="AW106" s="12" t="s">
        <v>35</v>
      </c>
      <c r="AX106" s="12" t="s">
        <v>74</v>
      </c>
      <c r="AY106" s="211" t="s">
        <v>159</v>
      </c>
    </row>
    <row r="107" spans="2:65" s="12" customFormat="1" ht="11.25">
      <c r="B107" s="202"/>
      <c r="C107" s="203"/>
      <c r="D107" s="199" t="s">
        <v>184</v>
      </c>
      <c r="E107" s="204" t="s">
        <v>20</v>
      </c>
      <c r="F107" s="205" t="s">
        <v>186</v>
      </c>
      <c r="G107" s="203"/>
      <c r="H107" s="204" t="s">
        <v>20</v>
      </c>
      <c r="I107" s="206"/>
      <c r="J107" s="203"/>
      <c r="K107" s="203"/>
      <c r="L107" s="207"/>
      <c r="M107" s="208"/>
      <c r="N107" s="209"/>
      <c r="O107" s="209"/>
      <c r="P107" s="209"/>
      <c r="Q107" s="209"/>
      <c r="R107" s="209"/>
      <c r="S107" s="209"/>
      <c r="T107" s="210"/>
      <c r="AT107" s="211" t="s">
        <v>184</v>
      </c>
      <c r="AU107" s="211" t="s">
        <v>84</v>
      </c>
      <c r="AV107" s="12" t="s">
        <v>22</v>
      </c>
      <c r="AW107" s="12" t="s">
        <v>35</v>
      </c>
      <c r="AX107" s="12" t="s">
        <v>74</v>
      </c>
      <c r="AY107" s="211" t="s">
        <v>159</v>
      </c>
    </row>
    <row r="108" spans="2:65" s="12" customFormat="1" ht="11.25">
      <c r="B108" s="202"/>
      <c r="C108" s="203"/>
      <c r="D108" s="199" t="s">
        <v>184</v>
      </c>
      <c r="E108" s="204" t="s">
        <v>20</v>
      </c>
      <c r="F108" s="205" t="s">
        <v>187</v>
      </c>
      <c r="G108" s="203"/>
      <c r="H108" s="204" t="s">
        <v>20</v>
      </c>
      <c r="I108" s="206"/>
      <c r="J108" s="203"/>
      <c r="K108" s="203"/>
      <c r="L108" s="207"/>
      <c r="M108" s="208"/>
      <c r="N108" s="209"/>
      <c r="O108" s="209"/>
      <c r="P108" s="209"/>
      <c r="Q108" s="209"/>
      <c r="R108" s="209"/>
      <c r="S108" s="209"/>
      <c r="T108" s="210"/>
      <c r="AT108" s="211" t="s">
        <v>184</v>
      </c>
      <c r="AU108" s="211" t="s">
        <v>84</v>
      </c>
      <c r="AV108" s="12" t="s">
        <v>22</v>
      </c>
      <c r="AW108" s="12" t="s">
        <v>35</v>
      </c>
      <c r="AX108" s="12" t="s">
        <v>74</v>
      </c>
      <c r="AY108" s="211" t="s">
        <v>159</v>
      </c>
    </row>
    <row r="109" spans="2:65" s="12" customFormat="1" ht="11.25">
      <c r="B109" s="202"/>
      <c r="C109" s="203"/>
      <c r="D109" s="199" t="s">
        <v>184</v>
      </c>
      <c r="E109" s="204" t="s">
        <v>20</v>
      </c>
      <c r="F109" s="205" t="s">
        <v>188</v>
      </c>
      <c r="G109" s="203"/>
      <c r="H109" s="204" t="s">
        <v>20</v>
      </c>
      <c r="I109" s="206"/>
      <c r="J109" s="203"/>
      <c r="K109" s="203"/>
      <c r="L109" s="207"/>
      <c r="M109" s="208"/>
      <c r="N109" s="209"/>
      <c r="O109" s="209"/>
      <c r="P109" s="209"/>
      <c r="Q109" s="209"/>
      <c r="R109" s="209"/>
      <c r="S109" s="209"/>
      <c r="T109" s="210"/>
      <c r="AT109" s="211" t="s">
        <v>184</v>
      </c>
      <c r="AU109" s="211" t="s">
        <v>84</v>
      </c>
      <c r="AV109" s="12" t="s">
        <v>22</v>
      </c>
      <c r="AW109" s="12" t="s">
        <v>35</v>
      </c>
      <c r="AX109" s="12" t="s">
        <v>74</v>
      </c>
      <c r="AY109" s="211" t="s">
        <v>159</v>
      </c>
    </row>
    <row r="110" spans="2:65" s="13" customFormat="1" ht="11.25">
      <c r="B110" s="212"/>
      <c r="C110" s="213"/>
      <c r="D110" s="199" t="s">
        <v>184</v>
      </c>
      <c r="E110" s="214" t="s">
        <v>20</v>
      </c>
      <c r="F110" s="215" t="s">
        <v>2996</v>
      </c>
      <c r="G110" s="213"/>
      <c r="H110" s="216">
        <v>864</v>
      </c>
      <c r="I110" s="217"/>
      <c r="J110" s="213"/>
      <c r="K110" s="213"/>
      <c r="L110" s="218"/>
      <c r="M110" s="219"/>
      <c r="N110" s="220"/>
      <c r="O110" s="220"/>
      <c r="P110" s="220"/>
      <c r="Q110" s="220"/>
      <c r="R110" s="220"/>
      <c r="S110" s="220"/>
      <c r="T110" s="221"/>
      <c r="AT110" s="222" t="s">
        <v>184</v>
      </c>
      <c r="AU110" s="222" t="s">
        <v>84</v>
      </c>
      <c r="AV110" s="13" t="s">
        <v>84</v>
      </c>
      <c r="AW110" s="13" t="s">
        <v>35</v>
      </c>
      <c r="AX110" s="13" t="s">
        <v>22</v>
      </c>
      <c r="AY110" s="222" t="s">
        <v>159</v>
      </c>
    </row>
    <row r="111" spans="2:65" s="1" customFormat="1" ht="16.5" customHeight="1">
      <c r="B111" s="35"/>
      <c r="C111" s="186" t="s">
        <v>190</v>
      </c>
      <c r="D111" s="186" t="s">
        <v>162</v>
      </c>
      <c r="E111" s="187" t="s">
        <v>191</v>
      </c>
      <c r="F111" s="188" t="s">
        <v>192</v>
      </c>
      <c r="G111" s="189" t="s">
        <v>193</v>
      </c>
      <c r="H111" s="190">
        <v>10</v>
      </c>
      <c r="I111" s="191"/>
      <c r="J111" s="192">
        <f>ROUND(I111*H111,2)</f>
        <v>0</v>
      </c>
      <c r="K111" s="188" t="s">
        <v>194</v>
      </c>
      <c r="L111" s="39"/>
      <c r="M111" s="193" t="s">
        <v>20</v>
      </c>
      <c r="N111" s="194" t="s">
        <v>45</v>
      </c>
      <c r="O111" s="64"/>
      <c r="P111" s="195">
        <f>O111*H111</f>
        <v>0</v>
      </c>
      <c r="Q111" s="195">
        <v>0</v>
      </c>
      <c r="R111" s="195">
        <f>Q111*H111</f>
        <v>0</v>
      </c>
      <c r="S111" s="195">
        <v>0</v>
      </c>
      <c r="T111" s="196">
        <f>S111*H111</f>
        <v>0</v>
      </c>
      <c r="AR111" s="197" t="s">
        <v>164</v>
      </c>
      <c r="AT111" s="197" t="s">
        <v>162</v>
      </c>
      <c r="AU111" s="197" t="s">
        <v>84</v>
      </c>
      <c r="AY111" s="18" t="s">
        <v>159</v>
      </c>
      <c r="BE111" s="198">
        <f>IF(N111="základní",J111,0)</f>
        <v>0</v>
      </c>
      <c r="BF111" s="198">
        <f>IF(N111="snížená",J111,0)</f>
        <v>0</v>
      </c>
      <c r="BG111" s="198">
        <f>IF(N111="zákl. přenesená",J111,0)</f>
        <v>0</v>
      </c>
      <c r="BH111" s="198">
        <f>IF(N111="sníž. přenesená",J111,0)</f>
        <v>0</v>
      </c>
      <c r="BI111" s="198">
        <f>IF(N111="nulová",J111,0)</f>
        <v>0</v>
      </c>
      <c r="BJ111" s="18" t="s">
        <v>22</v>
      </c>
      <c r="BK111" s="198">
        <f>ROUND(I111*H111,2)</f>
        <v>0</v>
      </c>
      <c r="BL111" s="18" t="s">
        <v>164</v>
      </c>
      <c r="BM111" s="197" t="s">
        <v>2843</v>
      </c>
    </row>
    <row r="112" spans="2:65" s="1" customFormat="1" ht="11.25">
      <c r="B112" s="35"/>
      <c r="C112" s="36"/>
      <c r="D112" s="199" t="s">
        <v>166</v>
      </c>
      <c r="E112" s="36"/>
      <c r="F112" s="200" t="s">
        <v>196</v>
      </c>
      <c r="G112" s="36"/>
      <c r="H112" s="36"/>
      <c r="I112" s="115"/>
      <c r="J112" s="36"/>
      <c r="K112" s="36"/>
      <c r="L112" s="39"/>
      <c r="M112" s="201"/>
      <c r="N112" s="64"/>
      <c r="O112" s="64"/>
      <c r="P112" s="64"/>
      <c r="Q112" s="64"/>
      <c r="R112" s="64"/>
      <c r="S112" s="64"/>
      <c r="T112" s="65"/>
      <c r="AT112" s="18" t="s">
        <v>166</v>
      </c>
      <c r="AU112" s="18" t="s">
        <v>84</v>
      </c>
    </row>
    <row r="113" spans="2:65" s="12" customFormat="1" ht="11.25">
      <c r="B113" s="202"/>
      <c r="C113" s="203"/>
      <c r="D113" s="199" t="s">
        <v>184</v>
      </c>
      <c r="E113" s="204" t="s">
        <v>20</v>
      </c>
      <c r="F113" s="205" t="s">
        <v>185</v>
      </c>
      <c r="G113" s="203"/>
      <c r="H113" s="204" t="s">
        <v>20</v>
      </c>
      <c r="I113" s="206"/>
      <c r="J113" s="203"/>
      <c r="K113" s="203"/>
      <c r="L113" s="207"/>
      <c r="M113" s="208"/>
      <c r="N113" s="209"/>
      <c r="O113" s="209"/>
      <c r="P113" s="209"/>
      <c r="Q113" s="209"/>
      <c r="R113" s="209"/>
      <c r="S113" s="209"/>
      <c r="T113" s="210"/>
      <c r="AT113" s="211" t="s">
        <v>184</v>
      </c>
      <c r="AU113" s="211" t="s">
        <v>84</v>
      </c>
      <c r="AV113" s="12" t="s">
        <v>22</v>
      </c>
      <c r="AW113" s="12" t="s">
        <v>35</v>
      </c>
      <c r="AX113" s="12" t="s">
        <v>74</v>
      </c>
      <c r="AY113" s="211" t="s">
        <v>159</v>
      </c>
    </row>
    <row r="114" spans="2:65" s="12" customFormat="1" ht="11.25">
      <c r="B114" s="202"/>
      <c r="C114" s="203"/>
      <c r="D114" s="199" t="s">
        <v>184</v>
      </c>
      <c r="E114" s="204" t="s">
        <v>20</v>
      </c>
      <c r="F114" s="205" t="s">
        <v>186</v>
      </c>
      <c r="G114" s="203"/>
      <c r="H114" s="204" t="s">
        <v>20</v>
      </c>
      <c r="I114" s="206"/>
      <c r="J114" s="203"/>
      <c r="K114" s="203"/>
      <c r="L114" s="207"/>
      <c r="M114" s="208"/>
      <c r="N114" s="209"/>
      <c r="O114" s="209"/>
      <c r="P114" s="209"/>
      <c r="Q114" s="209"/>
      <c r="R114" s="209"/>
      <c r="S114" s="209"/>
      <c r="T114" s="210"/>
      <c r="AT114" s="211" t="s">
        <v>184</v>
      </c>
      <c r="AU114" s="211" t="s">
        <v>84</v>
      </c>
      <c r="AV114" s="12" t="s">
        <v>22</v>
      </c>
      <c r="AW114" s="12" t="s">
        <v>35</v>
      </c>
      <c r="AX114" s="12" t="s">
        <v>74</v>
      </c>
      <c r="AY114" s="211" t="s">
        <v>159</v>
      </c>
    </row>
    <row r="115" spans="2:65" s="12" customFormat="1" ht="11.25">
      <c r="B115" s="202"/>
      <c r="C115" s="203"/>
      <c r="D115" s="199" t="s">
        <v>184</v>
      </c>
      <c r="E115" s="204" t="s">
        <v>20</v>
      </c>
      <c r="F115" s="205" t="s">
        <v>187</v>
      </c>
      <c r="G115" s="203"/>
      <c r="H115" s="204" t="s">
        <v>20</v>
      </c>
      <c r="I115" s="206"/>
      <c r="J115" s="203"/>
      <c r="K115" s="203"/>
      <c r="L115" s="207"/>
      <c r="M115" s="208"/>
      <c r="N115" s="209"/>
      <c r="O115" s="209"/>
      <c r="P115" s="209"/>
      <c r="Q115" s="209"/>
      <c r="R115" s="209"/>
      <c r="S115" s="209"/>
      <c r="T115" s="210"/>
      <c r="AT115" s="211" t="s">
        <v>184</v>
      </c>
      <c r="AU115" s="211" t="s">
        <v>84</v>
      </c>
      <c r="AV115" s="12" t="s">
        <v>22</v>
      </c>
      <c r="AW115" s="12" t="s">
        <v>35</v>
      </c>
      <c r="AX115" s="12" t="s">
        <v>74</v>
      </c>
      <c r="AY115" s="211" t="s">
        <v>159</v>
      </c>
    </row>
    <row r="116" spans="2:65" s="13" customFormat="1" ht="11.25">
      <c r="B116" s="212"/>
      <c r="C116" s="213"/>
      <c r="D116" s="199" t="s">
        <v>184</v>
      </c>
      <c r="E116" s="214" t="s">
        <v>20</v>
      </c>
      <c r="F116" s="215" t="s">
        <v>2997</v>
      </c>
      <c r="G116" s="213"/>
      <c r="H116" s="216">
        <v>10</v>
      </c>
      <c r="I116" s="217"/>
      <c r="J116" s="213"/>
      <c r="K116" s="213"/>
      <c r="L116" s="218"/>
      <c r="M116" s="219"/>
      <c r="N116" s="220"/>
      <c r="O116" s="220"/>
      <c r="P116" s="220"/>
      <c r="Q116" s="220"/>
      <c r="R116" s="220"/>
      <c r="S116" s="220"/>
      <c r="T116" s="221"/>
      <c r="AT116" s="222" t="s">
        <v>184</v>
      </c>
      <c r="AU116" s="222" t="s">
        <v>84</v>
      </c>
      <c r="AV116" s="13" t="s">
        <v>84</v>
      </c>
      <c r="AW116" s="13" t="s">
        <v>35</v>
      </c>
      <c r="AX116" s="13" t="s">
        <v>22</v>
      </c>
      <c r="AY116" s="222" t="s">
        <v>159</v>
      </c>
    </row>
    <row r="117" spans="2:65" s="1" customFormat="1" ht="16.5" customHeight="1">
      <c r="B117" s="35"/>
      <c r="C117" s="186" t="s">
        <v>198</v>
      </c>
      <c r="D117" s="186" t="s">
        <v>162</v>
      </c>
      <c r="E117" s="187" t="s">
        <v>225</v>
      </c>
      <c r="F117" s="188" t="s">
        <v>226</v>
      </c>
      <c r="G117" s="189" t="s">
        <v>182</v>
      </c>
      <c r="H117" s="190">
        <v>2</v>
      </c>
      <c r="I117" s="191"/>
      <c r="J117" s="192">
        <f>ROUND(I117*H117,2)</f>
        <v>0</v>
      </c>
      <c r="K117" s="188" t="s">
        <v>194</v>
      </c>
      <c r="L117" s="39"/>
      <c r="M117" s="193" t="s">
        <v>20</v>
      </c>
      <c r="N117" s="194" t="s">
        <v>45</v>
      </c>
      <c r="O117" s="64"/>
      <c r="P117" s="195">
        <f>O117*H117</f>
        <v>0</v>
      </c>
      <c r="Q117" s="195">
        <v>0</v>
      </c>
      <c r="R117" s="195">
        <f>Q117*H117</f>
        <v>0</v>
      </c>
      <c r="S117" s="195">
        <v>0</v>
      </c>
      <c r="T117" s="196">
        <f>S117*H117</f>
        <v>0</v>
      </c>
      <c r="AR117" s="197" t="s">
        <v>164</v>
      </c>
      <c r="AT117" s="197" t="s">
        <v>162</v>
      </c>
      <c r="AU117" s="197" t="s">
        <v>84</v>
      </c>
      <c r="AY117" s="18" t="s">
        <v>159</v>
      </c>
      <c r="BE117" s="198">
        <f>IF(N117="základní",J117,0)</f>
        <v>0</v>
      </c>
      <c r="BF117" s="198">
        <f>IF(N117="snížená",J117,0)</f>
        <v>0</v>
      </c>
      <c r="BG117" s="198">
        <f>IF(N117="zákl. přenesená",J117,0)</f>
        <v>0</v>
      </c>
      <c r="BH117" s="198">
        <f>IF(N117="sníž. přenesená",J117,0)</f>
        <v>0</v>
      </c>
      <c r="BI117" s="198">
        <f>IF(N117="nulová",J117,0)</f>
        <v>0</v>
      </c>
      <c r="BJ117" s="18" t="s">
        <v>22</v>
      </c>
      <c r="BK117" s="198">
        <f>ROUND(I117*H117,2)</f>
        <v>0</v>
      </c>
      <c r="BL117" s="18" t="s">
        <v>164</v>
      </c>
      <c r="BM117" s="197" t="s">
        <v>2845</v>
      </c>
    </row>
    <row r="118" spans="2:65" s="1" customFormat="1" ht="19.5">
      <c r="B118" s="35"/>
      <c r="C118" s="36"/>
      <c r="D118" s="199" t="s">
        <v>166</v>
      </c>
      <c r="E118" s="36"/>
      <c r="F118" s="200" t="s">
        <v>228</v>
      </c>
      <c r="G118" s="36"/>
      <c r="H118" s="36"/>
      <c r="I118" s="115"/>
      <c r="J118" s="36"/>
      <c r="K118" s="36"/>
      <c r="L118" s="39"/>
      <c r="M118" s="201"/>
      <c r="N118" s="64"/>
      <c r="O118" s="64"/>
      <c r="P118" s="64"/>
      <c r="Q118" s="64"/>
      <c r="R118" s="64"/>
      <c r="S118" s="64"/>
      <c r="T118" s="65"/>
      <c r="AT118" s="18" t="s">
        <v>166</v>
      </c>
      <c r="AU118" s="18" t="s">
        <v>84</v>
      </c>
    </row>
    <row r="119" spans="2:65" s="13" customFormat="1" ht="11.25">
      <c r="B119" s="212"/>
      <c r="C119" s="213"/>
      <c r="D119" s="199" t="s">
        <v>184</v>
      </c>
      <c r="E119" s="214" t="s">
        <v>20</v>
      </c>
      <c r="F119" s="215" t="s">
        <v>2998</v>
      </c>
      <c r="G119" s="213"/>
      <c r="H119" s="216">
        <v>2</v>
      </c>
      <c r="I119" s="217"/>
      <c r="J119" s="213"/>
      <c r="K119" s="213"/>
      <c r="L119" s="218"/>
      <c r="M119" s="219"/>
      <c r="N119" s="220"/>
      <c r="O119" s="220"/>
      <c r="P119" s="220"/>
      <c r="Q119" s="220"/>
      <c r="R119" s="220"/>
      <c r="S119" s="220"/>
      <c r="T119" s="221"/>
      <c r="AT119" s="222" t="s">
        <v>184</v>
      </c>
      <c r="AU119" s="222" t="s">
        <v>84</v>
      </c>
      <c r="AV119" s="13" t="s">
        <v>84</v>
      </c>
      <c r="AW119" s="13" t="s">
        <v>35</v>
      </c>
      <c r="AX119" s="13" t="s">
        <v>22</v>
      </c>
      <c r="AY119" s="222" t="s">
        <v>159</v>
      </c>
    </row>
    <row r="120" spans="2:65" s="1" customFormat="1" ht="16.5" customHeight="1">
      <c r="B120" s="35"/>
      <c r="C120" s="186" t="s">
        <v>204</v>
      </c>
      <c r="D120" s="186" t="s">
        <v>162</v>
      </c>
      <c r="E120" s="187" t="s">
        <v>2847</v>
      </c>
      <c r="F120" s="188" t="s">
        <v>2848</v>
      </c>
      <c r="G120" s="189" t="s">
        <v>182</v>
      </c>
      <c r="H120" s="190">
        <v>25.088000000000001</v>
      </c>
      <c r="I120" s="191"/>
      <c r="J120" s="192">
        <f>ROUND(I120*H120,2)</f>
        <v>0</v>
      </c>
      <c r="K120" s="188" t="s">
        <v>194</v>
      </c>
      <c r="L120" s="39"/>
      <c r="M120" s="193" t="s">
        <v>20</v>
      </c>
      <c r="N120" s="194" t="s">
        <v>45</v>
      </c>
      <c r="O120" s="64"/>
      <c r="P120" s="195">
        <f>O120*H120</f>
        <v>0</v>
      </c>
      <c r="Q120" s="195">
        <v>0</v>
      </c>
      <c r="R120" s="195">
        <f>Q120*H120</f>
        <v>0</v>
      </c>
      <c r="S120" s="195">
        <v>0</v>
      </c>
      <c r="T120" s="196">
        <f>S120*H120</f>
        <v>0</v>
      </c>
      <c r="AR120" s="197" t="s">
        <v>164</v>
      </c>
      <c r="AT120" s="197" t="s">
        <v>162</v>
      </c>
      <c r="AU120" s="197" t="s">
        <v>84</v>
      </c>
      <c r="AY120" s="18" t="s">
        <v>159</v>
      </c>
      <c r="BE120" s="198">
        <f>IF(N120="základní",J120,0)</f>
        <v>0</v>
      </c>
      <c r="BF120" s="198">
        <f>IF(N120="snížená",J120,0)</f>
        <v>0</v>
      </c>
      <c r="BG120" s="198">
        <f>IF(N120="zákl. přenesená",J120,0)</f>
        <v>0</v>
      </c>
      <c r="BH120" s="198">
        <f>IF(N120="sníž. přenesená",J120,0)</f>
        <v>0</v>
      </c>
      <c r="BI120" s="198">
        <f>IF(N120="nulová",J120,0)</f>
        <v>0</v>
      </c>
      <c r="BJ120" s="18" t="s">
        <v>22</v>
      </c>
      <c r="BK120" s="198">
        <f>ROUND(I120*H120,2)</f>
        <v>0</v>
      </c>
      <c r="BL120" s="18" t="s">
        <v>164</v>
      </c>
      <c r="BM120" s="197" t="s">
        <v>2849</v>
      </c>
    </row>
    <row r="121" spans="2:65" s="1" customFormat="1" ht="11.25">
      <c r="B121" s="35"/>
      <c r="C121" s="36"/>
      <c r="D121" s="199" t="s">
        <v>166</v>
      </c>
      <c r="E121" s="36"/>
      <c r="F121" s="200" t="s">
        <v>2850</v>
      </c>
      <c r="G121" s="36"/>
      <c r="H121" s="36"/>
      <c r="I121" s="115"/>
      <c r="J121" s="36"/>
      <c r="K121" s="36"/>
      <c r="L121" s="39"/>
      <c r="M121" s="201"/>
      <c r="N121" s="64"/>
      <c r="O121" s="64"/>
      <c r="P121" s="64"/>
      <c r="Q121" s="64"/>
      <c r="R121" s="64"/>
      <c r="S121" s="64"/>
      <c r="T121" s="65"/>
      <c r="AT121" s="18" t="s">
        <v>166</v>
      </c>
      <c r="AU121" s="18" t="s">
        <v>84</v>
      </c>
    </row>
    <row r="122" spans="2:65" s="12" customFormat="1" ht="11.25">
      <c r="B122" s="202"/>
      <c r="C122" s="203"/>
      <c r="D122" s="199" t="s">
        <v>184</v>
      </c>
      <c r="E122" s="204" t="s">
        <v>20</v>
      </c>
      <c r="F122" s="205" t="s">
        <v>2851</v>
      </c>
      <c r="G122" s="203"/>
      <c r="H122" s="204" t="s">
        <v>20</v>
      </c>
      <c r="I122" s="206"/>
      <c r="J122" s="203"/>
      <c r="K122" s="203"/>
      <c r="L122" s="207"/>
      <c r="M122" s="208"/>
      <c r="N122" s="209"/>
      <c r="O122" s="209"/>
      <c r="P122" s="209"/>
      <c r="Q122" s="209"/>
      <c r="R122" s="209"/>
      <c r="S122" s="209"/>
      <c r="T122" s="210"/>
      <c r="AT122" s="211" t="s">
        <v>184</v>
      </c>
      <c r="AU122" s="211" t="s">
        <v>84</v>
      </c>
      <c r="AV122" s="12" t="s">
        <v>22</v>
      </c>
      <c r="AW122" s="12" t="s">
        <v>35</v>
      </c>
      <c r="AX122" s="12" t="s">
        <v>74</v>
      </c>
      <c r="AY122" s="211" t="s">
        <v>159</v>
      </c>
    </row>
    <row r="123" spans="2:65" s="13" customFormat="1" ht="11.25">
      <c r="B123" s="212"/>
      <c r="C123" s="213"/>
      <c r="D123" s="199" t="s">
        <v>184</v>
      </c>
      <c r="E123" s="214" t="s">
        <v>20</v>
      </c>
      <c r="F123" s="215" t="s">
        <v>2999</v>
      </c>
      <c r="G123" s="213"/>
      <c r="H123" s="216">
        <v>50.176000000000002</v>
      </c>
      <c r="I123" s="217"/>
      <c r="J123" s="213"/>
      <c r="K123" s="213"/>
      <c r="L123" s="218"/>
      <c r="M123" s="219"/>
      <c r="N123" s="220"/>
      <c r="O123" s="220"/>
      <c r="P123" s="220"/>
      <c r="Q123" s="220"/>
      <c r="R123" s="220"/>
      <c r="S123" s="220"/>
      <c r="T123" s="221"/>
      <c r="AT123" s="222" t="s">
        <v>184</v>
      </c>
      <c r="AU123" s="222" t="s">
        <v>84</v>
      </c>
      <c r="AV123" s="13" t="s">
        <v>84</v>
      </c>
      <c r="AW123" s="13" t="s">
        <v>35</v>
      </c>
      <c r="AX123" s="13" t="s">
        <v>74</v>
      </c>
      <c r="AY123" s="222" t="s">
        <v>159</v>
      </c>
    </row>
    <row r="124" spans="2:65" s="15" customFormat="1" ht="11.25">
      <c r="B124" s="234"/>
      <c r="C124" s="235"/>
      <c r="D124" s="199" t="s">
        <v>184</v>
      </c>
      <c r="E124" s="236" t="s">
        <v>2816</v>
      </c>
      <c r="F124" s="237" t="s">
        <v>436</v>
      </c>
      <c r="G124" s="235"/>
      <c r="H124" s="238">
        <v>50.176000000000002</v>
      </c>
      <c r="I124" s="239"/>
      <c r="J124" s="235"/>
      <c r="K124" s="235"/>
      <c r="L124" s="240"/>
      <c r="M124" s="241"/>
      <c r="N124" s="242"/>
      <c r="O124" s="242"/>
      <c r="P124" s="242"/>
      <c r="Q124" s="242"/>
      <c r="R124" s="242"/>
      <c r="S124" s="242"/>
      <c r="T124" s="243"/>
      <c r="AT124" s="244" t="s">
        <v>184</v>
      </c>
      <c r="AU124" s="244" t="s">
        <v>84</v>
      </c>
      <c r="AV124" s="15" t="s">
        <v>171</v>
      </c>
      <c r="AW124" s="15" t="s">
        <v>35</v>
      </c>
      <c r="AX124" s="15" t="s">
        <v>74</v>
      </c>
      <c r="AY124" s="244" t="s">
        <v>159</v>
      </c>
    </row>
    <row r="125" spans="2:65" s="13" customFormat="1" ht="11.25">
      <c r="B125" s="212"/>
      <c r="C125" s="213"/>
      <c r="D125" s="199" t="s">
        <v>184</v>
      </c>
      <c r="E125" s="214" t="s">
        <v>20</v>
      </c>
      <c r="F125" s="215" t="s">
        <v>2853</v>
      </c>
      <c r="G125" s="213"/>
      <c r="H125" s="216">
        <v>-25.088000000000001</v>
      </c>
      <c r="I125" s="217"/>
      <c r="J125" s="213"/>
      <c r="K125" s="213"/>
      <c r="L125" s="218"/>
      <c r="M125" s="219"/>
      <c r="N125" s="220"/>
      <c r="O125" s="220"/>
      <c r="P125" s="220"/>
      <c r="Q125" s="220"/>
      <c r="R125" s="220"/>
      <c r="S125" s="220"/>
      <c r="T125" s="221"/>
      <c r="AT125" s="222" t="s">
        <v>184</v>
      </c>
      <c r="AU125" s="222" t="s">
        <v>84</v>
      </c>
      <c r="AV125" s="13" t="s">
        <v>84</v>
      </c>
      <c r="AW125" s="13" t="s">
        <v>35</v>
      </c>
      <c r="AX125" s="13" t="s">
        <v>74</v>
      </c>
      <c r="AY125" s="222" t="s">
        <v>159</v>
      </c>
    </row>
    <row r="126" spans="2:65" s="14" customFormat="1" ht="11.25">
      <c r="B126" s="223"/>
      <c r="C126" s="224"/>
      <c r="D126" s="199" t="s">
        <v>184</v>
      </c>
      <c r="E126" s="225" t="s">
        <v>2819</v>
      </c>
      <c r="F126" s="226" t="s">
        <v>223</v>
      </c>
      <c r="G126" s="224"/>
      <c r="H126" s="227">
        <v>25.088000000000001</v>
      </c>
      <c r="I126" s="228"/>
      <c r="J126" s="224"/>
      <c r="K126" s="224"/>
      <c r="L126" s="229"/>
      <c r="M126" s="230"/>
      <c r="N126" s="231"/>
      <c r="O126" s="231"/>
      <c r="P126" s="231"/>
      <c r="Q126" s="231"/>
      <c r="R126" s="231"/>
      <c r="S126" s="231"/>
      <c r="T126" s="232"/>
      <c r="AT126" s="233" t="s">
        <v>184</v>
      </c>
      <c r="AU126" s="233" t="s">
        <v>84</v>
      </c>
      <c r="AV126" s="14" t="s">
        <v>164</v>
      </c>
      <c r="AW126" s="14" t="s">
        <v>35</v>
      </c>
      <c r="AX126" s="14" t="s">
        <v>22</v>
      </c>
      <c r="AY126" s="233" t="s">
        <v>159</v>
      </c>
    </row>
    <row r="127" spans="2:65" s="1" customFormat="1" ht="16.5" customHeight="1">
      <c r="B127" s="35"/>
      <c r="C127" s="186" t="s">
        <v>209</v>
      </c>
      <c r="D127" s="186" t="s">
        <v>162</v>
      </c>
      <c r="E127" s="187" t="s">
        <v>1932</v>
      </c>
      <c r="F127" s="188" t="s">
        <v>1933</v>
      </c>
      <c r="G127" s="189" t="s">
        <v>182</v>
      </c>
      <c r="H127" s="190">
        <v>5.0179999999999998</v>
      </c>
      <c r="I127" s="191"/>
      <c r="J127" s="192">
        <f>ROUND(I127*H127,2)</f>
        <v>0</v>
      </c>
      <c r="K127" s="188" t="s">
        <v>194</v>
      </c>
      <c r="L127" s="39"/>
      <c r="M127" s="193" t="s">
        <v>20</v>
      </c>
      <c r="N127" s="194" t="s">
        <v>45</v>
      </c>
      <c r="O127" s="64"/>
      <c r="P127" s="195">
        <f>O127*H127</f>
        <v>0</v>
      </c>
      <c r="Q127" s="195">
        <v>0</v>
      </c>
      <c r="R127" s="195">
        <f>Q127*H127</f>
        <v>0</v>
      </c>
      <c r="S127" s="195">
        <v>0</v>
      </c>
      <c r="T127" s="196">
        <f>S127*H127</f>
        <v>0</v>
      </c>
      <c r="AR127" s="197" t="s">
        <v>164</v>
      </c>
      <c r="AT127" s="197" t="s">
        <v>162</v>
      </c>
      <c r="AU127" s="197" t="s">
        <v>84</v>
      </c>
      <c r="AY127" s="18" t="s">
        <v>159</v>
      </c>
      <c r="BE127" s="198">
        <f>IF(N127="základní",J127,0)</f>
        <v>0</v>
      </c>
      <c r="BF127" s="198">
        <f>IF(N127="snížená",J127,0)</f>
        <v>0</v>
      </c>
      <c r="BG127" s="198">
        <f>IF(N127="zákl. přenesená",J127,0)</f>
        <v>0</v>
      </c>
      <c r="BH127" s="198">
        <f>IF(N127="sníž. přenesená",J127,0)</f>
        <v>0</v>
      </c>
      <c r="BI127" s="198">
        <f>IF(N127="nulová",J127,0)</f>
        <v>0</v>
      </c>
      <c r="BJ127" s="18" t="s">
        <v>22</v>
      </c>
      <c r="BK127" s="198">
        <f>ROUND(I127*H127,2)</f>
        <v>0</v>
      </c>
      <c r="BL127" s="18" t="s">
        <v>164</v>
      </c>
      <c r="BM127" s="197" t="s">
        <v>2854</v>
      </c>
    </row>
    <row r="128" spans="2:65" s="1" customFormat="1" ht="11.25">
      <c r="B128" s="35"/>
      <c r="C128" s="36"/>
      <c r="D128" s="199" t="s">
        <v>166</v>
      </c>
      <c r="E128" s="36"/>
      <c r="F128" s="200" t="s">
        <v>1935</v>
      </c>
      <c r="G128" s="36"/>
      <c r="H128" s="36"/>
      <c r="I128" s="115"/>
      <c r="J128" s="36"/>
      <c r="K128" s="36"/>
      <c r="L128" s="39"/>
      <c r="M128" s="201"/>
      <c r="N128" s="64"/>
      <c r="O128" s="64"/>
      <c r="P128" s="64"/>
      <c r="Q128" s="64"/>
      <c r="R128" s="64"/>
      <c r="S128" s="64"/>
      <c r="T128" s="65"/>
      <c r="AT128" s="18" t="s">
        <v>166</v>
      </c>
      <c r="AU128" s="18" t="s">
        <v>84</v>
      </c>
    </row>
    <row r="129" spans="2:65" s="13" customFormat="1" ht="11.25">
      <c r="B129" s="212"/>
      <c r="C129" s="213"/>
      <c r="D129" s="199" t="s">
        <v>184</v>
      </c>
      <c r="E129" s="214" t="s">
        <v>20</v>
      </c>
      <c r="F129" s="215" t="s">
        <v>2855</v>
      </c>
      <c r="G129" s="213"/>
      <c r="H129" s="216">
        <v>5.0179999999999998</v>
      </c>
      <c r="I129" s="217"/>
      <c r="J129" s="213"/>
      <c r="K129" s="213"/>
      <c r="L129" s="218"/>
      <c r="M129" s="219"/>
      <c r="N129" s="220"/>
      <c r="O129" s="220"/>
      <c r="P129" s="220"/>
      <c r="Q129" s="220"/>
      <c r="R129" s="220"/>
      <c r="S129" s="220"/>
      <c r="T129" s="221"/>
      <c r="AT129" s="222" t="s">
        <v>184</v>
      </c>
      <c r="AU129" s="222" t="s">
        <v>84</v>
      </c>
      <c r="AV129" s="13" t="s">
        <v>84</v>
      </c>
      <c r="AW129" s="13" t="s">
        <v>35</v>
      </c>
      <c r="AX129" s="13" t="s">
        <v>22</v>
      </c>
      <c r="AY129" s="222" t="s">
        <v>159</v>
      </c>
    </row>
    <row r="130" spans="2:65" s="1" customFormat="1" ht="16.5" customHeight="1">
      <c r="B130" s="35"/>
      <c r="C130" s="186" t="s">
        <v>214</v>
      </c>
      <c r="D130" s="186" t="s">
        <v>162</v>
      </c>
      <c r="E130" s="187" t="s">
        <v>2856</v>
      </c>
      <c r="F130" s="188" t="s">
        <v>2857</v>
      </c>
      <c r="G130" s="189" t="s">
        <v>182</v>
      </c>
      <c r="H130" s="190">
        <v>15.053000000000001</v>
      </c>
      <c r="I130" s="191"/>
      <c r="J130" s="192">
        <f>ROUND(I130*H130,2)</f>
        <v>0</v>
      </c>
      <c r="K130" s="188" t="s">
        <v>194</v>
      </c>
      <c r="L130" s="39"/>
      <c r="M130" s="193" t="s">
        <v>20</v>
      </c>
      <c r="N130" s="194" t="s">
        <v>45</v>
      </c>
      <c r="O130" s="64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AR130" s="197" t="s">
        <v>164</v>
      </c>
      <c r="AT130" s="197" t="s">
        <v>162</v>
      </c>
      <c r="AU130" s="197" t="s">
        <v>84</v>
      </c>
      <c r="AY130" s="18" t="s">
        <v>159</v>
      </c>
      <c r="BE130" s="198">
        <f>IF(N130="základní",J130,0)</f>
        <v>0</v>
      </c>
      <c r="BF130" s="198">
        <f>IF(N130="snížená",J130,0)</f>
        <v>0</v>
      </c>
      <c r="BG130" s="198">
        <f>IF(N130="zákl. přenesená",J130,0)</f>
        <v>0</v>
      </c>
      <c r="BH130" s="198">
        <f>IF(N130="sníž. přenesená",J130,0)</f>
        <v>0</v>
      </c>
      <c r="BI130" s="198">
        <f>IF(N130="nulová",J130,0)</f>
        <v>0</v>
      </c>
      <c r="BJ130" s="18" t="s">
        <v>22</v>
      </c>
      <c r="BK130" s="198">
        <f>ROUND(I130*H130,2)</f>
        <v>0</v>
      </c>
      <c r="BL130" s="18" t="s">
        <v>164</v>
      </c>
      <c r="BM130" s="197" t="s">
        <v>2858</v>
      </c>
    </row>
    <row r="131" spans="2:65" s="1" customFormat="1" ht="11.25">
      <c r="B131" s="35"/>
      <c r="C131" s="36"/>
      <c r="D131" s="199" t="s">
        <v>166</v>
      </c>
      <c r="E131" s="36"/>
      <c r="F131" s="200" t="s">
        <v>2859</v>
      </c>
      <c r="G131" s="36"/>
      <c r="H131" s="36"/>
      <c r="I131" s="115"/>
      <c r="J131" s="36"/>
      <c r="K131" s="36"/>
      <c r="L131" s="39"/>
      <c r="M131" s="201"/>
      <c r="N131" s="64"/>
      <c r="O131" s="64"/>
      <c r="P131" s="64"/>
      <c r="Q131" s="64"/>
      <c r="R131" s="64"/>
      <c r="S131" s="64"/>
      <c r="T131" s="65"/>
      <c r="AT131" s="18" t="s">
        <v>166</v>
      </c>
      <c r="AU131" s="18" t="s">
        <v>84</v>
      </c>
    </row>
    <row r="132" spans="2:65" s="12" customFormat="1" ht="11.25">
      <c r="B132" s="202"/>
      <c r="C132" s="203"/>
      <c r="D132" s="199" t="s">
        <v>184</v>
      </c>
      <c r="E132" s="204" t="s">
        <v>20</v>
      </c>
      <c r="F132" s="205" t="s">
        <v>2860</v>
      </c>
      <c r="G132" s="203"/>
      <c r="H132" s="204" t="s">
        <v>20</v>
      </c>
      <c r="I132" s="206"/>
      <c r="J132" s="203"/>
      <c r="K132" s="203"/>
      <c r="L132" s="207"/>
      <c r="M132" s="208"/>
      <c r="N132" s="209"/>
      <c r="O132" s="209"/>
      <c r="P132" s="209"/>
      <c r="Q132" s="209"/>
      <c r="R132" s="209"/>
      <c r="S132" s="209"/>
      <c r="T132" s="210"/>
      <c r="AT132" s="211" t="s">
        <v>184</v>
      </c>
      <c r="AU132" s="211" t="s">
        <v>84</v>
      </c>
      <c r="AV132" s="12" t="s">
        <v>22</v>
      </c>
      <c r="AW132" s="12" t="s">
        <v>35</v>
      </c>
      <c r="AX132" s="12" t="s">
        <v>74</v>
      </c>
      <c r="AY132" s="211" t="s">
        <v>159</v>
      </c>
    </row>
    <row r="133" spans="2:65" s="13" customFormat="1" ht="11.25">
      <c r="B133" s="212"/>
      <c r="C133" s="213"/>
      <c r="D133" s="199" t="s">
        <v>184</v>
      </c>
      <c r="E133" s="214" t="s">
        <v>2822</v>
      </c>
      <c r="F133" s="215" t="s">
        <v>2861</v>
      </c>
      <c r="G133" s="213"/>
      <c r="H133" s="216">
        <v>15.053000000000001</v>
      </c>
      <c r="I133" s="217"/>
      <c r="J133" s="213"/>
      <c r="K133" s="213"/>
      <c r="L133" s="218"/>
      <c r="M133" s="219"/>
      <c r="N133" s="220"/>
      <c r="O133" s="220"/>
      <c r="P133" s="220"/>
      <c r="Q133" s="220"/>
      <c r="R133" s="220"/>
      <c r="S133" s="220"/>
      <c r="T133" s="221"/>
      <c r="AT133" s="222" t="s">
        <v>184</v>
      </c>
      <c r="AU133" s="222" t="s">
        <v>84</v>
      </c>
      <c r="AV133" s="13" t="s">
        <v>84</v>
      </c>
      <c r="AW133" s="13" t="s">
        <v>35</v>
      </c>
      <c r="AX133" s="13" t="s">
        <v>22</v>
      </c>
      <c r="AY133" s="222" t="s">
        <v>159</v>
      </c>
    </row>
    <row r="134" spans="2:65" s="1" customFormat="1" ht="16.5" customHeight="1">
      <c r="B134" s="35"/>
      <c r="C134" s="186" t="s">
        <v>224</v>
      </c>
      <c r="D134" s="186" t="s">
        <v>162</v>
      </c>
      <c r="E134" s="187" t="s">
        <v>1942</v>
      </c>
      <c r="F134" s="188" t="s">
        <v>1943</v>
      </c>
      <c r="G134" s="189" t="s">
        <v>182</v>
      </c>
      <c r="H134" s="190">
        <v>3.0110000000000001</v>
      </c>
      <c r="I134" s="191"/>
      <c r="J134" s="192">
        <f>ROUND(I134*H134,2)</f>
        <v>0</v>
      </c>
      <c r="K134" s="188" t="s">
        <v>194</v>
      </c>
      <c r="L134" s="39"/>
      <c r="M134" s="193" t="s">
        <v>20</v>
      </c>
      <c r="N134" s="194" t="s">
        <v>45</v>
      </c>
      <c r="O134" s="64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AR134" s="197" t="s">
        <v>164</v>
      </c>
      <c r="AT134" s="197" t="s">
        <v>162</v>
      </c>
      <c r="AU134" s="197" t="s">
        <v>84</v>
      </c>
      <c r="AY134" s="18" t="s">
        <v>159</v>
      </c>
      <c r="BE134" s="198">
        <f>IF(N134="základní",J134,0)</f>
        <v>0</v>
      </c>
      <c r="BF134" s="198">
        <f>IF(N134="snížená",J134,0)</f>
        <v>0</v>
      </c>
      <c r="BG134" s="198">
        <f>IF(N134="zákl. přenesená",J134,0)</f>
        <v>0</v>
      </c>
      <c r="BH134" s="198">
        <f>IF(N134="sníž. přenesená",J134,0)</f>
        <v>0</v>
      </c>
      <c r="BI134" s="198">
        <f>IF(N134="nulová",J134,0)</f>
        <v>0</v>
      </c>
      <c r="BJ134" s="18" t="s">
        <v>22</v>
      </c>
      <c r="BK134" s="198">
        <f>ROUND(I134*H134,2)</f>
        <v>0</v>
      </c>
      <c r="BL134" s="18" t="s">
        <v>164</v>
      </c>
      <c r="BM134" s="197" t="s">
        <v>2862</v>
      </c>
    </row>
    <row r="135" spans="2:65" s="1" customFormat="1" ht="11.25">
      <c r="B135" s="35"/>
      <c r="C135" s="36"/>
      <c r="D135" s="199" t="s">
        <v>166</v>
      </c>
      <c r="E135" s="36"/>
      <c r="F135" s="200" t="s">
        <v>1945</v>
      </c>
      <c r="G135" s="36"/>
      <c r="H135" s="36"/>
      <c r="I135" s="115"/>
      <c r="J135" s="36"/>
      <c r="K135" s="36"/>
      <c r="L135" s="39"/>
      <c r="M135" s="201"/>
      <c r="N135" s="64"/>
      <c r="O135" s="64"/>
      <c r="P135" s="64"/>
      <c r="Q135" s="64"/>
      <c r="R135" s="64"/>
      <c r="S135" s="64"/>
      <c r="T135" s="65"/>
      <c r="AT135" s="18" t="s">
        <v>166</v>
      </c>
      <c r="AU135" s="18" t="s">
        <v>84</v>
      </c>
    </row>
    <row r="136" spans="2:65" s="13" customFormat="1" ht="11.25">
      <c r="B136" s="212"/>
      <c r="C136" s="213"/>
      <c r="D136" s="199" t="s">
        <v>184</v>
      </c>
      <c r="E136" s="214" t="s">
        <v>20</v>
      </c>
      <c r="F136" s="215" t="s">
        <v>2863</v>
      </c>
      <c r="G136" s="213"/>
      <c r="H136" s="216">
        <v>3.0110000000000001</v>
      </c>
      <c r="I136" s="217"/>
      <c r="J136" s="213"/>
      <c r="K136" s="213"/>
      <c r="L136" s="218"/>
      <c r="M136" s="219"/>
      <c r="N136" s="220"/>
      <c r="O136" s="220"/>
      <c r="P136" s="220"/>
      <c r="Q136" s="220"/>
      <c r="R136" s="220"/>
      <c r="S136" s="220"/>
      <c r="T136" s="221"/>
      <c r="AT136" s="222" t="s">
        <v>184</v>
      </c>
      <c r="AU136" s="222" t="s">
        <v>84</v>
      </c>
      <c r="AV136" s="13" t="s">
        <v>84</v>
      </c>
      <c r="AW136" s="13" t="s">
        <v>35</v>
      </c>
      <c r="AX136" s="13" t="s">
        <v>22</v>
      </c>
      <c r="AY136" s="222" t="s">
        <v>159</v>
      </c>
    </row>
    <row r="137" spans="2:65" s="1" customFormat="1" ht="16.5" customHeight="1">
      <c r="B137" s="35"/>
      <c r="C137" s="186" t="s">
        <v>257</v>
      </c>
      <c r="D137" s="186" t="s">
        <v>162</v>
      </c>
      <c r="E137" s="187" t="s">
        <v>2864</v>
      </c>
      <c r="F137" s="188" t="s">
        <v>2865</v>
      </c>
      <c r="G137" s="189" t="s">
        <v>182</v>
      </c>
      <c r="H137" s="190">
        <v>10.035</v>
      </c>
      <c r="I137" s="191"/>
      <c r="J137" s="192">
        <f>ROUND(I137*H137,2)</f>
        <v>0</v>
      </c>
      <c r="K137" s="188" t="s">
        <v>20</v>
      </c>
      <c r="L137" s="39"/>
      <c r="M137" s="193" t="s">
        <v>20</v>
      </c>
      <c r="N137" s="194" t="s">
        <v>45</v>
      </c>
      <c r="O137" s="64"/>
      <c r="P137" s="195">
        <f>O137*H137</f>
        <v>0</v>
      </c>
      <c r="Q137" s="195">
        <v>3.5000000000000001E-3</v>
      </c>
      <c r="R137" s="195">
        <f>Q137*H137</f>
        <v>3.5122500000000001E-2</v>
      </c>
      <c r="S137" s="195">
        <v>0</v>
      </c>
      <c r="T137" s="196">
        <f>S137*H137</f>
        <v>0</v>
      </c>
      <c r="AR137" s="197" t="s">
        <v>164</v>
      </c>
      <c r="AT137" s="197" t="s">
        <v>162</v>
      </c>
      <c r="AU137" s="197" t="s">
        <v>84</v>
      </c>
      <c r="AY137" s="18" t="s">
        <v>159</v>
      </c>
      <c r="BE137" s="198">
        <f>IF(N137="základní",J137,0)</f>
        <v>0</v>
      </c>
      <c r="BF137" s="198">
        <f>IF(N137="snížená",J137,0)</f>
        <v>0</v>
      </c>
      <c r="BG137" s="198">
        <f>IF(N137="zákl. přenesená",J137,0)</f>
        <v>0</v>
      </c>
      <c r="BH137" s="198">
        <f>IF(N137="sníž. přenesená",J137,0)</f>
        <v>0</v>
      </c>
      <c r="BI137" s="198">
        <f>IF(N137="nulová",J137,0)</f>
        <v>0</v>
      </c>
      <c r="BJ137" s="18" t="s">
        <v>22</v>
      </c>
      <c r="BK137" s="198">
        <f>ROUND(I137*H137,2)</f>
        <v>0</v>
      </c>
      <c r="BL137" s="18" t="s">
        <v>164</v>
      </c>
      <c r="BM137" s="197" t="s">
        <v>2866</v>
      </c>
    </row>
    <row r="138" spans="2:65" s="1" customFormat="1" ht="19.5">
      <c r="B138" s="35"/>
      <c r="C138" s="36"/>
      <c r="D138" s="199" t="s">
        <v>166</v>
      </c>
      <c r="E138" s="36"/>
      <c r="F138" s="200" t="s">
        <v>2867</v>
      </c>
      <c r="G138" s="36"/>
      <c r="H138" s="36"/>
      <c r="I138" s="115"/>
      <c r="J138" s="36"/>
      <c r="K138" s="36"/>
      <c r="L138" s="39"/>
      <c r="M138" s="201"/>
      <c r="N138" s="64"/>
      <c r="O138" s="64"/>
      <c r="P138" s="64"/>
      <c r="Q138" s="64"/>
      <c r="R138" s="64"/>
      <c r="S138" s="64"/>
      <c r="T138" s="65"/>
      <c r="AT138" s="18" t="s">
        <v>166</v>
      </c>
      <c r="AU138" s="18" t="s">
        <v>84</v>
      </c>
    </row>
    <row r="139" spans="2:65" s="12" customFormat="1" ht="11.25">
      <c r="B139" s="202"/>
      <c r="C139" s="203"/>
      <c r="D139" s="199" t="s">
        <v>184</v>
      </c>
      <c r="E139" s="204" t="s">
        <v>20</v>
      </c>
      <c r="F139" s="205" t="s">
        <v>2868</v>
      </c>
      <c r="G139" s="203"/>
      <c r="H139" s="204" t="s">
        <v>20</v>
      </c>
      <c r="I139" s="206"/>
      <c r="J139" s="203"/>
      <c r="K139" s="203"/>
      <c r="L139" s="207"/>
      <c r="M139" s="208"/>
      <c r="N139" s="209"/>
      <c r="O139" s="209"/>
      <c r="P139" s="209"/>
      <c r="Q139" s="209"/>
      <c r="R139" s="209"/>
      <c r="S139" s="209"/>
      <c r="T139" s="210"/>
      <c r="AT139" s="211" t="s">
        <v>184</v>
      </c>
      <c r="AU139" s="211" t="s">
        <v>84</v>
      </c>
      <c r="AV139" s="12" t="s">
        <v>22</v>
      </c>
      <c r="AW139" s="12" t="s">
        <v>35</v>
      </c>
      <c r="AX139" s="12" t="s">
        <v>74</v>
      </c>
      <c r="AY139" s="211" t="s">
        <v>159</v>
      </c>
    </row>
    <row r="140" spans="2:65" s="13" customFormat="1" ht="11.25">
      <c r="B140" s="212"/>
      <c r="C140" s="213"/>
      <c r="D140" s="199" t="s">
        <v>184</v>
      </c>
      <c r="E140" s="214" t="s">
        <v>2824</v>
      </c>
      <c r="F140" s="215" t="s">
        <v>2869</v>
      </c>
      <c r="G140" s="213"/>
      <c r="H140" s="216">
        <v>10.035</v>
      </c>
      <c r="I140" s="217"/>
      <c r="J140" s="213"/>
      <c r="K140" s="213"/>
      <c r="L140" s="218"/>
      <c r="M140" s="219"/>
      <c r="N140" s="220"/>
      <c r="O140" s="220"/>
      <c r="P140" s="220"/>
      <c r="Q140" s="220"/>
      <c r="R140" s="220"/>
      <c r="S140" s="220"/>
      <c r="T140" s="221"/>
      <c r="AT140" s="222" t="s">
        <v>184</v>
      </c>
      <c r="AU140" s="222" t="s">
        <v>84</v>
      </c>
      <c r="AV140" s="13" t="s">
        <v>84</v>
      </c>
      <c r="AW140" s="13" t="s">
        <v>35</v>
      </c>
      <c r="AX140" s="13" t="s">
        <v>22</v>
      </c>
      <c r="AY140" s="222" t="s">
        <v>159</v>
      </c>
    </row>
    <row r="141" spans="2:65" s="1" customFormat="1" ht="24" customHeight="1">
      <c r="B141" s="35"/>
      <c r="C141" s="186" t="s">
        <v>438</v>
      </c>
      <c r="D141" s="186" t="s">
        <v>162</v>
      </c>
      <c r="E141" s="187" t="s">
        <v>2870</v>
      </c>
      <c r="F141" s="188" t="s">
        <v>2871</v>
      </c>
      <c r="G141" s="189" t="s">
        <v>464</v>
      </c>
      <c r="H141" s="190">
        <v>26.88</v>
      </c>
      <c r="I141" s="191"/>
      <c r="J141" s="192">
        <f>ROUND(I141*H141,2)</f>
        <v>0</v>
      </c>
      <c r="K141" s="188" t="s">
        <v>20</v>
      </c>
      <c r="L141" s="39"/>
      <c r="M141" s="193" t="s">
        <v>20</v>
      </c>
      <c r="N141" s="194" t="s">
        <v>45</v>
      </c>
      <c r="O141" s="64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AR141" s="197" t="s">
        <v>164</v>
      </c>
      <c r="AT141" s="197" t="s">
        <v>162</v>
      </c>
      <c r="AU141" s="197" t="s">
        <v>84</v>
      </c>
      <c r="AY141" s="18" t="s">
        <v>159</v>
      </c>
      <c r="BE141" s="198">
        <f>IF(N141="základní",J141,0)</f>
        <v>0</v>
      </c>
      <c r="BF141" s="198">
        <f>IF(N141="snížená",J141,0)</f>
        <v>0</v>
      </c>
      <c r="BG141" s="198">
        <f>IF(N141="zákl. přenesená",J141,0)</f>
        <v>0</v>
      </c>
      <c r="BH141" s="198">
        <f>IF(N141="sníž. přenesená",J141,0)</f>
        <v>0</v>
      </c>
      <c r="BI141" s="198">
        <f>IF(N141="nulová",J141,0)</f>
        <v>0</v>
      </c>
      <c r="BJ141" s="18" t="s">
        <v>22</v>
      </c>
      <c r="BK141" s="198">
        <f>ROUND(I141*H141,2)</f>
        <v>0</v>
      </c>
      <c r="BL141" s="18" t="s">
        <v>164</v>
      </c>
      <c r="BM141" s="197" t="s">
        <v>2872</v>
      </c>
    </row>
    <row r="142" spans="2:65" s="13" customFormat="1" ht="11.25">
      <c r="B142" s="212"/>
      <c r="C142" s="213"/>
      <c r="D142" s="199" t="s">
        <v>184</v>
      </c>
      <c r="E142" s="214" t="s">
        <v>20</v>
      </c>
      <c r="F142" s="215" t="s">
        <v>3000</v>
      </c>
      <c r="G142" s="213"/>
      <c r="H142" s="216">
        <v>26.88</v>
      </c>
      <c r="I142" s="217"/>
      <c r="J142" s="213"/>
      <c r="K142" s="213"/>
      <c r="L142" s="218"/>
      <c r="M142" s="219"/>
      <c r="N142" s="220"/>
      <c r="O142" s="220"/>
      <c r="P142" s="220"/>
      <c r="Q142" s="220"/>
      <c r="R142" s="220"/>
      <c r="S142" s="220"/>
      <c r="T142" s="221"/>
      <c r="AT142" s="222" t="s">
        <v>184</v>
      </c>
      <c r="AU142" s="222" t="s">
        <v>84</v>
      </c>
      <c r="AV142" s="13" t="s">
        <v>84</v>
      </c>
      <c r="AW142" s="13" t="s">
        <v>35</v>
      </c>
      <c r="AX142" s="13" t="s">
        <v>22</v>
      </c>
      <c r="AY142" s="222" t="s">
        <v>159</v>
      </c>
    </row>
    <row r="143" spans="2:65" s="1" customFormat="1" ht="16.5" customHeight="1">
      <c r="B143" s="35"/>
      <c r="C143" s="186" t="s">
        <v>444</v>
      </c>
      <c r="D143" s="186" t="s">
        <v>162</v>
      </c>
      <c r="E143" s="187" t="s">
        <v>596</v>
      </c>
      <c r="F143" s="188" t="s">
        <v>597</v>
      </c>
      <c r="G143" s="189" t="s">
        <v>182</v>
      </c>
      <c r="H143" s="190">
        <v>40.140999999999998</v>
      </c>
      <c r="I143" s="191"/>
      <c r="J143" s="192">
        <f>ROUND(I143*H143,2)</f>
        <v>0</v>
      </c>
      <c r="K143" s="188" t="s">
        <v>194</v>
      </c>
      <c r="L143" s="39"/>
      <c r="M143" s="193" t="s">
        <v>20</v>
      </c>
      <c r="N143" s="194" t="s">
        <v>45</v>
      </c>
      <c r="O143" s="64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AR143" s="197" t="s">
        <v>164</v>
      </c>
      <c r="AT143" s="197" t="s">
        <v>162</v>
      </c>
      <c r="AU143" s="197" t="s">
        <v>84</v>
      </c>
      <c r="AY143" s="18" t="s">
        <v>159</v>
      </c>
      <c r="BE143" s="198">
        <f>IF(N143="základní",J143,0)</f>
        <v>0</v>
      </c>
      <c r="BF143" s="198">
        <f>IF(N143="snížená",J143,0)</f>
        <v>0</v>
      </c>
      <c r="BG143" s="198">
        <f>IF(N143="zákl. přenesená",J143,0)</f>
        <v>0</v>
      </c>
      <c r="BH143" s="198">
        <f>IF(N143="sníž. přenesená",J143,0)</f>
        <v>0</v>
      </c>
      <c r="BI143" s="198">
        <f>IF(N143="nulová",J143,0)</f>
        <v>0</v>
      </c>
      <c r="BJ143" s="18" t="s">
        <v>22</v>
      </c>
      <c r="BK143" s="198">
        <f>ROUND(I143*H143,2)</f>
        <v>0</v>
      </c>
      <c r="BL143" s="18" t="s">
        <v>164</v>
      </c>
      <c r="BM143" s="197" t="s">
        <v>2876</v>
      </c>
    </row>
    <row r="144" spans="2:65" s="1" customFormat="1" ht="19.5">
      <c r="B144" s="35"/>
      <c r="C144" s="36"/>
      <c r="D144" s="199" t="s">
        <v>166</v>
      </c>
      <c r="E144" s="36"/>
      <c r="F144" s="200" t="s">
        <v>599</v>
      </c>
      <c r="G144" s="36"/>
      <c r="H144" s="36"/>
      <c r="I144" s="115"/>
      <c r="J144" s="36"/>
      <c r="K144" s="36"/>
      <c r="L144" s="39"/>
      <c r="M144" s="201"/>
      <c r="N144" s="64"/>
      <c r="O144" s="64"/>
      <c r="P144" s="64"/>
      <c r="Q144" s="64"/>
      <c r="R144" s="64"/>
      <c r="S144" s="64"/>
      <c r="T144" s="65"/>
      <c r="AT144" s="18" t="s">
        <v>166</v>
      </c>
      <c r="AU144" s="18" t="s">
        <v>84</v>
      </c>
    </row>
    <row r="145" spans="2:65" s="13" customFormat="1" ht="11.25">
      <c r="B145" s="212"/>
      <c r="C145" s="213"/>
      <c r="D145" s="199" t="s">
        <v>184</v>
      </c>
      <c r="E145" s="214" t="s">
        <v>20</v>
      </c>
      <c r="F145" s="215" t="s">
        <v>2878</v>
      </c>
      <c r="G145" s="213"/>
      <c r="H145" s="216">
        <v>40.140999999999998</v>
      </c>
      <c r="I145" s="217"/>
      <c r="J145" s="213"/>
      <c r="K145" s="213"/>
      <c r="L145" s="218"/>
      <c r="M145" s="219"/>
      <c r="N145" s="220"/>
      <c r="O145" s="220"/>
      <c r="P145" s="220"/>
      <c r="Q145" s="220"/>
      <c r="R145" s="220"/>
      <c r="S145" s="220"/>
      <c r="T145" s="221"/>
      <c r="AT145" s="222" t="s">
        <v>184</v>
      </c>
      <c r="AU145" s="222" t="s">
        <v>84</v>
      </c>
      <c r="AV145" s="13" t="s">
        <v>84</v>
      </c>
      <c r="AW145" s="13" t="s">
        <v>35</v>
      </c>
      <c r="AX145" s="13" t="s">
        <v>22</v>
      </c>
      <c r="AY145" s="222" t="s">
        <v>159</v>
      </c>
    </row>
    <row r="146" spans="2:65" s="1" customFormat="1" ht="16.5" customHeight="1">
      <c r="B146" s="35"/>
      <c r="C146" s="186" t="s">
        <v>8</v>
      </c>
      <c r="D146" s="186" t="s">
        <v>162</v>
      </c>
      <c r="E146" s="187" t="s">
        <v>603</v>
      </c>
      <c r="F146" s="188" t="s">
        <v>604</v>
      </c>
      <c r="G146" s="189" t="s">
        <v>182</v>
      </c>
      <c r="H146" s="190">
        <v>10.035</v>
      </c>
      <c r="I146" s="191"/>
      <c r="J146" s="192">
        <f>ROUND(I146*H146,2)</f>
        <v>0</v>
      </c>
      <c r="K146" s="188" t="s">
        <v>194</v>
      </c>
      <c r="L146" s="39"/>
      <c r="M146" s="193" t="s">
        <v>20</v>
      </c>
      <c r="N146" s="194" t="s">
        <v>45</v>
      </c>
      <c r="O146" s="64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AR146" s="197" t="s">
        <v>164</v>
      </c>
      <c r="AT146" s="197" t="s">
        <v>162</v>
      </c>
      <c r="AU146" s="197" t="s">
        <v>84</v>
      </c>
      <c r="AY146" s="18" t="s">
        <v>159</v>
      </c>
      <c r="BE146" s="198">
        <f>IF(N146="základní",J146,0)</f>
        <v>0</v>
      </c>
      <c r="BF146" s="198">
        <f>IF(N146="snížená",J146,0)</f>
        <v>0</v>
      </c>
      <c r="BG146" s="198">
        <f>IF(N146="zákl. přenesená",J146,0)</f>
        <v>0</v>
      </c>
      <c r="BH146" s="198">
        <f>IF(N146="sníž. přenesená",J146,0)</f>
        <v>0</v>
      </c>
      <c r="BI146" s="198">
        <f>IF(N146="nulová",J146,0)</f>
        <v>0</v>
      </c>
      <c r="BJ146" s="18" t="s">
        <v>22</v>
      </c>
      <c r="BK146" s="198">
        <f>ROUND(I146*H146,2)</f>
        <v>0</v>
      </c>
      <c r="BL146" s="18" t="s">
        <v>164</v>
      </c>
      <c r="BM146" s="197" t="s">
        <v>2881</v>
      </c>
    </row>
    <row r="147" spans="2:65" s="1" customFormat="1" ht="19.5">
      <c r="B147" s="35"/>
      <c r="C147" s="36"/>
      <c r="D147" s="199" t="s">
        <v>166</v>
      </c>
      <c r="E147" s="36"/>
      <c r="F147" s="200" t="s">
        <v>606</v>
      </c>
      <c r="G147" s="36"/>
      <c r="H147" s="36"/>
      <c r="I147" s="115"/>
      <c r="J147" s="36"/>
      <c r="K147" s="36"/>
      <c r="L147" s="39"/>
      <c r="M147" s="201"/>
      <c r="N147" s="64"/>
      <c r="O147" s="64"/>
      <c r="P147" s="64"/>
      <c r="Q147" s="64"/>
      <c r="R147" s="64"/>
      <c r="S147" s="64"/>
      <c r="T147" s="65"/>
      <c r="AT147" s="18" t="s">
        <v>166</v>
      </c>
      <c r="AU147" s="18" t="s">
        <v>84</v>
      </c>
    </row>
    <row r="148" spans="2:65" s="13" customFormat="1" ht="11.25">
      <c r="B148" s="212"/>
      <c r="C148" s="213"/>
      <c r="D148" s="199" t="s">
        <v>184</v>
      </c>
      <c r="E148" s="214" t="s">
        <v>20</v>
      </c>
      <c r="F148" s="215" t="s">
        <v>2824</v>
      </c>
      <c r="G148" s="213"/>
      <c r="H148" s="216">
        <v>10.035</v>
      </c>
      <c r="I148" s="217"/>
      <c r="J148" s="213"/>
      <c r="K148" s="213"/>
      <c r="L148" s="218"/>
      <c r="M148" s="219"/>
      <c r="N148" s="220"/>
      <c r="O148" s="220"/>
      <c r="P148" s="220"/>
      <c r="Q148" s="220"/>
      <c r="R148" s="220"/>
      <c r="S148" s="220"/>
      <c r="T148" s="221"/>
      <c r="AT148" s="222" t="s">
        <v>184</v>
      </c>
      <c r="AU148" s="222" t="s">
        <v>84</v>
      </c>
      <c r="AV148" s="13" t="s">
        <v>84</v>
      </c>
      <c r="AW148" s="13" t="s">
        <v>35</v>
      </c>
      <c r="AX148" s="13" t="s">
        <v>22</v>
      </c>
      <c r="AY148" s="222" t="s">
        <v>159</v>
      </c>
    </row>
    <row r="149" spans="2:65" s="1" customFormat="1" ht="16.5" customHeight="1">
      <c r="B149" s="35"/>
      <c r="C149" s="186" t="s">
        <v>455</v>
      </c>
      <c r="D149" s="186" t="s">
        <v>162</v>
      </c>
      <c r="E149" s="187" t="s">
        <v>630</v>
      </c>
      <c r="F149" s="188" t="s">
        <v>631</v>
      </c>
      <c r="G149" s="189" t="s">
        <v>182</v>
      </c>
      <c r="H149" s="190">
        <v>40.140999999999998</v>
      </c>
      <c r="I149" s="191"/>
      <c r="J149" s="192">
        <f>ROUND(I149*H149,2)</f>
        <v>0</v>
      </c>
      <c r="K149" s="188" t="s">
        <v>194</v>
      </c>
      <c r="L149" s="39"/>
      <c r="M149" s="193" t="s">
        <v>20</v>
      </c>
      <c r="N149" s="194" t="s">
        <v>45</v>
      </c>
      <c r="O149" s="64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AR149" s="197" t="s">
        <v>164</v>
      </c>
      <c r="AT149" s="197" t="s">
        <v>162</v>
      </c>
      <c r="AU149" s="197" t="s">
        <v>84</v>
      </c>
      <c r="AY149" s="18" t="s">
        <v>159</v>
      </c>
      <c r="BE149" s="198">
        <f>IF(N149="základní",J149,0)</f>
        <v>0</v>
      </c>
      <c r="BF149" s="198">
        <f>IF(N149="snížená",J149,0)</f>
        <v>0</v>
      </c>
      <c r="BG149" s="198">
        <f>IF(N149="zákl. přenesená",J149,0)</f>
        <v>0</v>
      </c>
      <c r="BH149" s="198">
        <f>IF(N149="sníž. přenesená",J149,0)</f>
        <v>0</v>
      </c>
      <c r="BI149" s="198">
        <f>IF(N149="nulová",J149,0)</f>
        <v>0</v>
      </c>
      <c r="BJ149" s="18" t="s">
        <v>22</v>
      </c>
      <c r="BK149" s="198">
        <f>ROUND(I149*H149,2)</f>
        <v>0</v>
      </c>
      <c r="BL149" s="18" t="s">
        <v>164</v>
      </c>
      <c r="BM149" s="197" t="s">
        <v>2883</v>
      </c>
    </row>
    <row r="150" spans="2:65" s="1" customFormat="1" ht="19.5">
      <c r="B150" s="35"/>
      <c r="C150" s="36"/>
      <c r="D150" s="199" t="s">
        <v>166</v>
      </c>
      <c r="E150" s="36"/>
      <c r="F150" s="200" t="s">
        <v>633</v>
      </c>
      <c r="G150" s="36"/>
      <c r="H150" s="36"/>
      <c r="I150" s="115"/>
      <c r="J150" s="36"/>
      <c r="K150" s="36"/>
      <c r="L150" s="39"/>
      <c r="M150" s="201"/>
      <c r="N150" s="64"/>
      <c r="O150" s="64"/>
      <c r="P150" s="64"/>
      <c r="Q150" s="64"/>
      <c r="R150" s="64"/>
      <c r="S150" s="64"/>
      <c r="T150" s="65"/>
      <c r="AT150" s="18" t="s">
        <v>166</v>
      </c>
      <c r="AU150" s="18" t="s">
        <v>84</v>
      </c>
    </row>
    <row r="151" spans="2:65" s="13" customFormat="1" ht="11.25">
      <c r="B151" s="212"/>
      <c r="C151" s="213"/>
      <c r="D151" s="199" t="s">
        <v>184</v>
      </c>
      <c r="E151" s="214" t="s">
        <v>20</v>
      </c>
      <c r="F151" s="215" t="s">
        <v>2878</v>
      </c>
      <c r="G151" s="213"/>
      <c r="H151" s="216">
        <v>40.140999999999998</v>
      </c>
      <c r="I151" s="217"/>
      <c r="J151" s="213"/>
      <c r="K151" s="213"/>
      <c r="L151" s="218"/>
      <c r="M151" s="219"/>
      <c r="N151" s="220"/>
      <c r="O151" s="220"/>
      <c r="P151" s="220"/>
      <c r="Q151" s="220"/>
      <c r="R151" s="220"/>
      <c r="S151" s="220"/>
      <c r="T151" s="221"/>
      <c r="AT151" s="222" t="s">
        <v>184</v>
      </c>
      <c r="AU151" s="222" t="s">
        <v>84</v>
      </c>
      <c r="AV151" s="13" t="s">
        <v>84</v>
      </c>
      <c r="AW151" s="13" t="s">
        <v>35</v>
      </c>
      <c r="AX151" s="13" t="s">
        <v>74</v>
      </c>
      <c r="AY151" s="222" t="s">
        <v>159</v>
      </c>
    </row>
    <row r="152" spans="2:65" s="14" customFormat="1" ht="11.25">
      <c r="B152" s="223"/>
      <c r="C152" s="224"/>
      <c r="D152" s="199" t="s">
        <v>184</v>
      </c>
      <c r="E152" s="225" t="s">
        <v>2826</v>
      </c>
      <c r="F152" s="226" t="s">
        <v>223</v>
      </c>
      <c r="G152" s="224"/>
      <c r="H152" s="227">
        <v>40.140999999999998</v>
      </c>
      <c r="I152" s="228"/>
      <c r="J152" s="224"/>
      <c r="K152" s="224"/>
      <c r="L152" s="229"/>
      <c r="M152" s="230"/>
      <c r="N152" s="231"/>
      <c r="O152" s="231"/>
      <c r="P152" s="231"/>
      <c r="Q152" s="231"/>
      <c r="R152" s="231"/>
      <c r="S152" s="231"/>
      <c r="T152" s="232"/>
      <c r="AT152" s="233" t="s">
        <v>184</v>
      </c>
      <c r="AU152" s="233" t="s">
        <v>84</v>
      </c>
      <c r="AV152" s="14" t="s">
        <v>164</v>
      </c>
      <c r="AW152" s="14" t="s">
        <v>35</v>
      </c>
      <c r="AX152" s="14" t="s">
        <v>22</v>
      </c>
      <c r="AY152" s="233" t="s">
        <v>159</v>
      </c>
    </row>
    <row r="153" spans="2:65" s="1" customFormat="1" ht="16.5" customHeight="1">
      <c r="B153" s="35"/>
      <c r="C153" s="186" t="s">
        <v>461</v>
      </c>
      <c r="D153" s="186" t="s">
        <v>162</v>
      </c>
      <c r="E153" s="187" t="s">
        <v>636</v>
      </c>
      <c r="F153" s="188" t="s">
        <v>637</v>
      </c>
      <c r="G153" s="189" t="s">
        <v>182</v>
      </c>
      <c r="H153" s="190">
        <v>280.98700000000002</v>
      </c>
      <c r="I153" s="191"/>
      <c r="J153" s="192">
        <f>ROUND(I153*H153,2)</f>
        <v>0</v>
      </c>
      <c r="K153" s="188" t="s">
        <v>194</v>
      </c>
      <c r="L153" s="39"/>
      <c r="M153" s="193" t="s">
        <v>20</v>
      </c>
      <c r="N153" s="194" t="s">
        <v>45</v>
      </c>
      <c r="O153" s="64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AR153" s="197" t="s">
        <v>164</v>
      </c>
      <c r="AT153" s="197" t="s">
        <v>162</v>
      </c>
      <c r="AU153" s="197" t="s">
        <v>84</v>
      </c>
      <c r="AY153" s="18" t="s">
        <v>159</v>
      </c>
      <c r="BE153" s="198">
        <f>IF(N153="základní",J153,0)</f>
        <v>0</v>
      </c>
      <c r="BF153" s="198">
        <f>IF(N153="snížená",J153,0)</f>
        <v>0</v>
      </c>
      <c r="BG153" s="198">
        <f>IF(N153="zákl. přenesená",J153,0)</f>
        <v>0</v>
      </c>
      <c r="BH153" s="198">
        <f>IF(N153="sníž. přenesená",J153,0)</f>
        <v>0</v>
      </c>
      <c r="BI153" s="198">
        <f>IF(N153="nulová",J153,0)</f>
        <v>0</v>
      </c>
      <c r="BJ153" s="18" t="s">
        <v>22</v>
      </c>
      <c r="BK153" s="198">
        <f>ROUND(I153*H153,2)</f>
        <v>0</v>
      </c>
      <c r="BL153" s="18" t="s">
        <v>164</v>
      </c>
      <c r="BM153" s="197" t="s">
        <v>2884</v>
      </c>
    </row>
    <row r="154" spans="2:65" s="1" customFormat="1" ht="19.5">
      <c r="B154" s="35"/>
      <c r="C154" s="36"/>
      <c r="D154" s="199" t="s">
        <v>166</v>
      </c>
      <c r="E154" s="36"/>
      <c r="F154" s="200" t="s">
        <v>639</v>
      </c>
      <c r="G154" s="36"/>
      <c r="H154" s="36"/>
      <c r="I154" s="115"/>
      <c r="J154" s="36"/>
      <c r="K154" s="36"/>
      <c r="L154" s="39"/>
      <c r="M154" s="201"/>
      <c r="N154" s="64"/>
      <c r="O154" s="64"/>
      <c r="P154" s="64"/>
      <c r="Q154" s="64"/>
      <c r="R154" s="64"/>
      <c r="S154" s="64"/>
      <c r="T154" s="65"/>
      <c r="AT154" s="18" t="s">
        <v>166</v>
      </c>
      <c r="AU154" s="18" t="s">
        <v>84</v>
      </c>
    </row>
    <row r="155" spans="2:65" s="13" customFormat="1" ht="11.25">
      <c r="B155" s="212"/>
      <c r="C155" s="213"/>
      <c r="D155" s="199" t="s">
        <v>184</v>
      </c>
      <c r="E155" s="214" t="s">
        <v>20</v>
      </c>
      <c r="F155" s="215" t="s">
        <v>2885</v>
      </c>
      <c r="G155" s="213"/>
      <c r="H155" s="216">
        <v>280.98700000000002</v>
      </c>
      <c r="I155" s="217"/>
      <c r="J155" s="213"/>
      <c r="K155" s="213"/>
      <c r="L155" s="218"/>
      <c r="M155" s="219"/>
      <c r="N155" s="220"/>
      <c r="O155" s="220"/>
      <c r="P155" s="220"/>
      <c r="Q155" s="220"/>
      <c r="R155" s="220"/>
      <c r="S155" s="220"/>
      <c r="T155" s="221"/>
      <c r="AT155" s="222" t="s">
        <v>184</v>
      </c>
      <c r="AU155" s="222" t="s">
        <v>84</v>
      </c>
      <c r="AV155" s="13" t="s">
        <v>84</v>
      </c>
      <c r="AW155" s="13" t="s">
        <v>35</v>
      </c>
      <c r="AX155" s="13" t="s">
        <v>22</v>
      </c>
      <c r="AY155" s="222" t="s">
        <v>159</v>
      </c>
    </row>
    <row r="156" spans="2:65" s="1" customFormat="1" ht="16.5" customHeight="1">
      <c r="B156" s="35"/>
      <c r="C156" s="186" t="s">
        <v>468</v>
      </c>
      <c r="D156" s="186" t="s">
        <v>162</v>
      </c>
      <c r="E156" s="187" t="s">
        <v>642</v>
      </c>
      <c r="F156" s="188" t="s">
        <v>643</v>
      </c>
      <c r="G156" s="189" t="s">
        <v>182</v>
      </c>
      <c r="H156" s="190">
        <v>10.035</v>
      </c>
      <c r="I156" s="191"/>
      <c r="J156" s="192">
        <f>ROUND(I156*H156,2)</f>
        <v>0</v>
      </c>
      <c r="K156" s="188" t="s">
        <v>194</v>
      </c>
      <c r="L156" s="39"/>
      <c r="M156" s="193" t="s">
        <v>20</v>
      </c>
      <c r="N156" s="194" t="s">
        <v>45</v>
      </c>
      <c r="O156" s="64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AR156" s="197" t="s">
        <v>164</v>
      </c>
      <c r="AT156" s="197" t="s">
        <v>162</v>
      </c>
      <c r="AU156" s="197" t="s">
        <v>84</v>
      </c>
      <c r="AY156" s="18" t="s">
        <v>159</v>
      </c>
      <c r="BE156" s="198">
        <f>IF(N156="základní",J156,0)</f>
        <v>0</v>
      </c>
      <c r="BF156" s="198">
        <f>IF(N156="snížená",J156,0)</f>
        <v>0</v>
      </c>
      <c r="BG156" s="198">
        <f>IF(N156="zákl. přenesená",J156,0)</f>
        <v>0</v>
      </c>
      <c r="BH156" s="198">
        <f>IF(N156="sníž. přenesená",J156,0)</f>
        <v>0</v>
      </c>
      <c r="BI156" s="198">
        <f>IF(N156="nulová",J156,0)</f>
        <v>0</v>
      </c>
      <c r="BJ156" s="18" t="s">
        <v>22</v>
      </c>
      <c r="BK156" s="198">
        <f>ROUND(I156*H156,2)</f>
        <v>0</v>
      </c>
      <c r="BL156" s="18" t="s">
        <v>164</v>
      </c>
      <c r="BM156" s="197" t="s">
        <v>2886</v>
      </c>
    </row>
    <row r="157" spans="2:65" s="1" customFormat="1" ht="19.5">
      <c r="B157" s="35"/>
      <c r="C157" s="36"/>
      <c r="D157" s="199" t="s">
        <v>166</v>
      </c>
      <c r="E157" s="36"/>
      <c r="F157" s="200" t="s">
        <v>645</v>
      </c>
      <c r="G157" s="36"/>
      <c r="H157" s="36"/>
      <c r="I157" s="115"/>
      <c r="J157" s="36"/>
      <c r="K157" s="36"/>
      <c r="L157" s="39"/>
      <c r="M157" s="201"/>
      <c r="N157" s="64"/>
      <c r="O157" s="64"/>
      <c r="P157" s="64"/>
      <c r="Q157" s="64"/>
      <c r="R157" s="64"/>
      <c r="S157" s="64"/>
      <c r="T157" s="65"/>
      <c r="AT157" s="18" t="s">
        <v>166</v>
      </c>
      <c r="AU157" s="18" t="s">
        <v>84</v>
      </c>
    </row>
    <row r="158" spans="2:65" s="13" customFormat="1" ht="11.25">
      <c r="B158" s="212"/>
      <c r="C158" s="213"/>
      <c r="D158" s="199" t="s">
        <v>184</v>
      </c>
      <c r="E158" s="214" t="s">
        <v>2829</v>
      </c>
      <c r="F158" s="215" t="s">
        <v>2824</v>
      </c>
      <c r="G158" s="213"/>
      <c r="H158" s="216">
        <v>10.035</v>
      </c>
      <c r="I158" s="217"/>
      <c r="J158" s="213"/>
      <c r="K158" s="213"/>
      <c r="L158" s="218"/>
      <c r="M158" s="219"/>
      <c r="N158" s="220"/>
      <c r="O158" s="220"/>
      <c r="P158" s="220"/>
      <c r="Q158" s="220"/>
      <c r="R158" s="220"/>
      <c r="S158" s="220"/>
      <c r="T158" s="221"/>
      <c r="AT158" s="222" t="s">
        <v>184</v>
      </c>
      <c r="AU158" s="222" t="s">
        <v>84</v>
      </c>
      <c r="AV158" s="13" t="s">
        <v>84</v>
      </c>
      <c r="AW158" s="13" t="s">
        <v>35</v>
      </c>
      <c r="AX158" s="13" t="s">
        <v>22</v>
      </c>
      <c r="AY158" s="222" t="s">
        <v>159</v>
      </c>
    </row>
    <row r="159" spans="2:65" s="1" customFormat="1" ht="16.5" customHeight="1">
      <c r="B159" s="35"/>
      <c r="C159" s="186" t="s">
        <v>473</v>
      </c>
      <c r="D159" s="186" t="s">
        <v>162</v>
      </c>
      <c r="E159" s="187" t="s">
        <v>647</v>
      </c>
      <c r="F159" s="188" t="s">
        <v>648</v>
      </c>
      <c r="G159" s="189" t="s">
        <v>182</v>
      </c>
      <c r="H159" s="190">
        <v>70.245000000000005</v>
      </c>
      <c r="I159" s="191"/>
      <c r="J159" s="192">
        <f>ROUND(I159*H159,2)</f>
        <v>0</v>
      </c>
      <c r="K159" s="188" t="s">
        <v>194</v>
      </c>
      <c r="L159" s="39"/>
      <c r="M159" s="193" t="s">
        <v>20</v>
      </c>
      <c r="N159" s="194" t="s">
        <v>45</v>
      </c>
      <c r="O159" s="64"/>
      <c r="P159" s="195">
        <f>O159*H159</f>
        <v>0</v>
      </c>
      <c r="Q159" s="195">
        <v>0</v>
      </c>
      <c r="R159" s="195">
        <f>Q159*H159</f>
        <v>0</v>
      </c>
      <c r="S159" s="195">
        <v>0</v>
      </c>
      <c r="T159" s="196">
        <f>S159*H159</f>
        <v>0</v>
      </c>
      <c r="AR159" s="197" t="s">
        <v>164</v>
      </c>
      <c r="AT159" s="197" t="s">
        <v>162</v>
      </c>
      <c r="AU159" s="197" t="s">
        <v>84</v>
      </c>
      <c r="AY159" s="18" t="s">
        <v>159</v>
      </c>
      <c r="BE159" s="198">
        <f>IF(N159="základní",J159,0)</f>
        <v>0</v>
      </c>
      <c r="BF159" s="198">
        <f>IF(N159="snížená",J159,0)</f>
        <v>0</v>
      </c>
      <c r="BG159" s="198">
        <f>IF(N159="zákl. přenesená",J159,0)</f>
        <v>0</v>
      </c>
      <c r="BH159" s="198">
        <f>IF(N159="sníž. přenesená",J159,0)</f>
        <v>0</v>
      </c>
      <c r="BI159" s="198">
        <f>IF(N159="nulová",J159,0)</f>
        <v>0</v>
      </c>
      <c r="BJ159" s="18" t="s">
        <v>22</v>
      </c>
      <c r="BK159" s="198">
        <f>ROUND(I159*H159,2)</f>
        <v>0</v>
      </c>
      <c r="BL159" s="18" t="s">
        <v>164</v>
      </c>
      <c r="BM159" s="197" t="s">
        <v>2887</v>
      </c>
    </row>
    <row r="160" spans="2:65" s="1" customFormat="1" ht="19.5">
      <c r="B160" s="35"/>
      <c r="C160" s="36"/>
      <c r="D160" s="199" t="s">
        <v>166</v>
      </c>
      <c r="E160" s="36"/>
      <c r="F160" s="200" t="s">
        <v>650</v>
      </c>
      <c r="G160" s="36"/>
      <c r="H160" s="36"/>
      <c r="I160" s="115"/>
      <c r="J160" s="36"/>
      <c r="K160" s="36"/>
      <c r="L160" s="39"/>
      <c r="M160" s="201"/>
      <c r="N160" s="64"/>
      <c r="O160" s="64"/>
      <c r="P160" s="64"/>
      <c r="Q160" s="64"/>
      <c r="R160" s="64"/>
      <c r="S160" s="64"/>
      <c r="T160" s="65"/>
      <c r="AT160" s="18" t="s">
        <v>166</v>
      </c>
      <c r="AU160" s="18" t="s">
        <v>84</v>
      </c>
    </row>
    <row r="161" spans="2:65" s="13" customFormat="1" ht="11.25">
      <c r="B161" s="212"/>
      <c r="C161" s="213"/>
      <c r="D161" s="199" t="s">
        <v>184</v>
      </c>
      <c r="E161" s="214" t="s">
        <v>20</v>
      </c>
      <c r="F161" s="215" t="s">
        <v>2888</v>
      </c>
      <c r="G161" s="213"/>
      <c r="H161" s="216">
        <v>70.245000000000005</v>
      </c>
      <c r="I161" s="217"/>
      <c r="J161" s="213"/>
      <c r="K161" s="213"/>
      <c r="L161" s="218"/>
      <c r="M161" s="219"/>
      <c r="N161" s="220"/>
      <c r="O161" s="220"/>
      <c r="P161" s="220"/>
      <c r="Q161" s="220"/>
      <c r="R161" s="220"/>
      <c r="S161" s="220"/>
      <c r="T161" s="221"/>
      <c r="AT161" s="222" t="s">
        <v>184</v>
      </c>
      <c r="AU161" s="222" t="s">
        <v>84</v>
      </c>
      <c r="AV161" s="13" t="s">
        <v>84</v>
      </c>
      <c r="AW161" s="13" t="s">
        <v>35</v>
      </c>
      <c r="AX161" s="13" t="s">
        <v>22</v>
      </c>
      <c r="AY161" s="222" t="s">
        <v>159</v>
      </c>
    </row>
    <row r="162" spans="2:65" s="1" customFormat="1" ht="16.5" customHeight="1">
      <c r="B162" s="35"/>
      <c r="C162" s="186" t="s">
        <v>487</v>
      </c>
      <c r="D162" s="186" t="s">
        <v>162</v>
      </c>
      <c r="E162" s="187" t="s">
        <v>617</v>
      </c>
      <c r="F162" s="188" t="s">
        <v>618</v>
      </c>
      <c r="G162" s="189" t="s">
        <v>182</v>
      </c>
      <c r="H162" s="190">
        <v>40.140999999999998</v>
      </c>
      <c r="I162" s="191"/>
      <c r="J162" s="192">
        <f>ROUND(I162*H162,2)</f>
        <v>0</v>
      </c>
      <c r="K162" s="188" t="s">
        <v>194</v>
      </c>
      <c r="L162" s="39"/>
      <c r="M162" s="193" t="s">
        <v>20</v>
      </c>
      <c r="N162" s="194" t="s">
        <v>45</v>
      </c>
      <c r="O162" s="64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AR162" s="197" t="s">
        <v>164</v>
      </c>
      <c r="AT162" s="197" t="s">
        <v>162</v>
      </c>
      <c r="AU162" s="197" t="s">
        <v>84</v>
      </c>
      <c r="AY162" s="18" t="s">
        <v>159</v>
      </c>
      <c r="BE162" s="198">
        <f>IF(N162="základní",J162,0)</f>
        <v>0</v>
      </c>
      <c r="BF162" s="198">
        <f>IF(N162="snížená",J162,0)</f>
        <v>0</v>
      </c>
      <c r="BG162" s="198">
        <f>IF(N162="zákl. přenesená",J162,0)</f>
        <v>0</v>
      </c>
      <c r="BH162" s="198">
        <f>IF(N162="sníž. přenesená",J162,0)</f>
        <v>0</v>
      </c>
      <c r="BI162" s="198">
        <f>IF(N162="nulová",J162,0)</f>
        <v>0</v>
      </c>
      <c r="BJ162" s="18" t="s">
        <v>22</v>
      </c>
      <c r="BK162" s="198">
        <f>ROUND(I162*H162,2)</f>
        <v>0</v>
      </c>
      <c r="BL162" s="18" t="s">
        <v>164</v>
      </c>
      <c r="BM162" s="197" t="s">
        <v>2889</v>
      </c>
    </row>
    <row r="163" spans="2:65" s="1" customFormat="1" ht="11.25">
      <c r="B163" s="35"/>
      <c r="C163" s="36"/>
      <c r="D163" s="199" t="s">
        <v>166</v>
      </c>
      <c r="E163" s="36"/>
      <c r="F163" s="200" t="s">
        <v>620</v>
      </c>
      <c r="G163" s="36"/>
      <c r="H163" s="36"/>
      <c r="I163" s="115"/>
      <c r="J163" s="36"/>
      <c r="K163" s="36"/>
      <c r="L163" s="39"/>
      <c r="M163" s="201"/>
      <c r="N163" s="64"/>
      <c r="O163" s="64"/>
      <c r="P163" s="64"/>
      <c r="Q163" s="64"/>
      <c r="R163" s="64"/>
      <c r="S163" s="64"/>
      <c r="T163" s="65"/>
      <c r="AT163" s="18" t="s">
        <v>166</v>
      </c>
      <c r="AU163" s="18" t="s">
        <v>84</v>
      </c>
    </row>
    <row r="164" spans="2:65" s="13" customFormat="1" ht="11.25">
      <c r="B164" s="212"/>
      <c r="C164" s="213"/>
      <c r="D164" s="199" t="s">
        <v>184</v>
      </c>
      <c r="E164" s="214" t="s">
        <v>20</v>
      </c>
      <c r="F164" s="215" t="s">
        <v>2826</v>
      </c>
      <c r="G164" s="213"/>
      <c r="H164" s="216">
        <v>40.140999999999998</v>
      </c>
      <c r="I164" s="217"/>
      <c r="J164" s="213"/>
      <c r="K164" s="213"/>
      <c r="L164" s="218"/>
      <c r="M164" s="219"/>
      <c r="N164" s="220"/>
      <c r="O164" s="220"/>
      <c r="P164" s="220"/>
      <c r="Q164" s="220"/>
      <c r="R164" s="220"/>
      <c r="S164" s="220"/>
      <c r="T164" s="221"/>
      <c r="AT164" s="222" t="s">
        <v>184</v>
      </c>
      <c r="AU164" s="222" t="s">
        <v>84</v>
      </c>
      <c r="AV164" s="13" t="s">
        <v>84</v>
      </c>
      <c r="AW164" s="13" t="s">
        <v>35</v>
      </c>
      <c r="AX164" s="13" t="s">
        <v>22</v>
      </c>
      <c r="AY164" s="222" t="s">
        <v>159</v>
      </c>
    </row>
    <row r="165" spans="2:65" s="1" customFormat="1" ht="16.5" customHeight="1">
      <c r="B165" s="35"/>
      <c r="C165" s="186" t="s">
        <v>7</v>
      </c>
      <c r="D165" s="186" t="s">
        <v>162</v>
      </c>
      <c r="E165" s="187" t="s">
        <v>656</v>
      </c>
      <c r="F165" s="188" t="s">
        <v>657</v>
      </c>
      <c r="G165" s="189" t="s">
        <v>182</v>
      </c>
      <c r="H165" s="190">
        <v>10.035</v>
      </c>
      <c r="I165" s="191"/>
      <c r="J165" s="192">
        <f>ROUND(I165*H165,2)</f>
        <v>0</v>
      </c>
      <c r="K165" s="188" t="s">
        <v>194</v>
      </c>
      <c r="L165" s="39"/>
      <c r="M165" s="193" t="s">
        <v>20</v>
      </c>
      <c r="N165" s="194" t="s">
        <v>45</v>
      </c>
      <c r="O165" s="64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AR165" s="197" t="s">
        <v>164</v>
      </c>
      <c r="AT165" s="197" t="s">
        <v>162</v>
      </c>
      <c r="AU165" s="197" t="s">
        <v>84</v>
      </c>
      <c r="AY165" s="18" t="s">
        <v>159</v>
      </c>
      <c r="BE165" s="198">
        <f>IF(N165="základní",J165,0)</f>
        <v>0</v>
      </c>
      <c r="BF165" s="198">
        <f>IF(N165="snížená",J165,0)</f>
        <v>0</v>
      </c>
      <c r="BG165" s="198">
        <f>IF(N165="zákl. přenesená",J165,0)</f>
        <v>0</v>
      </c>
      <c r="BH165" s="198">
        <f>IF(N165="sníž. přenesená",J165,0)</f>
        <v>0</v>
      </c>
      <c r="BI165" s="198">
        <f>IF(N165="nulová",J165,0)</f>
        <v>0</v>
      </c>
      <c r="BJ165" s="18" t="s">
        <v>22</v>
      </c>
      <c r="BK165" s="198">
        <f>ROUND(I165*H165,2)</f>
        <v>0</v>
      </c>
      <c r="BL165" s="18" t="s">
        <v>164</v>
      </c>
      <c r="BM165" s="197" t="s">
        <v>2890</v>
      </c>
    </row>
    <row r="166" spans="2:65" s="1" customFormat="1" ht="11.25">
      <c r="B166" s="35"/>
      <c r="C166" s="36"/>
      <c r="D166" s="199" t="s">
        <v>166</v>
      </c>
      <c r="E166" s="36"/>
      <c r="F166" s="200" t="s">
        <v>659</v>
      </c>
      <c r="G166" s="36"/>
      <c r="H166" s="36"/>
      <c r="I166" s="115"/>
      <c r="J166" s="36"/>
      <c r="K166" s="36"/>
      <c r="L166" s="39"/>
      <c r="M166" s="201"/>
      <c r="N166" s="64"/>
      <c r="O166" s="64"/>
      <c r="P166" s="64"/>
      <c r="Q166" s="64"/>
      <c r="R166" s="64"/>
      <c r="S166" s="64"/>
      <c r="T166" s="65"/>
      <c r="AT166" s="18" t="s">
        <v>166</v>
      </c>
      <c r="AU166" s="18" t="s">
        <v>84</v>
      </c>
    </row>
    <row r="167" spans="2:65" s="13" customFormat="1" ht="11.25">
      <c r="B167" s="212"/>
      <c r="C167" s="213"/>
      <c r="D167" s="199" t="s">
        <v>184</v>
      </c>
      <c r="E167" s="214" t="s">
        <v>20</v>
      </c>
      <c r="F167" s="215" t="s">
        <v>2829</v>
      </c>
      <c r="G167" s="213"/>
      <c r="H167" s="216">
        <v>10.035</v>
      </c>
      <c r="I167" s="217"/>
      <c r="J167" s="213"/>
      <c r="K167" s="213"/>
      <c r="L167" s="218"/>
      <c r="M167" s="219"/>
      <c r="N167" s="220"/>
      <c r="O167" s="220"/>
      <c r="P167" s="220"/>
      <c r="Q167" s="220"/>
      <c r="R167" s="220"/>
      <c r="S167" s="220"/>
      <c r="T167" s="221"/>
      <c r="AT167" s="222" t="s">
        <v>184</v>
      </c>
      <c r="AU167" s="222" t="s">
        <v>84</v>
      </c>
      <c r="AV167" s="13" t="s">
        <v>84</v>
      </c>
      <c r="AW167" s="13" t="s">
        <v>35</v>
      </c>
      <c r="AX167" s="13" t="s">
        <v>22</v>
      </c>
      <c r="AY167" s="222" t="s">
        <v>159</v>
      </c>
    </row>
    <row r="168" spans="2:65" s="1" customFormat="1" ht="16.5" customHeight="1">
      <c r="B168" s="35"/>
      <c r="C168" s="186" t="s">
        <v>497</v>
      </c>
      <c r="D168" s="186" t="s">
        <v>162</v>
      </c>
      <c r="E168" s="187" t="s">
        <v>662</v>
      </c>
      <c r="F168" s="188" t="s">
        <v>663</v>
      </c>
      <c r="G168" s="189" t="s">
        <v>182</v>
      </c>
      <c r="H168" s="190">
        <v>50.176000000000002</v>
      </c>
      <c r="I168" s="191"/>
      <c r="J168" s="192">
        <f>ROUND(I168*H168,2)</f>
        <v>0</v>
      </c>
      <c r="K168" s="188" t="s">
        <v>194</v>
      </c>
      <c r="L168" s="39"/>
      <c r="M168" s="193" t="s">
        <v>20</v>
      </c>
      <c r="N168" s="194" t="s">
        <v>45</v>
      </c>
      <c r="O168" s="64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AR168" s="197" t="s">
        <v>164</v>
      </c>
      <c r="AT168" s="197" t="s">
        <v>162</v>
      </c>
      <c r="AU168" s="197" t="s">
        <v>84</v>
      </c>
      <c r="AY168" s="18" t="s">
        <v>159</v>
      </c>
      <c r="BE168" s="198">
        <f>IF(N168="základní",J168,0)</f>
        <v>0</v>
      </c>
      <c r="BF168" s="198">
        <f>IF(N168="snížená",J168,0)</f>
        <v>0</v>
      </c>
      <c r="BG168" s="198">
        <f>IF(N168="zákl. přenesená",J168,0)</f>
        <v>0</v>
      </c>
      <c r="BH168" s="198">
        <f>IF(N168="sníž. přenesená",J168,0)</f>
        <v>0</v>
      </c>
      <c r="BI168" s="198">
        <f>IF(N168="nulová",J168,0)</f>
        <v>0</v>
      </c>
      <c r="BJ168" s="18" t="s">
        <v>22</v>
      </c>
      <c r="BK168" s="198">
        <f>ROUND(I168*H168,2)</f>
        <v>0</v>
      </c>
      <c r="BL168" s="18" t="s">
        <v>164</v>
      </c>
      <c r="BM168" s="197" t="s">
        <v>2891</v>
      </c>
    </row>
    <row r="169" spans="2:65" s="1" customFormat="1" ht="11.25">
      <c r="B169" s="35"/>
      <c r="C169" s="36"/>
      <c r="D169" s="199" t="s">
        <v>166</v>
      </c>
      <c r="E169" s="36"/>
      <c r="F169" s="200" t="s">
        <v>663</v>
      </c>
      <c r="G169" s="36"/>
      <c r="H169" s="36"/>
      <c r="I169" s="115"/>
      <c r="J169" s="36"/>
      <c r="K169" s="36"/>
      <c r="L169" s="39"/>
      <c r="M169" s="201"/>
      <c r="N169" s="64"/>
      <c r="O169" s="64"/>
      <c r="P169" s="64"/>
      <c r="Q169" s="64"/>
      <c r="R169" s="64"/>
      <c r="S169" s="64"/>
      <c r="T169" s="65"/>
      <c r="AT169" s="18" t="s">
        <v>166</v>
      </c>
      <c r="AU169" s="18" t="s">
        <v>84</v>
      </c>
    </row>
    <row r="170" spans="2:65" s="13" customFormat="1" ht="11.25">
      <c r="B170" s="212"/>
      <c r="C170" s="213"/>
      <c r="D170" s="199" t="s">
        <v>184</v>
      </c>
      <c r="E170" s="214" t="s">
        <v>20</v>
      </c>
      <c r="F170" s="215" t="s">
        <v>2892</v>
      </c>
      <c r="G170" s="213"/>
      <c r="H170" s="216">
        <v>50.176000000000002</v>
      </c>
      <c r="I170" s="217"/>
      <c r="J170" s="213"/>
      <c r="K170" s="213"/>
      <c r="L170" s="218"/>
      <c r="M170" s="219"/>
      <c r="N170" s="220"/>
      <c r="O170" s="220"/>
      <c r="P170" s="220"/>
      <c r="Q170" s="220"/>
      <c r="R170" s="220"/>
      <c r="S170" s="220"/>
      <c r="T170" s="221"/>
      <c r="AT170" s="222" t="s">
        <v>184</v>
      </c>
      <c r="AU170" s="222" t="s">
        <v>84</v>
      </c>
      <c r="AV170" s="13" t="s">
        <v>84</v>
      </c>
      <c r="AW170" s="13" t="s">
        <v>35</v>
      </c>
      <c r="AX170" s="13" t="s">
        <v>22</v>
      </c>
      <c r="AY170" s="222" t="s">
        <v>159</v>
      </c>
    </row>
    <row r="171" spans="2:65" s="1" customFormat="1" ht="16.5" customHeight="1">
      <c r="B171" s="35"/>
      <c r="C171" s="186" t="s">
        <v>502</v>
      </c>
      <c r="D171" s="186" t="s">
        <v>162</v>
      </c>
      <c r="E171" s="187" t="s">
        <v>667</v>
      </c>
      <c r="F171" s="188" t="s">
        <v>668</v>
      </c>
      <c r="G171" s="189" t="s">
        <v>669</v>
      </c>
      <c r="H171" s="190">
        <v>100.352</v>
      </c>
      <c r="I171" s="191"/>
      <c r="J171" s="192">
        <f>ROUND(I171*H171,2)</f>
        <v>0</v>
      </c>
      <c r="K171" s="188" t="s">
        <v>194</v>
      </c>
      <c r="L171" s="39"/>
      <c r="M171" s="193" t="s">
        <v>20</v>
      </c>
      <c r="N171" s="194" t="s">
        <v>45</v>
      </c>
      <c r="O171" s="64"/>
      <c r="P171" s="195">
        <f>O171*H171</f>
        <v>0</v>
      </c>
      <c r="Q171" s="195">
        <v>0</v>
      </c>
      <c r="R171" s="195">
        <f>Q171*H171</f>
        <v>0</v>
      </c>
      <c r="S171" s="195">
        <v>0</v>
      </c>
      <c r="T171" s="196">
        <f>S171*H171</f>
        <v>0</v>
      </c>
      <c r="AR171" s="197" t="s">
        <v>164</v>
      </c>
      <c r="AT171" s="197" t="s">
        <v>162</v>
      </c>
      <c r="AU171" s="197" t="s">
        <v>84</v>
      </c>
      <c r="AY171" s="18" t="s">
        <v>159</v>
      </c>
      <c r="BE171" s="198">
        <f>IF(N171="základní",J171,0)</f>
        <v>0</v>
      </c>
      <c r="BF171" s="198">
        <f>IF(N171="snížená",J171,0)</f>
        <v>0</v>
      </c>
      <c r="BG171" s="198">
        <f>IF(N171="zákl. přenesená",J171,0)</f>
        <v>0</v>
      </c>
      <c r="BH171" s="198">
        <f>IF(N171="sníž. přenesená",J171,0)</f>
        <v>0</v>
      </c>
      <c r="BI171" s="198">
        <f>IF(N171="nulová",J171,0)</f>
        <v>0</v>
      </c>
      <c r="BJ171" s="18" t="s">
        <v>22</v>
      </c>
      <c r="BK171" s="198">
        <f>ROUND(I171*H171,2)</f>
        <v>0</v>
      </c>
      <c r="BL171" s="18" t="s">
        <v>164</v>
      </c>
      <c r="BM171" s="197" t="s">
        <v>2893</v>
      </c>
    </row>
    <row r="172" spans="2:65" s="1" customFormat="1" ht="11.25">
      <c r="B172" s="35"/>
      <c r="C172" s="36"/>
      <c r="D172" s="199" t="s">
        <v>166</v>
      </c>
      <c r="E172" s="36"/>
      <c r="F172" s="200" t="s">
        <v>671</v>
      </c>
      <c r="G172" s="36"/>
      <c r="H172" s="36"/>
      <c r="I172" s="115"/>
      <c r="J172" s="36"/>
      <c r="K172" s="36"/>
      <c r="L172" s="39"/>
      <c r="M172" s="201"/>
      <c r="N172" s="64"/>
      <c r="O172" s="64"/>
      <c r="P172" s="64"/>
      <c r="Q172" s="64"/>
      <c r="R172" s="64"/>
      <c r="S172" s="64"/>
      <c r="T172" s="65"/>
      <c r="AT172" s="18" t="s">
        <v>166</v>
      </c>
      <c r="AU172" s="18" t="s">
        <v>84</v>
      </c>
    </row>
    <row r="173" spans="2:65" s="13" customFormat="1" ht="11.25">
      <c r="B173" s="212"/>
      <c r="C173" s="213"/>
      <c r="D173" s="199" t="s">
        <v>184</v>
      </c>
      <c r="E173" s="214" t="s">
        <v>20</v>
      </c>
      <c r="F173" s="215" t="s">
        <v>2894</v>
      </c>
      <c r="G173" s="213"/>
      <c r="H173" s="216">
        <v>100.352</v>
      </c>
      <c r="I173" s="217"/>
      <c r="J173" s="213"/>
      <c r="K173" s="213"/>
      <c r="L173" s="218"/>
      <c r="M173" s="219"/>
      <c r="N173" s="220"/>
      <c r="O173" s="220"/>
      <c r="P173" s="220"/>
      <c r="Q173" s="220"/>
      <c r="R173" s="220"/>
      <c r="S173" s="220"/>
      <c r="T173" s="221"/>
      <c r="AT173" s="222" t="s">
        <v>184</v>
      </c>
      <c r="AU173" s="222" t="s">
        <v>84</v>
      </c>
      <c r="AV173" s="13" t="s">
        <v>84</v>
      </c>
      <c r="AW173" s="13" t="s">
        <v>35</v>
      </c>
      <c r="AX173" s="13" t="s">
        <v>22</v>
      </c>
      <c r="AY173" s="222" t="s">
        <v>159</v>
      </c>
    </row>
    <row r="174" spans="2:65" s="1" customFormat="1" ht="16.5" customHeight="1">
      <c r="B174" s="35"/>
      <c r="C174" s="186" t="s">
        <v>548</v>
      </c>
      <c r="D174" s="186" t="s">
        <v>162</v>
      </c>
      <c r="E174" s="187" t="s">
        <v>2895</v>
      </c>
      <c r="F174" s="188" t="s">
        <v>2896</v>
      </c>
      <c r="G174" s="189" t="s">
        <v>464</v>
      </c>
      <c r="H174" s="190">
        <v>10</v>
      </c>
      <c r="I174" s="191"/>
      <c r="J174" s="192">
        <f>ROUND(I174*H174,2)</f>
        <v>0</v>
      </c>
      <c r="K174" s="188" t="s">
        <v>194</v>
      </c>
      <c r="L174" s="39"/>
      <c r="M174" s="193" t="s">
        <v>20</v>
      </c>
      <c r="N174" s="194" t="s">
        <v>45</v>
      </c>
      <c r="O174" s="64"/>
      <c r="P174" s="195">
        <f>O174*H174</f>
        <v>0</v>
      </c>
      <c r="Q174" s="195">
        <v>0</v>
      </c>
      <c r="R174" s="195">
        <f>Q174*H174</f>
        <v>0</v>
      </c>
      <c r="S174" s="195">
        <v>0</v>
      </c>
      <c r="T174" s="196">
        <f>S174*H174</f>
        <v>0</v>
      </c>
      <c r="AR174" s="197" t="s">
        <v>164</v>
      </c>
      <c r="AT174" s="197" t="s">
        <v>162</v>
      </c>
      <c r="AU174" s="197" t="s">
        <v>84</v>
      </c>
      <c r="AY174" s="18" t="s">
        <v>159</v>
      </c>
      <c r="BE174" s="198">
        <f>IF(N174="základní",J174,0)</f>
        <v>0</v>
      </c>
      <c r="BF174" s="198">
        <f>IF(N174="snížená",J174,0)</f>
        <v>0</v>
      </c>
      <c r="BG174" s="198">
        <f>IF(N174="zákl. přenesená",J174,0)</f>
        <v>0</v>
      </c>
      <c r="BH174" s="198">
        <f>IF(N174="sníž. přenesená",J174,0)</f>
        <v>0</v>
      </c>
      <c r="BI174" s="198">
        <f>IF(N174="nulová",J174,0)</f>
        <v>0</v>
      </c>
      <c r="BJ174" s="18" t="s">
        <v>22</v>
      </c>
      <c r="BK174" s="198">
        <f>ROUND(I174*H174,2)</f>
        <v>0</v>
      </c>
      <c r="BL174" s="18" t="s">
        <v>164</v>
      </c>
      <c r="BM174" s="197" t="s">
        <v>2897</v>
      </c>
    </row>
    <row r="175" spans="2:65" s="1" customFormat="1" ht="11.25">
      <c r="B175" s="35"/>
      <c r="C175" s="36"/>
      <c r="D175" s="199" t="s">
        <v>166</v>
      </c>
      <c r="E175" s="36"/>
      <c r="F175" s="200" t="s">
        <v>2898</v>
      </c>
      <c r="G175" s="36"/>
      <c r="H175" s="36"/>
      <c r="I175" s="115"/>
      <c r="J175" s="36"/>
      <c r="K175" s="36"/>
      <c r="L175" s="39"/>
      <c r="M175" s="201"/>
      <c r="N175" s="64"/>
      <c r="O175" s="64"/>
      <c r="P175" s="64"/>
      <c r="Q175" s="64"/>
      <c r="R175" s="64"/>
      <c r="S175" s="64"/>
      <c r="T175" s="65"/>
      <c r="AT175" s="18" t="s">
        <v>166</v>
      </c>
      <c r="AU175" s="18" t="s">
        <v>84</v>
      </c>
    </row>
    <row r="176" spans="2:65" s="1" customFormat="1" ht="16.5" customHeight="1">
      <c r="B176" s="35"/>
      <c r="C176" s="186" t="s">
        <v>553</v>
      </c>
      <c r="D176" s="186" t="s">
        <v>162</v>
      </c>
      <c r="E176" s="187" t="s">
        <v>756</v>
      </c>
      <c r="F176" s="188" t="s">
        <v>757</v>
      </c>
      <c r="G176" s="189" t="s">
        <v>464</v>
      </c>
      <c r="H176" s="190">
        <v>10</v>
      </c>
      <c r="I176" s="191"/>
      <c r="J176" s="192">
        <f>ROUND(I176*H176,2)</f>
        <v>0</v>
      </c>
      <c r="K176" s="188" t="s">
        <v>20</v>
      </c>
      <c r="L176" s="39"/>
      <c r="M176" s="193" t="s">
        <v>20</v>
      </c>
      <c r="N176" s="194" t="s">
        <v>45</v>
      </c>
      <c r="O176" s="64"/>
      <c r="P176" s="195">
        <f>O176*H176</f>
        <v>0</v>
      </c>
      <c r="Q176" s="195">
        <v>0</v>
      </c>
      <c r="R176" s="195">
        <f>Q176*H176</f>
        <v>0</v>
      </c>
      <c r="S176" s="195">
        <v>0</v>
      </c>
      <c r="T176" s="196">
        <f>S176*H176</f>
        <v>0</v>
      </c>
      <c r="AR176" s="197" t="s">
        <v>164</v>
      </c>
      <c r="AT176" s="197" t="s">
        <v>162</v>
      </c>
      <c r="AU176" s="197" t="s">
        <v>84</v>
      </c>
      <c r="AY176" s="18" t="s">
        <v>159</v>
      </c>
      <c r="BE176" s="198">
        <f>IF(N176="základní",J176,0)</f>
        <v>0</v>
      </c>
      <c r="BF176" s="198">
        <f>IF(N176="snížená",J176,0)</f>
        <v>0</v>
      </c>
      <c r="BG176" s="198">
        <f>IF(N176="zákl. přenesená",J176,0)</f>
        <v>0</v>
      </c>
      <c r="BH176" s="198">
        <f>IF(N176="sníž. přenesená",J176,0)</f>
        <v>0</v>
      </c>
      <c r="BI176" s="198">
        <f>IF(N176="nulová",J176,0)</f>
        <v>0</v>
      </c>
      <c r="BJ176" s="18" t="s">
        <v>22</v>
      </c>
      <c r="BK176" s="198">
        <f>ROUND(I176*H176,2)</f>
        <v>0</v>
      </c>
      <c r="BL176" s="18" t="s">
        <v>164</v>
      </c>
      <c r="BM176" s="197" t="s">
        <v>2899</v>
      </c>
    </row>
    <row r="177" spans="2:65" s="11" customFormat="1" ht="22.9" customHeight="1">
      <c r="B177" s="170"/>
      <c r="C177" s="171"/>
      <c r="D177" s="172" t="s">
        <v>73</v>
      </c>
      <c r="E177" s="184" t="s">
        <v>171</v>
      </c>
      <c r="F177" s="184" t="s">
        <v>2900</v>
      </c>
      <c r="G177" s="171"/>
      <c r="H177" s="171"/>
      <c r="I177" s="174"/>
      <c r="J177" s="185">
        <f>BK177</f>
        <v>0</v>
      </c>
      <c r="K177" s="171"/>
      <c r="L177" s="176"/>
      <c r="M177" s="177"/>
      <c r="N177" s="178"/>
      <c r="O177" s="178"/>
      <c r="P177" s="179">
        <f>SUM(P178:P198)</f>
        <v>0</v>
      </c>
      <c r="Q177" s="178"/>
      <c r="R177" s="179">
        <f>SUM(R178:R198)</f>
        <v>0</v>
      </c>
      <c r="S177" s="178"/>
      <c r="T177" s="180">
        <f>SUM(T178:T198)</f>
        <v>0</v>
      </c>
      <c r="AR177" s="181" t="s">
        <v>22</v>
      </c>
      <c r="AT177" s="182" t="s">
        <v>73</v>
      </c>
      <c r="AU177" s="182" t="s">
        <v>22</v>
      </c>
      <c r="AY177" s="181" t="s">
        <v>159</v>
      </c>
      <c r="BK177" s="183">
        <f>SUM(BK178:BK198)</f>
        <v>0</v>
      </c>
    </row>
    <row r="178" spans="2:65" s="1" customFormat="1" ht="16.5" customHeight="1">
      <c r="B178" s="35"/>
      <c r="C178" s="186" t="s">
        <v>561</v>
      </c>
      <c r="D178" s="186" t="s">
        <v>162</v>
      </c>
      <c r="E178" s="187" t="s">
        <v>3001</v>
      </c>
      <c r="F178" s="188" t="s">
        <v>3002</v>
      </c>
      <c r="G178" s="189" t="s">
        <v>1004</v>
      </c>
      <c r="H178" s="190">
        <v>1</v>
      </c>
      <c r="I178" s="191"/>
      <c r="J178" s="192">
        <f>ROUND(I178*H178,2)</f>
        <v>0</v>
      </c>
      <c r="K178" s="188" t="s">
        <v>20</v>
      </c>
      <c r="L178" s="39"/>
      <c r="M178" s="193" t="s">
        <v>20</v>
      </c>
      <c r="N178" s="194" t="s">
        <v>45</v>
      </c>
      <c r="O178" s="64"/>
      <c r="P178" s="195">
        <f>O178*H178</f>
        <v>0</v>
      </c>
      <c r="Q178" s="195">
        <v>0</v>
      </c>
      <c r="R178" s="195">
        <f>Q178*H178</f>
        <v>0</v>
      </c>
      <c r="S178" s="195">
        <v>0</v>
      </c>
      <c r="T178" s="196">
        <f>S178*H178</f>
        <v>0</v>
      </c>
      <c r="AR178" s="197" t="s">
        <v>164</v>
      </c>
      <c r="AT178" s="197" t="s">
        <v>162</v>
      </c>
      <c r="AU178" s="197" t="s">
        <v>84</v>
      </c>
      <c r="AY178" s="18" t="s">
        <v>159</v>
      </c>
      <c r="BE178" s="198">
        <f>IF(N178="základní",J178,0)</f>
        <v>0</v>
      </c>
      <c r="BF178" s="198">
        <f>IF(N178="snížená",J178,0)</f>
        <v>0</v>
      </c>
      <c r="BG178" s="198">
        <f>IF(N178="zákl. přenesená",J178,0)</f>
        <v>0</v>
      </c>
      <c r="BH178" s="198">
        <f>IF(N178="sníž. přenesená",J178,0)</f>
        <v>0</v>
      </c>
      <c r="BI178" s="198">
        <f>IF(N178="nulová",J178,0)</f>
        <v>0</v>
      </c>
      <c r="BJ178" s="18" t="s">
        <v>22</v>
      </c>
      <c r="BK178" s="198">
        <f>ROUND(I178*H178,2)</f>
        <v>0</v>
      </c>
      <c r="BL178" s="18" t="s">
        <v>164</v>
      </c>
      <c r="BM178" s="197" t="s">
        <v>3003</v>
      </c>
    </row>
    <row r="179" spans="2:65" s="12" customFormat="1" ht="11.25">
      <c r="B179" s="202"/>
      <c r="C179" s="203"/>
      <c r="D179" s="199" t="s">
        <v>184</v>
      </c>
      <c r="E179" s="204" t="s">
        <v>20</v>
      </c>
      <c r="F179" s="205" t="s">
        <v>3004</v>
      </c>
      <c r="G179" s="203"/>
      <c r="H179" s="204" t="s">
        <v>20</v>
      </c>
      <c r="I179" s="206"/>
      <c r="J179" s="203"/>
      <c r="K179" s="203"/>
      <c r="L179" s="207"/>
      <c r="M179" s="208"/>
      <c r="N179" s="209"/>
      <c r="O179" s="209"/>
      <c r="P179" s="209"/>
      <c r="Q179" s="209"/>
      <c r="R179" s="209"/>
      <c r="S179" s="209"/>
      <c r="T179" s="210"/>
      <c r="AT179" s="211" t="s">
        <v>184</v>
      </c>
      <c r="AU179" s="211" t="s">
        <v>84</v>
      </c>
      <c r="AV179" s="12" t="s">
        <v>22</v>
      </c>
      <c r="AW179" s="12" t="s">
        <v>35</v>
      </c>
      <c r="AX179" s="12" t="s">
        <v>74</v>
      </c>
      <c r="AY179" s="211" t="s">
        <v>159</v>
      </c>
    </row>
    <row r="180" spans="2:65" s="12" customFormat="1" ht="11.25">
      <c r="B180" s="202"/>
      <c r="C180" s="203"/>
      <c r="D180" s="199" t="s">
        <v>184</v>
      </c>
      <c r="E180" s="204" t="s">
        <v>20</v>
      </c>
      <c r="F180" s="205" t="s">
        <v>3005</v>
      </c>
      <c r="G180" s="203"/>
      <c r="H180" s="204" t="s">
        <v>20</v>
      </c>
      <c r="I180" s="206"/>
      <c r="J180" s="203"/>
      <c r="K180" s="203"/>
      <c r="L180" s="207"/>
      <c r="M180" s="208"/>
      <c r="N180" s="209"/>
      <c r="O180" s="209"/>
      <c r="P180" s="209"/>
      <c r="Q180" s="209"/>
      <c r="R180" s="209"/>
      <c r="S180" s="209"/>
      <c r="T180" s="210"/>
      <c r="AT180" s="211" t="s">
        <v>184</v>
      </c>
      <c r="AU180" s="211" t="s">
        <v>84</v>
      </c>
      <c r="AV180" s="12" t="s">
        <v>22</v>
      </c>
      <c r="AW180" s="12" t="s">
        <v>35</v>
      </c>
      <c r="AX180" s="12" t="s">
        <v>74</v>
      </c>
      <c r="AY180" s="211" t="s">
        <v>159</v>
      </c>
    </row>
    <row r="181" spans="2:65" s="12" customFormat="1" ht="11.25">
      <c r="B181" s="202"/>
      <c r="C181" s="203"/>
      <c r="D181" s="199" t="s">
        <v>184</v>
      </c>
      <c r="E181" s="204" t="s">
        <v>20</v>
      </c>
      <c r="F181" s="205" t="s">
        <v>3006</v>
      </c>
      <c r="G181" s="203"/>
      <c r="H181" s="204" t="s">
        <v>20</v>
      </c>
      <c r="I181" s="206"/>
      <c r="J181" s="203"/>
      <c r="K181" s="203"/>
      <c r="L181" s="207"/>
      <c r="M181" s="208"/>
      <c r="N181" s="209"/>
      <c r="O181" s="209"/>
      <c r="P181" s="209"/>
      <c r="Q181" s="209"/>
      <c r="R181" s="209"/>
      <c r="S181" s="209"/>
      <c r="T181" s="210"/>
      <c r="AT181" s="211" t="s">
        <v>184</v>
      </c>
      <c r="AU181" s="211" t="s">
        <v>84</v>
      </c>
      <c r="AV181" s="12" t="s">
        <v>22</v>
      </c>
      <c r="AW181" s="12" t="s">
        <v>35</v>
      </c>
      <c r="AX181" s="12" t="s">
        <v>74</v>
      </c>
      <c r="AY181" s="211" t="s">
        <v>159</v>
      </c>
    </row>
    <row r="182" spans="2:65" s="12" customFormat="1" ht="11.25">
      <c r="B182" s="202"/>
      <c r="C182" s="203"/>
      <c r="D182" s="199" t="s">
        <v>184</v>
      </c>
      <c r="E182" s="204" t="s">
        <v>20</v>
      </c>
      <c r="F182" s="205" t="s">
        <v>2907</v>
      </c>
      <c r="G182" s="203"/>
      <c r="H182" s="204" t="s">
        <v>20</v>
      </c>
      <c r="I182" s="206"/>
      <c r="J182" s="203"/>
      <c r="K182" s="203"/>
      <c r="L182" s="207"/>
      <c r="M182" s="208"/>
      <c r="N182" s="209"/>
      <c r="O182" s="209"/>
      <c r="P182" s="209"/>
      <c r="Q182" s="209"/>
      <c r="R182" s="209"/>
      <c r="S182" s="209"/>
      <c r="T182" s="210"/>
      <c r="AT182" s="211" t="s">
        <v>184</v>
      </c>
      <c r="AU182" s="211" t="s">
        <v>84</v>
      </c>
      <c r="AV182" s="12" t="s">
        <v>22</v>
      </c>
      <c r="AW182" s="12" t="s">
        <v>35</v>
      </c>
      <c r="AX182" s="12" t="s">
        <v>74</v>
      </c>
      <c r="AY182" s="211" t="s">
        <v>159</v>
      </c>
    </row>
    <row r="183" spans="2:65" s="12" customFormat="1" ht="11.25">
      <c r="B183" s="202"/>
      <c r="C183" s="203"/>
      <c r="D183" s="199" t="s">
        <v>184</v>
      </c>
      <c r="E183" s="204" t="s">
        <v>20</v>
      </c>
      <c r="F183" s="205" t="s">
        <v>2908</v>
      </c>
      <c r="G183" s="203"/>
      <c r="H183" s="204" t="s">
        <v>20</v>
      </c>
      <c r="I183" s="206"/>
      <c r="J183" s="203"/>
      <c r="K183" s="203"/>
      <c r="L183" s="207"/>
      <c r="M183" s="208"/>
      <c r="N183" s="209"/>
      <c r="O183" s="209"/>
      <c r="P183" s="209"/>
      <c r="Q183" s="209"/>
      <c r="R183" s="209"/>
      <c r="S183" s="209"/>
      <c r="T183" s="210"/>
      <c r="AT183" s="211" t="s">
        <v>184</v>
      </c>
      <c r="AU183" s="211" t="s">
        <v>84</v>
      </c>
      <c r="AV183" s="12" t="s">
        <v>22</v>
      </c>
      <c r="AW183" s="12" t="s">
        <v>35</v>
      </c>
      <c r="AX183" s="12" t="s">
        <v>74</v>
      </c>
      <c r="AY183" s="211" t="s">
        <v>159</v>
      </c>
    </row>
    <row r="184" spans="2:65" s="12" customFormat="1" ht="11.25">
      <c r="B184" s="202"/>
      <c r="C184" s="203"/>
      <c r="D184" s="199" t="s">
        <v>184</v>
      </c>
      <c r="E184" s="204" t="s">
        <v>20</v>
      </c>
      <c r="F184" s="205" t="s">
        <v>2909</v>
      </c>
      <c r="G184" s="203"/>
      <c r="H184" s="204" t="s">
        <v>20</v>
      </c>
      <c r="I184" s="206"/>
      <c r="J184" s="203"/>
      <c r="K184" s="203"/>
      <c r="L184" s="207"/>
      <c r="M184" s="208"/>
      <c r="N184" s="209"/>
      <c r="O184" s="209"/>
      <c r="P184" s="209"/>
      <c r="Q184" s="209"/>
      <c r="R184" s="209"/>
      <c r="S184" s="209"/>
      <c r="T184" s="210"/>
      <c r="AT184" s="211" t="s">
        <v>184</v>
      </c>
      <c r="AU184" s="211" t="s">
        <v>84</v>
      </c>
      <c r="AV184" s="12" t="s">
        <v>22</v>
      </c>
      <c r="AW184" s="12" t="s">
        <v>35</v>
      </c>
      <c r="AX184" s="12" t="s">
        <v>74</v>
      </c>
      <c r="AY184" s="211" t="s">
        <v>159</v>
      </c>
    </row>
    <row r="185" spans="2:65" s="12" customFormat="1" ht="11.25">
      <c r="B185" s="202"/>
      <c r="C185" s="203"/>
      <c r="D185" s="199" t="s">
        <v>184</v>
      </c>
      <c r="E185" s="204" t="s">
        <v>20</v>
      </c>
      <c r="F185" s="205" t="s">
        <v>2910</v>
      </c>
      <c r="G185" s="203"/>
      <c r="H185" s="204" t="s">
        <v>20</v>
      </c>
      <c r="I185" s="206"/>
      <c r="J185" s="203"/>
      <c r="K185" s="203"/>
      <c r="L185" s="207"/>
      <c r="M185" s="208"/>
      <c r="N185" s="209"/>
      <c r="O185" s="209"/>
      <c r="P185" s="209"/>
      <c r="Q185" s="209"/>
      <c r="R185" s="209"/>
      <c r="S185" s="209"/>
      <c r="T185" s="210"/>
      <c r="AT185" s="211" t="s">
        <v>184</v>
      </c>
      <c r="AU185" s="211" t="s">
        <v>84</v>
      </c>
      <c r="AV185" s="12" t="s">
        <v>22</v>
      </c>
      <c r="AW185" s="12" t="s">
        <v>35</v>
      </c>
      <c r="AX185" s="12" t="s">
        <v>74</v>
      </c>
      <c r="AY185" s="211" t="s">
        <v>159</v>
      </c>
    </row>
    <row r="186" spans="2:65" s="12" customFormat="1" ht="11.25">
      <c r="B186" s="202"/>
      <c r="C186" s="203"/>
      <c r="D186" s="199" t="s">
        <v>184</v>
      </c>
      <c r="E186" s="204" t="s">
        <v>20</v>
      </c>
      <c r="F186" s="205" t="s">
        <v>2911</v>
      </c>
      <c r="G186" s="203"/>
      <c r="H186" s="204" t="s">
        <v>20</v>
      </c>
      <c r="I186" s="206"/>
      <c r="J186" s="203"/>
      <c r="K186" s="203"/>
      <c r="L186" s="207"/>
      <c r="M186" s="208"/>
      <c r="N186" s="209"/>
      <c r="O186" s="209"/>
      <c r="P186" s="209"/>
      <c r="Q186" s="209"/>
      <c r="R186" s="209"/>
      <c r="S186" s="209"/>
      <c r="T186" s="210"/>
      <c r="AT186" s="211" t="s">
        <v>184</v>
      </c>
      <c r="AU186" s="211" t="s">
        <v>84</v>
      </c>
      <c r="AV186" s="12" t="s">
        <v>22</v>
      </c>
      <c r="AW186" s="12" t="s">
        <v>35</v>
      </c>
      <c r="AX186" s="12" t="s">
        <v>74</v>
      </c>
      <c r="AY186" s="211" t="s">
        <v>159</v>
      </c>
    </row>
    <row r="187" spans="2:65" s="12" customFormat="1" ht="11.25">
      <c r="B187" s="202"/>
      <c r="C187" s="203"/>
      <c r="D187" s="199" t="s">
        <v>184</v>
      </c>
      <c r="E187" s="204" t="s">
        <v>20</v>
      </c>
      <c r="F187" s="205" t="s">
        <v>2912</v>
      </c>
      <c r="G187" s="203"/>
      <c r="H187" s="204" t="s">
        <v>20</v>
      </c>
      <c r="I187" s="206"/>
      <c r="J187" s="203"/>
      <c r="K187" s="203"/>
      <c r="L187" s="207"/>
      <c r="M187" s="208"/>
      <c r="N187" s="209"/>
      <c r="O187" s="209"/>
      <c r="P187" s="209"/>
      <c r="Q187" s="209"/>
      <c r="R187" s="209"/>
      <c r="S187" s="209"/>
      <c r="T187" s="210"/>
      <c r="AT187" s="211" t="s">
        <v>184</v>
      </c>
      <c r="AU187" s="211" t="s">
        <v>84</v>
      </c>
      <c r="AV187" s="12" t="s">
        <v>22</v>
      </c>
      <c r="AW187" s="12" t="s">
        <v>35</v>
      </c>
      <c r="AX187" s="12" t="s">
        <v>74</v>
      </c>
      <c r="AY187" s="211" t="s">
        <v>159</v>
      </c>
    </row>
    <row r="188" spans="2:65" s="12" customFormat="1" ht="11.25">
      <c r="B188" s="202"/>
      <c r="C188" s="203"/>
      <c r="D188" s="199" t="s">
        <v>184</v>
      </c>
      <c r="E188" s="204" t="s">
        <v>20</v>
      </c>
      <c r="F188" s="205" t="s">
        <v>2913</v>
      </c>
      <c r="G188" s="203"/>
      <c r="H188" s="204" t="s">
        <v>20</v>
      </c>
      <c r="I188" s="206"/>
      <c r="J188" s="203"/>
      <c r="K188" s="203"/>
      <c r="L188" s="207"/>
      <c r="M188" s="208"/>
      <c r="N188" s="209"/>
      <c r="O188" s="209"/>
      <c r="P188" s="209"/>
      <c r="Q188" s="209"/>
      <c r="R188" s="209"/>
      <c r="S188" s="209"/>
      <c r="T188" s="210"/>
      <c r="AT188" s="211" t="s">
        <v>184</v>
      </c>
      <c r="AU188" s="211" t="s">
        <v>84</v>
      </c>
      <c r="AV188" s="12" t="s">
        <v>22</v>
      </c>
      <c r="AW188" s="12" t="s">
        <v>35</v>
      </c>
      <c r="AX188" s="12" t="s">
        <v>74</v>
      </c>
      <c r="AY188" s="211" t="s">
        <v>159</v>
      </c>
    </row>
    <row r="189" spans="2:65" s="12" customFormat="1" ht="11.25">
      <c r="B189" s="202"/>
      <c r="C189" s="203"/>
      <c r="D189" s="199" t="s">
        <v>184</v>
      </c>
      <c r="E189" s="204" t="s">
        <v>20</v>
      </c>
      <c r="F189" s="205" t="s">
        <v>2914</v>
      </c>
      <c r="G189" s="203"/>
      <c r="H189" s="204" t="s">
        <v>20</v>
      </c>
      <c r="I189" s="206"/>
      <c r="J189" s="203"/>
      <c r="K189" s="203"/>
      <c r="L189" s="207"/>
      <c r="M189" s="208"/>
      <c r="N189" s="209"/>
      <c r="O189" s="209"/>
      <c r="P189" s="209"/>
      <c r="Q189" s="209"/>
      <c r="R189" s="209"/>
      <c r="S189" s="209"/>
      <c r="T189" s="210"/>
      <c r="AT189" s="211" t="s">
        <v>184</v>
      </c>
      <c r="AU189" s="211" t="s">
        <v>84</v>
      </c>
      <c r="AV189" s="12" t="s">
        <v>22</v>
      </c>
      <c r="AW189" s="12" t="s">
        <v>35</v>
      </c>
      <c r="AX189" s="12" t="s">
        <v>74</v>
      </c>
      <c r="AY189" s="211" t="s">
        <v>159</v>
      </c>
    </row>
    <row r="190" spans="2:65" s="12" customFormat="1" ht="11.25">
      <c r="B190" s="202"/>
      <c r="C190" s="203"/>
      <c r="D190" s="199" t="s">
        <v>184</v>
      </c>
      <c r="E190" s="204" t="s">
        <v>20</v>
      </c>
      <c r="F190" s="205" t="s">
        <v>2915</v>
      </c>
      <c r="G190" s="203"/>
      <c r="H190" s="204" t="s">
        <v>20</v>
      </c>
      <c r="I190" s="206"/>
      <c r="J190" s="203"/>
      <c r="K190" s="203"/>
      <c r="L190" s="207"/>
      <c r="M190" s="208"/>
      <c r="N190" s="209"/>
      <c r="O190" s="209"/>
      <c r="P190" s="209"/>
      <c r="Q190" s="209"/>
      <c r="R190" s="209"/>
      <c r="S190" s="209"/>
      <c r="T190" s="210"/>
      <c r="AT190" s="211" t="s">
        <v>184</v>
      </c>
      <c r="AU190" s="211" t="s">
        <v>84</v>
      </c>
      <c r="AV190" s="12" t="s">
        <v>22</v>
      </c>
      <c r="AW190" s="12" t="s">
        <v>35</v>
      </c>
      <c r="AX190" s="12" t="s">
        <v>74</v>
      </c>
      <c r="AY190" s="211" t="s">
        <v>159</v>
      </c>
    </row>
    <row r="191" spans="2:65" s="12" customFormat="1" ht="11.25">
      <c r="B191" s="202"/>
      <c r="C191" s="203"/>
      <c r="D191" s="199" t="s">
        <v>184</v>
      </c>
      <c r="E191" s="204" t="s">
        <v>20</v>
      </c>
      <c r="F191" s="205" t="s">
        <v>2916</v>
      </c>
      <c r="G191" s="203"/>
      <c r="H191" s="204" t="s">
        <v>20</v>
      </c>
      <c r="I191" s="206"/>
      <c r="J191" s="203"/>
      <c r="K191" s="203"/>
      <c r="L191" s="207"/>
      <c r="M191" s="208"/>
      <c r="N191" s="209"/>
      <c r="O191" s="209"/>
      <c r="P191" s="209"/>
      <c r="Q191" s="209"/>
      <c r="R191" s="209"/>
      <c r="S191" s="209"/>
      <c r="T191" s="210"/>
      <c r="AT191" s="211" t="s">
        <v>184</v>
      </c>
      <c r="AU191" s="211" t="s">
        <v>84</v>
      </c>
      <c r="AV191" s="12" t="s">
        <v>22</v>
      </c>
      <c r="AW191" s="12" t="s">
        <v>35</v>
      </c>
      <c r="AX191" s="12" t="s">
        <v>74</v>
      </c>
      <c r="AY191" s="211" t="s">
        <v>159</v>
      </c>
    </row>
    <row r="192" spans="2:65" s="12" customFormat="1" ht="11.25">
      <c r="B192" s="202"/>
      <c r="C192" s="203"/>
      <c r="D192" s="199" t="s">
        <v>184</v>
      </c>
      <c r="E192" s="204" t="s">
        <v>20</v>
      </c>
      <c r="F192" s="205" t="s">
        <v>2917</v>
      </c>
      <c r="G192" s="203"/>
      <c r="H192" s="204" t="s">
        <v>20</v>
      </c>
      <c r="I192" s="206"/>
      <c r="J192" s="203"/>
      <c r="K192" s="203"/>
      <c r="L192" s="207"/>
      <c r="M192" s="208"/>
      <c r="N192" s="209"/>
      <c r="O192" s="209"/>
      <c r="P192" s="209"/>
      <c r="Q192" s="209"/>
      <c r="R192" s="209"/>
      <c r="S192" s="209"/>
      <c r="T192" s="210"/>
      <c r="AT192" s="211" t="s">
        <v>184</v>
      </c>
      <c r="AU192" s="211" t="s">
        <v>84</v>
      </c>
      <c r="AV192" s="12" t="s">
        <v>22</v>
      </c>
      <c r="AW192" s="12" t="s">
        <v>35</v>
      </c>
      <c r="AX192" s="12" t="s">
        <v>74</v>
      </c>
      <c r="AY192" s="211" t="s">
        <v>159</v>
      </c>
    </row>
    <row r="193" spans="2:65" s="12" customFormat="1" ht="11.25">
      <c r="B193" s="202"/>
      <c r="C193" s="203"/>
      <c r="D193" s="199" t="s">
        <v>184</v>
      </c>
      <c r="E193" s="204" t="s">
        <v>20</v>
      </c>
      <c r="F193" s="205" t="s">
        <v>2918</v>
      </c>
      <c r="G193" s="203"/>
      <c r="H193" s="204" t="s">
        <v>20</v>
      </c>
      <c r="I193" s="206"/>
      <c r="J193" s="203"/>
      <c r="K193" s="203"/>
      <c r="L193" s="207"/>
      <c r="M193" s="208"/>
      <c r="N193" s="209"/>
      <c r="O193" s="209"/>
      <c r="P193" s="209"/>
      <c r="Q193" s="209"/>
      <c r="R193" s="209"/>
      <c r="S193" s="209"/>
      <c r="T193" s="210"/>
      <c r="AT193" s="211" t="s">
        <v>184</v>
      </c>
      <c r="AU193" s="211" t="s">
        <v>84</v>
      </c>
      <c r="AV193" s="12" t="s">
        <v>22</v>
      </c>
      <c r="AW193" s="12" t="s">
        <v>35</v>
      </c>
      <c r="AX193" s="12" t="s">
        <v>74</v>
      </c>
      <c r="AY193" s="211" t="s">
        <v>159</v>
      </c>
    </row>
    <row r="194" spans="2:65" s="12" customFormat="1" ht="11.25">
      <c r="B194" s="202"/>
      <c r="C194" s="203"/>
      <c r="D194" s="199" t="s">
        <v>184</v>
      </c>
      <c r="E194" s="204" t="s">
        <v>20</v>
      </c>
      <c r="F194" s="205" t="s">
        <v>2919</v>
      </c>
      <c r="G194" s="203"/>
      <c r="H194" s="204" t="s">
        <v>20</v>
      </c>
      <c r="I194" s="206"/>
      <c r="J194" s="203"/>
      <c r="K194" s="203"/>
      <c r="L194" s="207"/>
      <c r="M194" s="208"/>
      <c r="N194" s="209"/>
      <c r="O194" s="209"/>
      <c r="P194" s="209"/>
      <c r="Q194" s="209"/>
      <c r="R194" s="209"/>
      <c r="S194" s="209"/>
      <c r="T194" s="210"/>
      <c r="AT194" s="211" t="s">
        <v>184</v>
      </c>
      <c r="AU194" s="211" t="s">
        <v>84</v>
      </c>
      <c r="AV194" s="12" t="s">
        <v>22</v>
      </c>
      <c r="AW194" s="12" t="s">
        <v>35</v>
      </c>
      <c r="AX194" s="12" t="s">
        <v>74</v>
      </c>
      <c r="AY194" s="211" t="s">
        <v>159</v>
      </c>
    </row>
    <row r="195" spans="2:65" s="12" customFormat="1" ht="11.25">
      <c r="B195" s="202"/>
      <c r="C195" s="203"/>
      <c r="D195" s="199" t="s">
        <v>184</v>
      </c>
      <c r="E195" s="204" t="s">
        <v>20</v>
      </c>
      <c r="F195" s="205" t="s">
        <v>3007</v>
      </c>
      <c r="G195" s="203"/>
      <c r="H195" s="204" t="s">
        <v>20</v>
      </c>
      <c r="I195" s="206"/>
      <c r="J195" s="203"/>
      <c r="K195" s="203"/>
      <c r="L195" s="207"/>
      <c r="M195" s="208"/>
      <c r="N195" s="209"/>
      <c r="O195" s="209"/>
      <c r="P195" s="209"/>
      <c r="Q195" s="209"/>
      <c r="R195" s="209"/>
      <c r="S195" s="209"/>
      <c r="T195" s="210"/>
      <c r="AT195" s="211" t="s">
        <v>184</v>
      </c>
      <c r="AU195" s="211" t="s">
        <v>84</v>
      </c>
      <c r="AV195" s="12" t="s">
        <v>22</v>
      </c>
      <c r="AW195" s="12" t="s">
        <v>35</v>
      </c>
      <c r="AX195" s="12" t="s">
        <v>74</v>
      </c>
      <c r="AY195" s="211" t="s">
        <v>159</v>
      </c>
    </row>
    <row r="196" spans="2:65" s="12" customFormat="1" ht="11.25">
      <c r="B196" s="202"/>
      <c r="C196" s="203"/>
      <c r="D196" s="199" t="s">
        <v>184</v>
      </c>
      <c r="E196" s="204" t="s">
        <v>20</v>
      </c>
      <c r="F196" s="205" t="s">
        <v>2967</v>
      </c>
      <c r="G196" s="203"/>
      <c r="H196" s="204" t="s">
        <v>20</v>
      </c>
      <c r="I196" s="206"/>
      <c r="J196" s="203"/>
      <c r="K196" s="203"/>
      <c r="L196" s="207"/>
      <c r="M196" s="208"/>
      <c r="N196" s="209"/>
      <c r="O196" s="209"/>
      <c r="P196" s="209"/>
      <c r="Q196" s="209"/>
      <c r="R196" s="209"/>
      <c r="S196" s="209"/>
      <c r="T196" s="210"/>
      <c r="AT196" s="211" t="s">
        <v>184</v>
      </c>
      <c r="AU196" s="211" t="s">
        <v>84</v>
      </c>
      <c r="AV196" s="12" t="s">
        <v>22</v>
      </c>
      <c r="AW196" s="12" t="s">
        <v>35</v>
      </c>
      <c r="AX196" s="12" t="s">
        <v>74</v>
      </c>
      <c r="AY196" s="211" t="s">
        <v>159</v>
      </c>
    </row>
    <row r="197" spans="2:65" s="12" customFormat="1" ht="11.25">
      <c r="B197" s="202"/>
      <c r="C197" s="203"/>
      <c r="D197" s="199" t="s">
        <v>184</v>
      </c>
      <c r="E197" s="204" t="s">
        <v>20</v>
      </c>
      <c r="F197" s="205" t="s">
        <v>1121</v>
      </c>
      <c r="G197" s="203"/>
      <c r="H197" s="204" t="s">
        <v>20</v>
      </c>
      <c r="I197" s="206"/>
      <c r="J197" s="203"/>
      <c r="K197" s="203"/>
      <c r="L197" s="207"/>
      <c r="M197" s="208"/>
      <c r="N197" s="209"/>
      <c r="O197" s="209"/>
      <c r="P197" s="209"/>
      <c r="Q197" s="209"/>
      <c r="R197" s="209"/>
      <c r="S197" s="209"/>
      <c r="T197" s="210"/>
      <c r="AT197" s="211" t="s">
        <v>184</v>
      </c>
      <c r="AU197" s="211" t="s">
        <v>84</v>
      </c>
      <c r="AV197" s="12" t="s">
        <v>22</v>
      </c>
      <c r="AW197" s="12" t="s">
        <v>35</v>
      </c>
      <c r="AX197" s="12" t="s">
        <v>74</v>
      </c>
      <c r="AY197" s="211" t="s">
        <v>159</v>
      </c>
    </row>
    <row r="198" spans="2:65" s="13" customFormat="1" ht="11.25">
      <c r="B198" s="212"/>
      <c r="C198" s="213"/>
      <c r="D198" s="199" t="s">
        <v>184</v>
      </c>
      <c r="E198" s="214" t="s">
        <v>20</v>
      </c>
      <c r="F198" s="215" t="s">
        <v>22</v>
      </c>
      <c r="G198" s="213"/>
      <c r="H198" s="216">
        <v>1</v>
      </c>
      <c r="I198" s="217"/>
      <c r="J198" s="213"/>
      <c r="K198" s="213"/>
      <c r="L198" s="218"/>
      <c r="M198" s="219"/>
      <c r="N198" s="220"/>
      <c r="O198" s="220"/>
      <c r="P198" s="220"/>
      <c r="Q198" s="220"/>
      <c r="R198" s="220"/>
      <c r="S198" s="220"/>
      <c r="T198" s="221"/>
      <c r="AT198" s="222" t="s">
        <v>184</v>
      </c>
      <c r="AU198" s="222" t="s">
        <v>84</v>
      </c>
      <c r="AV198" s="13" t="s">
        <v>84</v>
      </c>
      <c r="AW198" s="13" t="s">
        <v>35</v>
      </c>
      <c r="AX198" s="13" t="s">
        <v>22</v>
      </c>
      <c r="AY198" s="222" t="s">
        <v>159</v>
      </c>
    </row>
    <row r="199" spans="2:65" s="11" customFormat="1" ht="22.9" customHeight="1">
      <c r="B199" s="170"/>
      <c r="C199" s="171"/>
      <c r="D199" s="172" t="s">
        <v>73</v>
      </c>
      <c r="E199" s="184" t="s">
        <v>1065</v>
      </c>
      <c r="F199" s="184" t="s">
        <v>2922</v>
      </c>
      <c r="G199" s="171"/>
      <c r="H199" s="171"/>
      <c r="I199" s="174"/>
      <c r="J199" s="185">
        <f>BK199</f>
        <v>0</v>
      </c>
      <c r="K199" s="171"/>
      <c r="L199" s="176"/>
      <c r="M199" s="177"/>
      <c r="N199" s="178"/>
      <c r="O199" s="178"/>
      <c r="P199" s="179">
        <f>SUM(P200:P201)</f>
        <v>0</v>
      </c>
      <c r="Q199" s="178"/>
      <c r="R199" s="179">
        <f>SUM(R200:R201)</f>
        <v>0</v>
      </c>
      <c r="S199" s="178"/>
      <c r="T199" s="180">
        <f>SUM(T200:T201)</f>
        <v>0</v>
      </c>
      <c r="AR199" s="181" t="s">
        <v>22</v>
      </c>
      <c r="AT199" s="182" t="s">
        <v>73</v>
      </c>
      <c r="AU199" s="182" t="s">
        <v>22</v>
      </c>
      <c r="AY199" s="181" t="s">
        <v>159</v>
      </c>
      <c r="BK199" s="183">
        <f>SUM(BK200:BK201)</f>
        <v>0</v>
      </c>
    </row>
    <row r="200" spans="2:65" s="1" customFormat="1" ht="16.5" customHeight="1">
      <c r="B200" s="35"/>
      <c r="C200" s="186" t="s">
        <v>566</v>
      </c>
      <c r="D200" s="186" t="s">
        <v>162</v>
      </c>
      <c r="E200" s="187" t="s">
        <v>2923</v>
      </c>
      <c r="F200" s="188" t="s">
        <v>2924</v>
      </c>
      <c r="G200" s="189" t="s">
        <v>1004</v>
      </c>
      <c r="H200" s="190">
        <v>1</v>
      </c>
      <c r="I200" s="191"/>
      <c r="J200" s="192">
        <f>ROUND(I200*H200,2)</f>
        <v>0</v>
      </c>
      <c r="K200" s="188" t="s">
        <v>20</v>
      </c>
      <c r="L200" s="39"/>
      <c r="M200" s="193" t="s">
        <v>20</v>
      </c>
      <c r="N200" s="194" t="s">
        <v>45</v>
      </c>
      <c r="O200" s="64"/>
      <c r="P200" s="195">
        <f>O200*H200</f>
        <v>0</v>
      </c>
      <c r="Q200" s="195">
        <v>0</v>
      </c>
      <c r="R200" s="195">
        <f>Q200*H200</f>
        <v>0</v>
      </c>
      <c r="S200" s="195">
        <v>0</v>
      </c>
      <c r="T200" s="196">
        <f>S200*H200</f>
        <v>0</v>
      </c>
      <c r="AR200" s="197" t="s">
        <v>164</v>
      </c>
      <c r="AT200" s="197" t="s">
        <v>162</v>
      </c>
      <c r="AU200" s="197" t="s">
        <v>84</v>
      </c>
      <c r="AY200" s="18" t="s">
        <v>159</v>
      </c>
      <c r="BE200" s="198">
        <f>IF(N200="základní",J200,0)</f>
        <v>0</v>
      </c>
      <c r="BF200" s="198">
        <f>IF(N200="snížená",J200,0)</f>
        <v>0</v>
      </c>
      <c r="BG200" s="198">
        <f>IF(N200="zákl. přenesená",J200,0)</f>
        <v>0</v>
      </c>
      <c r="BH200" s="198">
        <f>IF(N200="sníž. přenesená",J200,0)</f>
        <v>0</v>
      </c>
      <c r="BI200" s="198">
        <f>IF(N200="nulová",J200,0)</f>
        <v>0</v>
      </c>
      <c r="BJ200" s="18" t="s">
        <v>22</v>
      </c>
      <c r="BK200" s="198">
        <f>ROUND(I200*H200,2)</f>
        <v>0</v>
      </c>
      <c r="BL200" s="18" t="s">
        <v>164</v>
      </c>
      <c r="BM200" s="197" t="s">
        <v>2925</v>
      </c>
    </row>
    <row r="201" spans="2:65" s="1" customFormat="1" ht="11.25">
      <c r="B201" s="35"/>
      <c r="C201" s="36"/>
      <c r="D201" s="199" t="s">
        <v>166</v>
      </c>
      <c r="E201" s="36"/>
      <c r="F201" s="200" t="s">
        <v>2924</v>
      </c>
      <c r="G201" s="36"/>
      <c r="H201" s="36"/>
      <c r="I201" s="115"/>
      <c r="J201" s="36"/>
      <c r="K201" s="36"/>
      <c r="L201" s="39"/>
      <c r="M201" s="201"/>
      <c r="N201" s="64"/>
      <c r="O201" s="64"/>
      <c r="P201" s="64"/>
      <c r="Q201" s="64"/>
      <c r="R201" s="64"/>
      <c r="S201" s="64"/>
      <c r="T201" s="65"/>
      <c r="AT201" s="18" t="s">
        <v>166</v>
      </c>
      <c r="AU201" s="18" t="s">
        <v>84</v>
      </c>
    </row>
    <row r="202" spans="2:65" s="11" customFormat="1" ht="22.9" customHeight="1">
      <c r="B202" s="170"/>
      <c r="C202" s="171"/>
      <c r="D202" s="172" t="s">
        <v>73</v>
      </c>
      <c r="E202" s="184" t="s">
        <v>1084</v>
      </c>
      <c r="F202" s="184" t="s">
        <v>1201</v>
      </c>
      <c r="G202" s="171"/>
      <c r="H202" s="171"/>
      <c r="I202" s="174"/>
      <c r="J202" s="185">
        <f>BK202</f>
        <v>0</v>
      </c>
      <c r="K202" s="171"/>
      <c r="L202" s="176"/>
      <c r="M202" s="177"/>
      <c r="N202" s="178"/>
      <c r="O202" s="178"/>
      <c r="P202" s="179">
        <f>SUM(P203:P204)</f>
        <v>0</v>
      </c>
      <c r="Q202" s="178"/>
      <c r="R202" s="179">
        <f>SUM(R203:R204)</f>
        <v>0</v>
      </c>
      <c r="S202" s="178"/>
      <c r="T202" s="180">
        <f>SUM(T203:T204)</f>
        <v>0</v>
      </c>
      <c r="AR202" s="181" t="s">
        <v>22</v>
      </c>
      <c r="AT202" s="182" t="s">
        <v>73</v>
      </c>
      <c r="AU202" s="182" t="s">
        <v>22</v>
      </c>
      <c r="AY202" s="181" t="s">
        <v>159</v>
      </c>
      <c r="BK202" s="183">
        <f>SUM(BK203:BK204)</f>
        <v>0</v>
      </c>
    </row>
    <row r="203" spans="2:65" s="1" customFormat="1" ht="16.5" customHeight="1">
      <c r="B203" s="35"/>
      <c r="C203" s="186" t="s">
        <v>574</v>
      </c>
      <c r="D203" s="186" t="s">
        <v>162</v>
      </c>
      <c r="E203" s="187" t="s">
        <v>2926</v>
      </c>
      <c r="F203" s="188" t="s">
        <v>2927</v>
      </c>
      <c r="G203" s="189" t="s">
        <v>669</v>
      </c>
      <c r="H203" s="190">
        <v>3.5000000000000003E-2</v>
      </c>
      <c r="I203" s="191"/>
      <c r="J203" s="192">
        <f>ROUND(I203*H203,2)</f>
        <v>0</v>
      </c>
      <c r="K203" s="188" t="s">
        <v>194</v>
      </c>
      <c r="L203" s="39"/>
      <c r="M203" s="193" t="s">
        <v>20</v>
      </c>
      <c r="N203" s="194" t="s">
        <v>45</v>
      </c>
      <c r="O203" s="64"/>
      <c r="P203" s="195">
        <f>O203*H203</f>
        <v>0</v>
      </c>
      <c r="Q203" s="195">
        <v>0</v>
      </c>
      <c r="R203" s="195">
        <f>Q203*H203</f>
        <v>0</v>
      </c>
      <c r="S203" s="195">
        <v>0</v>
      </c>
      <c r="T203" s="196">
        <f>S203*H203</f>
        <v>0</v>
      </c>
      <c r="AR203" s="197" t="s">
        <v>164</v>
      </c>
      <c r="AT203" s="197" t="s">
        <v>162</v>
      </c>
      <c r="AU203" s="197" t="s">
        <v>84</v>
      </c>
      <c r="AY203" s="18" t="s">
        <v>159</v>
      </c>
      <c r="BE203" s="198">
        <f>IF(N203="základní",J203,0)</f>
        <v>0</v>
      </c>
      <c r="BF203" s="198">
        <f>IF(N203="snížená",J203,0)</f>
        <v>0</v>
      </c>
      <c r="BG203" s="198">
        <f>IF(N203="zákl. přenesená",J203,0)</f>
        <v>0</v>
      </c>
      <c r="BH203" s="198">
        <f>IF(N203="sníž. přenesená",J203,0)</f>
        <v>0</v>
      </c>
      <c r="BI203" s="198">
        <f>IF(N203="nulová",J203,0)</f>
        <v>0</v>
      </c>
      <c r="BJ203" s="18" t="s">
        <v>22</v>
      </c>
      <c r="BK203" s="198">
        <f>ROUND(I203*H203,2)</f>
        <v>0</v>
      </c>
      <c r="BL203" s="18" t="s">
        <v>164</v>
      </c>
      <c r="BM203" s="197" t="s">
        <v>2928</v>
      </c>
    </row>
    <row r="204" spans="2:65" s="1" customFormat="1" ht="19.5">
      <c r="B204" s="35"/>
      <c r="C204" s="36"/>
      <c r="D204" s="199" t="s">
        <v>166</v>
      </c>
      <c r="E204" s="36"/>
      <c r="F204" s="200" t="s">
        <v>2929</v>
      </c>
      <c r="G204" s="36"/>
      <c r="H204" s="36"/>
      <c r="I204" s="115"/>
      <c r="J204" s="36"/>
      <c r="K204" s="36"/>
      <c r="L204" s="39"/>
      <c r="M204" s="201"/>
      <c r="N204" s="64"/>
      <c r="O204" s="64"/>
      <c r="P204" s="64"/>
      <c r="Q204" s="64"/>
      <c r="R204" s="64"/>
      <c r="S204" s="64"/>
      <c r="T204" s="65"/>
      <c r="AT204" s="18" t="s">
        <v>166</v>
      </c>
      <c r="AU204" s="18" t="s">
        <v>84</v>
      </c>
    </row>
    <row r="205" spans="2:65" s="11" customFormat="1" ht="22.9" customHeight="1">
      <c r="B205" s="170"/>
      <c r="C205" s="171"/>
      <c r="D205" s="172" t="s">
        <v>73</v>
      </c>
      <c r="E205" s="184" t="s">
        <v>162</v>
      </c>
      <c r="F205" s="184" t="s">
        <v>1207</v>
      </c>
      <c r="G205" s="171"/>
      <c r="H205" s="171"/>
      <c r="I205" s="174"/>
      <c r="J205" s="185">
        <f>BK205</f>
        <v>0</v>
      </c>
      <c r="K205" s="171"/>
      <c r="L205" s="176"/>
      <c r="M205" s="177"/>
      <c r="N205" s="178"/>
      <c r="O205" s="178"/>
      <c r="P205" s="179">
        <f>SUM(P206:P220)</f>
        <v>0</v>
      </c>
      <c r="Q205" s="178"/>
      <c r="R205" s="179">
        <f>SUM(R206:R220)</f>
        <v>76.363</v>
      </c>
      <c r="S205" s="178"/>
      <c r="T205" s="180">
        <f>SUM(T206:T220)</f>
        <v>0</v>
      </c>
      <c r="AR205" s="181" t="s">
        <v>22</v>
      </c>
      <c r="AT205" s="182" t="s">
        <v>73</v>
      </c>
      <c r="AU205" s="182" t="s">
        <v>22</v>
      </c>
      <c r="AY205" s="181" t="s">
        <v>159</v>
      </c>
      <c r="BK205" s="183">
        <f>SUM(BK206:BK220)</f>
        <v>0</v>
      </c>
    </row>
    <row r="206" spans="2:65" s="1" customFormat="1" ht="16.5" customHeight="1">
      <c r="B206" s="35"/>
      <c r="C206" s="186" t="s">
        <v>582</v>
      </c>
      <c r="D206" s="186" t="s">
        <v>162</v>
      </c>
      <c r="E206" s="187" t="s">
        <v>674</v>
      </c>
      <c r="F206" s="188" t="s">
        <v>675</v>
      </c>
      <c r="G206" s="189" t="s">
        <v>182</v>
      </c>
      <c r="H206" s="190">
        <v>37.176000000000002</v>
      </c>
      <c r="I206" s="191"/>
      <c r="J206" s="192">
        <f>ROUND(I206*H206,2)</f>
        <v>0</v>
      </c>
      <c r="K206" s="188" t="s">
        <v>194</v>
      </c>
      <c r="L206" s="39"/>
      <c r="M206" s="193" t="s">
        <v>20</v>
      </c>
      <c r="N206" s="194" t="s">
        <v>45</v>
      </c>
      <c r="O206" s="64"/>
      <c r="P206" s="195">
        <f>O206*H206</f>
        <v>0</v>
      </c>
      <c r="Q206" s="195">
        <v>0</v>
      </c>
      <c r="R206" s="195">
        <f>Q206*H206</f>
        <v>0</v>
      </c>
      <c r="S206" s="195">
        <v>0</v>
      </c>
      <c r="T206" s="196">
        <f>S206*H206</f>
        <v>0</v>
      </c>
      <c r="AR206" s="197" t="s">
        <v>164</v>
      </c>
      <c r="AT206" s="197" t="s">
        <v>162</v>
      </c>
      <c r="AU206" s="197" t="s">
        <v>84</v>
      </c>
      <c r="AY206" s="18" t="s">
        <v>159</v>
      </c>
      <c r="BE206" s="198">
        <f>IF(N206="základní",J206,0)</f>
        <v>0</v>
      </c>
      <c r="BF206" s="198">
        <f>IF(N206="snížená",J206,0)</f>
        <v>0</v>
      </c>
      <c r="BG206" s="198">
        <f>IF(N206="zákl. přenesená",J206,0)</f>
        <v>0</v>
      </c>
      <c r="BH206" s="198">
        <f>IF(N206="sníž. přenesená",J206,0)</f>
        <v>0</v>
      </c>
      <c r="BI206" s="198">
        <f>IF(N206="nulová",J206,0)</f>
        <v>0</v>
      </c>
      <c r="BJ206" s="18" t="s">
        <v>22</v>
      </c>
      <c r="BK206" s="198">
        <f>ROUND(I206*H206,2)</f>
        <v>0</v>
      </c>
      <c r="BL206" s="18" t="s">
        <v>164</v>
      </c>
      <c r="BM206" s="197" t="s">
        <v>2930</v>
      </c>
    </row>
    <row r="207" spans="2:65" s="1" customFormat="1" ht="19.5">
      <c r="B207" s="35"/>
      <c r="C207" s="36"/>
      <c r="D207" s="199" t="s">
        <v>166</v>
      </c>
      <c r="E207" s="36"/>
      <c r="F207" s="200" t="s">
        <v>677</v>
      </c>
      <c r="G207" s="36"/>
      <c r="H207" s="36"/>
      <c r="I207" s="115"/>
      <c r="J207" s="36"/>
      <c r="K207" s="36"/>
      <c r="L207" s="39"/>
      <c r="M207" s="201"/>
      <c r="N207" s="64"/>
      <c r="O207" s="64"/>
      <c r="P207" s="64"/>
      <c r="Q207" s="64"/>
      <c r="R207" s="64"/>
      <c r="S207" s="64"/>
      <c r="T207" s="65"/>
      <c r="AT207" s="18" t="s">
        <v>166</v>
      </c>
      <c r="AU207" s="18" t="s">
        <v>84</v>
      </c>
    </row>
    <row r="208" spans="2:65" s="13" customFormat="1" ht="11.25">
      <c r="B208" s="212"/>
      <c r="C208" s="213"/>
      <c r="D208" s="199" t="s">
        <v>184</v>
      </c>
      <c r="E208" s="214" t="s">
        <v>20</v>
      </c>
      <c r="F208" s="215" t="s">
        <v>2931</v>
      </c>
      <c r="G208" s="213"/>
      <c r="H208" s="216">
        <v>50.176000000000002</v>
      </c>
      <c r="I208" s="217"/>
      <c r="J208" s="213"/>
      <c r="K208" s="213"/>
      <c r="L208" s="218"/>
      <c r="M208" s="219"/>
      <c r="N208" s="220"/>
      <c r="O208" s="220"/>
      <c r="P208" s="220"/>
      <c r="Q208" s="220"/>
      <c r="R208" s="220"/>
      <c r="S208" s="220"/>
      <c r="T208" s="221"/>
      <c r="AT208" s="222" t="s">
        <v>184</v>
      </c>
      <c r="AU208" s="222" t="s">
        <v>84</v>
      </c>
      <c r="AV208" s="13" t="s">
        <v>84</v>
      </c>
      <c r="AW208" s="13" t="s">
        <v>35</v>
      </c>
      <c r="AX208" s="13" t="s">
        <v>74</v>
      </c>
      <c r="AY208" s="222" t="s">
        <v>159</v>
      </c>
    </row>
    <row r="209" spans="2:65" s="13" customFormat="1" ht="11.25">
      <c r="B209" s="212"/>
      <c r="C209" s="213"/>
      <c r="D209" s="199" t="s">
        <v>184</v>
      </c>
      <c r="E209" s="214" t="s">
        <v>20</v>
      </c>
      <c r="F209" s="215" t="s">
        <v>3008</v>
      </c>
      <c r="G209" s="213"/>
      <c r="H209" s="216">
        <v>-13</v>
      </c>
      <c r="I209" s="217"/>
      <c r="J209" s="213"/>
      <c r="K209" s="213"/>
      <c r="L209" s="218"/>
      <c r="M209" s="219"/>
      <c r="N209" s="220"/>
      <c r="O209" s="220"/>
      <c r="P209" s="220"/>
      <c r="Q209" s="220"/>
      <c r="R209" s="220"/>
      <c r="S209" s="220"/>
      <c r="T209" s="221"/>
      <c r="AT209" s="222" t="s">
        <v>184</v>
      </c>
      <c r="AU209" s="222" t="s">
        <v>84</v>
      </c>
      <c r="AV209" s="13" t="s">
        <v>84</v>
      </c>
      <c r="AW209" s="13" t="s">
        <v>35</v>
      </c>
      <c r="AX209" s="13" t="s">
        <v>74</v>
      </c>
      <c r="AY209" s="222" t="s">
        <v>159</v>
      </c>
    </row>
    <row r="210" spans="2:65" s="14" customFormat="1" ht="11.25">
      <c r="B210" s="223"/>
      <c r="C210" s="224"/>
      <c r="D210" s="199" t="s">
        <v>184</v>
      </c>
      <c r="E210" s="225" t="s">
        <v>2830</v>
      </c>
      <c r="F210" s="226" t="s">
        <v>223</v>
      </c>
      <c r="G210" s="224"/>
      <c r="H210" s="227">
        <v>37.176000000000002</v>
      </c>
      <c r="I210" s="228"/>
      <c r="J210" s="224"/>
      <c r="K210" s="224"/>
      <c r="L210" s="229"/>
      <c r="M210" s="230"/>
      <c r="N210" s="231"/>
      <c r="O210" s="231"/>
      <c r="P210" s="231"/>
      <c r="Q210" s="231"/>
      <c r="R210" s="231"/>
      <c r="S210" s="231"/>
      <c r="T210" s="232"/>
      <c r="AT210" s="233" t="s">
        <v>184</v>
      </c>
      <c r="AU210" s="233" t="s">
        <v>84</v>
      </c>
      <c r="AV210" s="14" t="s">
        <v>164</v>
      </c>
      <c r="AW210" s="14" t="s">
        <v>35</v>
      </c>
      <c r="AX210" s="14" t="s">
        <v>22</v>
      </c>
      <c r="AY210" s="233" t="s">
        <v>159</v>
      </c>
    </row>
    <row r="211" spans="2:65" s="1" customFormat="1" ht="16.5" customHeight="1">
      <c r="B211" s="35"/>
      <c r="C211" s="245" t="s">
        <v>589</v>
      </c>
      <c r="D211" s="245" t="s">
        <v>744</v>
      </c>
      <c r="E211" s="246" t="s">
        <v>1217</v>
      </c>
      <c r="F211" s="247" t="s">
        <v>1218</v>
      </c>
      <c r="G211" s="248" t="s">
        <v>669</v>
      </c>
      <c r="H211" s="249">
        <v>76.363</v>
      </c>
      <c r="I211" s="250"/>
      <c r="J211" s="251">
        <f>ROUND(I211*H211,2)</f>
        <v>0</v>
      </c>
      <c r="K211" s="247" t="s">
        <v>20</v>
      </c>
      <c r="L211" s="252"/>
      <c r="M211" s="253" t="s">
        <v>20</v>
      </c>
      <c r="N211" s="254" t="s">
        <v>45</v>
      </c>
      <c r="O211" s="64"/>
      <c r="P211" s="195">
        <f>O211*H211</f>
        <v>0</v>
      </c>
      <c r="Q211" s="195">
        <v>1</v>
      </c>
      <c r="R211" s="195">
        <f>Q211*H211</f>
        <v>76.363</v>
      </c>
      <c r="S211" s="195">
        <v>0</v>
      </c>
      <c r="T211" s="196">
        <f>S211*H211</f>
        <v>0</v>
      </c>
      <c r="AR211" s="197" t="s">
        <v>204</v>
      </c>
      <c r="AT211" s="197" t="s">
        <v>744</v>
      </c>
      <c r="AU211" s="197" t="s">
        <v>84</v>
      </c>
      <c r="AY211" s="18" t="s">
        <v>159</v>
      </c>
      <c r="BE211" s="198">
        <f>IF(N211="základní",J211,0)</f>
        <v>0</v>
      </c>
      <c r="BF211" s="198">
        <f>IF(N211="snížená",J211,0)</f>
        <v>0</v>
      </c>
      <c r="BG211" s="198">
        <f>IF(N211="zákl. přenesená",J211,0)</f>
        <v>0</v>
      </c>
      <c r="BH211" s="198">
        <f>IF(N211="sníž. přenesená",J211,0)</f>
        <v>0</v>
      </c>
      <c r="BI211" s="198">
        <f>IF(N211="nulová",J211,0)</f>
        <v>0</v>
      </c>
      <c r="BJ211" s="18" t="s">
        <v>22</v>
      </c>
      <c r="BK211" s="198">
        <f>ROUND(I211*H211,2)</f>
        <v>0</v>
      </c>
      <c r="BL211" s="18" t="s">
        <v>164</v>
      </c>
      <c r="BM211" s="197" t="s">
        <v>2933</v>
      </c>
    </row>
    <row r="212" spans="2:65" s="13" customFormat="1" ht="11.25">
      <c r="B212" s="212"/>
      <c r="C212" s="213"/>
      <c r="D212" s="199" t="s">
        <v>184</v>
      </c>
      <c r="E212" s="214" t="s">
        <v>20</v>
      </c>
      <c r="F212" s="215" t="s">
        <v>2934</v>
      </c>
      <c r="G212" s="213"/>
      <c r="H212" s="216">
        <v>76.363</v>
      </c>
      <c r="I212" s="217"/>
      <c r="J212" s="213"/>
      <c r="K212" s="213"/>
      <c r="L212" s="218"/>
      <c r="M212" s="219"/>
      <c r="N212" s="220"/>
      <c r="O212" s="220"/>
      <c r="P212" s="220"/>
      <c r="Q212" s="220"/>
      <c r="R212" s="220"/>
      <c r="S212" s="220"/>
      <c r="T212" s="221"/>
      <c r="AT212" s="222" t="s">
        <v>184</v>
      </c>
      <c r="AU212" s="222" t="s">
        <v>84</v>
      </c>
      <c r="AV212" s="13" t="s">
        <v>84</v>
      </c>
      <c r="AW212" s="13" t="s">
        <v>35</v>
      </c>
      <c r="AX212" s="13" t="s">
        <v>22</v>
      </c>
      <c r="AY212" s="222" t="s">
        <v>159</v>
      </c>
    </row>
    <row r="213" spans="2:65" s="1" customFormat="1" ht="16.5" customHeight="1">
      <c r="B213" s="35"/>
      <c r="C213" s="186" t="s">
        <v>595</v>
      </c>
      <c r="D213" s="186" t="s">
        <v>162</v>
      </c>
      <c r="E213" s="187" t="s">
        <v>609</v>
      </c>
      <c r="F213" s="188" t="s">
        <v>610</v>
      </c>
      <c r="G213" s="189" t="s">
        <v>182</v>
      </c>
      <c r="H213" s="190">
        <v>37.176000000000002</v>
      </c>
      <c r="I213" s="191"/>
      <c r="J213" s="192">
        <f>ROUND(I213*H213,2)</f>
        <v>0</v>
      </c>
      <c r="K213" s="188" t="s">
        <v>194</v>
      </c>
      <c r="L213" s="39"/>
      <c r="M213" s="193" t="s">
        <v>20</v>
      </c>
      <c r="N213" s="194" t="s">
        <v>45</v>
      </c>
      <c r="O213" s="64"/>
      <c r="P213" s="195">
        <f>O213*H213</f>
        <v>0</v>
      </c>
      <c r="Q213" s="195">
        <v>0</v>
      </c>
      <c r="R213" s="195">
        <f>Q213*H213</f>
        <v>0</v>
      </c>
      <c r="S213" s="195">
        <v>0</v>
      </c>
      <c r="T213" s="196">
        <f>S213*H213</f>
        <v>0</v>
      </c>
      <c r="AR213" s="197" t="s">
        <v>164</v>
      </c>
      <c r="AT213" s="197" t="s">
        <v>162</v>
      </c>
      <c r="AU213" s="197" t="s">
        <v>84</v>
      </c>
      <c r="AY213" s="18" t="s">
        <v>159</v>
      </c>
      <c r="BE213" s="198">
        <f>IF(N213="základní",J213,0)</f>
        <v>0</v>
      </c>
      <c r="BF213" s="198">
        <f>IF(N213="snížená",J213,0)</f>
        <v>0</v>
      </c>
      <c r="BG213" s="198">
        <f>IF(N213="zákl. přenesená",J213,0)</f>
        <v>0</v>
      </c>
      <c r="BH213" s="198">
        <f>IF(N213="sníž. přenesená",J213,0)</f>
        <v>0</v>
      </c>
      <c r="BI213" s="198">
        <f>IF(N213="nulová",J213,0)</f>
        <v>0</v>
      </c>
      <c r="BJ213" s="18" t="s">
        <v>22</v>
      </c>
      <c r="BK213" s="198">
        <f>ROUND(I213*H213,2)</f>
        <v>0</v>
      </c>
      <c r="BL213" s="18" t="s">
        <v>164</v>
      </c>
      <c r="BM213" s="197" t="s">
        <v>2935</v>
      </c>
    </row>
    <row r="214" spans="2:65" s="1" customFormat="1" ht="19.5">
      <c r="B214" s="35"/>
      <c r="C214" s="36"/>
      <c r="D214" s="199" t="s">
        <v>166</v>
      </c>
      <c r="E214" s="36"/>
      <c r="F214" s="200" t="s">
        <v>612</v>
      </c>
      <c r="G214" s="36"/>
      <c r="H214" s="36"/>
      <c r="I214" s="115"/>
      <c r="J214" s="36"/>
      <c r="K214" s="36"/>
      <c r="L214" s="39"/>
      <c r="M214" s="201"/>
      <c r="N214" s="64"/>
      <c r="O214" s="64"/>
      <c r="P214" s="64"/>
      <c r="Q214" s="64"/>
      <c r="R214" s="64"/>
      <c r="S214" s="64"/>
      <c r="T214" s="65"/>
      <c r="AT214" s="18" t="s">
        <v>166</v>
      </c>
      <c r="AU214" s="18" t="s">
        <v>84</v>
      </c>
    </row>
    <row r="215" spans="2:65" s="12" customFormat="1" ht="11.25">
      <c r="B215" s="202"/>
      <c r="C215" s="203"/>
      <c r="D215" s="199" t="s">
        <v>184</v>
      </c>
      <c r="E215" s="204" t="s">
        <v>20</v>
      </c>
      <c r="F215" s="205" t="s">
        <v>1223</v>
      </c>
      <c r="G215" s="203"/>
      <c r="H215" s="204" t="s">
        <v>20</v>
      </c>
      <c r="I215" s="206"/>
      <c r="J215" s="203"/>
      <c r="K215" s="203"/>
      <c r="L215" s="207"/>
      <c r="M215" s="208"/>
      <c r="N215" s="209"/>
      <c r="O215" s="209"/>
      <c r="P215" s="209"/>
      <c r="Q215" s="209"/>
      <c r="R215" s="209"/>
      <c r="S215" s="209"/>
      <c r="T215" s="210"/>
      <c r="AT215" s="211" t="s">
        <v>184</v>
      </c>
      <c r="AU215" s="211" t="s">
        <v>84</v>
      </c>
      <c r="AV215" s="12" t="s">
        <v>22</v>
      </c>
      <c r="AW215" s="12" t="s">
        <v>35</v>
      </c>
      <c r="AX215" s="12" t="s">
        <v>74</v>
      </c>
      <c r="AY215" s="211" t="s">
        <v>159</v>
      </c>
    </row>
    <row r="216" spans="2:65" s="13" customFormat="1" ht="11.25">
      <c r="B216" s="212"/>
      <c r="C216" s="213"/>
      <c r="D216" s="199" t="s">
        <v>184</v>
      </c>
      <c r="E216" s="214" t="s">
        <v>20</v>
      </c>
      <c r="F216" s="215" t="s">
        <v>2936</v>
      </c>
      <c r="G216" s="213"/>
      <c r="H216" s="216">
        <v>37.176000000000002</v>
      </c>
      <c r="I216" s="217"/>
      <c r="J216" s="213"/>
      <c r="K216" s="213"/>
      <c r="L216" s="218"/>
      <c r="M216" s="219"/>
      <c r="N216" s="220"/>
      <c r="O216" s="220"/>
      <c r="P216" s="220"/>
      <c r="Q216" s="220"/>
      <c r="R216" s="220"/>
      <c r="S216" s="220"/>
      <c r="T216" s="221"/>
      <c r="AT216" s="222" t="s">
        <v>184</v>
      </c>
      <c r="AU216" s="222" t="s">
        <v>84</v>
      </c>
      <c r="AV216" s="13" t="s">
        <v>84</v>
      </c>
      <c r="AW216" s="13" t="s">
        <v>35</v>
      </c>
      <c r="AX216" s="13" t="s">
        <v>22</v>
      </c>
      <c r="AY216" s="222" t="s">
        <v>159</v>
      </c>
    </row>
    <row r="217" spans="2:65" s="1" customFormat="1" ht="16.5" customHeight="1">
      <c r="B217" s="35"/>
      <c r="C217" s="186" t="s">
        <v>602</v>
      </c>
      <c r="D217" s="186" t="s">
        <v>162</v>
      </c>
      <c r="E217" s="187" t="s">
        <v>617</v>
      </c>
      <c r="F217" s="188" t="s">
        <v>618</v>
      </c>
      <c r="G217" s="189" t="s">
        <v>182</v>
      </c>
      <c r="H217" s="190">
        <v>37.176000000000002</v>
      </c>
      <c r="I217" s="191"/>
      <c r="J217" s="192">
        <f>ROUND(I217*H217,2)</f>
        <v>0</v>
      </c>
      <c r="K217" s="188" t="s">
        <v>194</v>
      </c>
      <c r="L217" s="39"/>
      <c r="M217" s="193" t="s">
        <v>20</v>
      </c>
      <c r="N217" s="194" t="s">
        <v>45</v>
      </c>
      <c r="O217" s="64"/>
      <c r="P217" s="195">
        <f>O217*H217</f>
        <v>0</v>
      </c>
      <c r="Q217" s="195">
        <v>0</v>
      </c>
      <c r="R217" s="195">
        <f>Q217*H217</f>
        <v>0</v>
      </c>
      <c r="S217" s="195">
        <v>0</v>
      </c>
      <c r="T217" s="196">
        <f>S217*H217</f>
        <v>0</v>
      </c>
      <c r="AR217" s="197" t="s">
        <v>164</v>
      </c>
      <c r="AT217" s="197" t="s">
        <v>162</v>
      </c>
      <c r="AU217" s="197" t="s">
        <v>84</v>
      </c>
      <c r="AY217" s="18" t="s">
        <v>159</v>
      </c>
      <c r="BE217" s="198">
        <f>IF(N217="základní",J217,0)</f>
        <v>0</v>
      </c>
      <c r="BF217" s="198">
        <f>IF(N217="snížená",J217,0)</f>
        <v>0</v>
      </c>
      <c r="BG217" s="198">
        <f>IF(N217="zákl. přenesená",J217,0)</f>
        <v>0</v>
      </c>
      <c r="BH217" s="198">
        <f>IF(N217="sníž. přenesená",J217,0)</f>
        <v>0</v>
      </c>
      <c r="BI217" s="198">
        <f>IF(N217="nulová",J217,0)</f>
        <v>0</v>
      </c>
      <c r="BJ217" s="18" t="s">
        <v>22</v>
      </c>
      <c r="BK217" s="198">
        <f>ROUND(I217*H217,2)</f>
        <v>0</v>
      </c>
      <c r="BL217" s="18" t="s">
        <v>164</v>
      </c>
      <c r="BM217" s="197" t="s">
        <v>2937</v>
      </c>
    </row>
    <row r="218" spans="2:65" s="1" customFormat="1" ht="11.25">
      <c r="B218" s="35"/>
      <c r="C218" s="36"/>
      <c r="D218" s="199" t="s">
        <v>166</v>
      </c>
      <c r="E218" s="36"/>
      <c r="F218" s="200" t="s">
        <v>620</v>
      </c>
      <c r="G218" s="36"/>
      <c r="H218" s="36"/>
      <c r="I218" s="115"/>
      <c r="J218" s="36"/>
      <c r="K218" s="36"/>
      <c r="L218" s="39"/>
      <c r="M218" s="201"/>
      <c r="N218" s="64"/>
      <c r="O218" s="64"/>
      <c r="P218" s="64"/>
      <c r="Q218" s="64"/>
      <c r="R218" s="64"/>
      <c r="S218" s="64"/>
      <c r="T218" s="65"/>
      <c r="AT218" s="18" t="s">
        <v>166</v>
      </c>
      <c r="AU218" s="18" t="s">
        <v>84</v>
      </c>
    </row>
    <row r="219" spans="2:65" s="12" customFormat="1" ht="11.25">
      <c r="B219" s="202"/>
      <c r="C219" s="203"/>
      <c r="D219" s="199" t="s">
        <v>184</v>
      </c>
      <c r="E219" s="204" t="s">
        <v>20</v>
      </c>
      <c r="F219" s="205" t="s">
        <v>1223</v>
      </c>
      <c r="G219" s="203"/>
      <c r="H219" s="204" t="s">
        <v>20</v>
      </c>
      <c r="I219" s="206"/>
      <c r="J219" s="203"/>
      <c r="K219" s="203"/>
      <c r="L219" s="207"/>
      <c r="M219" s="208"/>
      <c r="N219" s="209"/>
      <c r="O219" s="209"/>
      <c r="P219" s="209"/>
      <c r="Q219" s="209"/>
      <c r="R219" s="209"/>
      <c r="S219" s="209"/>
      <c r="T219" s="210"/>
      <c r="AT219" s="211" t="s">
        <v>184</v>
      </c>
      <c r="AU219" s="211" t="s">
        <v>84</v>
      </c>
      <c r="AV219" s="12" t="s">
        <v>22</v>
      </c>
      <c r="AW219" s="12" t="s">
        <v>35</v>
      </c>
      <c r="AX219" s="12" t="s">
        <v>74</v>
      </c>
      <c r="AY219" s="211" t="s">
        <v>159</v>
      </c>
    </row>
    <row r="220" spans="2:65" s="13" customFormat="1" ht="11.25">
      <c r="B220" s="212"/>
      <c r="C220" s="213"/>
      <c r="D220" s="199" t="s">
        <v>184</v>
      </c>
      <c r="E220" s="214" t="s">
        <v>20</v>
      </c>
      <c r="F220" s="215" t="s">
        <v>2936</v>
      </c>
      <c r="G220" s="213"/>
      <c r="H220" s="216">
        <v>37.176000000000002</v>
      </c>
      <c r="I220" s="217"/>
      <c r="J220" s="213"/>
      <c r="K220" s="213"/>
      <c r="L220" s="218"/>
      <c r="M220" s="256"/>
      <c r="N220" s="257"/>
      <c r="O220" s="257"/>
      <c r="P220" s="257"/>
      <c r="Q220" s="257"/>
      <c r="R220" s="257"/>
      <c r="S220" s="257"/>
      <c r="T220" s="258"/>
      <c r="AT220" s="222" t="s">
        <v>184</v>
      </c>
      <c r="AU220" s="222" t="s">
        <v>84</v>
      </c>
      <c r="AV220" s="13" t="s">
        <v>84</v>
      </c>
      <c r="AW220" s="13" t="s">
        <v>35</v>
      </c>
      <c r="AX220" s="13" t="s">
        <v>22</v>
      </c>
      <c r="AY220" s="222" t="s">
        <v>159</v>
      </c>
    </row>
    <row r="221" spans="2:65" s="1" customFormat="1" ht="6.95" customHeight="1">
      <c r="B221" s="47"/>
      <c r="C221" s="48"/>
      <c r="D221" s="48"/>
      <c r="E221" s="48"/>
      <c r="F221" s="48"/>
      <c r="G221" s="48"/>
      <c r="H221" s="48"/>
      <c r="I221" s="138"/>
      <c r="J221" s="48"/>
      <c r="K221" s="48"/>
      <c r="L221" s="39"/>
    </row>
  </sheetData>
  <sheetProtection algorithmName="SHA-512" hashValue="7wKLwR947KdoxtsS6EMQjiTYcP+lRC9mkSKravYjrPeQn62Fq6m9Bws/YVQ2+dmNPQHWiwWMlPdo0zqmG47Huw==" saltValue="oBWJzHQdPSSvlphIqxxkeEm86cti9AartWXIGw8CsKNc8KV/9a7g6IBJrQ60ivXWcwyd4N5mfWUzgsK4HKFGpw==" spinCount="100000" sheet="1" objects="1" scenarios="1" formatColumns="0" formatRows="0" autoFilter="0"/>
  <autoFilter ref="C91:K220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43"/>
  <sheetViews>
    <sheetView showGridLines="0" topLeftCell="A10" workbookViewId="0">
      <selection activeCell="W29" sqref="W29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9" width="20.1640625" style="108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354"/>
      <c r="M2" s="354"/>
      <c r="N2" s="354"/>
      <c r="O2" s="354"/>
      <c r="P2" s="354"/>
      <c r="Q2" s="354"/>
      <c r="R2" s="354"/>
      <c r="S2" s="354"/>
      <c r="T2" s="354"/>
      <c r="U2" s="354"/>
      <c r="V2" s="354"/>
      <c r="AT2" s="18" t="s">
        <v>117</v>
      </c>
      <c r="AZ2" s="264" t="s">
        <v>2816</v>
      </c>
      <c r="BA2" s="264" t="s">
        <v>2817</v>
      </c>
      <c r="BB2" s="264" t="s">
        <v>20</v>
      </c>
      <c r="BC2" s="264" t="s">
        <v>3009</v>
      </c>
      <c r="BD2" s="264" t="s">
        <v>84</v>
      </c>
    </row>
    <row r="3" spans="2:56" ht="6.95" customHeight="1">
      <c r="B3" s="109"/>
      <c r="C3" s="110"/>
      <c r="D3" s="110"/>
      <c r="E3" s="110"/>
      <c r="F3" s="110"/>
      <c r="G3" s="110"/>
      <c r="H3" s="110"/>
      <c r="I3" s="111"/>
      <c r="J3" s="110"/>
      <c r="K3" s="110"/>
      <c r="L3" s="21"/>
      <c r="AT3" s="18" t="s">
        <v>84</v>
      </c>
      <c r="AZ3" s="264" t="s">
        <v>2819</v>
      </c>
      <c r="BA3" s="264" t="s">
        <v>2820</v>
      </c>
      <c r="BB3" s="264" t="s">
        <v>20</v>
      </c>
      <c r="BC3" s="264" t="s">
        <v>3010</v>
      </c>
      <c r="BD3" s="264" t="s">
        <v>84</v>
      </c>
    </row>
    <row r="4" spans="2:56" ht="24.95" customHeight="1">
      <c r="B4" s="21"/>
      <c r="D4" s="112" t="s">
        <v>118</v>
      </c>
      <c r="L4" s="21"/>
      <c r="M4" s="113" t="s">
        <v>10</v>
      </c>
      <c r="AT4" s="18" t="s">
        <v>4</v>
      </c>
      <c r="AZ4" s="264" t="s">
        <v>2822</v>
      </c>
      <c r="BA4" s="264" t="s">
        <v>20</v>
      </c>
      <c r="BB4" s="264" t="s">
        <v>20</v>
      </c>
      <c r="BC4" s="264" t="s">
        <v>3011</v>
      </c>
      <c r="BD4" s="264" t="s">
        <v>84</v>
      </c>
    </row>
    <row r="5" spans="2:56" ht="6.95" customHeight="1">
      <c r="B5" s="21"/>
      <c r="L5" s="21"/>
      <c r="AZ5" s="264" t="s">
        <v>2824</v>
      </c>
      <c r="BA5" s="264" t="s">
        <v>20</v>
      </c>
      <c r="BB5" s="264" t="s">
        <v>20</v>
      </c>
      <c r="BC5" s="264" t="s">
        <v>3012</v>
      </c>
      <c r="BD5" s="264" t="s">
        <v>84</v>
      </c>
    </row>
    <row r="6" spans="2:56" ht="12" customHeight="1">
      <c r="B6" s="21"/>
      <c r="D6" s="114" t="s">
        <v>16</v>
      </c>
      <c r="L6" s="21"/>
      <c r="AZ6" s="264" t="s">
        <v>2826</v>
      </c>
      <c r="BA6" s="264" t="s">
        <v>2827</v>
      </c>
      <c r="BB6" s="264" t="s">
        <v>20</v>
      </c>
      <c r="BC6" s="264" t="s">
        <v>3013</v>
      </c>
      <c r="BD6" s="264" t="s">
        <v>84</v>
      </c>
    </row>
    <row r="7" spans="2:56" ht="16.5" customHeight="1">
      <c r="B7" s="21"/>
      <c r="E7" s="387" t="str">
        <f>'Rekapitulace stavby'!K6</f>
        <v>Obec Pěnčín - stoková síť</v>
      </c>
      <c r="F7" s="388"/>
      <c r="G7" s="388"/>
      <c r="H7" s="388"/>
      <c r="L7" s="21"/>
      <c r="AZ7" s="264" t="s">
        <v>2829</v>
      </c>
      <c r="BA7" s="264" t="s">
        <v>20</v>
      </c>
      <c r="BB7" s="264" t="s">
        <v>20</v>
      </c>
      <c r="BC7" s="264" t="s">
        <v>3012</v>
      </c>
      <c r="BD7" s="264" t="s">
        <v>84</v>
      </c>
    </row>
    <row r="8" spans="2:56" ht="12" customHeight="1">
      <c r="B8" s="21"/>
      <c r="D8" s="114" t="s">
        <v>119</v>
      </c>
      <c r="L8" s="21"/>
      <c r="AZ8" s="264" t="s">
        <v>2830</v>
      </c>
      <c r="BA8" s="264" t="s">
        <v>20</v>
      </c>
      <c r="BB8" s="264" t="s">
        <v>20</v>
      </c>
      <c r="BC8" s="264" t="s">
        <v>3014</v>
      </c>
      <c r="BD8" s="264" t="s">
        <v>84</v>
      </c>
    </row>
    <row r="9" spans="2:56" s="1" customFormat="1" ht="16.5" customHeight="1">
      <c r="B9" s="39"/>
      <c r="E9" s="387" t="s">
        <v>2832</v>
      </c>
      <c r="F9" s="390"/>
      <c r="G9" s="390"/>
      <c r="H9" s="390"/>
      <c r="I9" s="115"/>
      <c r="L9" s="39"/>
    </row>
    <row r="10" spans="2:56" s="1" customFormat="1" ht="12" customHeight="1">
      <c r="B10" s="39"/>
      <c r="D10" s="114" t="s">
        <v>2833</v>
      </c>
      <c r="I10" s="115"/>
      <c r="L10" s="39"/>
    </row>
    <row r="11" spans="2:56" s="1" customFormat="1" ht="36.950000000000003" customHeight="1">
      <c r="B11" s="39"/>
      <c r="E11" s="389" t="s">
        <v>3015</v>
      </c>
      <c r="F11" s="390"/>
      <c r="G11" s="390"/>
      <c r="H11" s="390"/>
      <c r="I11" s="115"/>
      <c r="L11" s="39"/>
    </row>
    <row r="12" spans="2:56" s="1" customFormat="1" ht="11.25">
      <c r="B12" s="39"/>
      <c r="I12" s="115"/>
      <c r="L12" s="39"/>
    </row>
    <row r="13" spans="2:56" s="1" customFormat="1" ht="12" customHeight="1">
      <c r="B13" s="39"/>
      <c r="D13" s="114" t="s">
        <v>19</v>
      </c>
      <c r="F13" s="103" t="s">
        <v>99</v>
      </c>
      <c r="I13" s="116" t="s">
        <v>21</v>
      </c>
      <c r="J13" s="103" t="s">
        <v>20</v>
      </c>
      <c r="L13" s="39"/>
    </row>
    <row r="14" spans="2:56" s="1" customFormat="1" ht="12" customHeight="1">
      <c r="B14" s="39"/>
      <c r="D14" s="114" t="s">
        <v>23</v>
      </c>
      <c r="F14" s="103" t="s">
        <v>24</v>
      </c>
      <c r="I14" s="116" t="s">
        <v>25</v>
      </c>
      <c r="J14" s="117" t="str">
        <f>'Rekapitulace stavby'!AN8</f>
        <v>26. 4. 2019</v>
      </c>
      <c r="L14" s="39"/>
    </row>
    <row r="15" spans="2:56" s="1" customFormat="1" ht="10.9" customHeight="1">
      <c r="B15" s="39"/>
      <c r="I15" s="115"/>
      <c r="L15" s="39"/>
    </row>
    <row r="16" spans="2:56" s="1" customFormat="1" ht="12" customHeight="1">
      <c r="B16" s="39"/>
      <c r="D16" s="114" t="s">
        <v>27</v>
      </c>
      <c r="I16" s="116" t="s">
        <v>28</v>
      </c>
      <c r="J16" s="103" t="s">
        <v>20</v>
      </c>
      <c r="L16" s="39"/>
    </row>
    <row r="17" spans="2:12" s="1" customFormat="1" ht="18" customHeight="1">
      <c r="B17" s="39"/>
      <c r="E17" s="103" t="s">
        <v>29</v>
      </c>
      <c r="I17" s="116" t="s">
        <v>30</v>
      </c>
      <c r="J17" s="103" t="s">
        <v>20</v>
      </c>
      <c r="L17" s="39"/>
    </row>
    <row r="18" spans="2:12" s="1" customFormat="1" ht="6.95" customHeight="1">
      <c r="B18" s="39"/>
      <c r="I18" s="115"/>
      <c r="L18" s="39"/>
    </row>
    <row r="19" spans="2:12" s="1" customFormat="1" ht="12" customHeight="1">
      <c r="B19" s="39"/>
      <c r="D19" s="114" t="s">
        <v>31</v>
      </c>
      <c r="I19" s="116" t="s">
        <v>28</v>
      </c>
      <c r="J19" s="31" t="str">
        <f>'Rekapitulace stavby'!AN13</f>
        <v>Vyplň údaj</v>
      </c>
      <c r="L19" s="39"/>
    </row>
    <row r="20" spans="2:12" s="1" customFormat="1" ht="18" customHeight="1">
      <c r="B20" s="39"/>
      <c r="E20" s="391" t="str">
        <f>'Rekapitulace stavby'!E14</f>
        <v>Vyplň údaj</v>
      </c>
      <c r="F20" s="392"/>
      <c r="G20" s="392"/>
      <c r="H20" s="392"/>
      <c r="I20" s="116" t="s">
        <v>30</v>
      </c>
      <c r="J20" s="31" t="str">
        <f>'Rekapitulace stavby'!AN14</f>
        <v>Vyplň údaj</v>
      </c>
      <c r="L20" s="39"/>
    </row>
    <row r="21" spans="2:12" s="1" customFormat="1" ht="6.95" customHeight="1">
      <c r="B21" s="39"/>
      <c r="I21" s="115"/>
      <c r="L21" s="39"/>
    </row>
    <row r="22" spans="2:12" s="1" customFormat="1" ht="12" customHeight="1">
      <c r="B22" s="39"/>
      <c r="D22" s="114" t="s">
        <v>33</v>
      </c>
      <c r="I22" s="116" t="s">
        <v>28</v>
      </c>
      <c r="J22" s="103" t="s">
        <v>20</v>
      </c>
      <c r="L22" s="39"/>
    </row>
    <row r="23" spans="2:12" s="1" customFormat="1" ht="18" customHeight="1">
      <c r="B23" s="39"/>
      <c r="E23" s="103" t="s">
        <v>34</v>
      </c>
      <c r="I23" s="116" t="s">
        <v>30</v>
      </c>
      <c r="J23" s="103" t="s">
        <v>20</v>
      </c>
      <c r="L23" s="39"/>
    </row>
    <row r="24" spans="2:12" s="1" customFormat="1" ht="6.95" customHeight="1">
      <c r="B24" s="39"/>
      <c r="I24" s="115"/>
      <c r="L24" s="39"/>
    </row>
    <row r="25" spans="2:12" s="1" customFormat="1" ht="12" customHeight="1">
      <c r="B25" s="39"/>
      <c r="D25" s="114" t="s">
        <v>36</v>
      </c>
      <c r="I25" s="116" t="s">
        <v>28</v>
      </c>
      <c r="J25" s="103" t="s">
        <v>20</v>
      </c>
      <c r="L25" s="39"/>
    </row>
    <row r="26" spans="2:12" s="1" customFormat="1" ht="18" customHeight="1">
      <c r="B26" s="39"/>
      <c r="E26" s="103" t="s">
        <v>37</v>
      </c>
      <c r="I26" s="116" t="s">
        <v>30</v>
      </c>
      <c r="J26" s="103" t="s">
        <v>20</v>
      </c>
      <c r="L26" s="39"/>
    </row>
    <row r="27" spans="2:12" s="1" customFormat="1" ht="6.95" customHeight="1">
      <c r="B27" s="39"/>
      <c r="I27" s="115"/>
      <c r="L27" s="39"/>
    </row>
    <row r="28" spans="2:12" s="1" customFormat="1" ht="12" customHeight="1">
      <c r="B28" s="39"/>
      <c r="D28" s="114" t="s">
        <v>38</v>
      </c>
      <c r="I28" s="115"/>
      <c r="L28" s="39"/>
    </row>
    <row r="29" spans="2:12" s="7" customFormat="1" ht="51" customHeight="1">
      <c r="B29" s="118"/>
      <c r="E29" s="393" t="s">
        <v>39</v>
      </c>
      <c r="F29" s="393"/>
      <c r="G29" s="393"/>
      <c r="H29" s="393"/>
      <c r="I29" s="119"/>
      <c r="L29" s="118"/>
    </row>
    <row r="30" spans="2:12" s="1" customFormat="1" ht="6.95" customHeight="1">
      <c r="B30" s="39"/>
      <c r="I30" s="115"/>
      <c r="L30" s="39"/>
    </row>
    <row r="31" spans="2:12" s="1" customFormat="1" ht="6.95" customHeight="1">
      <c r="B31" s="39"/>
      <c r="D31" s="60"/>
      <c r="E31" s="60"/>
      <c r="F31" s="60"/>
      <c r="G31" s="60"/>
      <c r="H31" s="60"/>
      <c r="I31" s="120"/>
      <c r="J31" s="60"/>
      <c r="K31" s="60"/>
      <c r="L31" s="39"/>
    </row>
    <row r="32" spans="2:12" s="1" customFormat="1" ht="25.35" customHeight="1">
      <c r="B32" s="39"/>
      <c r="D32" s="121" t="s">
        <v>40</v>
      </c>
      <c r="I32" s="115"/>
      <c r="J32" s="122">
        <f>ROUND(J92, 2)</f>
        <v>0</v>
      </c>
      <c r="L32" s="39"/>
    </row>
    <row r="33" spans="2:12" s="1" customFormat="1" ht="6.95" customHeight="1">
      <c r="B33" s="39"/>
      <c r="D33" s="60"/>
      <c r="E33" s="60"/>
      <c r="F33" s="60"/>
      <c r="G33" s="60"/>
      <c r="H33" s="60"/>
      <c r="I33" s="120"/>
      <c r="J33" s="60"/>
      <c r="K33" s="60"/>
      <c r="L33" s="39"/>
    </row>
    <row r="34" spans="2:12" s="1" customFormat="1" ht="14.45" customHeight="1">
      <c r="B34" s="39"/>
      <c r="F34" s="123" t="s">
        <v>42</v>
      </c>
      <c r="I34" s="124" t="s">
        <v>41</v>
      </c>
      <c r="J34" s="123" t="s">
        <v>43</v>
      </c>
      <c r="L34" s="39"/>
    </row>
    <row r="35" spans="2:12" s="1" customFormat="1" ht="14.45" customHeight="1">
      <c r="B35" s="39"/>
      <c r="D35" s="125" t="s">
        <v>44</v>
      </c>
      <c r="E35" s="114" t="s">
        <v>45</v>
      </c>
      <c r="F35" s="126">
        <f>ROUND((SUM(BE92:BE242)),  2)</f>
        <v>0</v>
      </c>
      <c r="I35" s="127">
        <v>0.21</v>
      </c>
      <c r="J35" s="126">
        <f>ROUND(((SUM(BE92:BE242))*I35),  2)</f>
        <v>0</v>
      </c>
      <c r="L35" s="39"/>
    </row>
    <row r="36" spans="2:12" s="1" customFormat="1" ht="14.45" customHeight="1">
      <c r="B36" s="39"/>
      <c r="E36" s="114" t="s">
        <v>46</v>
      </c>
      <c r="F36" s="126">
        <f>ROUND((SUM(BF92:BF242)),  2)</f>
        <v>0</v>
      </c>
      <c r="I36" s="127">
        <v>0.15</v>
      </c>
      <c r="J36" s="126">
        <f>ROUND(((SUM(BF92:BF242))*I36),  2)</f>
        <v>0</v>
      </c>
      <c r="L36" s="39"/>
    </row>
    <row r="37" spans="2:12" s="1" customFormat="1" ht="14.45" hidden="1" customHeight="1">
      <c r="B37" s="39"/>
      <c r="E37" s="114" t="s">
        <v>47</v>
      </c>
      <c r="F37" s="126">
        <f>ROUND((SUM(BG92:BG242)),  2)</f>
        <v>0</v>
      </c>
      <c r="I37" s="127">
        <v>0.21</v>
      </c>
      <c r="J37" s="126">
        <f>0</f>
        <v>0</v>
      </c>
      <c r="L37" s="39"/>
    </row>
    <row r="38" spans="2:12" s="1" customFormat="1" ht="14.45" hidden="1" customHeight="1">
      <c r="B38" s="39"/>
      <c r="E38" s="114" t="s">
        <v>48</v>
      </c>
      <c r="F38" s="126">
        <f>ROUND((SUM(BH92:BH242)),  2)</f>
        <v>0</v>
      </c>
      <c r="I38" s="127">
        <v>0.15</v>
      </c>
      <c r="J38" s="126">
        <f>0</f>
        <v>0</v>
      </c>
      <c r="L38" s="39"/>
    </row>
    <row r="39" spans="2:12" s="1" customFormat="1" ht="14.45" hidden="1" customHeight="1">
      <c r="B39" s="39"/>
      <c r="E39" s="114" t="s">
        <v>49</v>
      </c>
      <c r="F39" s="126">
        <f>ROUND((SUM(BI92:BI242)),  2)</f>
        <v>0</v>
      </c>
      <c r="I39" s="127">
        <v>0</v>
      </c>
      <c r="J39" s="126">
        <f>0</f>
        <v>0</v>
      </c>
      <c r="L39" s="39"/>
    </row>
    <row r="40" spans="2:12" s="1" customFormat="1" ht="6.95" customHeight="1">
      <c r="B40" s="39"/>
      <c r="I40" s="115"/>
      <c r="L40" s="39"/>
    </row>
    <row r="41" spans="2:12" s="1" customFormat="1" ht="25.35" customHeight="1">
      <c r="B41" s="39"/>
      <c r="C41" s="128"/>
      <c r="D41" s="129" t="s">
        <v>50</v>
      </c>
      <c r="E41" s="130"/>
      <c r="F41" s="130"/>
      <c r="G41" s="131" t="s">
        <v>51</v>
      </c>
      <c r="H41" s="132" t="s">
        <v>52</v>
      </c>
      <c r="I41" s="133"/>
      <c r="J41" s="134">
        <f>SUM(J32:J39)</f>
        <v>0</v>
      </c>
      <c r="K41" s="135"/>
      <c r="L41" s="39"/>
    </row>
    <row r="42" spans="2:12" s="1" customFormat="1" ht="14.45" customHeight="1">
      <c r="B42" s="136"/>
      <c r="C42" s="137"/>
      <c r="D42" s="137"/>
      <c r="E42" s="137"/>
      <c r="F42" s="137"/>
      <c r="G42" s="137"/>
      <c r="H42" s="137"/>
      <c r="I42" s="138"/>
      <c r="J42" s="137"/>
      <c r="K42" s="137"/>
      <c r="L42" s="39"/>
    </row>
    <row r="46" spans="2:12" s="1" customFormat="1" ht="6.95" customHeight="1">
      <c r="B46" s="139"/>
      <c r="C46" s="140"/>
      <c r="D46" s="140"/>
      <c r="E46" s="140"/>
      <c r="F46" s="140"/>
      <c r="G46" s="140"/>
      <c r="H46" s="140"/>
      <c r="I46" s="141"/>
      <c r="J46" s="140"/>
      <c r="K46" s="140"/>
      <c r="L46" s="39"/>
    </row>
    <row r="47" spans="2:12" s="1" customFormat="1" ht="24.95" customHeight="1">
      <c r="B47" s="35"/>
      <c r="C47" s="24" t="s">
        <v>121</v>
      </c>
      <c r="D47" s="36"/>
      <c r="E47" s="36"/>
      <c r="F47" s="36"/>
      <c r="G47" s="36"/>
      <c r="H47" s="36"/>
      <c r="I47" s="115"/>
      <c r="J47" s="36"/>
      <c r="K47" s="36"/>
      <c r="L47" s="39"/>
    </row>
    <row r="48" spans="2:12" s="1" customFormat="1" ht="6.95" customHeight="1">
      <c r="B48" s="35"/>
      <c r="C48" s="36"/>
      <c r="D48" s="36"/>
      <c r="E48" s="36"/>
      <c r="F48" s="36"/>
      <c r="G48" s="36"/>
      <c r="H48" s="36"/>
      <c r="I48" s="115"/>
      <c r="J48" s="36"/>
      <c r="K48" s="36"/>
      <c r="L48" s="39"/>
    </row>
    <row r="49" spans="2:47" s="1" customFormat="1" ht="12" customHeight="1">
      <c r="B49" s="35"/>
      <c r="C49" s="30" t="s">
        <v>16</v>
      </c>
      <c r="D49" s="36"/>
      <c r="E49" s="36"/>
      <c r="F49" s="36"/>
      <c r="G49" s="36"/>
      <c r="H49" s="36"/>
      <c r="I49" s="115"/>
      <c r="J49" s="36"/>
      <c r="K49" s="36"/>
      <c r="L49" s="39"/>
    </row>
    <row r="50" spans="2:47" s="1" customFormat="1" ht="16.5" customHeight="1">
      <c r="B50" s="35"/>
      <c r="C50" s="36"/>
      <c r="D50" s="36"/>
      <c r="E50" s="394" t="str">
        <f>E7</f>
        <v>Obec Pěnčín - stoková síť</v>
      </c>
      <c r="F50" s="395"/>
      <c r="G50" s="395"/>
      <c r="H50" s="395"/>
      <c r="I50" s="115"/>
      <c r="J50" s="36"/>
      <c r="K50" s="36"/>
      <c r="L50" s="39"/>
    </row>
    <row r="51" spans="2:47" ht="12" customHeight="1">
      <c r="B51" s="22"/>
      <c r="C51" s="30" t="s">
        <v>119</v>
      </c>
      <c r="D51" s="23"/>
      <c r="E51" s="23"/>
      <c r="F51" s="23"/>
      <c r="G51" s="23"/>
      <c r="H51" s="23"/>
      <c r="J51" s="23"/>
      <c r="K51" s="23"/>
      <c r="L51" s="21"/>
    </row>
    <row r="52" spans="2:47" s="1" customFormat="1" ht="16.5" customHeight="1">
      <c r="B52" s="35"/>
      <c r="C52" s="36"/>
      <c r="D52" s="36"/>
      <c r="E52" s="394" t="s">
        <v>2832</v>
      </c>
      <c r="F52" s="396"/>
      <c r="G52" s="396"/>
      <c r="H52" s="396"/>
      <c r="I52" s="115"/>
      <c r="J52" s="36"/>
      <c r="K52" s="36"/>
      <c r="L52" s="39"/>
    </row>
    <row r="53" spans="2:47" s="1" customFormat="1" ht="12" customHeight="1">
      <c r="B53" s="35"/>
      <c r="C53" s="30" t="s">
        <v>2833</v>
      </c>
      <c r="D53" s="36"/>
      <c r="E53" s="36"/>
      <c r="F53" s="36"/>
      <c r="G53" s="36"/>
      <c r="H53" s="36"/>
      <c r="I53" s="115"/>
      <c r="J53" s="36"/>
      <c r="K53" s="36"/>
      <c r="L53" s="39"/>
    </row>
    <row r="54" spans="2:47" s="1" customFormat="1" ht="16.5" customHeight="1">
      <c r="B54" s="35"/>
      <c r="C54" s="36"/>
      <c r="D54" s="36"/>
      <c r="E54" s="363" t="str">
        <f>E11</f>
        <v>04.7 - Čerpací stanice ČS VA1 – VA10,  VAA1, VAA2, VAH1, VB1</v>
      </c>
      <c r="F54" s="396"/>
      <c r="G54" s="396"/>
      <c r="H54" s="396"/>
      <c r="I54" s="115"/>
      <c r="J54" s="36"/>
      <c r="K54" s="36"/>
      <c r="L54" s="39"/>
    </row>
    <row r="55" spans="2:47" s="1" customFormat="1" ht="6.95" customHeight="1">
      <c r="B55" s="35"/>
      <c r="C55" s="36"/>
      <c r="D55" s="36"/>
      <c r="E55" s="36"/>
      <c r="F55" s="36"/>
      <c r="G55" s="36"/>
      <c r="H55" s="36"/>
      <c r="I55" s="115"/>
      <c r="J55" s="36"/>
      <c r="K55" s="36"/>
      <c r="L55" s="39"/>
    </row>
    <row r="56" spans="2:47" s="1" customFormat="1" ht="12" customHeight="1">
      <c r="B56" s="35"/>
      <c r="C56" s="30" t="s">
        <v>23</v>
      </c>
      <c r="D56" s="36"/>
      <c r="E56" s="36"/>
      <c r="F56" s="28" t="str">
        <f>F14</f>
        <v>Pěnčín</v>
      </c>
      <c r="G56" s="36"/>
      <c r="H56" s="36"/>
      <c r="I56" s="116" t="s">
        <v>25</v>
      </c>
      <c r="J56" s="59" t="str">
        <f>IF(J14="","",J14)</f>
        <v>26. 4. 2019</v>
      </c>
      <c r="K56" s="36"/>
      <c r="L56" s="39"/>
    </row>
    <row r="57" spans="2:47" s="1" customFormat="1" ht="6.95" customHeight="1">
      <c r="B57" s="35"/>
      <c r="C57" s="36"/>
      <c r="D57" s="36"/>
      <c r="E57" s="36"/>
      <c r="F57" s="36"/>
      <c r="G57" s="36"/>
      <c r="H57" s="36"/>
      <c r="I57" s="115"/>
      <c r="J57" s="36"/>
      <c r="K57" s="36"/>
      <c r="L57" s="39"/>
    </row>
    <row r="58" spans="2:47" s="1" customFormat="1" ht="15.2" customHeight="1">
      <c r="B58" s="35"/>
      <c r="C58" s="30" t="s">
        <v>27</v>
      </c>
      <c r="D58" s="36"/>
      <c r="E58" s="36"/>
      <c r="F58" s="28" t="str">
        <f>E17</f>
        <v>Kanalizace ČOV svazek obcí Pěnčín - Laškov</v>
      </c>
      <c r="G58" s="36"/>
      <c r="H58" s="36"/>
      <c r="I58" s="116" t="s">
        <v>33</v>
      </c>
      <c r="J58" s="33" t="str">
        <f>E23</f>
        <v>PROVOD s.r.o.</v>
      </c>
      <c r="K58" s="36"/>
      <c r="L58" s="39"/>
    </row>
    <row r="59" spans="2:47" s="1" customFormat="1" ht="15.2" customHeight="1">
      <c r="B59" s="35"/>
      <c r="C59" s="30" t="s">
        <v>31</v>
      </c>
      <c r="D59" s="36"/>
      <c r="E59" s="36"/>
      <c r="F59" s="28" t="str">
        <f>IF(E20="","",E20)</f>
        <v>Vyplň údaj</v>
      </c>
      <c r="G59" s="36"/>
      <c r="H59" s="36"/>
      <c r="I59" s="116" t="s">
        <v>36</v>
      </c>
      <c r="J59" s="33" t="str">
        <f>E26</f>
        <v>Martin Růžička</v>
      </c>
      <c r="K59" s="36"/>
      <c r="L59" s="39"/>
    </row>
    <row r="60" spans="2:47" s="1" customFormat="1" ht="10.35" customHeight="1">
      <c r="B60" s="35"/>
      <c r="C60" s="36"/>
      <c r="D60" s="36"/>
      <c r="E60" s="36"/>
      <c r="F60" s="36"/>
      <c r="G60" s="36"/>
      <c r="H60" s="36"/>
      <c r="I60" s="115"/>
      <c r="J60" s="36"/>
      <c r="K60" s="36"/>
      <c r="L60" s="39"/>
    </row>
    <row r="61" spans="2:47" s="1" customFormat="1" ht="29.25" customHeight="1">
      <c r="B61" s="35"/>
      <c r="C61" s="142" t="s">
        <v>122</v>
      </c>
      <c r="D61" s="143"/>
      <c r="E61" s="143"/>
      <c r="F61" s="143"/>
      <c r="G61" s="143"/>
      <c r="H61" s="143"/>
      <c r="I61" s="144"/>
      <c r="J61" s="145" t="s">
        <v>123</v>
      </c>
      <c r="K61" s="143"/>
      <c r="L61" s="39"/>
    </row>
    <row r="62" spans="2:47" s="1" customFormat="1" ht="10.35" customHeight="1">
      <c r="B62" s="35"/>
      <c r="C62" s="36"/>
      <c r="D62" s="36"/>
      <c r="E62" s="36"/>
      <c r="F62" s="36"/>
      <c r="G62" s="36"/>
      <c r="H62" s="36"/>
      <c r="I62" s="115"/>
      <c r="J62" s="36"/>
      <c r="K62" s="36"/>
      <c r="L62" s="39"/>
    </row>
    <row r="63" spans="2:47" s="1" customFormat="1" ht="22.9" customHeight="1">
      <c r="B63" s="35"/>
      <c r="C63" s="146" t="s">
        <v>72</v>
      </c>
      <c r="D63" s="36"/>
      <c r="E63" s="36"/>
      <c r="F63" s="36"/>
      <c r="G63" s="36"/>
      <c r="H63" s="36"/>
      <c r="I63" s="115"/>
      <c r="J63" s="77">
        <f>J92</f>
        <v>0</v>
      </c>
      <c r="K63" s="36"/>
      <c r="L63" s="39"/>
      <c r="AU63" s="18" t="s">
        <v>124</v>
      </c>
    </row>
    <row r="64" spans="2:47" s="8" customFormat="1" ht="24.95" customHeight="1">
      <c r="B64" s="147"/>
      <c r="C64" s="148"/>
      <c r="D64" s="149" t="s">
        <v>125</v>
      </c>
      <c r="E64" s="150"/>
      <c r="F64" s="150"/>
      <c r="G64" s="150"/>
      <c r="H64" s="150"/>
      <c r="I64" s="151"/>
      <c r="J64" s="152">
        <f>J93</f>
        <v>0</v>
      </c>
      <c r="K64" s="148"/>
      <c r="L64" s="153"/>
    </row>
    <row r="65" spans="2:12" s="9" customFormat="1" ht="19.899999999999999" customHeight="1">
      <c r="B65" s="154"/>
      <c r="C65" s="97"/>
      <c r="D65" s="155" t="s">
        <v>126</v>
      </c>
      <c r="E65" s="156"/>
      <c r="F65" s="156"/>
      <c r="G65" s="156"/>
      <c r="H65" s="156"/>
      <c r="I65" s="157"/>
      <c r="J65" s="158">
        <f>J94</f>
        <v>0</v>
      </c>
      <c r="K65" s="97"/>
      <c r="L65" s="159"/>
    </row>
    <row r="66" spans="2:12" s="9" customFormat="1" ht="19.899999999999999" customHeight="1">
      <c r="B66" s="154"/>
      <c r="C66" s="97"/>
      <c r="D66" s="155" t="s">
        <v>127</v>
      </c>
      <c r="E66" s="156"/>
      <c r="F66" s="156"/>
      <c r="G66" s="156"/>
      <c r="H66" s="156"/>
      <c r="I66" s="157"/>
      <c r="J66" s="158">
        <f>J103</f>
        <v>0</v>
      </c>
      <c r="K66" s="97"/>
      <c r="L66" s="159"/>
    </row>
    <row r="67" spans="2:12" s="9" customFormat="1" ht="19.899999999999999" customHeight="1">
      <c r="B67" s="154"/>
      <c r="C67" s="97"/>
      <c r="D67" s="155" t="s">
        <v>2835</v>
      </c>
      <c r="E67" s="156"/>
      <c r="F67" s="156"/>
      <c r="G67" s="156"/>
      <c r="H67" s="156"/>
      <c r="I67" s="157"/>
      <c r="J67" s="158">
        <f>J189</f>
        <v>0</v>
      </c>
      <c r="K67" s="97"/>
      <c r="L67" s="159"/>
    </row>
    <row r="68" spans="2:12" s="9" customFormat="1" ht="19.899999999999999" customHeight="1">
      <c r="B68" s="154"/>
      <c r="C68" s="97"/>
      <c r="D68" s="155" t="s">
        <v>2836</v>
      </c>
      <c r="E68" s="156"/>
      <c r="F68" s="156"/>
      <c r="G68" s="156"/>
      <c r="H68" s="156"/>
      <c r="I68" s="157"/>
      <c r="J68" s="158">
        <f>J204</f>
        <v>0</v>
      </c>
      <c r="K68" s="97"/>
      <c r="L68" s="159"/>
    </row>
    <row r="69" spans="2:12" s="9" customFormat="1" ht="19.899999999999999" customHeight="1">
      <c r="B69" s="154"/>
      <c r="C69" s="97"/>
      <c r="D69" s="155" t="s">
        <v>134</v>
      </c>
      <c r="E69" s="156"/>
      <c r="F69" s="156"/>
      <c r="G69" s="156"/>
      <c r="H69" s="156"/>
      <c r="I69" s="157"/>
      <c r="J69" s="158">
        <f>J207</f>
        <v>0</v>
      </c>
      <c r="K69" s="97"/>
      <c r="L69" s="159"/>
    </row>
    <row r="70" spans="2:12" s="9" customFormat="1" ht="19.899999999999999" customHeight="1">
      <c r="B70" s="154"/>
      <c r="C70" s="97"/>
      <c r="D70" s="155" t="s">
        <v>135</v>
      </c>
      <c r="E70" s="156"/>
      <c r="F70" s="156"/>
      <c r="G70" s="156"/>
      <c r="H70" s="156"/>
      <c r="I70" s="157"/>
      <c r="J70" s="158">
        <f>J210</f>
        <v>0</v>
      </c>
      <c r="K70" s="97"/>
      <c r="L70" s="159"/>
    </row>
    <row r="71" spans="2:12" s="1" customFormat="1" ht="21.75" customHeight="1">
      <c r="B71" s="35"/>
      <c r="C71" s="36"/>
      <c r="D71" s="36"/>
      <c r="E71" s="36"/>
      <c r="F71" s="36"/>
      <c r="G71" s="36"/>
      <c r="H71" s="36"/>
      <c r="I71" s="115"/>
      <c r="J71" s="36"/>
      <c r="K71" s="36"/>
      <c r="L71" s="39"/>
    </row>
    <row r="72" spans="2:12" s="1" customFormat="1" ht="6.95" customHeight="1">
      <c r="B72" s="47"/>
      <c r="C72" s="48"/>
      <c r="D72" s="48"/>
      <c r="E72" s="48"/>
      <c r="F72" s="48"/>
      <c r="G72" s="48"/>
      <c r="H72" s="48"/>
      <c r="I72" s="138"/>
      <c r="J72" s="48"/>
      <c r="K72" s="48"/>
      <c r="L72" s="39"/>
    </row>
    <row r="76" spans="2:12" s="1" customFormat="1" ht="6.95" customHeight="1">
      <c r="B76" s="49"/>
      <c r="C76" s="50"/>
      <c r="D76" s="50"/>
      <c r="E76" s="50"/>
      <c r="F76" s="50"/>
      <c r="G76" s="50"/>
      <c r="H76" s="50"/>
      <c r="I76" s="141"/>
      <c r="J76" s="50"/>
      <c r="K76" s="50"/>
      <c r="L76" s="39"/>
    </row>
    <row r="77" spans="2:12" s="1" customFormat="1" ht="24.95" customHeight="1">
      <c r="B77" s="35"/>
      <c r="C77" s="24" t="s">
        <v>144</v>
      </c>
      <c r="D77" s="36"/>
      <c r="E77" s="36"/>
      <c r="F77" s="36"/>
      <c r="G77" s="36"/>
      <c r="H77" s="36"/>
      <c r="I77" s="115"/>
      <c r="J77" s="36"/>
      <c r="K77" s="36"/>
      <c r="L77" s="39"/>
    </row>
    <row r="78" spans="2:12" s="1" customFormat="1" ht="6.95" customHeight="1">
      <c r="B78" s="35"/>
      <c r="C78" s="36"/>
      <c r="D78" s="36"/>
      <c r="E78" s="36"/>
      <c r="F78" s="36"/>
      <c r="G78" s="36"/>
      <c r="H78" s="36"/>
      <c r="I78" s="115"/>
      <c r="J78" s="36"/>
      <c r="K78" s="36"/>
      <c r="L78" s="39"/>
    </row>
    <row r="79" spans="2:12" s="1" customFormat="1" ht="12" customHeight="1">
      <c r="B79" s="35"/>
      <c r="C79" s="30" t="s">
        <v>16</v>
      </c>
      <c r="D79" s="36"/>
      <c r="E79" s="36"/>
      <c r="F79" s="36"/>
      <c r="G79" s="36"/>
      <c r="H79" s="36"/>
      <c r="I79" s="115"/>
      <c r="J79" s="36"/>
      <c r="K79" s="36"/>
      <c r="L79" s="39"/>
    </row>
    <row r="80" spans="2:12" s="1" customFormat="1" ht="16.5" customHeight="1">
      <c r="B80" s="35"/>
      <c r="C80" s="36"/>
      <c r="D80" s="36"/>
      <c r="E80" s="394" t="str">
        <f>E7</f>
        <v>Obec Pěnčín - stoková síť</v>
      </c>
      <c r="F80" s="395"/>
      <c r="G80" s="395"/>
      <c r="H80" s="395"/>
      <c r="I80" s="115"/>
      <c r="J80" s="36"/>
      <c r="K80" s="36"/>
      <c r="L80" s="39"/>
    </row>
    <row r="81" spans="2:65" ht="12" customHeight="1">
      <c r="B81" s="22"/>
      <c r="C81" s="30" t="s">
        <v>119</v>
      </c>
      <c r="D81" s="23"/>
      <c r="E81" s="23"/>
      <c r="F81" s="23"/>
      <c r="G81" s="23"/>
      <c r="H81" s="23"/>
      <c r="J81" s="23"/>
      <c r="K81" s="23"/>
      <c r="L81" s="21"/>
    </row>
    <row r="82" spans="2:65" s="1" customFormat="1" ht="16.5" customHeight="1">
      <c r="B82" s="35"/>
      <c r="C82" s="36"/>
      <c r="D82" s="36"/>
      <c r="E82" s="394" t="s">
        <v>2832</v>
      </c>
      <c r="F82" s="396"/>
      <c r="G82" s="396"/>
      <c r="H82" s="396"/>
      <c r="I82" s="115"/>
      <c r="J82" s="36"/>
      <c r="K82" s="36"/>
      <c r="L82" s="39"/>
    </row>
    <row r="83" spans="2:65" s="1" customFormat="1" ht="12" customHeight="1">
      <c r="B83" s="35"/>
      <c r="C83" s="30" t="s">
        <v>2833</v>
      </c>
      <c r="D83" s="36"/>
      <c r="E83" s="36"/>
      <c r="F83" s="36"/>
      <c r="G83" s="36"/>
      <c r="H83" s="36"/>
      <c r="I83" s="115"/>
      <c r="J83" s="36"/>
      <c r="K83" s="36"/>
      <c r="L83" s="39"/>
    </row>
    <row r="84" spans="2:65" s="1" customFormat="1" ht="16.5" customHeight="1">
      <c r="B84" s="35"/>
      <c r="C84" s="36"/>
      <c r="D84" s="36"/>
      <c r="E84" s="363" t="str">
        <f>E11</f>
        <v>04.7 - Čerpací stanice ČS VA1 – VA10,  VAA1, VAA2, VAH1, VB1</v>
      </c>
      <c r="F84" s="396"/>
      <c r="G84" s="396"/>
      <c r="H84" s="396"/>
      <c r="I84" s="115"/>
      <c r="J84" s="36"/>
      <c r="K84" s="36"/>
      <c r="L84" s="39"/>
    </row>
    <row r="85" spans="2:65" s="1" customFormat="1" ht="6.95" customHeight="1">
      <c r="B85" s="35"/>
      <c r="C85" s="36"/>
      <c r="D85" s="36"/>
      <c r="E85" s="36"/>
      <c r="F85" s="36"/>
      <c r="G85" s="36"/>
      <c r="H85" s="36"/>
      <c r="I85" s="115"/>
      <c r="J85" s="36"/>
      <c r="K85" s="36"/>
      <c r="L85" s="39"/>
    </row>
    <row r="86" spans="2:65" s="1" customFormat="1" ht="12" customHeight="1">
      <c r="B86" s="35"/>
      <c r="C86" s="30" t="s">
        <v>23</v>
      </c>
      <c r="D86" s="36"/>
      <c r="E86" s="36"/>
      <c r="F86" s="28" t="str">
        <f>F14</f>
        <v>Pěnčín</v>
      </c>
      <c r="G86" s="36"/>
      <c r="H86" s="36"/>
      <c r="I86" s="116" t="s">
        <v>25</v>
      </c>
      <c r="J86" s="59" t="str">
        <f>IF(J14="","",J14)</f>
        <v>26. 4. 2019</v>
      </c>
      <c r="K86" s="36"/>
      <c r="L86" s="39"/>
    </row>
    <row r="87" spans="2:65" s="1" customFormat="1" ht="6.95" customHeight="1">
      <c r="B87" s="35"/>
      <c r="C87" s="36"/>
      <c r="D87" s="36"/>
      <c r="E87" s="36"/>
      <c r="F87" s="36"/>
      <c r="G87" s="36"/>
      <c r="H87" s="36"/>
      <c r="I87" s="115"/>
      <c r="J87" s="36"/>
      <c r="K87" s="36"/>
      <c r="L87" s="39"/>
    </row>
    <row r="88" spans="2:65" s="1" customFormat="1" ht="15.2" customHeight="1">
      <c r="B88" s="35"/>
      <c r="C88" s="30" t="s">
        <v>27</v>
      </c>
      <c r="D88" s="36"/>
      <c r="E88" s="36"/>
      <c r="F88" s="28" t="str">
        <f>E17</f>
        <v>Kanalizace ČOV svazek obcí Pěnčín - Laškov</v>
      </c>
      <c r="G88" s="36"/>
      <c r="H88" s="36"/>
      <c r="I88" s="116" t="s">
        <v>33</v>
      </c>
      <c r="J88" s="33" t="str">
        <f>E23</f>
        <v>PROVOD s.r.o.</v>
      </c>
      <c r="K88" s="36"/>
      <c r="L88" s="39"/>
    </row>
    <row r="89" spans="2:65" s="1" customFormat="1" ht="15.2" customHeight="1">
      <c r="B89" s="35"/>
      <c r="C89" s="30" t="s">
        <v>31</v>
      </c>
      <c r="D89" s="36"/>
      <c r="E89" s="36"/>
      <c r="F89" s="28" t="str">
        <f>IF(E20="","",E20)</f>
        <v>Vyplň údaj</v>
      </c>
      <c r="G89" s="36"/>
      <c r="H89" s="36"/>
      <c r="I89" s="116" t="s">
        <v>36</v>
      </c>
      <c r="J89" s="33" t="str">
        <f>E26</f>
        <v>Martin Růžička</v>
      </c>
      <c r="K89" s="36"/>
      <c r="L89" s="39"/>
    </row>
    <row r="90" spans="2:65" s="1" customFormat="1" ht="10.35" customHeight="1">
      <c r="B90" s="35"/>
      <c r="C90" s="36"/>
      <c r="D90" s="36"/>
      <c r="E90" s="36"/>
      <c r="F90" s="36"/>
      <c r="G90" s="36"/>
      <c r="H90" s="36"/>
      <c r="I90" s="115"/>
      <c r="J90" s="36"/>
      <c r="K90" s="36"/>
      <c r="L90" s="39"/>
    </row>
    <row r="91" spans="2:65" s="10" customFormat="1" ht="29.25" customHeight="1">
      <c r="B91" s="160"/>
      <c r="C91" s="161" t="s">
        <v>145</v>
      </c>
      <c r="D91" s="162" t="s">
        <v>59</v>
      </c>
      <c r="E91" s="162" t="s">
        <v>55</v>
      </c>
      <c r="F91" s="162" t="s">
        <v>56</v>
      </c>
      <c r="G91" s="162" t="s">
        <v>146</v>
      </c>
      <c r="H91" s="162" t="s">
        <v>147</v>
      </c>
      <c r="I91" s="163" t="s">
        <v>148</v>
      </c>
      <c r="J91" s="162" t="s">
        <v>123</v>
      </c>
      <c r="K91" s="164" t="s">
        <v>149</v>
      </c>
      <c r="L91" s="165"/>
      <c r="M91" s="68" t="s">
        <v>20</v>
      </c>
      <c r="N91" s="69" t="s">
        <v>44</v>
      </c>
      <c r="O91" s="69" t="s">
        <v>150</v>
      </c>
      <c r="P91" s="69" t="s">
        <v>151</v>
      </c>
      <c r="Q91" s="69" t="s">
        <v>152</v>
      </c>
      <c r="R91" s="69" t="s">
        <v>153</v>
      </c>
      <c r="S91" s="69" t="s">
        <v>154</v>
      </c>
      <c r="T91" s="70" t="s">
        <v>155</v>
      </c>
    </row>
    <row r="92" spans="2:65" s="1" customFormat="1" ht="22.9" customHeight="1">
      <c r="B92" s="35"/>
      <c r="C92" s="75" t="s">
        <v>156</v>
      </c>
      <c r="D92" s="36"/>
      <c r="E92" s="36"/>
      <c r="F92" s="36"/>
      <c r="G92" s="36"/>
      <c r="H92" s="36"/>
      <c r="I92" s="115"/>
      <c r="J92" s="166">
        <f>BK92</f>
        <v>0</v>
      </c>
      <c r="K92" s="36"/>
      <c r="L92" s="39"/>
      <c r="M92" s="71"/>
      <c r="N92" s="72"/>
      <c r="O92" s="72"/>
      <c r="P92" s="167">
        <f>P93</f>
        <v>0</v>
      </c>
      <c r="Q92" s="72"/>
      <c r="R92" s="167">
        <f>R93</f>
        <v>349.36862924000002</v>
      </c>
      <c r="S92" s="72"/>
      <c r="T92" s="168">
        <f>T93</f>
        <v>0</v>
      </c>
      <c r="AT92" s="18" t="s">
        <v>73</v>
      </c>
      <c r="AU92" s="18" t="s">
        <v>124</v>
      </c>
      <c r="BK92" s="169">
        <f>BK93</f>
        <v>0</v>
      </c>
    </row>
    <row r="93" spans="2:65" s="11" customFormat="1" ht="25.9" customHeight="1">
      <c r="B93" s="170"/>
      <c r="C93" s="171"/>
      <c r="D93" s="172" t="s">
        <v>73</v>
      </c>
      <c r="E93" s="173" t="s">
        <v>157</v>
      </c>
      <c r="F93" s="173" t="s">
        <v>158</v>
      </c>
      <c r="G93" s="171"/>
      <c r="H93" s="171"/>
      <c r="I93" s="174"/>
      <c r="J93" s="175">
        <f>BK93</f>
        <v>0</v>
      </c>
      <c r="K93" s="171"/>
      <c r="L93" s="176"/>
      <c r="M93" s="177"/>
      <c r="N93" s="178"/>
      <c r="O93" s="178"/>
      <c r="P93" s="179">
        <f>P94+P103+P189+P204+P207+P210</f>
        <v>0</v>
      </c>
      <c r="Q93" s="178"/>
      <c r="R93" s="179">
        <f>R94+R103+R189+R204+R207+R210</f>
        <v>349.36862924000002</v>
      </c>
      <c r="S93" s="178"/>
      <c r="T93" s="180">
        <f>T94+T103+T189+T204+T207+T210</f>
        <v>0</v>
      </c>
      <c r="AR93" s="181" t="s">
        <v>22</v>
      </c>
      <c r="AT93" s="182" t="s">
        <v>73</v>
      </c>
      <c r="AU93" s="182" t="s">
        <v>74</v>
      </c>
      <c r="AY93" s="181" t="s">
        <v>159</v>
      </c>
      <c r="BK93" s="183">
        <f>BK94+BK103+BK189+BK204+BK207+BK210</f>
        <v>0</v>
      </c>
    </row>
    <row r="94" spans="2:65" s="11" customFormat="1" ht="22.9" customHeight="1">
      <c r="B94" s="170"/>
      <c r="C94" s="171"/>
      <c r="D94" s="172" t="s">
        <v>73</v>
      </c>
      <c r="E94" s="184" t="s">
        <v>160</v>
      </c>
      <c r="F94" s="184" t="s">
        <v>161</v>
      </c>
      <c r="G94" s="171"/>
      <c r="H94" s="171"/>
      <c r="I94" s="174"/>
      <c r="J94" s="185">
        <f>BK94</f>
        <v>0</v>
      </c>
      <c r="K94" s="171"/>
      <c r="L94" s="176"/>
      <c r="M94" s="177"/>
      <c r="N94" s="178"/>
      <c r="O94" s="178"/>
      <c r="P94" s="179">
        <f>SUM(P95:P102)</f>
        <v>0</v>
      </c>
      <c r="Q94" s="178"/>
      <c r="R94" s="179">
        <f>SUM(R95:R102)</f>
        <v>0</v>
      </c>
      <c r="S94" s="178"/>
      <c r="T94" s="180">
        <f>SUM(T95:T102)</f>
        <v>0</v>
      </c>
      <c r="AR94" s="181" t="s">
        <v>22</v>
      </c>
      <c r="AT94" s="182" t="s">
        <v>73</v>
      </c>
      <c r="AU94" s="182" t="s">
        <v>22</v>
      </c>
      <c r="AY94" s="181" t="s">
        <v>159</v>
      </c>
      <c r="BK94" s="183">
        <f>SUM(BK95:BK102)</f>
        <v>0</v>
      </c>
    </row>
    <row r="95" spans="2:65" s="1" customFormat="1" ht="16.5" customHeight="1">
      <c r="B95" s="35"/>
      <c r="C95" s="186" t="s">
        <v>22</v>
      </c>
      <c r="D95" s="186" t="s">
        <v>162</v>
      </c>
      <c r="E95" s="187" t="s">
        <v>79</v>
      </c>
      <c r="F95" s="188" t="s">
        <v>163</v>
      </c>
      <c r="G95" s="189" t="s">
        <v>20</v>
      </c>
      <c r="H95" s="190">
        <v>0</v>
      </c>
      <c r="I95" s="191"/>
      <c r="J95" s="192">
        <f>ROUND(I95*H95,2)</f>
        <v>0</v>
      </c>
      <c r="K95" s="188" t="s">
        <v>20</v>
      </c>
      <c r="L95" s="39"/>
      <c r="M95" s="193" t="s">
        <v>20</v>
      </c>
      <c r="N95" s="194" t="s">
        <v>45</v>
      </c>
      <c r="O95" s="64"/>
      <c r="P95" s="195">
        <f>O95*H95</f>
        <v>0</v>
      </c>
      <c r="Q95" s="195">
        <v>0</v>
      </c>
      <c r="R95" s="195">
        <f>Q95*H95</f>
        <v>0</v>
      </c>
      <c r="S95" s="195">
        <v>0</v>
      </c>
      <c r="T95" s="196">
        <f>S95*H95</f>
        <v>0</v>
      </c>
      <c r="AR95" s="197" t="s">
        <v>164</v>
      </c>
      <c r="AT95" s="197" t="s">
        <v>162</v>
      </c>
      <c r="AU95" s="197" t="s">
        <v>84</v>
      </c>
      <c r="AY95" s="18" t="s">
        <v>159</v>
      </c>
      <c r="BE95" s="198">
        <f>IF(N95="základní",J95,0)</f>
        <v>0</v>
      </c>
      <c r="BF95" s="198">
        <f>IF(N95="snížená",J95,0)</f>
        <v>0</v>
      </c>
      <c r="BG95" s="198">
        <f>IF(N95="zákl. přenesená",J95,0)</f>
        <v>0</v>
      </c>
      <c r="BH95" s="198">
        <f>IF(N95="sníž. přenesená",J95,0)</f>
        <v>0</v>
      </c>
      <c r="BI95" s="198">
        <f>IF(N95="nulová",J95,0)</f>
        <v>0</v>
      </c>
      <c r="BJ95" s="18" t="s">
        <v>22</v>
      </c>
      <c r="BK95" s="198">
        <f>ROUND(I95*H95,2)</f>
        <v>0</v>
      </c>
      <c r="BL95" s="18" t="s">
        <v>164</v>
      </c>
      <c r="BM95" s="197" t="s">
        <v>2837</v>
      </c>
    </row>
    <row r="96" spans="2:65" s="1" customFormat="1" ht="19.5">
      <c r="B96" s="35"/>
      <c r="C96" s="36"/>
      <c r="D96" s="199" t="s">
        <v>166</v>
      </c>
      <c r="E96" s="36"/>
      <c r="F96" s="200" t="s">
        <v>167</v>
      </c>
      <c r="G96" s="36"/>
      <c r="H96" s="36"/>
      <c r="I96" s="115"/>
      <c r="J96" s="36"/>
      <c r="K96" s="36"/>
      <c r="L96" s="39"/>
      <c r="M96" s="201"/>
      <c r="N96" s="64"/>
      <c r="O96" s="64"/>
      <c r="P96" s="64"/>
      <c r="Q96" s="64"/>
      <c r="R96" s="64"/>
      <c r="S96" s="64"/>
      <c r="T96" s="65"/>
      <c r="AT96" s="18" t="s">
        <v>166</v>
      </c>
      <c r="AU96" s="18" t="s">
        <v>84</v>
      </c>
    </row>
    <row r="97" spans="2:65" s="1" customFormat="1" ht="16.5" customHeight="1">
      <c r="B97" s="35"/>
      <c r="C97" s="186" t="s">
        <v>84</v>
      </c>
      <c r="D97" s="186" t="s">
        <v>162</v>
      </c>
      <c r="E97" s="187" t="s">
        <v>85</v>
      </c>
      <c r="F97" s="188" t="s">
        <v>168</v>
      </c>
      <c r="G97" s="189" t="s">
        <v>20</v>
      </c>
      <c r="H97" s="190">
        <v>0</v>
      </c>
      <c r="I97" s="191"/>
      <c r="J97" s="192">
        <f>ROUND(I97*H97,2)</f>
        <v>0</v>
      </c>
      <c r="K97" s="188" t="s">
        <v>20</v>
      </c>
      <c r="L97" s="39"/>
      <c r="M97" s="193" t="s">
        <v>20</v>
      </c>
      <c r="N97" s="194" t="s">
        <v>45</v>
      </c>
      <c r="O97" s="64"/>
      <c r="P97" s="195">
        <f>O97*H97</f>
        <v>0</v>
      </c>
      <c r="Q97" s="195">
        <v>0</v>
      </c>
      <c r="R97" s="195">
        <f>Q97*H97</f>
        <v>0</v>
      </c>
      <c r="S97" s="195">
        <v>0</v>
      </c>
      <c r="T97" s="196">
        <f>S97*H97</f>
        <v>0</v>
      </c>
      <c r="AR97" s="197" t="s">
        <v>164</v>
      </c>
      <c r="AT97" s="197" t="s">
        <v>162</v>
      </c>
      <c r="AU97" s="197" t="s">
        <v>84</v>
      </c>
      <c r="AY97" s="18" t="s">
        <v>159</v>
      </c>
      <c r="BE97" s="198">
        <f>IF(N97="základní",J97,0)</f>
        <v>0</v>
      </c>
      <c r="BF97" s="198">
        <f>IF(N97="snížená",J97,0)</f>
        <v>0</v>
      </c>
      <c r="BG97" s="198">
        <f>IF(N97="zákl. přenesená",J97,0)</f>
        <v>0</v>
      </c>
      <c r="BH97" s="198">
        <f>IF(N97="sníž. přenesená",J97,0)</f>
        <v>0</v>
      </c>
      <c r="BI97" s="198">
        <f>IF(N97="nulová",J97,0)</f>
        <v>0</v>
      </c>
      <c r="BJ97" s="18" t="s">
        <v>22</v>
      </c>
      <c r="BK97" s="198">
        <f>ROUND(I97*H97,2)</f>
        <v>0</v>
      </c>
      <c r="BL97" s="18" t="s">
        <v>164</v>
      </c>
      <c r="BM97" s="197" t="s">
        <v>2838</v>
      </c>
    </row>
    <row r="98" spans="2:65" s="1" customFormat="1" ht="29.25">
      <c r="B98" s="35"/>
      <c r="C98" s="36"/>
      <c r="D98" s="199" t="s">
        <v>166</v>
      </c>
      <c r="E98" s="36"/>
      <c r="F98" s="200" t="s">
        <v>170</v>
      </c>
      <c r="G98" s="36"/>
      <c r="H98" s="36"/>
      <c r="I98" s="115"/>
      <c r="J98" s="36"/>
      <c r="K98" s="36"/>
      <c r="L98" s="39"/>
      <c r="M98" s="201"/>
      <c r="N98" s="64"/>
      <c r="O98" s="64"/>
      <c r="P98" s="64"/>
      <c r="Q98" s="64"/>
      <c r="R98" s="64"/>
      <c r="S98" s="64"/>
      <c r="T98" s="65"/>
      <c r="AT98" s="18" t="s">
        <v>166</v>
      </c>
      <c r="AU98" s="18" t="s">
        <v>84</v>
      </c>
    </row>
    <row r="99" spans="2:65" s="1" customFormat="1" ht="16.5" customHeight="1">
      <c r="B99" s="35"/>
      <c r="C99" s="186" t="s">
        <v>171</v>
      </c>
      <c r="D99" s="186" t="s">
        <v>162</v>
      </c>
      <c r="E99" s="187" t="s">
        <v>88</v>
      </c>
      <c r="F99" s="188" t="s">
        <v>172</v>
      </c>
      <c r="G99" s="189" t="s">
        <v>20</v>
      </c>
      <c r="H99" s="190">
        <v>0</v>
      </c>
      <c r="I99" s="191"/>
      <c r="J99" s="192">
        <f>ROUND(I99*H99,2)</f>
        <v>0</v>
      </c>
      <c r="K99" s="188" t="s">
        <v>20</v>
      </c>
      <c r="L99" s="39"/>
      <c r="M99" s="193" t="s">
        <v>20</v>
      </c>
      <c r="N99" s="194" t="s">
        <v>45</v>
      </c>
      <c r="O99" s="64"/>
      <c r="P99" s="195">
        <f>O99*H99</f>
        <v>0</v>
      </c>
      <c r="Q99" s="195">
        <v>0</v>
      </c>
      <c r="R99" s="195">
        <f>Q99*H99</f>
        <v>0</v>
      </c>
      <c r="S99" s="195">
        <v>0</v>
      </c>
      <c r="T99" s="196">
        <f>S99*H99</f>
        <v>0</v>
      </c>
      <c r="AR99" s="197" t="s">
        <v>164</v>
      </c>
      <c r="AT99" s="197" t="s">
        <v>162</v>
      </c>
      <c r="AU99" s="197" t="s">
        <v>84</v>
      </c>
      <c r="AY99" s="18" t="s">
        <v>159</v>
      </c>
      <c r="BE99" s="198">
        <f>IF(N99="základní",J99,0)</f>
        <v>0</v>
      </c>
      <c r="BF99" s="198">
        <f>IF(N99="snížená",J99,0)</f>
        <v>0</v>
      </c>
      <c r="BG99" s="198">
        <f>IF(N99="zákl. přenesená",J99,0)</f>
        <v>0</v>
      </c>
      <c r="BH99" s="198">
        <f>IF(N99="sníž. přenesená",J99,0)</f>
        <v>0</v>
      </c>
      <c r="BI99" s="198">
        <f>IF(N99="nulová",J99,0)</f>
        <v>0</v>
      </c>
      <c r="BJ99" s="18" t="s">
        <v>22</v>
      </c>
      <c r="BK99" s="198">
        <f>ROUND(I99*H99,2)</f>
        <v>0</v>
      </c>
      <c r="BL99" s="18" t="s">
        <v>164</v>
      </c>
      <c r="BM99" s="197" t="s">
        <v>2839</v>
      </c>
    </row>
    <row r="100" spans="2:65" s="1" customFormat="1" ht="39">
      <c r="B100" s="35"/>
      <c r="C100" s="36"/>
      <c r="D100" s="199" t="s">
        <v>166</v>
      </c>
      <c r="E100" s="36"/>
      <c r="F100" s="200" t="s">
        <v>174</v>
      </c>
      <c r="G100" s="36"/>
      <c r="H100" s="36"/>
      <c r="I100" s="115"/>
      <c r="J100" s="36"/>
      <c r="K100" s="36"/>
      <c r="L100" s="39"/>
      <c r="M100" s="201"/>
      <c r="N100" s="64"/>
      <c r="O100" s="64"/>
      <c r="P100" s="64"/>
      <c r="Q100" s="64"/>
      <c r="R100" s="64"/>
      <c r="S100" s="64"/>
      <c r="T100" s="65"/>
      <c r="AT100" s="18" t="s">
        <v>166</v>
      </c>
      <c r="AU100" s="18" t="s">
        <v>84</v>
      </c>
    </row>
    <row r="101" spans="2:65" s="1" customFormat="1" ht="16.5" customHeight="1">
      <c r="B101" s="35"/>
      <c r="C101" s="186" t="s">
        <v>164</v>
      </c>
      <c r="D101" s="186" t="s">
        <v>162</v>
      </c>
      <c r="E101" s="187" t="s">
        <v>91</v>
      </c>
      <c r="F101" s="188" t="s">
        <v>175</v>
      </c>
      <c r="G101" s="189" t="s">
        <v>20</v>
      </c>
      <c r="H101" s="190">
        <v>0</v>
      </c>
      <c r="I101" s="191"/>
      <c r="J101" s="192">
        <f>ROUND(I101*H101,2)</f>
        <v>0</v>
      </c>
      <c r="K101" s="188" t="s">
        <v>20</v>
      </c>
      <c r="L101" s="39"/>
      <c r="M101" s="193" t="s">
        <v>20</v>
      </c>
      <c r="N101" s="194" t="s">
        <v>45</v>
      </c>
      <c r="O101" s="64"/>
      <c r="P101" s="195">
        <f>O101*H101</f>
        <v>0</v>
      </c>
      <c r="Q101" s="195">
        <v>0</v>
      </c>
      <c r="R101" s="195">
        <f>Q101*H101</f>
        <v>0</v>
      </c>
      <c r="S101" s="195">
        <v>0</v>
      </c>
      <c r="T101" s="196">
        <f>S101*H101</f>
        <v>0</v>
      </c>
      <c r="AR101" s="197" t="s">
        <v>164</v>
      </c>
      <c r="AT101" s="197" t="s">
        <v>162</v>
      </c>
      <c r="AU101" s="197" t="s">
        <v>84</v>
      </c>
      <c r="AY101" s="18" t="s">
        <v>159</v>
      </c>
      <c r="BE101" s="198">
        <f>IF(N101="základní",J101,0)</f>
        <v>0</v>
      </c>
      <c r="BF101" s="198">
        <f>IF(N101="snížená",J101,0)</f>
        <v>0</v>
      </c>
      <c r="BG101" s="198">
        <f>IF(N101="zákl. přenesená",J101,0)</f>
        <v>0</v>
      </c>
      <c r="BH101" s="198">
        <f>IF(N101="sníž. přenesená",J101,0)</f>
        <v>0</v>
      </c>
      <c r="BI101" s="198">
        <f>IF(N101="nulová",J101,0)</f>
        <v>0</v>
      </c>
      <c r="BJ101" s="18" t="s">
        <v>22</v>
      </c>
      <c r="BK101" s="198">
        <f>ROUND(I101*H101,2)</f>
        <v>0</v>
      </c>
      <c r="BL101" s="18" t="s">
        <v>164</v>
      </c>
      <c r="BM101" s="197" t="s">
        <v>2840</v>
      </c>
    </row>
    <row r="102" spans="2:65" s="1" customFormat="1" ht="11.25">
      <c r="B102" s="35"/>
      <c r="C102" s="36"/>
      <c r="D102" s="199" t="s">
        <v>166</v>
      </c>
      <c r="E102" s="36"/>
      <c r="F102" s="200" t="s">
        <v>177</v>
      </c>
      <c r="G102" s="36"/>
      <c r="H102" s="36"/>
      <c r="I102" s="115"/>
      <c r="J102" s="36"/>
      <c r="K102" s="36"/>
      <c r="L102" s="39"/>
      <c r="M102" s="201"/>
      <c r="N102" s="64"/>
      <c r="O102" s="64"/>
      <c r="P102" s="64"/>
      <c r="Q102" s="64"/>
      <c r="R102" s="64"/>
      <c r="S102" s="64"/>
      <c r="T102" s="65"/>
      <c r="AT102" s="18" t="s">
        <v>166</v>
      </c>
      <c r="AU102" s="18" t="s">
        <v>84</v>
      </c>
    </row>
    <row r="103" spans="2:65" s="11" customFormat="1" ht="22.9" customHeight="1">
      <c r="B103" s="170"/>
      <c r="C103" s="171"/>
      <c r="D103" s="172" t="s">
        <v>73</v>
      </c>
      <c r="E103" s="184" t="s">
        <v>22</v>
      </c>
      <c r="F103" s="184" t="s">
        <v>178</v>
      </c>
      <c r="G103" s="171"/>
      <c r="H103" s="171"/>
      <c r="I103" s="174"/>
      <c r="J103" s="185">
        <f>BK103</f>
        <v>0</v>
      </c>
      <c r="K103" s="171"/>
      <c r="L103" s="176"/>
      <c r="M103" s="177"/>
      <c r="N103" s="178"/>
      <c r="O103" s="178"/>
      <c r="P103" s="179">
        <f>SUM(P104:P188)</f>
        <v>0</v>
      </c>
      <c r="Q103" s="178"/>
      <c r="R103" s="179">
        <f>SUM(R104:R188)</f>
        <v>2.4476292399999999</v>
      </c>
      <c r="S103" s="178"/>
      <c r="T103" s="180">
        <f>SUM(T104:T188)</f>
        <v>0</v>
      </c>
      <c r="AR103" s="181" t="s">
        <v>22</v>
      </c>
      <c r="AT103" s="182" t="s">
        <v>73</v>
      </c>
      <c r="AU103" s="182" t="s">
        <v>22</v>
      </c>
      <c r="AY103" s="181" t="s">
        <v>159</v>
      </c>
      <c r="BK103" s="183">
        <f>SUM(BK104:BK188)</f>
        <v>0</v>
      </c>
    </row>
    <row r="104" spans="2:65" s="1" customFormat="1" ht="24" customHeight="1">
      <c r="B104" s="35"/>
      <c r="C104" s="186" t="s">
        <v>179</v>
      </c>
      <c r="D104" s="186" t="s">
        <v>162</v>
      </c>
      <c r="E104" s="187" t="s">
        <v>180</v>
      </c>
      <c r="F104" s="188" t="s">
        <v>181</v>
      </c>
      <c r="G104" s="189" t="s">
        <v>182</v>
      </c>
      <c r="H104" s="190">
        <v>12096</v>
      </c>
      <c r="I104" s="191"/>
      <c r="J104" s="192">
        <f>ROUND(I104*H104,2)</f>
        <v>0</v>
      </c>
      <c r="K104" s="188" t="s">
        <v>20</v>
      </c>
      <c r="L104" s="39"/>
      <c r="M104" s="193" t="s">
        <v>20</v>
      </c>
      <c r="N104" s="194" t="s">
        <v>45</v>
      </c>
      <c r="O104" s="64"/>
      <c r="P104" s="195">
        <f>O104*H104</f>
        <v>0</v>
      </c>
      <c r="Q104" s="195">
        <v>0</v>
      </c>
      <c r="R104" s="195">
        <f>Q104*H104</f>
        <v>0</v>
      </c>
      <c r="S104" s="195">
        <v>0</v>
      </c>
      <c r="T104" s="196">
        <f>S104*H104</f>
        <v>0</v>
      </c>
      <c r="AR104" s="197" t="s">
        <v>164</v>
      </c>
      <c r="AT104" s="197" t="s">
        <v>162</v>
      </c>
      <c r="AU104" s="197" t="s">
        <v>84</v>
      </c>
      <c r="AY104" s="18" t="s">
        <v>159</v>
      </c>
      <c r="BE104" s="198">
        <f>IF(N104="základní",J104,0)</f>
        <v>0</v>
      </c>
      <c r="BF104" s="198">
        <f>IF(N104="snížená",J104,0)</f>
        <v>0</v>
      </c>
      <c r="BG104" s="198">
        <f>IF(N104="zákl. přenesená",J104,0)</f>
        <v>0</v>
      </c>
      <c r="BH104" s="198">
        <f>IF(N104="sníž. přenesená",J104,0)</f>
        <v>0</v>
      </c>
      <c r="BI104" s="198">
        <f>IF(N104="nulová",J104,0)</f>
        <v>0</v>
      </c>
      <c r="BJ104" s="18" t="s">
        <v>22</v>
      </c>
      <c r="BK104" s="198">
        <f>ROUND(I104*H104,2)</f>
        <v>0</v>
      </c>
      <c r="BL104" s="18" t="s">
        <v>164</v>
      </c>
      <c r="BM104" s="197" t="s">
        <v>2841</v>
      </c>
    </row>
    <row r="105" spans="2:65" s="1" customFormat="1" ht="19.5">
      <c r="B105" s="35"/>
      <c r="C105" s="36"/>
      <c r="D105" s="199" t="s">
        <v>166</v>
      </c>
      <c r="E105" s="36"/>
      <c r="F105" s="200" t="s">
        <v>181</v>
      </c>
      <c r="G105" s="36"/>
      <c r="H105" s="36"/>
      <c r="I105" s="115"/>
      <c r="J105" s="36"/>
      <c r="K105" s="36"/>
      <c r="L105" s="39"/>
      <c r="M105" s="201"/>
      <c r="N105" s="64"/>
      <c r="O105" s="64"/>
      <c r="P105" s="64"/>
      <c r="Q105" s="64"/>
      <c r="R105" s="64"/>
      <c r="S105" s="64"/>
      <c r="T105" s="65"/>
      <c r="AT105" s="18" t="s">
        <v>166</v>
      </c>
      <c r="AU105" s="18" t="s">
        <v>84</v>
      </c>
    </row>
    <row r="106" spans="2:65" s="12" customFormat="1" ht="11.25">
      <c r="B106" s="202"/>
      <c r="C106" s="203"/>
      <c r="D106" s="199" t="s">
        <v>184</v>
      </c>
      <c r="E106" s="204" t="s">
        <v>20</v>
      </c>
      <c r="F106" s="205" t="s">
        <v>185</v>
      </c>
      <c r="G106" s="203"/>
      <c r="H106" s="204" t="s">
        <v>20</v>
      </c>
      <c r="I106" s="206"/>
      <c r="J106" s="203"/>
      <c r="K106" s="203"/>
      <c r="L106" s="207"/>
      <c r="M106" s="208"/>
      <c r="N106" s="209"/>
      <c r="O106" s="209"/>
      <c r="P106" s="209"/>
      <c r="Q106" s="209"/>
      <c r="R106" s="209"/>
      <c r="S106" s="209"/>
      <c r="T106" s="210"/>
      <c r="AT106" s="211" t="s">
        <v>184</v>
      </c>
      <c r="AU106" s="211" t="s">
        <v>84</v>
      </c>
      <c r="AV106" s="12" t="s">
        <v>22</v>
      </c>
      <c r="AW106" s="12" t="s">
        <v>35</v>
      </c>
      <c r="AX106" s="12" t="s">
        <v>74</v>
      </c>
      <c r="AY106" s="211" t="s">
        <v>159</v>
      </c>
    </row>
    <row r="107" spans="2:65" s="12" customFormat="1" ht="11.25">
      <c r="B107" s="202"/>
      <c r="C107" s="203"/>
      <c r="D107" s="199" t="s">
        <v>184</v>
      </c>
      <c r="E107" s="204" t="s">
        <v>20</v>
      </c>
      <c r="F107" s="205" t="s">
        <v>186</v>
      </c>
      <c r="G107" s="203"/>
      <c r="H107" s="204" t="s">
        <v>20</v>
      </c>
      <c r="I107" s="206"/>
      <c r="J107" s="203"/>
      <c r="K107" s="203"/>
      <c r="L107" s="207"/>
      <c r="M107" s="208"/>
      <c r="N107" s="209"/>
      <c r="O107" s="209"/>
      <c r="P107" s="209"/>
      <c r="Q107" s="209"/>
      <c r="R107" s="209"/>
      <c r="S107" s="209"/>
      <c r="T107" s="210"/>
      <c r="AT107" s="211" t="s">
        <v>184</v>
      </c>
      <c r="AU107" s="211" t="s">
        <v>84</v>
      </c>
      <c r="AV107" s="12" t="s">
        <v>22</v>
      </c>
      <c r="AW107" s="12" t="s">
        <v>35</v>
      </c>
      <c r="AX107" s="12" t="s">
        <v>74</v>
      </c>
      <c r="AY107" s="211" t="s">
        <v>159</v>
      </c>
    </row>
    <row r="108" spans="2:65" s="12" customFormat="1" ht="11.25">
      <c r="B108" s="202"/>
      <c r="C108" s="203"/>
      <c r="D108" s="199" t="s">
        <v>184</v>
      </c>
      <c r="E108" s="204" t="s">
        <v>20</v>
      </c>
      <c r="F108" s="205" t="s">
        <v>187</v>
      </c>
      <c r="G108" s="203"/>
      <c r="H108" s="204" t="s">
        <v>20</v>
      </c>
      <c r="I108" s="206"/>
      <c r="J108" s="203"/>
      <c r="K108" s="203"/>
      <c r="L108" s="207"/>
      <c r="M108" s="208"/>
      <c r="N108" s="209"/>
      <c r="O108" s="209"/>
      <c r="P108" s="209"/>
      <c r="Q108" s="209"/>
      <c r="R108" s="209"/>
      <c r="S108" s="209"/>
      <c r="T108" s="210"/>
      <c r="AT108" s="211" t="s">
        <v>184</v>
      </c>
      <c r="AU108" s="211" t="s">
        <v>84</v>
      </c>
      <c r="AV108" s="12" t="s">
        <v>22</v>
      </c>
      <c r="AW108" s="12" t="s">
        <v>35</v>
      </c>
      <c r="AX108" s="12" t="s">
        <v>74</v>
      </c>
      <c r="AY108" s="211" t="s">
        <v>159</v>
      </c>
    </row>
    <row r="109" spans="2:65" s="12" customFormat="1" ht="11.25">
      <c r="B109" s="202"/>
      <c r="C109" s="203"/>
      <c r="D109" s="199" t="s">
        <v>184</v>
      </c>
      <c r="E109" s="204" t="s">
        <v>20</v>
      </c>
      <c r="F109" s="205" t="s">
        <v>188</v>
      </c>
      <c r="G109" s="203"/>
      <c r="H109" s="204" t="s">
        <v>20</v>
      </c>
      <c r="I109" s="206"/>
      <c r="J109" s="203"/>
      <c r="K109" s="203"/>
      <c r="L109" s="207"/>
      <c r="M109" s="208"/>
      <c r="N109" s="209"/>
      <c r="O109" s="209"/>
      <c r="P109" s="209"/>
      <c r="Q109" s="209"/>
      <c r="R109" s="209"/>
      <c r="S109" s="209"/>
      <c r="T109" s="210"/>
      <c r="AT109" s="211" t="s">
        <v>184</v>
      </c>
      <c r="AU109" s="211" t="s">
        <v>84</v>
      </c>
      <c r="AV109" s="12" t="s">
        <v>22</v>
      </c>
      <c r="AW109" s="12" t="s">
        <v>35</v>
      </c>
      <c r="AX109" s="12" t="s">
        <v>74</v>
      </c>
      <c r="AY109" s="211" t="s">
        <v>159</v>
      </c>
    </row>
    <row r="110" spans="2:65" s="13" customFormat="1" ht="11.25">
      <c r="B110" s="212"/>
      <c r="C110" s="213"/>
      <c r="D110" s="199" t="s">
        <v>184</v>
      </c>
      <c r="E110" s="214" t="s">
        <v>20</v>
      </c>
      <c r="F110" s="215" t="s">
        <v>3016</v>
      </c>
      <c r="G110" s="213"/>
      <c r="H110" s="216">
        <v>12096</v>
      </c>
      <c r="I110" s="217"/>
      <c r="J110" s="213"/>
      <c r="K110" s="213"/>
      <c r="L110" s="218"/>
      <c r="M110" s="219"/>
      <c r="N110" s="220"/>
      <c r="O110" s="220"/>
      <c r="P110" s="220"/>
      <c r="Q110" s="220"/>
      <c r="R110" s="220"/>
      <c r="S110" s="220"/>
      <c r="T110" s="221"/>
      <c r="AT110" s="222" t="s">
        <v>184</v>
      </c>
      <c r="AU110" s="222" t="s">
        <v>84</v>
      </c>
      <c r="AV110" s="13" t="s">
        <v>84</v>
      </c>
      <c r="AW110" s="13" t="s">
        <v>35</v>
      </c>
      <c r="AX110" s="13" t="s">
        <v>22</v>
      </c>
      <c r="AY110" s="222" t="s">
        <v>159</v>
      </c>
    </row>
    <row r="111" spans="2:65" s="1" customFormat="1" ht="16.5" customHeight="1">
      <c r="B111" s="35"/>
      <c r="C111" s="186" t="s">
        <v>190</v>
      </c>
      <c r="D111" s="186" t="s">
        <v>162</v>
      </c>
      <c r="E111" s="187" t="s">
        <v>191</v>
      </c>
      <c r="F111" s="188" t="s">
        <v>192</v>
      </c>
      <c r="G111" s="189" t="s">
        <v>193</v>
      </c>
      <c r="H111" s="190">
        <v>140</v>
      </c>
      <c r="I111" s="191"/>
      <c r="J111" s="192">
        <f>ROUND(I111*H111,2)</f>
        <v>0</v>
      </c>
      <c r="K111" s="188" t="s">
        <v>194</v>
      </c>
      <c r="L111" s="39"/>
      <c r="M111" s="193" t="s">
        <v>20</v>
      </c>
      <c r="N111" s="194" t="s">
        <v>45</v>
      </c>
      <c r="O111" s="64"/>
      <c r="P111" s="195">
        <f>O111*H111</f>
        <v>0</v>
      </c>
      <c r="Q111" s="195">
        <v>0</v>
      </c>
      <c r="R111" s="195">
        <f>Q111*H111</f>
        <v>0</v>
      </c>
      <c r="S111" s="195">
        <v>0</v>
      </c>
      <c r="T111" s="196">
        <f>S111*H111</f>
        <v>0</v>
      </c>
      <c r="AR111" s="197" t="s">
        <v>164</v>
      </c>
      <c r="AT111" s="197" t="s">
        <v>162</v>
      </c>
      <c r="AU111" s="197" t="s">
        <v>84</v>
      </c>
      <c r="AY111" s="18" t="s">
        <v>159</v>
      </c>
      <c r="BE111" s="198">
        <f>IF(N111="základní",J111,0)</f>
        <v>0</v>
      </c>
      <c r="BF111" s="198">
        <f>IF(N111="snížená",J111,0)</f>
        <v>0</v>
      </c>
      <c r="BG111" s="198">
        <f>IF(N111="zákl. přenesená",J111,0)</f>
        <v>0</v>
      </c>
      <c r="BH111" s="198">
        <f>IF(N111="sníž. přenesená",J111,0)</f>
        <v>0</v>
      </c>
      <c r="BI111" s="198">
        <f>IF(N111="nulová",J111,0)</f>
        <v>0</v>
      </c>
      <c r="BJ111" s="18" t="s">
        <v>22</v>
      </c>
      <c r="BK111" s="198">
        <f>ROUND(I111*H111,2)</f>
        <v>0</v>
      </c>
      <c r="BL111" s="18" t="s">
        <v>164</v>
      </c>
      <c r="BM111" s="197" t="s">
        <v>2843</v>
      </c>
    </row>
    <row r="112" spans="2:65" s="1" customFormat="1" ht="11.25">
      <c r="B112" s="35"/>
      <c r="C112" s="36"/>
      <c r="D112" s="199" t="s">
        <v>166</v>
      </c>
      <c r="E112" s="36"/>
      <c r="F112" s="200" t="s">
        <v>196</v>
      </c>
      <c r="G112" s="36"/>
      <c r="H112" s="36"/>
      <c r="I112" s="115"/>
      <c r="J112" s="36"/>
      <c r="K112" s="36"/>
      <c r="L112" s="39"/>
      <c r="M112" s="201"/>
      <c r="N112" s="64"/>
      <c r="O112" s="64"/>
      <c r="P112" s="64"/>
      <c r="Q112" s="64"/>
      <c r="R112" s="64"/>
      <c r="S112" s="64"/>
      <c r="T112" s="65"/>
      <c r="AT112" s="18" t="s">
        <v>166</v>
      </c>
      <c r="AU112" s="18" t="s">
        <v>84</v>
      </c>
    </row>
    <row r="113" spans="2:65" s="12" customFormat="1" ht="11.25">
      <c r="B113" s="202"/>
      <c r="C113" s="203"/>
      <c r="D113" s="199" t="s">
        <v>184</v>
      </c>
      <c r="E113" s="204" t="s">
        <v>20</v>
      </c>
      <c r="F113" s="205" t="s">
        <v>185</v>
      </c>
      <c r="G113" s="203"/>
      <c r="H113" s="204" t="s">
        <v>20</v>
      </c>
      <c r="I113" s="206"/>
      <c r="J113" s="203"/>
      <c r="K113" s="203"/>
      <c r="L113" s="207"/>
      <c r="M113" s="208"/>
      <c r="N113" s="209"/>
      <c r="O113" s="209"/>
      <c r="P113" s="209"/>
      <c r="Q113" s="209"/>
      <c r="R113" s="209"/>
      <c r="S113" s="209"/>
      <c r="T113" s="210"/>
      <c r="AT113" s="211" t="s">
        <v>184</v>
      </c>
      <c r="AU113" s="211" t="s">
        <v>84</v>
      </c>
      <c r="AV113" s="12" t="s">
        <v>22</v>
      </c>
      <c r="AW113" s="12" t="s">
        <v>35</v>
      </c>
      <c r="AX113" s="12" t="s">
        <v>74</v>
      </c>
      <c r="AY113" s="211" t="s">
        <v>159</v>
      </c>
    </row>
    <row r="114" spans="2:65" s="12" customFormat="1" ht="11.25">
      <c r="B114" s="202"/>
      <c r="C114" s="203"/>
      <c r="D114" s="199" t="s">
        <v>184</v>
      </c>
      <c r="E114" s="204" t="s">
        <v>20</v>
      </c>
      <c r="F114" s="205" t="s">
        <v>186</v>
      </c>
      <c r="G114" s="203"/>
      <c r="H114" s="204" t="s">
        <v>20</v>
      </c>
      <c r="I114" s="206"/>
      <c r="J114" s="203"/>
      <c r="K114" s="203"/>
      <c r="L114" s="207"/>
      <c r="M114" s="208"/>
      <c r="N114" s="209"/>
      <c r="O114" s="209"/>
      <c r="P114" s="209"/>
      <c r="Q114" s="209"/>
      <c r="R114" s="209"/>
      <c r="S114" s="209"/>
      <c r="T114" s="210"/>
      <c r="AT114" s="211" t="s">
        <v>184</v>
      </c>
      <c r="AU114" s="211" t="s">
        <v>84</v>
      </c>
      <c r="AV114" s="12" t="s">
        <v>22</v>
      </c>
      <c r="AW114" s="12" t="s">
        <v>35</v>
      </c>
      <c r="AX114" s="12" t="s">
        <v>74</v>
      </c>
      <c r="AY114" s="211" t="s">
        <v>159</v>
      </c>
    </row>
    <row r="115" spans="2:65" s="12" customFormat="1" ht="11.25">
      <c r="B115" s="202"/>
      <c r="C115" s="203"/>
      <c r="D115" s="199" t="s">
        <v>184</v>
      </c>
      <c r="E115" s="204" t="s">
        <v>20</v>
      </c>
      <c r="F115" s="205" t="s">
        <v>187</v>
      </c>
      <c r="G115" s="203"/>
      <c r="H115" s="204" t="s">
        <v>20</v>
      </c>
      <c r="I115" s="206"/>
      <c r="J115" s="203"/>
      <c r="K115" s="203"/>
      <c r="L115" s="207"/>
      <c r="M115" s="208"/>
      <c r="N115" s="209"/>
      <c r="O115" s="209"/>
      <c r="P115" s="209"/>
      <c r="Q115" s="209"/>
      <c r="R115" s="209"/>
      <c r="S115" s="209"/>
      <c r="T115" s="210"/>
      <c r="AT115" s="211" t="s">
        <v>184</v>
      </c>
      <c r="AU115" s="211" t="s">
        <v>84</v>
      </c>
      <c r="AV115" s="12" t="s">
        <v>22</v>
      </c>
      <c r="AW115" s="12" t="s">
        <v>35</v>
      </c>
      <c r="AX115" s="12" t="s">
        <v>74</v>
      </c>
      <c r="AY115" s="211" t="s">
        <v>159</v>
      </c>
    </row>
    <row r="116" spans="2:65" s="13" customFormat="1" ht="11.25">
      <c r="B116" s="212"/>
      <c r="C116" s="213"/>
      <c r="D116" s="199" t="s">
        <v>184</v>
      </c>
      <c r="E116" s="214" t="s">
        <v>20</v>
      </c>
      <c r="F116" s="215" t="s">
        <v>3017</v>
      </c>
      <c r="G116" s="213"/>
      <c r="H116" s="216">
        <v>140</v>
      </c>
      <c r="I116" s="217"/>
      <c r="J116" s="213"/>
      <c r="K116" s="213"/>
      <c r="L116" s="218"/>
      <c r="M116" s="219"/>
      <c r="N116" s="220"/>
      <c r="O116" s="220"/>
      <c r="P116" s="220"/>
      <c r="Q116" s="220"/>
      <c r="R116" s="220"/>
      <c r="S116" s="220"/>
      <c r="T116" s="221"/>
      <c r="AT116" s="222" t="s">
        <v>184</v>
      </c>
      <c r="AU116" s="222" t="s">
        <v>84</v>
      </c>
      <c r="AV116" s="13" t="s">
        <v>84</v>
      </c>
      <c r="AW116" s="13" t="s">
        <v>35</v>
      </c>
      <c r="AX116" s="13" t="s">
        <v>22</v>
      </c>
      <c r="AY116" s="222" t="s">
        <v>159</v>
      </c>
    </row>
    <row r="117" spans="2:65" s="1" customFormat="1" ht="16.5" customHeight="1">
      <c r="B117" s="35"/>
      <c r="C117" s="186" t="s">
        <v>198</v>
      </c>
      <c r="D117" s="186" t="s">
        <v>162</v>
      </c>
      <c r="E117" s="187" t="s">
        <v>225</v>
      </c>
      <c r="F117" s="188" t="s">
        <v>226</v>
      </c>
      <c r="G117" s="189" t="s">
        <v>182</v>
      </c>
      <c r="H117" s="190">
        <v>28.8</v>
      </c>
      <c r="I117" s="191"/>
      <c r="J117" s="192">
        <f>ROUND(I117*H117,2)</f>
        <v>0</v>
      </c>
      <c r="K117" s="188" t="s">
        <v>194</v>
      </c>
      <c r="L117" s="39"/>
      <c r="M117" s="193" t="s">
        <v>20</v>
      </c>
      <c r="N117" s="194" t="s">
        <v>45</v>
      </c>
      <c r="O117" s="64"/>
      <c r="P117" s="195">
        <f>O117*H117</f>
        <v>0</v>
      </c>
      <c r="Q117" s="195">
        <v>0</v>
      </c>
      <c r="R117" s="195">
        <f>Q117*H117</f>
        <v>0</v>
      </c>
      <c r="S117" s="195">
        <v>0</v>
      </c>
      <c r="T117" s="196">
        <f>S117*H117</f>
        <v>0</v>
      </c>
      <c r="AR117" s="197" t="s">
        <v>164</v>
      </c>
      <c r="AT117" s="197" t="s">
        <v>162</v>
      </c>
      <c r="AU117" s="197" t="s">
        <v>84</v>
      </c>
      <c r="AY117" s="18" t="s">
        <v>159</v>
      </c>
      <c r="BE117" s="198">
        <f>IF(N117="základní",J117,0)</f>
        <v>0</v>
      </c>
      <c r="BF117" s="198">
        <f>IF(N117="snížená",J117,0)</f>
        <v>0</v>
      </c>
      <c r="BG117" s="198">
        <f>IF(N117="zákl. přenesená",J117,0)</f>
        <v>0</v>
      </c>
      <c r="BH117" s="198">
        <f>IF(N117="sníž. přenesená",J117,0)</f>
        <v>0</v>
      </c>
      <c r="BI117" s="198">
        <f>IF(N117="nulová",J117,0)</f>
        <v>0</v>
      </c>
      <c r="BJ117" s="18" t="s">
        <v>22</v>
      </c>
      <c r="BK117" s="198">
        <f>ROUND(I117*H117,2)</f>
        <v>0</v>
      </c>
      <c r="BL117" s="18" t="s">
        <v>164</v>
      </c>
      <c r="BM117" s="197" t="s">
        <v>2845</v>
      </c>
    </row>
    <row r="118" spans="2:65" s="1" customFormat="1" ht="19.5">
      <c r="B118" s="35"/>
      <c r="C118" s="36"/>
      <c r="D118" s="199" t="s">
        <v>166</v>
      </c>
      <c r="E118" s="36"/>
      <c r="F118" s="200" t="s">
        <v>228</v>
      </c>
      <c r="G118" s="36"/>
      <c r="H118" s="36"/>
      <c r="I118" s="115"/>
      <c r="J118" s="36"/>
      <c r="K118" s="36"/>
      <c r="L118" s="39"/>
      <c r="M118" s="201"/>
      <c r="N118" s="64"/>
      <c r="O118" s="64"/>
      <c r="P118" s="64"/>
      <c r="Q118" s="64"/>
      <c r="R118" s="64"/>
      <c r="S118" s="64"/>
      <c r="T118" s="65"/>
      <c r="AT118" s="18" t="s">
        <v>166</v>
      </c>
      <c r="AU118" s="18" t="s">
        <v>84</v>
      </c>
    </row>
    <row r="119" spans="2:65" s="13" customFormat="1" ht="11.25">
      <c r="B119" s="212"/>
      <c r="C119" s="213"/>
      <c r="D119" s="199" t="s">
        <v>184</v>
      </c>
      <c r="E119" s="214" t="s">
        <v>20</v>
      </c>
      <c r="F119" s="215" t="s">
        <v>3018</v>
      </c>
      <c r="G119" s="213"/>
      <c r="H119" s="216">
        <v>28.8</v>
      </c>
      <c r="I119" s="217"/>
      <c r="J119" s="213"/>
      <c r="K119" s="213"/>
      <c r="L119" s="218"/>
      <c r="M119" s="219"/>
      <c r="N119" s="220"/>
      <c r="O119" s="220"/>
      <c r="P119" s="220"/>
      <c r="Q119" s="220"/>
      <c r="R119" s="220"/>
      <c r="S119" s="220"/>
      <c r="T119" s="221"/>
      <c r="AT119" s="222" t="s">
        <v>184</v>
      </c>
      <c r="AU119" s="222" t="s">
        <v>84</v>
      </c>
      <c r="AV119" s="13" t="s">
        <v>84</v>
      </c>
      <c r="AW119" s="13" t="s">
        <v>35</v>
      </c>
      <c r="AX119" s="13" t="s">
        <v>22</v>
      </c>
      <c r="AY119" s="222" t="s">
        <v>159</v>
      </c>
    </row>
    <row r="120" spans="2:65" s="1" customFormat="1" ht="16.5" customHeight="1">
      <c r="B120" s="35"/>
      <c r="C120" s="186" t="s">
        <v>204</v>
      </c>
      <c r="D120" s="186" t="s">
        <v>162</v>
      </c>
      <c r="E120" s="187" t="s">
        <v>2847</v>
      </c>
      <c r="F120" s="188" t="s">
        <v>2848</v>
      </c>
      <c r="G120" s="189" t="s">
        <v>182</v>
      </c>
      <c r="H120" s="190">
        <v>101.946</v>
      </c>
      <c r="I120" s="191"/>
      <c r="J120" s="192">
        <f>ROUND(I120*H120,2)</f>
        <v>0</v>
      </c>
      <c r="K120" s="188" t="s">
        <v>194</v>
      </c>
      <c r="L120" s="39"/>
      <c r="M120" s="193" t="s">
        <v>20</v>
      </c>
      <c r="N120" s="194" t="s">
        <v>45</v>
      </c>
      <c r="O120" s="64"/>
      <c r="P120" s="195">
        <f>O120*H120</f>
        <v>0</v>
      </c>
      <c r="Q120" s="195">
        <v>0</v>
      </c>
      <c r="R120" s="195">
        <f>Q120*H120</f>
        <v>0</v>
      </c>
      <c r="S120" s="195">
        <v>0</v>
      </c>
      <c r="T120" s="196">
        <f>S120*H120</f>
        <v>0</v>
      </c>
      <c r="AR120" s="197" t="s">
        <v>164</v>
      </c>
      <c r="AT120" s="197" t="s">
        <v>162</v>
      </c>
      <c r="AU120" s="197" t="s">
        <v>84</v>
      </c>
      <c r="AY120" s="18" t="s">
        <v>159</v>
      </c>
      <c r="BE120" s="198">
        <f>IF(N120="základní",J120,0)</f>
        <v>0</v>
      </c>
      <c r="BF120" s="198">
        <f>IF(N120="snížená",J120,0)</f>
        <v>0</v>
      </c>
      <c r="BG120" s="198">
        <f>IF(N120="zákl. přenesená",J120,0)</f>
        <v>0</v>
      </c>
      <c r="BH120" s="198">
        <f>IF(N120="sníž. přenesená",J120,0)</f>
        <v>0</v>
      </c>
      <c r="BI120" s="198">
        <f>IF(N120="nulová",J120,0)</f>
        <v>0</v>
      </c>
      <c r="BJ120" s="18" t="s">
        <v>22</v>
      </c>
      <c r="BK120" s="198">
        <f>ROUND(I120*H120,2)</f>
        <v>0</v>
      </c>
      <c r="BL120" s="18" t="s">
        <v>164</v>
      </c>
      <c r="BM120" s="197" t="s">
        <v>2849</v>
      </c>
    </row>
    <row r="121" spans="2:65" s="1" customFormat="1" ht="11.25">
      <c r="B121" s="35"/>
      <c r="C121" s="36"/>
      <c r="D121" s="199" t="s">
        <v>166</v>
      </c>
      <c r="E121" s="36"/>
      <c r="F121" s="200" t="s">
        <v>2850</v>
      </c>
      <c r="G121" s="36"/>
      <c r="H121" s="36"/>
      <c r="I121" s="115"/>
      <c r="J121" s="36"/>
      <c r="K121" s="36"/>
      <c r="L121" s="39"/>
      <c r="M121" s="201"/>
      <c r="N121" s="64"/>
      <c r="O121" s="64"/>
      <c r="P121" s="64"/>
      <c r="Q121" s="64"/>
      <c r="R121" s="64"/>
      <c r="S121" s="64"/>
      <c r="T121" s="65"/>
      <c r="AT121" s="18" t="s">
        <v>166</v>
      </c>
      <c r="AU121" s="18" t="s">
        <v>84</v>
      </c>
    </row>
    <row r="122" spans="2:65" s="12" customFormat="1" ht="11.25">
      <c r="B122" s="202"/>
      <c r="C122" s="203"/>
      <c r="D122" s="199" t="s">
        <v>184</v>
      </c>
      <c r="E122" s="204" t="s">
        <v>20</v>
      </c>
      <c r="F122" s="205" t="s">
        <v>2851</v>
      </c>
      <c r="G122" s="203"/>
      <c r="H122" s="204" t="s">
        <v>20</v>
      </c>
      <c r="I122" s="206"/>
      <c r="J122" s="203"/>
      <c r="K122" s="203"/>
      <c r="L122" s="207"/>
      <c r="M122" s="208"/>
      <c r="N122" s="209"/>
      <c r="O122" s="209"/>
      <c r="P122" s="209"/>
      <c r="Q122" s="209"/>
      <c r="R122" s="209"/>
      <c r="S122" s="209"/>
      <c r="T122" s="210"/>
      <c r="AT122" s="211" t="s">
        <v>184</v>
      </c>
      <c r="AU122" s="211" t="s">
        <v>84</v>
      </c>
      <c r="AV122" s="12" t="s">
        <v>22</v>
      </c>
      <c r="AW122" s="12" t="s">
        <v>35</v>
      </c>
      <c r="AX122" s="12" t="s">
        <v>74</v>
      </c>
      <c r="AY122" s="211" t="s">
        <v>159</v>
      </c>
    </row>
    <row r="123" spans="2:65" s="13" customFormat="1" ht="11.25">
      <c r="B123" s="212"/>
      <c r="C123" s="213"/>
      <c r="D123" s="199" t="s">
        <v>184</v>
      </c>
      <c r="E123" s="214" t="s">
        <v>20</v>
      </c>
      <c r="F123" s="215" t="s">
        <v>3019</v>
      </c>
      <c r="G123" s="213"/>
      <c r="H123" s="216">
        <v>241.33199999999999</v>
      </c>
      <c r="I123" s="217"/>
      <c r="J123" s="213"/>
      <c r="K123" s="213"/>
      <c r="L123" s="218"/>
      <c r="M123" s="219"/>
      <c r="N123" s="220"/>
      <c r="O123" s="220"/>
      <c r="P123" s="220"/>
      <c r="Q123" s="220"/>
      <c r="R123" s="220"/>
      <c r="S123" s="220"/>
      <c r="T123" s="221"/>
      <c r="AT123" s="222" t="s">
        <v>184</v>
      </c>
      <c r="AU123" s="222" t="s">
        <v>84</v>
      </c>
      <c r="AV123" s="13" t="s">
        <v>84</v>
      </c>
      <c r="AW123" s="13" t="s">
        <v>35</v>
      </c>
      <c r="AX123" s="13" t="s">
        <v>74</v>
      </c>
      <c r="AY123" s="222" t="s">
        <v>159</v>
      </c>
    </row>
    <row r="124" spans="2:65" s="13" customFormat="1" ht="11.25">
      <c r="B124" s="212"/>
      <c r="C124" s="213"/>
      <c r="D124" s="199" t="s">
        <v>184</v>
      </c>
      <c r="E124" s="214" t="s">
        <v>20</v>
      </c>
      <c r="F124" s="215" t="s">
        <v>3020</v>
      </c>
      <c r="G124" s="213"/>
      <c r="H124" s="216">
        <v>-5.04</v>
      </c>
      <c r="I124" s="217"/>
      <c r="J124" s="213"/>
      <c r="K124" s="213"/>
      <c r="L124" s="218"/>
      <c r="M124" s="219"/>
      <c r="N124" s="220"/>
      <c r="O124" s="220"/>
      <c r="P124" s="220"/>
      <c r="Q124" s="220"/>
      <c r="R124" s="220"/>
      <c r="S124" s="220"/>
      <c r="T124" s="221"/>
      <c r="AT124" s="222" t="s">
        <v>184</v>
      </c>
      <c r="AU124" s="222" t="s">
        <v>84</v>
      </c>
      <c r="AV124" s="13" t="s">
        <v>84</v>
      </c>
      <c r="AW124" s="13" t="s">
        <v>35</v>
      </c>
      <c r="AX124" s="13" t="s">
        <v>74</v>
      </c>
      <c r="AY124" s="222" t="s">
        <v>159</v>
      </c>
    </row>
    <row r="125" spans="2:65" s="13" customFormat="1" ht="11.25">
      <c r="B125" s="212"/>
      <c r="C125" s="213"/>
      <c r="D125" s="199" t="s">
        <v>184</v>
      </c>
      <c r="E125" s="214" t="s">
        <v>20</v>
      </c>
      <c r="F125" s="215" t="s">
        <v>3021</v>
      </c>
      <c r="G125" s="213"/>
      <c r="H125" s="216">
        <v>-3.6</v>
      </c>
      <c r="I125" s="217"/>
      <c r="J125" s="213"/>
      <c r="K125" s="213"/>
      <c r="L125" s="218"/>
      <c r="M125" s="219"/>
      <c r="N125" s="220"/>
      <c r="O125" s="220"/>
      <c r="P125" s="220"/>
      <c r="Q125" s="220"/>
      <c r="R125" s="220"/>
      <c r="S125" s="220"/>
      <c r="T125" s="221"/>
      <c r="AT125" s="222" t="s">
        <v>184</v>
      </c>
      <c r="AU125" s="222" t="s">
        <v>84</v>
      </c>
      <c r="AV125" s="13" t="s">
        <v>84</v>
      </c>
      <c r="AW125" s="13" t="s">
        <v>35</v>
      </c>
      <c r="AX125" s="13" t="s">
        <v>74</v>
      </c>
      <c r="AY125" s="222" t="s">
        <v>159</v>
      </c>
    </row>
    <row r="126" spans="2:65" s="13" customFormat="1" ht="11.25">
      <c r="B126" s="212"/>
      <c r="C126" s="213"/>
      <c r="D126" s="199" t="s">
        <v>184</v>
      </c>
      <c r="E126" s="214" t="s">
        <v>20</v>
      </c>
      <c r="F126" s="215" t="s">
        <v>3022</v>
      </c>
      <c r="G126" s="213"/>
      <c r="H126" s="216">
        <v>-28.8</v>
      </c>
      <c r="I126" s="217"/>
      <c r="J126" s="213"/>
      <c r="K126" s="213"/>
      <c r="L126" s="218"/>
      <c r="M126" s="219"/>
      <c r="N126" s="220"/>
      <c r="O126" s="220"/>
      <c r="P126" s="220"/>
      <c r="Q126" s="220"/>
      <c r="R126" s="220"/>
      <c r="S126" s="220"/>
      <c r="T126" s="221"/>
      <c r="AT126" s="222" t="s">
        <v>184</v>
      </c>
      <c r="AU126" s="222" t="s">
        <v>84</v>
      </c>
      <c r="AV126" s="13" t="s">
        <v>84</v>
      </c>
      <c r="AW126" s="13" t="s">
        <v>35</v>
      </c>
      <c r="AX126" s="13" t="s">
        <v>74</v>
      </c>
      <c r="AY126" s="222" t="s">
        <v>159</v>
      </c>
    </row>
    <row r="127" spans="2:65" s="15" customFormat="1" ht="11.25">
      <c r="B127" s="234"/>
      <c r="C127" s="235"/>
      <c r="D127" s="199" t="s">
        <v>184</v>
      </c>
      <c r="E127" s="236" t="s">
        <v>2816</v>
      </c>
      <c r="F127" s="237" t="s">
        <v>436</v>
      </c>
      <c r="G127" s="235"/>
      <c r="H127" s="238">
        <v>203.892</v>
      </c>
      <c r="I127" s="239"/>
      <c r="J127" s="235"/>
      <c r="K127" s="235"/>
      <c r="L127" s="240"/>
      <c r="M127" s="241"/>
      <c r="N127" s="242"/>
      <c r="O127" s="242"/>
      <c r="P127" s="242"/>
      <c r="Q127" s="242"/>
      <c r="R127" s="242"/>
      <c r="S127" s="242"/>
      <c r="T127" s="243"/>
      <c r="AT127" s="244" t="s">
        <v>184</v>
      </c>
      <c r="AU127" s="244" t="s">
        <v>84</v>
      </c>
      <c r="AV127" s="15" t="s">
        <v>171</v>
      </c>
      <c r="AW127" s="15" t="s">
        <v>35</v>
      </c>
      <c r="AX127" s="15" t="s">
        <v>74</v>
      </c>
      <c r="AY127" s="244" t="s">
        <v>159</v>
      </c>
    </row>
    <row r="128" spans="2:65" s="13" customFormat="1" ht="11.25">
      <c r="B128" s="212"/>
      <c r="C128" s="213"/>
      <c r="D128" s="199" t="s">
        <v>184</v>
      </c>
      <c r="E128" s="214" t="s">
        <v>20</v>
      </c>
      <c r="F128" s="215" t="s">
        <v>2853</v>
      </c>
      <c r="G128" s="213"/>
      <c r="H128" s="216">
        <v>-101.946</v>
      </c>
      <c r="I128" s="217"/>
      <c r="J128" s="213"/>
      <c r="K128" s="213"/>
      <c r="L128" s="218"/>
      <c r="M128" s="219"/>
      <c r="N128" s="220"/>
      <c r="O128" s="220"/>
      <c r="P128" s="220"/>
      <c r="Q128" s="220"/>
      <c r="R128" s="220"/>
      <c r="S128" s="220"/>
      <c r="T128" s="221"/>
      <c r="AT128" s="222" t="s">
        <v>184</v>
      </c>
      <c r="AU128" s="222" t="s">
        <v>84</v>
      </c>
      <c r="AV128" s="13" t="s">
        <v>84</v>
      </c>
      <c r="AW128" s="13" t="s">
        <v>35</v>
      </c>
      <c r="AX128" s="13" t="s">
        <v>74</v>
      </c>
      <c r="AY128" s="222" t="s">
        <v>159</v>
      </c>
    </row>
    <row r="129" spans="2:65" s="14" customFormat="1" ht="11.25">
      <c r="B129" s="223"/>
      <c r="C129" s="224"/>
      <c r="D129" s="199" t="s">
        <v>184</v>
      </c>
      <c r="E129" s="225" t="s">
        <v>2819</v>
      </c>
      <c r="F129" s="226" t="s">
        <v>223</v>
      </c>
      <c r="G129" s="224"/>
      <c r="H129" s="227">
        <v>101.946</v>
      </c>
      <c r="I129" s="228"/>
      <c r="J129" s="224"/>
      <c r="K129" s="224"/>
      <c r="L129" s="229"/>
      <c r="M129" s="230"/>
      <c r="N129" s="231"/>
      <c r="O129" s="231"/>
      <c r="P129" s="231"/>
      <c r="Q129" s="231"/>
      <c r="R129" s="231"/>
      <c r="S129" s="231"/>
      <c r="T129" s="232"/>
      <c r="AT129" s="233" t="s">
        <v>184</v>
      </c>
      <c r="AU129" s="233" t="s">
        <v>84</v>
      </c>
      <c r="AV129" s="14" t="s">
        <v>164</v>
      </c>
      <c r="AW129" s="14" t="s">
        <v>35</v>
      </c>
      <c r="AX129" s="14" t="s">
        <v>22</v>
      </c>
      <c r="AY129" s="233" t="s">
        <v>159</v>
      </c>
    </row>
    <row r="130" spans="2:65" s="1" customFormat="1" ht="16.5" customHeight="1">
      <c r="B130" s="35"/>
      <c r="C130" s="186" t="s">
        <v>209</v>
      </c>
      <c r="D130" s="186" t="s">
        <v>162</v>
      </c>
      <c r="E130" s="187" t="s">
        <v>1932</v>
      </c>
      <c r="F130" s="188" t="s">
        <v>1933</v>
      </c>
      <c r="G130" s="189" t="s">
        <v>182</v>
      </c>
      <c r="H130" s="190">
        <v>20.388999999999999</v>
      </c>
      <c r="I130" s="191"/>
      <c r="J130" s="192">
        <f>ROUND(I130*H130,2)</f>
        <v>0</v>
      </c>
      <c r="K130" s="188" t="s">
        <v>194</v>
      </c>
      <c r="L130" s="39"/>
      <c r="M130" s="193" t="s">
        <v>20</v>
      </c>
      <c r="N130" s="194" t="s">
        <v>45</v>
      </c>
      <c r="O130" s="64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AR130" s="197" t="s">
        <v>164</v>
      </c>
      <c r="AT130" s="197" t="s">
        <v>162</v>
      </c>
      <c r="AU130" s="197" t="s">
        <v>84</v>
      </c>
      <c r="AY130" s="18" t="s">
        <v>159</v>
      </c>
      <c r="BE130" s="198">
        <f>IF(N130="základní",J130,0)</f>
        <v>0</v>
      </c>
      <c r="BF130" s="198">
        <f>IF(N130="snížená",J130,0)</f>
        <v>0</v>
      </c>
      <c r="BG130" s="198">
        <f>IF(N130="zákl. přenesená",J130,0)</f>
        <v>0</v>
      </c>
      <c r="BH130" s="198">
        <f>IF(N130="sníž. přenesená",J130,0)</f>
        <v>0</v>
      </c>
      <c r="BI130" s="198">
        <f>IF(N130="nulová",J130,0)</f>
        <v>0</v>
      </c>
      <c r="BJ130" s="18" t="s">
        <v>22</v>
      </c>
      <c r="BK130" s="198">
        <f>ROUND(I130*H130,2)</f>
        <v>0</v>
      </c>
      <c r="BL130" s="18" t="s">
        <v>164</v>
      </c>
      <c r="BM130" s="197" t="s">
        <v>2854</v>
      </c>
    </row>
    <row r="131" spans="2:65" s="1" customFormat="1" ht="11.25">
      <c r="B131" s="35"/>
      <c r="C131" s="36"/>
      <c r="D131" s="199" t="s">
        <v>166</v>
      </c>
      <c r="E131" s="36"/>
      <c r="F131" s="200" t="s">
        <v>1935</v>
      </c>
      <c r="G131" s="36"/>
      <c r="H131" s="36"/>
      <c r="I131" s="115"/>
      <c r="J131" s="36"/>
      <c r="K131" s="36"/>
      <c r="L131" s="39"/>
      <c r="M131" s="201"/>
      <c r="N131" s="64"/>
      <c r="O131" s="64"/>
      <c r="P131" s="64"/>
      <c r="Q131" s="64"/>
      <c r="R131" s="64"/>
      <c r="S131" s="64"/>
      <c r="T131" s="65"/>
      <c r="AT131" s="18" t="s">
        <v>166</v>
      </c>
      <c r="AU131" s="18" t="s">
        <v>84</v>
      </c>
    </row>
    <row r="132" spans="2:65" s="13" customFormat="1" ht="11.25">
      <c r="B132" s="212"/>
      <c r="C132" s="213"/>
      <c r="D132" s="199" t="s">
        <v>184</v>
      </c>
      <c r="E132" s="214" t="s">
        <v>20</v>
      </c>
      <c r="F132" s="215" t="s">
        <v>2855</v>
      </c>
      <c r="G132" s="213"/>
      <c r="H132" s="216">
        <v>20.388999999999999</v>
      </c>
      <c r="I132" s="217"/>
      <c r="J132" s="213"/>
      <c r="K132" s="213"/>
      <c r="L132" s="218"/>
      <c r="M132" s="219"/>
      <c r="N132" s="220"/>
      <c r="O132" s="220"/>
      <c r="P132" s="220"/>
      <c r="Q132" s="220"/>
      <c r="R132" s="220"/>
      <c r="S132" s="220"/>
      <c r="T132" s="221"/>
      <c r="AT132" s="222" t="s">
        <v>184</v>
      </c>
      <c r="AU132" s="222" t="s">
        <v>84</v>
      </c>
      <c r="AV132" s="13" t="s">
        <v>84</v>
      </c>
      <c r="AW132" s="13" t="s">
        <v>35</v>
      </c>
      <c r="AX132" s="13" t="s">
        <v>22</v>
      </c>
      <c r="AY132" s="222" t="s">
        <v>159</v>
      </c>
    </row>
    <row r="133" spans="2:65" s="1" customFormat="1" ht="16.5" customHeight="1">
      <c r="B133" s="35"/>
      <c r="C133" s="186" t="s">
        <v>214</v>
      </c>
      <c r="D133" s="186" t="s">
        <v>162</v>
      </c>
      <c r="E133" s="187" t="s">
        <v>2856</v>
      </c>
      <c r="F133" s="188" t="s">
        <v>2857</v>
      </c>
      <c r="G133" s="189" t="s">
        <v>182</v>
      </c>
      <c r="H133" s="190">
        <v>61.167999999999999</v>
      </c>
      <c r="I133" s="191"/>
      <c r="J133" s="192">
        <f>ROUND(I133*H133,2)</f>
        <v>0</v>
      </c>
      <c r="K133" s="188" t="s">
        <v>194</v>
      </c>
      <c r="L133" s="39"/>
      <c r="M133" s="193" t="s">
        <v>20</v>
      </c>
      <c r="N133" s="194" t="s">
        <v>45</v>
      </c>
      <c r="O133" s="64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AR133" s="197" t="s">
        <v>164</v>
      </c>
      <c r="AT133" s="197" t="s">
        <v>162</v>
      </c>
      <c r="AU133" s="197" t="s">
        <v>84</v>
      </c>
      <c r="AY133" s="18" t="s">
        <v>159</v>
      </c>
      <c r="BE133" s="198">
        <f>IF(N133="základní",J133,0)</f>
        <v>0</v>
      </c>
      <c r="BF133" s="198">
        <f>IF(N133="snížená",J133,0)</f>
        <v>0</v>
      </c>
      <c r="BG133" s="198">
        <f>IF(N133="zákl. přenesená",J133,0)</f>
        <v>0</v>
      </c>
      <c r="BH133" s="198">
        <f>IF(N133="sníž. přenesená",J133,0)</f>
        <v>0</v>
      </c>
      <c r="BI133" s="198">
        <f>IF(N133="nulová",J133,0)</f>
        <v>0</v>
      </c>
      <c r="BJ133" s="18" t="s">
        <v>22</v>
      </c>
      <c r="BK133" s="198">
        <f>ROUND(I133*H133,2)</f>
        <v>0</v>
      </c>
      <c r="BL133" s="18" t="s">
        <v>164</v>
      </c>
      <c r="BM133" s="197" t="s">
        <v>2858</v>
      </c>
    </row>
    <row r="134" spans="2:65" s="1" customFormat="1" ht="11.25">
      <c r="B134" s="35"/>
      <c r="C134" s="36"/>
      <c r="D134" s="199" t="s">
        <v>166</v>
      </c>
      <c r="E134" s="36"/>
      <c r="F134" s="200" t="s">
        <v>2859</v>
      </c>
      <c r="G134" s="36"/>
      <c r="H134" s="36"/>
      <c r="I134" s="115"/>
      <c r="J134" s="36"/>
      <c r="K134" s="36"/>
      <c r="L134" s="39"/>
      <c r="M134" s="201"/>
      <c r="N134" s="64"/>
      <c r="O134" s="64"/>
      <c r="P134" s="64"/>
      <c r="Q134" s="64"/>
      <c r="R134" s="64"/>
      <c r="S134" s="64"/>
      <c r="T134" s="65"/>
      <c r="AT134" s="18" t="s">
        <v>166</v>
      </c>
      <c r="AU134" s="18" t="s">
        <v>84</v>
      </c>
    </row>
    <row r="135" spans="2:65" s="12" customFormat="1" ht="11.25">
      <c r="B135" s="202"/>
      <c r="C135" s="203"/>
      <c r="D135" s="199" t="s">
        <v>184</v>
      </c>
      <c r="E135" s="204" t="s">
        <v>20</v>
      </c>
      <c r="F135" s="205" t="s">
        <v>2860</v>
      </c>
      <c r="G135" s="203"/>
      <c r="H135" s="204" t="s">
        <v>20</v>
      </c>
      <c r="I135" s="206"/>
      <c r="J135" s="203"/>
      <c r="K135" s="203"/>
      <c r="L135" s="207"/>
      <c r="M135" s="208"/>
      <c r="N135" s="209"/>
      <c r="O135" s="209"/>
      <c r="P135" s="209"/>
      <c r="Q135" s="209"/>
      <c r="R135" s="209"/>
      <c r="S135" s="209"/>
      <c r="T135" s="210"/>
      <c r="AT135" s="211" t="s">
        <v>184</v>
      </c>
      <c r="AU135" s="211" t="s">
        <v>84</v>
      </c>
      <c r="AV135" s="12" t="s">
        <v>22</v>
      </c>
      <c r="AW135" s="12" t="s">
        <v>35</v>
      </c>
      <c r="AX135" s="12" t="s">
        <v>74</v>
      </c>
      <c r="AY135" s="211" t="s">
        <v>159</v>
      </c>
    </row>
    <row r="136" spans="2:65" s="13" customFormat="1" ht="11.25">
      <c r="B136" s="212"/>
      <c r="C136" s="213"/>
      <c r="D136" s="199" t="s">
        <v>184</v>
      </c>
      <c r="E136" s="214" t="s">
        <v>2822</v>
      </c>
      <c r="F136" s="215" t="s">
        <v>2861</v>
      </c>
      <c r="G136" s="213"/>
      <c r="H136" s="216">
        <v>61.167999999999999</v>
      </c>
      <c r="I136" s="217"/>
      <c r="J136" s="213"/>
      <c r="K136" s="213"/>
      <c r="L136" s="218"/>
      <c r="M136" s="219"/>
      <c r="N136" s="220"/>
      <c r="O136" s="220"/>
      <c r="P136" s="220"/>
      <c r="Q136" s="220"/>
      <c r="R136" s="220"/>
      <c r="S136" s="220"/>
      <c r="T136" s="221"/>
      <c r="AT136" s="222" t="s">
        <v>184</v>
      </c>
      <c r="AU136" s="222" t="s">
        <v>84</v>
      </c>
      <c r="AV136" s="13" t="s">
        <v>84</v>
      </c>
      <c r="AW136" s="13" t="s">
        <v>35</v>
      </c>
      <c r="AX136" s="13" t="s">
        <v>22</v>
      </c>
      <c r="AY136" s="222" t="s">
        <v>159</v>
      </c>
    </row>
    <row r="137" spans="2:65" s="1" customFormat="1" ht="16.5" customHeight="1">
      <c r="B137" s="35"/>
      <c r="C137" s="186" t="s">
        <v>224</v>
      </c>
      <c r="D137" s="186" t="s">
        <v>162</v>
      </c>
      <c r="E137" s="187" t="s">
        <v>1942</v>
      </c>
      <c r="F137" s="188" t="s">
        <v>1943</v>
      </c>
      <c r="G137" s="189" t="s">
        <v>182</v>
      </c>
      <c r="H137" s="190">
        <v>12.234</v>
      </c>
      <c r="I137" s="191"/>
      <c r="J137" s="192">
        <f>ROUND(I137*H137,2)</f>
        <v>0</v>
      </c>
      <c r="K137" s="188" t="s">
        <v>194</v>
      </c>
      <c r="L137" s="39"/>
      <c r="M137" s="193" t="s">
        <v>20</v>
      </c>
      <c r="N137" s="194" t="s">
        <v>45</v>
      </c>
      <c r="O137" s="64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AR137" s="197" t="s">
        <v>164</v>
      </c>
      <c r="AT137" s="197" t="s">
        <v>162</v>
      </c>
      <c r="AU137" s="197" t="s">
        <v>84</v>
      </c>
      <c r="AY137" s="18" t="s">
        <v>159</v>
      </c>
      <c r="BE137" s="198">
        <f>IF(N137="základní",J137,0)</f>
        <v>0</v>
      </c>
      <c r="BF137" s="198">
        <f>IF(N137="snížená",J137,0)</f>
        <v>0</v>
      </c>
      <c r="BG137" s="198">
        <f>IF(N137="zákl. přenesená",J137,0)</f>
        <v>0</v>
      </c>
      <c r="BH137" s="198">
        <f>IF(N137="sníž. přenesená",J137,0)</f>
        <v>0</v>
      </c>
      <c r="BI137" s="198">
        <f>IF(N137="nulová",J137,0)</f>
        <v>0</v>
      </c>
      <c r="BJ137" s="18" t="s">
        <v>22</v>
      </c>
      <c r="BK137" s="198">
        <f>ROUND(I137*H137,2)</f>
        <v>0</v>
      </c>
      <c r="BL137" s="18" t="s">
        <v>164</v>
      </c>
      <c r="BM137" s="197" t="s">
        <v>2862</v>
      </c>
    </row>
    <row r="138" spans="2:65" s="1" customFormat="1" ht="11.25">
      <c r="B138" s="35"/>
      <c r="C138" s="36"/>
      <c r="D138" s="199" t="s">
        <v>166</v>
      </c>
      <c r="E138" s="36"/>
      <c r="F138" s="200" t="s">
        <v>1945</v>
      </c>
      <c r="G138" s="36"/>
      <c r="H138" s="36"/>
      <c r="I138" s="115"/>
      <c r="J138" s="36"/>
      <c r="K138" s="36"/>
      <c r="L138" s="39"/>
      <c r="M138" s="201"/>
      <c r="N138" s="64"/>
      <c r="O138" s="64"/>
      <c r="P138" s="64"/>
      <c r="Q138" s="64"/>
      <c r="R138" s="64"/>
      <c r="S138" s="64"/>
      <c r="T138" s="65"/>
      <c r="AT138" s="18" t="s">
        <v>166</v>
      </c>
      <c r="AU138" s="18" t="s">
        <v>84</v>
      </c>
    </row>
    <row r="139" spans="2:65" s="13" customFormat="1" ht="11.25">
      <c r="B139" s="212"/>
      <c r="C139" s="213"/>
      <c r="D139" s="199" t="s">
        <v>184</v>
      </c>
      <c r="E139" s="214" t="s">
        <v>20</v>
      </c>
      <c r="F139" s="215" t="s">
        <v>2863</v>
      </c>
      <c r="G139" s="213"/>
      <c r="H139" s="216">
        <v>12.234</v>
      </c>
      <c r="I139" s="217"/>
      <c r="J139" s="213"/>
      <c r="K139" s="213"/>
      <c r="L139" s="218"/>
      <c r="M139" s="219"/>
      <c r="N139" s="220"/>
      <c r="O139" s="220"/>
      <c r="P139" s="220"/>
      <c r="Q139" s="220"/>
      <c r="R139" s="220"/>
      <c r="S139" s="220"/>
      <c r="T139" s="221"/>
      <c r="AT139" s="222" t="s">
        <v>184</v>
      </c>
      <c r="AU139" s="222" t="s">
        <v>84</v>
      </c>
      <c r="AV139" s="13" t="s">
        <v>84</v>
      </c>
      <c r="AW139" s="13" t="s">
        <v>35</v>
      </c>
      <c r="AX139" s="13" t="s">
        <v>22</v>
      </c>
      <c r="AY139" s="222" t="s">
        <v>159</v>
      </c>
    </row>
    <row r="140" spans="2:65" s="1" customFormat="1" ht="16.5" customHeight="1">
      <c r="B140" s="35"/>
      <c r="C140" s="186" t="s">
        <v>257</v>
      </c>
      <c r="D140" s="186" t="s">
        <v>162</v>
      </c>
      <c r="E140" s="187" t="s">
        <v>2864</v>
      </c>
      <c r="F140" s="188" t="s">
        <v>2865</v>
      </c>
      <c r="G140" s="189" t="s">
        <v>182</v>
      </c>
      <c r="H140" s="190">
        <v>40.777999999999999</v>
      </c>
      <c r="I140" s="191"/>
      <c r="J140" s="192">
        <f>ROUND(I140*H140,2)</f>
        <v>0</v>
      </c>
      <c r="K140" s="188" t="s">
        <v>20</v>
      </c>
      <c r="L140" s="39"/>
      <c r="M140" s="193" t="s">
        <v>20</v>
      </c>
      <c r="N140" s="194" t="s">
        <v>45</v>
      </c>
      <c r="O140" s="64"/>
      <c r="P140" s="195">
        <f>O140*H140</f>
        <v>0</v>
      </c>
      <c r="Q140" s="195">
        <v>3.5000000000000001E-3</v>
      </c>
      <c r="R140" s="195">
        <f>Q140*H140</f>
        <v>0.14272299999999999</v>
      </c>
      <c r="S140" s="195">
        <v>0</v>
      </c>
      <c r="T140" s="196">
        <f>S140*H140</f>
        <v>0</v>
      </c>
      <c r="AR140" s="197" t="s">
        <v>164</v>
      </c>
      <c r="AT140" s="197" t="s">
        <v>162</v>
      </c>
      <c r="AU140" s="197" t="s">
        <v>84</v>
      </c>
      <c r="AY140" s="18" t="s">
        <v>159</v>
      </c>
      <c r="BE140" s="198">
        <f>IF(N140="základní",J140,0)</f>
        <v>0</v>
      </c>
      <c r="BF140" s="198">
        <f>IF(N140="snížená",J140,0)</f>
        <v>0</v>
      </c>
      <c r="BG140" s="198">
        <f>IF(N140="zákl. přenesená",J140,0)</f>
        <v>0</v>
      </c>
      <c r="BH140" s="198">
        <f>IF(N140="sníž. přenesená",J140,0)</f>
        <v>0</v>
      </c>
      <c r="BI140" s="198">
        <f>IF(N140="nulová",J140,0)</f>
        <v>0</v>
      </c>
      <c r="BJ140" s="18" t="s">
        <v>22</v>
      </c>
      <c r="BK140" s="198">
        <f>ROUND(I140*H140,2)</f>
        <v>0</v>
      </c>
      <c r="BL140" s="18" t="s">
        <v>164</v>
      </c>
      <c r="BM140" s="197" t="s">
        <v>2866</v>
      </c>
    </row>
    <row r="141" spans="2:65" s="1" customFormat="1" ht="19.5">
      <c r="B141" s="35"/>
      <c r="C141" s="36"/>
      <c r="D141" s="199" t="s">
        <v>166</v>
      </c>
      <c r="E141" s="36"/>
      <c r="F141" s="200" t="s">
        <v>2867</v>
      </c>
      <c r="G141" s="36"/>
      <c r="H141" s="36"/>
      <c r="I141" s="115"/>
      <c r="J141" s="36"/>
      <c r="K141" s="36"/>
      <c r="L141" s="39"/>
      <c r="M141" s="201"/>
      <c r="N141" s="64"/>
      <c r="O141" s="64"/>
      <c r="P141" s="64"/>
      <c r="Q141" s="64"/>
      <c r="R141" s="64"/>
      <c r="S141" s="64"/>
      <c r="T141" s="65"/>
      <c r="AT141" s="18" t="s">
        <v>166</v>
      </c>
      <c r="AU141" s="18" t="s">
        <v>84</v>
      </c>
    </row>
    <row r="142" spans="2:65" s="12" customFormat="1" ht="11.25">
      <c r="B142" s="202"/>
      <c r="C142" s="203"/>
      <c r="D142" s="199" t="s">
        <v>184</v>
      </c>
      <c r="E142" s="204" t="s">
        <v>20</v>
      </c>
      <c r="F142" s="205" t="s">
        <v>2868</v>
      </c>
      <c r="G142" s="203"/>
      <c r="H142" s="204" t="s">
        <v>20</v>
      </c>
      <c r="I142" s="206"/>
      <c r="J142" s="203"/>
      <c r="K142" s="203"/>
      <c r="L142" s="207"/>
      <c r="M142" s="208"/>
      <c r="N142" s="209"/>
      <c r="O142" s="209"/>
      <c r="P142" s="209"/>
      <c r="Q142" s="209"/>
      <c r="R142" s="209"/>
      <c r="S142" s="209"/>
      <c r="T142" s="210"/>
      <c r="AT142" s="211" t="s">
        <v>184</v>
      </c>
      <c r="AU142" s="211" t="s">
        <v>84</v>
      </c>
      <c r="AV142" s="12" t="s">
        <v>22</v>
      </c>
      <c r="AW142" s="12" t="s">
        <v>35</v>
      </c>
      <c r="AX142" s="12" t="s">
        <v>74</v>
      </c>
      <c r="AY142" s="211" t="s">
        <v>159</v>
      </c>
    </row>
    <row r="143" spans="2:65" s="13" customFormat="1" ht="11.25">
      <c r="B143" s="212"/>
      <c r="C143" s="213"/>
      <c r="D143" s="199" t="s">
        <v>184</v>
      </c>
      <c r="E143" s="214" t="s">
        <v>2824</v>
      </c>
      <c r="F143" s="215" t="s">
        <v>2869</v>
      </c>
      <c r="G143" s="213"/>
      <c r="H143" s="216">
        <v>40.777999999999999</v>
      </c>
      <c r="I143" s="217"/>
      <c r="J143" s="213"/>
      <c r="K143" s="213"/>
      <c r="L143" s="218"/>
      <c r="M143" s="219"/>
      <c r="N143" s="220"/>
      <c r="O143" s="220"/>
      <c r="P143" s="220"/>
      <c r="Q143" s="220"/>
      <c r="R143" s="220"/>
      <c r="S143" s="220"/>
      <c r="T143" s="221"/>
      <c r="AT143" s="222" t="s">
        <v>184</v>
      </c>
      <c r="AU143" s="222" t="s">
        <v>84</v>
      </c>
      <c r="AV143" s="13" t="s">
        <v>84</v>
      </c>
      <c r="AW143" s="13" t="s">
        <v>35</v>
      </c>
      <c r="AX143" s="13" t="s">
        <v>22</v>
      </c>
      <c r="AY143" s="222" t="s">
        <v>159</v>
      </c>
    </row>
    <row r="144" spans="2:65" s="1" customFormat="1" ht="16.5" customHeight="1">
      <c r="B144" s="35"/>
      <c r="C144" s="186" t="s">
        <v>438</v>
      </c>
      <c r="D144" s="186" t="s">
        <v>162</v>
      </c>
      <c r="E144" s="187" t="s">
        <v>3023</v>
      </c>
      <c r="F144" s="188" t="s">
        <v>3024</v>
      </c>
      <c r="G144" s="189" t="s">
        <v>464</v>
      </c>
      <c r="H144" s="190">
        <v>371.28</v>
      </c>
      <c r="I144" s="191"/>
      <c r="J144" s="192">
        <f>ROUND(I144*H144,2)</f>
        <v>0</v>
      </c>
      <c r="K144" s="188" t="s">
        <v>194</v>
      </c>
      <c r="L144" s="39"/>
      <c r="M144" s="193" t="s">
        <v>20</v>
      </c>
      <c r="N144" s="194" t="s">
        <v>45</v>
      </c>
      <c r="O144" s="64"/>
      <c r="P144" s="195">
        <f>O144*H144</f>
        <v>0</v>
      </c>
      <c r="Q144" s="195">
        <v>4.4400000000000004E-3</v>
      </c>
      <c r="R144" s="195">
        <f>Q144*H144</f>
        <v>1.6484832</v>
      </c>
      <c r="S144" s="195">
        <v>0</v>
      </c>
      <c r="T144" s="196">
        <f>S144*H144</f>
        <v>0</v>
      </c>
      <c r="AR144" s="197" t="s">
        <v>164</v>
      </c>
      <c r="AT144" s="197" t="s">
        <v>162</v>
      </c>
      <c r="AU144" s="197" t="s">
        <v>84</v>
      </c>
      <c r="AY144" s="18" t="s">
        <v>159</v>
      </c>
      <c r="BE144" s="198">
        <f>IF(N144="základní",J144,0)</f>
        <v>0</v>
      </c>
      <c r="BF144" s="198">
        <f>IF(N144="snížená",J144,0)</f>
        <v>0</v>
      </c>
      <c r="BG144" s="198">
        <f>IF(N144="zákl. přenesená",J144,0)</f>
        <v>0</v>
      </c>
      <c r="BH144" s="198">
        <f>IF(N144="sníž. přenesená",J144,0)</f>
        <v>0</v>
      </c>
      <c r="BI144" s="198">
        <f>IF(N144="nulová",J144,0)</f>
        <v>0</v>
      </c>
      <c r="BJ144" s="18" t="s">
        <v>22</v>
      </c>
      <c r="BK144" s="198">
        <f>ROUND(I144*H144,2)</f>
        <v>0</v>
      </c>
      <c r="BL144" s="18" t="s">
        <v>164</v>
      </c>
      <c r="BM144" s="197" t="s">
        <v>3025</v>
      </c>
    </row>
    <row r="145" spans="2:65" s="1" customFormat="1" ht="11.25">
      <c r="B145" s="35"/>
      <c r="C145" s="36"/>
      <c r="D145" s="199" t="s">
        <v>166</v>
      </c>
      <c r="E145" s="36"/>
      <c r="F145" s="200" t="s">
        <v>3026</v>
      </c>
      <c r="G145" s="36"/>
      <c r="H145" s="36"/>
      <c r="I145" s="115"/>
      <c r="J145" s="36"/>
      <c r="K145" s="36"/>
      <c r="L145" s="39"/>
      <c r="M145" s="201"/>
      <c r="N145" s="64"/>
      <c r="O145" s="64"/>
      <c r="P145" s="64"/>
      <c r="Q145" s="64"/>
      <c r="R145" s="64"/>
      <c r="S145" s="64"/>
      <c r="T145" s="65"/>
      <c r="AT145" s="18" t="s">
        <v>166</v>
      </c>
      <c r="AU145" s="18" t="s">
        <v>84</v>
      </c>
    </row>
    <row r="146" spans="2:65" s="13" customFormat="1" ht="11.25">
      <c r="B146" s="212"/>
      <c r="C146" s="213"/>
      <c r="D146" s="199" t="s">
        <v>184</v>
      </c>
      <c r="E146" s="214" t="s">
        <v>20</v>
      </c>
      <c r="F146" s="215" t="s">
        <v>3027</v>
      </c>
      <c r="G146" s="213"/>
      <c r="H146" s="216">
        <v>371.28</v>
      </c>
      <c r="I146" s="217"/>
      <c r="J146" s="213"/>
      <c r="K146" s="213"/>
      <c r="L146" s="218"/>
      <c r="M146" s="219"/>
      <c r="N146" s="220"/>
      <c r="O146" s="220"/>
      <c r="P146" s="220"/>
      <c r="Q146" s="220"/>
      <c r="R146" s="220"/>
      <c r="S146" s="220"/>
      <c r="T146" s="221"/>
      <c r="AT146" s="222" t="s">
        <v>184</v>
      </c>
      <c r="AU146" s="222" t="s">
        <v>84</v>
      </c>
      <c r="AV146" s="13" t="s">
        <v>84</v>
      </c>
      <c r="AW146" s="13" t="s">
        <v>35</v>
      </c>
      <c r="AX146" s="13" t="s">
        <v>22</v>
      </c>
      <c r="AY146" s="222" t="s">
        <v>159</v>
      </c>
    </row>
    <row r="147" spans="2:65" s="1" customFormat="1" ht="16.5" customHeight="1">
      <c r="B147" s="35"/>
      <c r="C147" s="186" t="s">
        <v>444</v>
      </c>
      <c r="D147" s="186" t="s">
        <v>162</v>
      </c>
      <c r="E147" s="187" t="s">
        <v>3028</v>
      </c>
      <c r="F147" s="188" t="s">
        <v>3029</v>
      </c>
      <c r="G147" s="189" t="s">
        <v>464</v>
      </c>
      <c r="H147" s="190">
        <v>371.28</v>
      </c>
      <c r="I147" s="191"/>
      <c r="J147" s="192">
        <f>ROUND(I147*H147,2)</f>
        <v>0</v>
      </c>
      <c r="K147" s="188" t="s">
        <v>194</v>
      </c>
      <c r="L147" s="39"/>
      <c r="M147" s="193" t="s">
        <v>20</v>
      </c>
      <c r="N147" s="194" t="s">
        <v>45</v>
      </c>
      <c r="O147" s="64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AR147" s="197" t="s">
        <v>164</v>
      </c>
      <c r="AT147" s="197" t="s">
        <v>162</v>
      </c>
      <c r="AU147" s="197" t="s">
        <v>84</v>
      </c>
      <c r="AY147" s="18" t="s">
        <v>159</v>
      </c>
      <c r="BE147" s="198">
        <f>IF(N147="základní",J147,0)</f>
        <v>0</v>
      </c>
      <c r="BF147" s="198">
        <f>IF(N147="snížená",J147,0)</f>
        <v>0</v>
      </c>
      <c r="BG147" s="198">
        <f>IF(N147="zákl. přenesená",J147,0)</f>
        <v>0</v>
      </c>
      <c r="BH147" s="198">
        <f>IF(N147="sníž. přenesená",J147,0)</f>
        <v>0</v>
      </c>
      <c r="BI147" s="198">
        <f>IF(N147="nulová",J147,0)</f>
        <v>0</v>
      </c>
      <c r="BJ147" s="18" t="s">
        <v>22</v>
      </c>
      <c r="BK147" s="198">
        <f>ROUND(I147*H147,2)</f>
        <v>0</v>
      </c>
      <c r="BL147" s="18" t="s">
        <v>164</v>
      </c>
      <c r="BM147" s="197" t="s">
        <v>3030</v>
      </c>
    </row>
    <row r="148" spans="2:65" s="1" customFormat="1" ht="11.25">
      <c r="B148" s="35"/>
      <c r="C148" s="36"/>
      <c r="D148" s="199" t="s">
        <v>166</v>
      </c>
      <c r="E148" s="36"/>
      <c r="F148" s="200" t="s">
        <v>3031</v>
      </c>
      <c r="G148" s="36"/>
      <c r="H148" s="36"/>
      <c r="I148" s="115"/>
      <c r="J148" s="36"/>
      <c r="K148" s="36"/>
      <c r="L148" s="39"/>
      <c r="M148" s="201"/>
      <c r="N148" s="64"/>
      <c r="O148" s="64"/>
      <c r="P148" s="64"/>
      <c r="Q148" s="64"/>
      <c r="R148" s="64"/>
      <c r="S148" s="64"/>
      <c r="T148" s="65"/>
      <c r="AT148" s="18" t="s">
        <v>166</v>
      </c>
      <c r="AU148" s="18" t="s">
        <v>84</v>
      </c>
    </row>
    <row r="149" spans="2:65" s="1" customFormat="1" ht="16.5" customHeight="1">
      <c r="B149" s="35"/>
      <c r="C149" s="186" t="s">
        <v>8</v>
      </c>
      <c r="D149" s="186" t="s">
        <v>162</v>
      </c>
      <c r="E149" s="187" t="s">
        <v>3032</v>
      </c>
      <c r="F149" s="188" t="s">
        <v>3033</v>
      </c>
      <c r="G149" s="189" t="s">
        <v>182</v>
      </c>
      <c r="H149" s="190">
        <v>241.33199999999999</v>
      </c>
      <c r="I149" s="191"/>
      <c r="J149" s="192">
        <f>ROUND(I149*H149,2)</f>
        <v>0</v>
      </c>
      <c r="K149" s="188" t="s">
        <v>194</v>
      </c>
      <c r="L149" s="39"/>
      <c r="M149" s="193" t="s">
        <v>20</v>
      </c>
      <c r="N149" s="194" t="s">
        <v>45</v>
      </c>
      <c r="O149" s="64"/>
      <c r="P149" s="195">
        <f>O149*H149</f>
        <v>0</v>
      </c>
      <c r="Q149" s="195">
        <v>2.7200000000000002E-3</v>
      </c>
      <c r="R149" s="195">
        <f>Q149*H149</f>
        <v>0.65642304000000007</v>
      </c>
      <c r="S149" s="195">
        <v>0</v>
      </c>
      <c r="T149" s="196">
        <f>S149*H149</f>
        <v>0</v>
      </c>
      <c r="AR149" s="197" t="s">
        <v>164</v>
      </c>
      <c r="AT149" s="197" t="s">
        <v>162</v>
      </c>
      <c r="AU149" s="197" t="s">
        <v>84</v>
      </c>
      <c r="AY149" s="18" t="s">
        <v>159</v>
      </c>
      <c r="BE149" s="198">
        <f>IF(N149="základní",J149,0)</f>
        <v>0</v>
      </c>
      <c r="BF149" s="198">
        <f>IF(N149="snížená",J149,0)</f>
        <v>0</v>
      </c>
      <c r="BG149" s="198">
        <f>IF(N149="zákl. přenesená",J149,0)</f>
        <v>0</v>
      </c>
      <c r="BH149" s="198">
        <f>IF(N149="sníž. přenesená",J149,0)</f>
        <v>0</v>
      </c>
      <c r="BI149" s="198">
        <f>IF(N149="nulová",J149,0)</f>
        <v>0</v>
      </c>
      <c r="BJ149" s="18" t="s">
        <v>22</v>
      </c>
      <c r="BK149" s="198">
        <f>ROUND(I149*H149,2)</f>
        <v>0</v>
      </c>
      <c r="BL149" s="18" t="s">
        <v>164</v>
      </c>
      <c r="BM149" s="197" t="s">
        <v>3034</v>
      </c>
    </row>
    <row r="150" spans="2:65" s="1" customFormat="1" ht="11.25">
      <c r="B150" s="35"/>
      <c r="C150" s="36"/>
      <c r="D150" s="199" t="s">
        <v>166</v>
      </c>
      <c r="E150" s="36"/>
      <c r="F150" s="200" t="s">
        <v>3035</v>
      </c>
      <c r="G150" s="36"/>
      <c r="H150" s="36"/>
      <c r="I150" s="115"/>
      <c r="J150" s="36"/>
      <c r="K150" s="36"/>
      <c r="L150" s="39"/>
      <c r="M150" s="201"/>
      <c r="N150" s="64"/>
      <c r="O150" s="64"/>
      <c r="P150" s="64"/>
      <c r="Q150" s="64"/>
      <c r="R150" s="64"/>
      <c r="S150" s="64"/>
      <c r="T150" s="65"/>
      <c r="AT150" s="18" t="s">
        <v>166</v>
      </c>
      <c r="AU150" s="18" t="s">
        <v>84</v>
      </c>
    </row>
    <row r="151" spans="2:65" s="13" customFormat="1" ht="11.25">
      <c r="B151" s="212"/>
      <c r="C151" s="213"/>
      <c r="D151" s="199" t="s">
        <v>184</v>
      </c>
      <c r="E151" s="214" t="s">
        <v>20</v>
      </c>
      <c r="F151" s="215" t="s">
        <v>3019</v>
      </c>
      <c r="G151" s="213"/>
      <c r="H151" s="216">
        <v>241.33199999999999</v>
      </c>
      <c r="I151" s="217"/>
      <c r="J151" s="213"/>
      <c r="K151" s="213"/>
      <c r="L151" s="218"/>
      <c r="M151" s="219"/>
      <c r="N151" s="220"/>
      <c r="O151" s="220"/>
      <c r="P151" s="220"/>
      <c r="Q151" s="220"/>
      <c r="R151" s="220"/>
      <c r="S151" s="220"/>
      <c r="T151" s="221"/>
      <c r="AT151" s="222" t="s">
        <v>184</v>
      </c>
      <c r="AU151" s="222" t="s">
        <v>84</v>
      </c>
      <c r="AV151" s="13" t="s">
        <v>84</v>
      </c>
      <c r="AW151" s="13" t="s">
        <v>35</v>
      </c>
      <c r="AX151" s="13" t="s">
        <v>22</v>
      </c>
      <c r="AY151" s="222" t="s">
        <v>159</v>
      </c>
    </row>
    <row r="152" spans="2:65" s="1" customFormat="1" ht="16.5" customHeight="1">
      <c r="B152" s="35"/>
      <c r="C152" s="186" t="s">
        <v>455</v>
      </c>
      <c r="D152" s="186" t="s">
        <v>162</v>
      </c>
      <c r="E152" s="187" t="s">
        <v>3036</v>
      </c>
      <c r="F152" s="188" t="s">
        <v>3037</v>
      </c>
      <c r="G152" s="189" t="s">
        <v>182</v>
      </c>
      <c r="H152" s="190">
        <v>241.33199999999999</v>
      </c>
      <c r="I152" s="191"/>
      <c r="J152" s="192">
        <f>ROUND(I152*H152,2)</f>
        <v>0</v>
      </c>
      <c r="K152" s="188" t="s">
        <v>194</v>
      </c>
      <c r="L152" s="39"/>
      <c r="M152" s="193" t="s">
        <v>20</v>
      </c>
      <c r="N152" s="194" t="s">
        <v>45</v>
      </c>
      <c r="O152" s="64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AR152" s="197" t="s">
        <v>164</v>
      </c>
      <c r="AT152" s="197" t="s">
        <v>162</v>
      </c>
      <c r="AU152" s="197" t="s">
        <v>84</v>
      </c>
      <c r="AY152" s="18" t="s">
        <v>159</v>
      </c>
      <c r="BE152" s="198">
        <f>IF(N152="základní",J152,0)</f>
        <v>0</v>
      </c>
      <c r="BF152" s="198">
        <f>IF(N152="snížená",J152,0)</f>
        <v>0</v>
      </c>
      <c r="BG152" s="198">
        <f>IF(N152="zákl. přenesená",J152,0)</f>
        <v>0</v>
      </c>
      <c r="BH152" s="198">
        <f>IF(N152="sníž. přenesená",J152,0)</f>
        <v>0</v>
      </c>
      <c r="BI152" s="198">
        <f>IF(N152="nulová",J152,0)</f>
        <v>0</v>
      </c>
      <c r="BJ152" s="18" t="s">
        <v>22</v>
      </c>
      <c r="BK152" s="198">
        <f>ROUND(I152*H152,2)</f>
        <v>0</v>
      </c>
      <c r="BL152" s="18" t="s">
        <v>164</v>
      </c>
      <c r="BM152" s="197" t="s">
        <v>3038</v>
      </c>
    </row>
    <row r="153" spans="2:65" s="1" customFormat="1" ht="11.25">
      <c r="B153" s="35"/>
      <c r="C153" s="36"/>
      <c r="D153" s="199" t="s">
        <v>166</v>
      </c>
      <c r="E153" s="36"/>
      <c r="F153" s="200" t="s">
        <v>3039</v>
      </c>
      <c r="G153" s="36"/>
      <c r="H153" s="36"/>
      <c r="I153" s="115"/>
      <c r="J153" s="36"/>
      <c r="K153" s="36"/>
      <c r="L153" s="39"/>
      <c r="M153" s="201"/>
      <c r="N153" s="64"/>
      <c r="O153" s="64"/>
      <c r="P153" s="64"/>
      <c r="Q153" s="64"/>
      <c r="R153" s="64"/>
      <c r="S153" s="64"/>
      <c r="T153" s="65"/>
      <c r="AT153" s="18" t="s">
        <v>166</v>
      </c>
      <c r="AU153" s="18" t="s">
        <v>84</v>
      </c>
    </row>
    <row r="154" spans="2:65" s="1" customFormat="1" ht="16.5" customHeight="1">
      <c r="B154" s="35"/>
      <c r="C154" s="186" t="s">
        <v>461</v>
      </c>
      <c r="D154" s="186" t="s">
        <v>162</v>
      </c>
      <c r="E154" s="187" t="s">
        <v>583</v>
      </c>
      <c r="F154" s="188" t="s">
        <v>584</v>
      </c>
      <c r="G154" s="189" t="s">
        <v>182</v>
      </c>
      <c r="H154" s="190">
        <v>163.114</v>
      </c>
      <c r="I154" s="191"/>
      <c r="J154" s="192">
        <f>ROUND(I154*H154,2)</f>
        <v>0</v>
      </c>
      <c r="K154" s="188" t="s">
        <v>194</v>
      </c>
      <c r="L154" s="39"/>
      <c r="M154" s="193" t="s">
        <v>20</v>
      </c>
      <c r="N154" s="194" t="s">
        <v>45</v>
      </c>
      <c r="O154" s="64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AR154" s="197" t="s">
        <v>164</v>
      </c>
      <c r="AT154" s="197" t="s">
        <v>162</v>
      </c>
      <c r="AU154" s="197" t="s">
        <v>84</v>
      </c>
      <c r="AY154" s="18" t="s">
        <v>159</v>
      </c>
      <c r="BE154" s="198">
        <f>IF(N154="základní",J154,0)</f>
        <v>0</v>
      </c>
      <c r="BF154" s="198">
        <f>IF(N154="snížená",J154,0)</f>
        <v>0</v>
      </c>
      <c r="BG154" s="198">
        <f>IF(N154="zákl. přenesená",J154,0)</f>
        <v>0</v>
      </c>
      <c r="BH154" s="198">
        <f>IF(N154="sníž. přenesená",J154,0)</f>
        <v>0</v>
      </c>
      <c r="BI154" s="198">
        <f>IF(N154="nulová",J154,0)</f>
        <v>0</v>
      </c>
      <c r="BJ154" s="18" t="s">
        <v>22</v>
      </c>
      <c r="BK154" s="198">
        <f>ROUND(I154*H154,2)</f>
        <v>0</v>
      </c>
      <c r="BL154" s="18" t="s">
        <v>164</v>
      </c>
      <c r="BM154" s="197" t="s">
        <v>2876</v>
      </c>
    </row>
    <row r="155" spans="2:65" s="1" customFormat="1" ht="19.5">
      <c r="B155" s="35"/>
      <c r="C155" s="36"/>
      <c r="D155" s="199" t="s">
        <v>166</v>
      </c>
      <c r="E155" s="36"/>
      <c r="F155" s="200" t="s">
        <v>586</v>
      </c>
      <c r="G155" s="36"/>
      <c r="H155" s="36"/>
      <c r="I155" s="115"/>
      <c r="J155" s="36"/>
      <c r="K155" s="36"/>
      <c r="L155" s="39"/>
      <c r="M155" s="201"/>
      <c r="N155" s="64"/>
      <c r="O155" s="64"/>
      <c r="P155" s="64"/>
      <c r="Q155" s="64"/>
      <c r="R155" s="64"/>
      <c r="S155" s="64"/>
      <c r="T155" s="65"/>
      <c r="AT155" s="18" t="s">
        <v>166</v>
      </c>
      <c r="AU155" s="18" t="s">
        <v>84</v>
      </c>
    </row>
    <row r="156" spans="2:65" s="13" customFormat="1" ht="11.25">
      <c r="B156" s="212"/>
      <c r="C156" s="213"/>
      <c r="D156" s="199" t="s">
        <v>184</v>
      </c>
      <c r="E156" s="214" t="s">
        <v>20</v>
      </c>
      <c r="F156" s="215" t="s">
        <v>2878</v>
      </c>
      <c r="G156" s="213"/>
      <c r="H156" s="216">
        <v>163.114</v>
      </c>
      <c r="I156" s="217"/>
      <c r="J156" s="213"/>
      <c r="K156" s="213"/>
      <c r="L156" s="218"/>
      <c r="M156" s="219"/>
      <c r="N156" s="220"/>
      <c r="O156" s="220"/>
      <c r="P156" s="220"/>
      <c r="Q156" s="220"/>
      <c r="R156" s="220"/>
      <c r="S156" s="220"/>
      <c r="T156" s="221"/>
      <c r="AT156" s="222" t="s">
        <v>184</v>
      </c>
      <c r="AU156" s="222" t="s">
        <v>84</v>
      </c>
      <c r="AV156" s="13" t="s">
        <v>84</v>
      </c>
      <c r="AW156" s="13" t="s">
        <v>35</v>
      </c>
      <c r="AX156" s="13" t="s">
        <v>22</v>
      </c>
      <c r="AY156" s="222" t="s">
        <v>159</v>
      </c>
    </row>
    <row r="157" spans="2:65" s="1" customFormat="1" ht="16.5" customHeight="1">
      <c r="B157" s="35"/>
      <c r="C157" s="186" t="s">
        <v>468</v>
      </c>
      <c r="D157" s="186" t="s">
        <v>162</v>
      </c>
      <c r="E157" s="187" t="s">
        <v>590</v>
      </c>
      <c r="F157" s="188" t="s">
        <v>591</v>
      </c>
      <c r="G157" s="189" t="s">
        <v>182</v>
      </c>
      <c r="H157" s="190">
        <v>40.777999999999999</v>
      </c>
      <c r="I157" s="191"/>
      <c r="J157" s="192">
        <f>ROUND(I157*H157,2)</f>
        <v>0</v>
      </c>
      <c r="K157" s="188" t="s">
        <v>194</v>
      </c>
      <c r="L157" s="39"/>
      <c r="M157" s="193" t="s">
        <v>20</v>
      </c>
      <c r="N157" s="194" t="s">
        <v>45</v>
      </c>
      <c r="O157" s="64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AR157" s="197" t="s">
        <v>164</v>
      </c>
      <c r="AT157" s="197" t="s">
        <v>162</v>
      </c>
      <c r="AU157" s="197" t="s">
        <v>84</v>
      </c>
      <c r="AY157" s="18" t="s">
        <v>159</v>
      </c>
      <c r="BE157" s="198">
        <f>IF(N157="základní",J157,0)</f>
        <v>0</v>
      </c>
      <c r="BF157" s="198">
        <f>IF(N157="snížená",J157,0)</f>
        <v>0</v>
      </c>
      <c r="BG157" s="198">
        <f>IF(N157="zákl. přenesená",J157,0)</f>
        <v>0</v>
      </c>
      <c r="BH157" s="198">
        <f>IF(N157="sníž. přenesená",J157,0)</f>
        <v>0</v>
      </c>
      <c r="BI157" s="198">
        <f>IF(N157="nulová",J157,0)</f>
        <v>0</v>
      </c>
      <c r="BJ157" s="18" t="s">
        <v>22</v>
      </c>
      <c r="BK157" s="198">
        <f>ROUND(I157*H157,2)</f>
        <v>0</v>
      </c>
      <c r="BL157" s="18" t="s">
        <v>164</v>
      </c>
      <c r="BM157" s="197" t="s">
        <v>2881</v>
      </c>
    </row>
    <row r="158" spans="2:65" s="1" customFormat="1" ht="19.5">
      <c r="B158" s="35"/>
      <c r="C158" s="36"/>
      <c r="D158" s="199" t="s">
        <v>166</v>
      </c>
      <c r="E158" s="36"/>
      <c r="F158" s="200" t="s">
        <v>593</v>
      </c>
      <c r="G158" s="36"/>
      <c r="H158" s="36"/>
      <c r="I158" s="115"/>
      <c r="J158" s="36"/>
      <c r="K158" s="36"/>
      <c r="L158" s="39"/>
      <c r="M158" s="201"/>
      <c r="N158" s="64"/>
      <c r="O158" s="64"/>
      <c r="P158" s="64"/>
      <c r="Q158" s="64"/>
      <c r="R158" s="64"/>
      <c r="S158" s="64"/>
      <c r="T158" s="65"/>
      <c r="AT158" s="18" t="s">
        <v>166</v>
      </c>
      <c r="AU158" s="18" t="s">
        <v>84</v>
      </c>
    </row>
    <row r="159" spans="2:65" s="13" customFormat="1" ht="11.25">
      <c r="B159" s="212"/>
      <c r="C159" s="213"/>
      <c r="D159" s="199" t="s">
        <v>184</v>
      </c>
      <c r="E159" s="214" t="s">
        <v>20</v>
      </c>
      <c r="F159" s="215" t="s">
        <v>2824</v>
      </c>
      <c r="G159" s="213"/>
      <c r="H159" s="216">
        <v>40.777999999999999</v>
      </c>
      <c r="I159" s="217"/>
      <c r="J159" s="213"/>
      <c r="K159" s="213"/>
      <c r="L159" s="218"/>
      <c r="M159" s="219"/>
      <c r="N159" s="220"/>
      <c r="O159" s="220"/>
      <c r="P159" s="220"/>
      <c r="Q159" s="220"/>
      <c r="R159" s="220"/>
      <c r="S159" s="220"/>
      <c r="T159" s="221"/>
      <c r="AT159" s="222" t="s">
        <v>184</v>
      </c>
      <c r="AU159" s="222" t="s">
        <v>84</v>
      </c>
      <c r="AV159" s="13" t="s">
        <v>84</v>
      </c>
      <c r="AW159" s="13" t="s">
        <v>35</v>
      </c>
      <c r="AX159" s="13" t="s">
        <v>22</v>
      </c>
      <c r="AY159" s="222" t="s">
        <v>159</v>
      </c>
    </row>
    <row r="160" spans="2:65" s="1" customFormat="1" ht="16.5" customHeight="1">
      <c r="B160" s="35"/>
      <c r="C160" s="186" t="s">
        <v>473</v>
      </c>
      <c r="D160" s="186" t="s">
        <v>162</v>
      </c>
      <c r="E160" s="187" t="s">
        <v>630</v>
      </c>
      <c r="F160" s="188" t="s">
        <v>631</v>
      </c>
      <c r="G160" s="189" t="s">
        <v>182</v>
      </c>
      <c r="H160" s="190">
        <v>163.114</v>
      </c>
      <c r="I160" s="191"/>
      <c r="J160" s="192">
        <f>ROUND(I160*H160,2)</f>
        <v>0</v>
      </c>
      <c r="K160" s="188" t="s">
        <v>194</v>
      </c>
      <c r="L160" s="39"/>
      <c r="M160" s="193" t="s">
        <v>20</v>
      </c>
      <c r="N160" s="194" t="s">
        <v>45</v>
      </c>
      <c r="O160" s="64"/>
      <c r="P160" s="195">
        <f>O160*H160</f>
        <v>0</v>
      </c>
      <c r="Q160" s="195">
        <v>0</v>
      </c>
      <c r="R160" s="195">
        <f>Q160*H160</f>
        <v>0</v>
      </c>
      <c r="S160" s="195">
        <v>0</v>
      </c>
      <c r="T160" s="196">
        <f>S160*H160</f>
        <v>0</v>
      </c>
      <c r="AR160" s="197" t="s">
        <v>164</v>
      </c>
      <c r="AT160" s="197" t="s">
        <v>162</v>
      </c>
      <c r="AU160" s="197" t="s">
        <v>84</v>
      </c>
      <c r="AY160" s="18" t="s">
        <v>159</v>
      </c>
      <c r="BE160" s="198">
        <f>IF(N160="základní",J160,0)</f>
        <v>0</v>
      </c>
      <c r="BF160" s="198">
        <f>IF(N160="snížená",J160,0)</f>
        <v>0</v>
      </c>
      <c r="BG160" s="198">
        <f>IF(N160="zákl. přenesená",J160,0)</f>
        <v>0</v>
      </c>
      <c r="BH160" s="198">
        <f>IF(N160="sníž. přenesená",J160,0)</f>
        <v>0</v>
      </c>
      <c r="BI160" s="198">
        <f>IF(N160="nulová",J160,0)</f>
        <v>0</v>
      </c>
      <c r="BJ160" s="18" t="s">
        <v>22</v>
      </c>
      <c r="BK160" s="198">
        <f>ROUND(I160*H160,2)</f>
        <v>0</v>
      </c>
      <c r="BL160" s="18" t="s">
        <v>164</v>
      </c>
      <c r="BM160" s="197" t="s">
        <v>2883</v>
      </c>
    </row>
    <row r="161" spans="2:65" s="1" customFormat="1" ht="19.5">
      <c r="B161" s="35"/>
      <c r="C161" s="36"/>
      <c r="D161" s="199" t="s">
        <v>166</v>
      </c>
      <c r="E161" s="36"/>
      <c r="F161" s="200" t="s">
        <v>633</v>
      </c>
      <c r="G161" s="36"/>
      <c r="H161" s="36"/>
      <c r="I161" s="115"/>
      <c r="J161" s="36"/>
      <c r="K161" s="36"/>
      <c r="L161" s="39"/>
      <c r="M161" s="201"/>
      <c r="N161" s="64"/>
      <c r="O161" s="64"/>
      <c r="P161" s="64"/>
      <c r="Q161" s="64"/>
      <c r="R161" s="64"/>
      <c r="S161" s="64"/>
      <c r="T161" s="65"/>
      <c r="AT161" s="18" t="s">
        <v>166</v>
      </c>
      <c r="AU161" s="18" t="s">
        <v>84</v>
      </c>
    </row>
    <row r="162" spans="2:65" s="13" customFormat="1" ht="11.25">
      <c r="B162" s="212"/>
      <c r="C162" s="213"/>
      <c r="D162" s="199" t="s">
        <v>184</v>
      </c>
      <c r="E162" s="214" t="s">
        <v>20</v>
      </c>
      <c r="F162" s="215" t="s">
        <v>2878</v>
      </c>
      <c r="G162" s="213"/>
      <c r="H162" s="216">
        <v>163.114</v>
      </c>
      <c r="I162" s="217"/>
      <c r="J162" s="213"/>
      <c r="K162" s="213"/>
      <c r="L162" s="218"/>
      <c r="M162" s="219"/>
      <c r="N162" s="220"/>
      <c r="O162" s="220"/>
      <c r="P162" s="220"/>
      <c r="Q162" s="220"/>
      <c r="R162" s="220"/>
      <c r="S162" s="220"/>
      <c r="T162" s="221"/>
      <c r="AT162" s="222" t="s">
        <v>184</v>
      </c>
      <c r="AU162" s="222" t="s">
        <v>84</v>
      </c>
      <c r="AV162" s="13" t="s">
        <v>84</v>
      </c>
      <c r="AW162" s="13" t="s">
        <v>35</v>
      </c>
      <c r="AX162" s="13" t="s">
        <v>74</v>
      </c>
      <c r="AY162" s="222" t="s">
        <v>159</v>
      </c>
    </row>
    <row r="163" spans="2:65" s="14" customFormat="1" ht="11.25">
      <c r="B163" s="223"/>
      <c r="C163" s="224"/>
      <c r="D163" s="199" t="s">
        <v>184</v>
      </c>
      <c r="E163" s="225" t="s">
        <v>2826</v>
      </c>
      <c r="F163" s="226" t="s">
        <v>223</v>
      </c>
      <c r="G163" s="224"/>
      <c r="H163" s="227">
        <v>163.114</v>
      </c>
      <c r="I163" s="228"/>
      <c r="J163" s="224"/>
      <c r="K163" s="224"/>
      <c r="L163" s="229"/>
      <c r="M163" s="230"/>
      <c r="N163" s="231"/>
      <c r="O163" s="231"/>
      <c r="P163" s="231"/>
      <c r="Q163" s="231"/>
      <c r="R163" s="231"/>
      <c r="S163" s="231"/>
      <c r="T163" s="232"/>
      <c r="AT163" s="233" t="s">
        <v>184</v>
      </c>
      <c r="AU163" s="233" t="s">
        <v>84</v>
      </c>
      <c r="AV163" s="14" t="s">
        <v>164</v>
      </c>
      <c r="AW163" s="14" t="s">
        <v>35</v>
      </c>
      <c r="AX163" s="14" t="s">
        <v>22</v>
      </c>
      <c r="AY163" s="233" t="s">
        <v>159</v>
      </c>
    </row>
    <row r="164" spans="2:65" s="1" customFormat="1" ht="16.5" customHeight="1">
      <c r="B164" s="35"/>
      <c r="C164" s="186" t="s">
        <v>487</v>
      </c>
      <c r="D164" s="186" t="s">
        <v>162</v>
      </c>
      <c r="E164" s="187" t="s">
        <v>636</v>
      </c>
      <c r="F164" s="188" t="s">
        <v>637</v>
      </c>
      <c r="G164" s="189" t="s">
        <v>182</v>
      </c>
      <c r="H164" s="190">
        <v>1141.798</v>
      </c>
      <c r="I164" s="191"/>
      <c r="J164" s="192">
        <f>ROUND(I164*H164,2)</f>
        <v>0</v>
      </c>
      <c r="K164" s="188" t="s">
        <v>194</v>
      </c>
      <c r="L164" s="39"/>
      <c r="M164" s="193" t="s">
        <v>20</v>
      </c>
      <c r="N164" s="194" t="s">
        <v>45</v>
      </c>
      <c r="O164" s="64"/>
      <c r="P164" s="195">
        <f>O164*H164</f>
        <v>0</v>
      </c>
      <c r="Q164" s="195">
        <v>0</v>
      </c>
      <c r="R164" s="195">
        <f>Q164*H164</f>
        <v>0</v>
      </c>
      <c r="S164" s="195">
        <v>0</v>
      </c>
      <c r="T164" s="196">
        <f>S164*H164</f>
        <v>0</v>
      </c>
      <c r="AR164" s="197" t="s">
        <v>164</v>
      </c>
      <c r="AT164" s="197" t="s">
        <v>162</v>
      </c>
      <c r="AU164" s="197" t="s">
        <v>84</v>
      </c>
      <c r="AY164" s="18" t="s">
        <v>159</v>
      </c>
      <c r="BE164" s="198">
        <f>IF(N164="základní",J164,0)</f>
        <v>0</v>
      </c>
      <c r="BF164" s="198">
        <f>IF(N164="snížená",J164,0)</f>
        <v>0</v>
      </c>
      <c r="BG164" s="198">
        <f>IF(N164="zákl. přenesená",J164,0)</f>
        <v>0</v>
      </c>
      <c r="BH164" s="198">
        <f>IF(N164="sníž. přenesená",J164,0)</f>
        <v>0</v>
      </c>
      <c r="BI164" s="198">
        <f>IF(N164="nulová",J164,0)</f>
        <v>0</v>
      </c>
      <c r="BJ164" s="18" t="s">
        <v>22</v>
      </c>
      <c r="BK164" s="198">
        <f>ROUND(I164*H164,2)</f>
        <v>0</v>
      </c>
      <c r="BL164" s="18" t="s">
        <v>164</v>
      </c>
      <c r="BM164" s="197" t="s">
        <v>2884</v>
      </c>
    </row>
    <row r="165" spans="2:65" s="1" customFormat="1" ht="19.5">
      <c r="B165" s="35"/>
      <c r="C165" s="36"/>
      <c r="D165" s="199" t="s">
        <v>166</v>
      </c>
      <c r="E165" s="36"/>
      <c r="F165" s="200" t="s">
        <v>639</v>
      </c>
      <c r="G165" s="36"/>
      <c r="H165" s="36"/>
      <c r="I165" s="115"/>
      <c r="J165" s="36"/>
      <c r="K165" s="36"/>
      <c r="L165" s="39"/>
      <c r="M165" s="201"/>
      <c r="N165" s="64"/>
      <c r="O165" s="64"/>
      <c r="P165" s="64"/>
      <c r="Q165" s="64"/>
      <c r="R165" s="64"/>
      <c r="S165" s="64"/>
      <c r="T165" s="65"/>
      <c r="AT165" s="18" t="s">
        <v>166</v>
      </c>
      <c r="AU165" s="18" t="s">
        <v>84</v>
      </c>
    </row>
    <row r="166" spans="2:65" s="13" customFormat="1" ht="11.25">
      <c r="B166" s="212"/>
      <c r="C166" s="213"/>
      <c r="D166" s="199" t="s">
        <v>184</v>
      </c>
      <c r="E166" s="214" t="s">
        <v>20</v>
      </c>
      <c r="F166" s="215" t="s">
        <v>2885</v>
      </c>
      <c r="G166" s="213"/>
      <c r="H166" s="216">
        <v>1141.798</v>
      </c>
      <c r="I166" s="217"/>
      <c r="J166" s="213"/>
      <c r="K166" s="213"/>
      <c r="L166" s="218"/>
      <c r="M166" s="219"/>
      <c r="N166" s="220"/>
      <c r="O166" s="220"/>
      <c r="P166" s="220"/>
      <c r="Q166" s="220"/>
      <c r="R166" s="220"/>
      <c r="S166" s="220"/>
      <c r="T166" s="221"/>
      <c r="AT166" s="222" t="s">
        <v>184</v>
      </c>
      <c r="AU166" s="222" t="s">
        <v>84</v>
      </c>
      <c r="AV166" s="13" t="s">
        <v>84</v>
      </c>
      <c r="AW166" s="13" t="s">
        <v>35</v>
      </c>
      <c r="AX166" s="13" t="s">
        <v>22</v>
      </c>
      <c r="AY166" s="222" t="s">
        <v>159</v>
      </c>
    </row>
    <row r="167" spans="2:65" s="1" customFormat="1" ht="16.5" customHeight="1">
      <c r="B167" s="35"/>
      <c r="C167" s="186" t="s">
        <v>7</v>
      </c>
      <c r="D167" s="186" t="s">
        <v>162</v>
      </c>
      <c r="E167" s="187" t="s">
        <v>642</v>
      </c>
      <c r="F167" s="188" t="s">
        <v>643</v>
      </c>
      <c r="G167" s="189" t="s">
        <v>182</v>
      </c>
      <c r="H167" s="190">
        <v>40.777999999999999</v>
      </c>
      <c r="I167" s="191"/>
      <c r="J167" s="192">
        <f>ROUND(I167*H167,2)</f>
        <v>0</v>
      </c>
      <c r="K167" s="188" t="s">
        <v>194</v>
      </c>
      <c r="L167" s="39"/>
      <c r="M167" s="193" t="s">
        <v>20</v>
      </c>
      <c r="N167" s="194" t="s">
        <v>45</v>
      </c>
      <c r="O167" s="64"/>
      <c r="P167" s="195">
        <f>O167*H167</f>
        <v>0</v>
      </c>
      <c r="Q167" s="195">
        <v>0</v>
      </c>
      <c r="R167" s="195">
        <f>Q167*H167</f>
        <v>0</v>
      </c>
      <c r="S167" s="195">
        <v>0</v>
      </c>
      <c r="T167" s="196">
        <f>S167*H167</f>
        <v>0</v>
      </c>
      <c r="AR167" s="197" t="s">
        <v>164</v>
      </c>
      <c r="AT167" s="197" t="s">
        <v>162</v>
      </c>
      <c r="AU167" s="197" t="s">
        <v>84</v>
      </c>
      <c r="AY167" s="18" t="s">
        <v>159</v>
      </c>
      <c r="BE167" s="198">
        <f>IF(N167="základní",J167,0)</f>
        <v>0</v>
      </c>
      <c r="BF167" s="198">
        <f>IF(N167="snížená",J167,0)</f>
        <v>0</v>
      </c>
      <c r="BG167" s="198">
        <f>IF(N167="zákl. přenesená",J167,0)</f>
        <v>0</v>
      </c>
      <c r="BH167" s="198">
        <f>IF(N167="sníž. přenesená",J167,0)</f>
        <v>0</v>
      </c>
      <c r="BI167" s="198">
        <f>IF(N167="nulová",J167,0)</f>
        <v>0</v>
      </c>
      <c r="BJ167" s="18" t="s">
        <v>22</v>
      </c>
      <c r="BK167" s="198">
        <f>ROUND(I167*H167,2)</f>
        <v>0</v>
      </c>
      <c r="BL167" s="18" t="s">
        <v>164</v>
      </c>
      <c r="BM167" s="197" t="s">
        <v>2886</v>
      </c>
    </row>
    <row r="168" spans="2:65" s="1" customFormat="1" ht="19.5">
      <c r="B168" s="35"/>
      <c r="C168" s="36"/>
      <c r="D168" s="199" t="s">
        <v>166</v>
      </c>
      <c r="E168" s="36"/>
      <c r="F168" s="200" t="s">
        <v>645</v>
      </c>
      <c r="G168" s="36"/>
      <c r="H168" s="36"/>
      <c r="I168" s="115"/>
      <c r="J168" s="36"/>
      <c r="K168" s="36"/>
      <c r="L168" s="39"/>
      <c r="M168" s="201"/>
      <c r="N168" s="64"/>
      <c r="O168" s="64"/>
      <c r="P168" s="64"/>
      <c r="Q168" s="64"/>
      <c r="R168" s="64"/>
      <c r="S168" s="64"/>
      <c r="T168" s="65"/>
      <c r="AT168" s="18" t="s">
        <v>166</v>
      </c>
      <c r="AU168" s="18" t="s">
        <v>84</v>
      </c>
    </row>
    <row r="169" spans="2:65" s="13" customFormat="1" ht="11.25">
      <c r="B169" s="212"/>
      <c r="C169" s="213"/>
      <c r="D169" s="199" t="s">
        <v>184</v>
      </c>
      <c r="E169" s="214" t="s">
        <v>2829</v>
      </c>
      <c r="F169" s="215" t="s">
        <v>2824</v>
      </c>
      <c r="G169" s="213"/>
      <c r="H169" s="216">
        <v>40.777999999999999</v>
      </c>
      <c r="I169" s="217"/>
      <c r="J169" s="213"/>
      <c r="K169" s="213"/>
      <c r="L169" s="218"/>
      <c r="M169" s="219"/>
      <c r="N169" s="220"/>
      <c r="O169" s="220"/>
      <c r="P169" s="220"/>
      <c r="Q169" s="220"/>
      <c r="R169" s="220"/>
      <c r="S169" s="220"/>
      <c r="T169" s="221"/>
      <c r="AT169" s="222" t="s">
        <v>184</v>
      </c>
      <c r="AU169" s="222" t="s">
        <v>84</v>
      </c>
      <c r="AV169" s="13" t="s">
        <v>84</v>
      </c>
      <c r="AW169" s="13" t="s">
        <v>35</v>
      </c>
      <c r="AX169" s="13" t="s">
        <v>22</v>
      </c>
      <c r="AY169" s="222" t="s">
        <v>159</v>
      </c>
    </row>
    <row r="170" spans="2:65" s="1" customFormat="1" ht="16.5" customHeight="1">
      <c r="B170" s="35"/>
      <c r="C170" s="186" t="s">
        <v>497</v>
      </c>
      <c r="D170" s="186" t="s">
        <v>162</v>
      </c>
      <c r="E170" s="187" t="s">
        <v>647</v>
      </c>
      <c r="F170" s="188" t="s">
        <v>648</v>
      </c>
      <c r="G170" s="189" t="s">
        <v>182</v>
      </c>
      <c r="H170" s="190">
        <v>285.44600000000003</v>
      </c>
      <c r="I170" s="191"/>
      <c r="J170" s="192">
        <f>ROUND(I170*H170,2)</f>
        <v>0</v>
      </c>
      <c r="K170" s="188" t="s">
        <v>194</v>
      </c>
      <c r="L170" s="39"/>
      <c r="M170" s="193" t="s">
        <v>20</v>
      </c>
      <c r="N170" s="194" t="s">
        <v>45</v>
      </c>
      <c r="O170" s="64"/>
      <c r="P170" s="195">
        <f>O170*H170</f>
        <v>0</v>
      </c>
      <c r="Q170" s="195">
        <v>0</v>
      </c>
      <c r="R170" s="195">
        <f>Q170*H170</f>
        <v>0</v>
      </c>
      <c r="S170" s="195">
        <v>0</v>
      </c>
      <c r="T170" s="196">
        <f>S170*H170</f>
        <v>0</v>
      </c>
      <c r="AR170" s="197" t="s">
        <v>164</v>
      </c>
      <c r="AT170" s="197" t="s">
        <v>162</v>
      </c>
      <c r="AU170" s="197" t="s">
        <v>84</v>
      </c>
      <c r="AY170" s="18" t="s">
        <v>159</v>
      </c>
      <c r="BE170" s="198">
        <f>IF(N170="základní",J170,0)</f>
        <v>0</v>
      </c>
      <c r="BF170" s="198">
        <f>IF(N170="snížená",J170,0)</f>
        <v>0</v>
      </c>
      <c r="BG170" s="198">
        <f>IF(N170="zákl. přenesená",J170,0)</f>
        <v>0</v>
      </c>
      <c r="BH170" s="198">
        <f>IF(N170="sníž. přenesená",J170,0)</f>
        <v>0</v>
      </c>
      <c r="BI170" s="198">
        <f>IF(N170="nulová",J170,0)</f>
        <v>0</v>
      </c>
      <c r="BJ170" s="18" t="s">
        <v>22</v>
      </c>
      <c r="BK170" s="198">
        <f>ROUND(I170*H170,2)</f>
        <v>0</v>
      </c>
      <c r="BL170" s="18" t="s">
        <v>164</v>
      </c>
      <c r="BM170" s="197" t="s">
        <v>2887</v>
      </c>
    </row>
    <row r="171" spans="2:65" s="1" customFormat="1" ht="19.5">
      <c r="B171" s="35"/>
      <c r="C171" s="36"/>
      <c r="D171" s="199" t="s">
        <v>166</v>
      </c>
      <c r="E171" s="36"/>
      <c r="F171" s="200" t="s">
        <v>650</v>
      </c>
      <c r="G171" s="36"/>
      <c r="H171" s="36"/>
      <c r="I171" s="115"/>
      <c r="J171" s="36"/>
      <c r="K171" s="36"/>
      <c r="L171" s="39"/>
      <c r="M171" s="201"/>
      <c r="N171" s="64"/>
      <c r="O171" s="64"/>
      <c r="P171" s="64"/>
      <c r="Q171" s="64"/>
      <c r="R171" s="64"/>
      <c r="S171" s="64"/>
      <c r="T171" s="65"/>
      <c r="AT171" s="18" t="s">
        <v>166</v>
      </c>
      <c r="AU171" s="18" t="s">
        <v>84</v>
      </c>
    </row>
    <row r="172" spans="2:65" s="13" customFormat="1" ht="11.25">
      <c r="B172" s="212"/>
      <c r="C172" s="213"/>
      <c r="D172" s="199" t="s">
        <v>184</v>
      </c>
      <c r="E172" s="214" t="s">
        <v>20</v>
      </c>
      <c r="F172" s="215" t="s">
        <v>2888</v>
      </c>
      <c r="G172" s="213"/>
      <c r="H172" s="216">
        <v>285.44600000000003</v>
      </c>
      <c r="I172" s="217"/>
      <c r="J172" s="213"/>
      <c r="K172" s="213"/>
      <c r="L172" s="218"/>
      <c r="M172" s="219"/>
      <c r="N172" s="220"/>
      <c r="O172" s="220"/>
      <c r="P172" s="220"/>
      <c r="Q172" s="220"/>
      <c r="R172" s="220"/>
      <c r="S172" s="220"/>
      <c r="T172" s="221"/>
      <c r="AT172" s="222" t="s">
        <v>184</v>
      </c>
      <c r="AU172" s="222" t="s">
        <v>84</v>
      </c>
      <c r="AV172" s="13" t="s">
        <v>84</v>
      </c>
      <c r="AW172" s="13" t="s">
        <v>35</v>
      </c>
      <c r="AX172" s="13" t="s">
        <v>22</v>
      </c>
      <c r="AY172" s="222" t="s">
        <v>159</v>
      </c>
    </row>
    <row r="173" spans="2:65" s="1" customFormat="1" ht="16.5" customHeight="1">
      <c r="B173" s="35"/>
      <c r="C173" s="186" t="s">
        <v>502</v>
      </c>
      <c r="D173" s="186" t="s">
        <v>162</v>
      </c>
      <c r="E173" s="187" t="s">
        <v>617</v>
      </c>
      <c r="F173" s="188" t="s">
        <v>618</v>
      </c>
      <c r="G173" s="189" t="s">
        <v>182</v>
      </c>
      <c r="H173" s="190">
        <v>163.114</v>
      </c>
      <c r="I173" s="191"/>
      <c r="J173" s="192">
        <f>ROUND(I173*H173,2)</f>
        <v>0</v>
      </c>
      <c r="K173" s="188" t="s">
        <v>194</v>
      </c>
      <c r="L173" s="39"/>
      <c r="M173" s="193" t="s">
        <v>20</v>
      </c>
      <c r="N173" s="194" t="s">
        <v>45</v>
      </c>
      <c r="O173" s="64"/>
      <c r="P173" s="195">
        <f>O173*H173</f>
        <v>0</v>
      </c>
      <c r="Q173" s="195">
        <v>0</v>
      </c>
      <c r="R173" s="195">
        <f>Q173*H173</f>
        <v>0</v>
      </c>
      <c r="S173" s="195">
        <v>0</v>
      </c>
      <c r="T173" s="196">
        <f>S173*H173</f>
        <v>0</v>
      </c>
      <c r="AR173" s="197" t="s">
        <v>164</v>
      </c>
      <c r="AT173" s="197" t="s">
        <v>162</v>
      </c>
      <c r="AU173" s="197" t="s">
        <v>84</v>
      </c>
      <c r="AY173" s="18" t="s">
        <v>159</v>
      </c>
      <c r="BE173" s="198">
        <f>IF(N173="základní",J173,0)</f>
        <v>0</v>
      </c>
      <c r="BF173" s="198">
        <f>IF(N173="snížená",J173,0)</f>
        <v>0</v>
      </c>
      <c r="BG173" s="198">
        <f>IF(N173="zákl. přenesená",J173,0)</f>
        <v>0</v>
      </c>
      <c r="BH173" s="198">
        <f>IF(N173="sníž. přenesená",J173,0)</f>
        <v>0</v>
      </c>
      <c r="BI173" s="198">
        <f>IF(N173="nulová",J173,0)</f>
        <v>0</v>
      </c>
      <c r="BJ173" s="18" t="s">
        <v>22</v>
      </c>
      <c r="BK173" s="198">
        <f>ROUND(I173*H173,2)</f>
        <v>0</v>
      </c>
      <c r="BL173" s="18" t="s">
        <v>164</v>
      </c>
      <c r="BM173" s="197" t="s">
        <v>2889</v>
      </c>
    </row>
    <row r="174" spans="2:65" s="1" customFormat="1" ht="11.25">
      <c r="B174" s="35"/>
      <c r="C174" s="36"/>
      <c r="D174" s="199" t="s">
        <v>166</v>
      </c>
      <c r="E174" s="36"/>
      <c r="F174" s="200" t="s">
        <v>620</v>
      </c>
      <c r="G174" s="36"/>
      <c r="H174" s="36"/>
      <c r="I174" s="115"/>
      <c r="J174" s="36"/>
      <c r="K174" s="36"/>
      <c r="L174" s="39"/>
      <c r="M174" s="201"/>
      <c r="N174" s="64"/>
      <c r="O174" s="64"/>
      <c r="P174" s="64"/>
      <c r="Q174" s="64"/>
      <c r="R174" s="64"/>
      <c r="S174" s="64"/>
      <c r="T174" s="65"/>
      <c r="AT174" s="18" t="s">
        <v>166</v>
      </c>
      <c r="AU174" s="18" t="s">
        <v>84</v>
      </c>
    </row>
    <row r="175" spans="2:65" s="13" customFormat="1" ht="11.25">
      <c r="B175" s="212"/>
      <c r="C175" s="213"/>
      <c r="D175" s="199" t="s">
        <v>184</v>
      </c>
      <c r="E175" s="214" t="s">
        <v>20</v>
      </c>
      <c r="F175" s="215" t="s">
        <v>2826</v>
      </c>
      <c r="G175" s="213"/>
      <c r="H175" s="216">
        <v>163.114</v>
      </c>
      <c r="I175" s="217"/>
      <c r="J175" s="213"/>
      <c r="K175" s="213"/>
      <c r="L175" s="218"/>
      <c r="M175" s="219"/>
      <c r="N175" s="220"/>
      <c r="O175" s="220"/>
      <c r="P175" s="220"/>
      <c r="Q175" s="220"/>
      <c r="R175" s="220"/>
      <c r="S175" s="220"/>
      <c r="T175" s="221"/>
      <c r="AT175" s="222" t="s">
        <v>184</v>
      </c>
      <c r="AU175" s="222" t="s">
        <v>84</v>
      </c>
      <c r="AV175" s="13" t="s">
        <v>84</v>
      </c>
      <c r="AW175" s="13" t="s">
        <v>35</v>
      </c>
      <c r="AX175" s="13" t="s">
        <v>22</v>
      </c>
      <c r="AY175" s="222" t="s">
        <v>159</v>
      </c>
    </row>
    <row r="176" spans="2:65" s="1" customFormat="1" ht="16.5" customHeight="1">
      <c r="B176" s="35"/>
      <c r="C176" s="186" t="s">
        <v>548</v>
      </c>
      <c r="D176" s="186" t="s">
        <v>162</v>
      </c>
      <c r="E176" s="187" t="s">
        <v>656</v>
      </c>
      <c r="F176" s="188" t="s">
        <v>657</v>
      </c>
      <c r="G176" s="189" t="s">
        <v>182</v>
      </c>
      <c r="H176" s="190">
        <v>40.777999999999999</v>
      </c>
      <c r="I176" s="191"/>
      <c r="J176" s="192">
        <f>ROUND(I176*H176,2)</f>
        <v>0</v>
      </c>
      <c r="K176" s="188" t="s">
        <v>194</v>
      </c>
      <c r="L176" s="39"/>
      <c r="M176" s="193" t="s">
        <v>20</v>
      </c>
      <c r="N176" s="194" t="s">
        <v>45</v>
      </c>
      <c r="O176" s="64"/>
      <c r="P176" s="195">
        <f>O176*H176</f>
        <v>0</v>
      </c>
      <c r="Q176" s="195">
        <v>0</v>
      </c>
      <c r="R176" s="195">
        <f>Q176*H176</f>
        <v>0</v>
      </c>
      <c r="S176" s="195">
        <v>0</v>
      </c>
      <c r="T176" s="196">
        <f>S176*H176</f>
        <v>0</v>
      </c>
      <c r="AR176" s="197" t="s">
        <v>164</v>
      </c>
      <c r="AT176" s="197" t="s">
        <v>162</v>
      </c>
      <c r="AU176" s="197" t="s">
        <v>84</v>
      </c>
      <c r="AY176" s="18" t="s">
        <v>159</v>
      </c>
      <c r="BE176" s="198">
        <f>IF(N176="základní",J176,0)</f>
        <v>0</v>
      </c>
      <c r="BF176" s="198">
        <f>IF(N176="snížená",J176,0)</f>
        <v>0</v>
      </c>
      <c r="BG176" s="198">
        <f>IF(N176="zákl. přenesená",J176,0)</f>
        <v>0</v>
      </c>
      <c r="BH176" s="198">
        <f>IF(N176="sníž. přenesená",J176,0)</f>
        <v>0</v>
      </c>
      <c r="BI176" s="198">
        <f>IF(N176="nulová",J176,0)</f>
        <v>0</v>
      </c>
      <c r="BJ176" s="18" t="s">
        <v>22</v>
      </c>
      <c r="BK176" s="198">
        <f>ROUND(I176*H176,2)</f>
        <v>0</v>
      </c>
      <c r="BL176" s="18" t="s">
        <v>164</v>
      </c>
      <c r="BM176" s="197" t="s">
        <v>2890</v>
      </c>
    </row>
    <row r="177" spans="2:65" s="1" customFormat="1" ht="11.25">
      <c r="B177" s="35"/>
      <c r="C177" s="36"/>
      <c r="D177" s="199" t="s">
        <v>166</v>
      </c>
      <c r="E177" s="36"/>
      <c r="F177" s="200" t="s">
        <v>659</v>
      </c>
      <c r="G177" s="36"/>
      <c r="H177" s="36"/>
      <c r="I177" s="115"/>
      <c r="J177" s="36"/>
      <c r="K177" s="36"/>
      <c r="L177" s="39"/>
      <c r="M177" s="201"/>
      <c r="N177" s="64"/>
      <c r="O177" s="64"/>
      <c r="P177" s="64"/>
      <c r="Q177" s="64"/>
      <c r="R177" s="64"/>
      <c r="S177" s="64"/>
      <c r="T177" s="65"/>
      <c r="AT177" s="18" t="s">
        <v>166</v>
      </c>
      <c r="AU177" s="18" t="s">
        <v>84</v>
      </c>
    </row>
    <row r="178" spans="2:65" s="13" customFormat="1" ht="11.25">
      <c r="B178" s="212"/>
      <c r="C178" s="213"/>
      <c r="D178" s="199" t="s">
        <v>184</v>
      </c>
      <c r="E178" s="214" t="s">
        <v>20</v>
      </c>
      <c r="F178" s="215" t="s">
        <v>2829</v>
      </c>
      <c r="G178" s="213"/>
      <c r="H178" s="216">
        <v>40.777999999999999</v>
      </c>
      <c r="I178" s="217"/>
      <c r="J178" s="213"/>
      <c r="K178" s="213"/>
      <c r="L178" s="218"/>
      <c r="M178" s="219"/>
      <c r="N178" s="220"/>
      <c r="O178" s="220"/>
      <c r="P178" s="220"/>
      <c r="Q178" s="220"/>
      <c r="R178" s="220"/>
      <c r="S178" s="220"/>
      <c r="T178" s="221"/>
      <c r="AT178" s="222" t="s">
        <v>184</v>
      </c>
      <c r="AU178" s="222" t="s">
        <v>84</v>
      </c>
      <c r="AV178" s="13" t="s">
        <v>84</v>
      </c>
      <c r="AW178" s="13" t="s">
        <v>35</v>
      </c>
      <c r="AX178" s="13" t="s">
        <v>22</v>
      </c>
      <c r="AY178" s="222" t="s">
        <v>159</v>
      </c>
    </row>
    <row r="179" spans="2:65" s="1" customFormat="1" ht="16.5" customHeight="1">
      <c r="B179" s="35"/>
      <c r="C179" s="186" t="s">
        <v>553</v>
      </c>
      <c r="D179" s="186" t="s">
        <v>162</v>
      </c>
      <c r="E179" s="187" t="s">
        <v>662</v>
      </c>
      <c r="F179" s="188" t="s">
        <v>663</v>
      </c>
      <c r="G179" s="189" t="s">
        <v>182</v>
      </c>
      <c r="H179" s="190">
        <v>203.892</v>
      </c>
      <c r="I179" s="191"/>
      <c r="J179" s="192">
        <f>ROUND(I179*H179,2)</f>
        <v>0</v>
      </c>
      <c r="K179" s="188" t="s">
        <v>194</v>
      </c>
      <c r="L179" s="39"/>
      <c r="M179" s="193" t="s">
        <v>20</v>
      </c>
      <c r="N179" s="194" t="s">
        <v>45</v>
      </c>
      <c r="O179" s="64"/>
      <c r="P179" s="195">
        <f>O179*H179</f>
        <v>0</v>
      </c>
      <c r="Q179" s="195">
        <v>0</v>
      </c>
      <c r="R179" s="195">
        <f>Q179*H179</f>
        <v>0</v>
      </c>
      <c r="S179" s="195">
        <v>0</v>
      </c>
      <c r="T179" s="196">
        <f>S179*H179</f>
        <v>0</v>
      </c>
      <c r="AR179" s="197" t="s">
        <v>164</v>
      </c>
      <c r="AT179" s="197" t="s">
        <v>162</v>
      </c>
      <c r="AU179" s="197" t="s">
        <v>84</v>
      </c>
      <c r="AY179" s="18" t="s">
        <v>159</v>
      </c>
      <c r="BE179" s="198">
        <f>IF(N179="základní",J179,0)</f>
        <v>0</v>
      </c>
      <c r="BF179" s="198">
        <f>IF(N179="snížená",J179,0)</f>
        <v>0</v>
      </c>
      <c r="BG179" s="198">
        <f>IF(N179="zákl. přenesená",J179,0)</f>
        <v>0</v>
      </c>
      <c r="BH179" s="198">
        <f>IF(N179="sníž. přenesená",J179,0)</f>
        <v>0</v>
      </c>
      <c r="BI179" s="198">
        <f>IF(N179="nulová",J179,0)</f>
        <v>0</v>
      </c>
      <c r="BJ179" s="18" t="s">
        <v>22</v>
      </c>
      <c r="BK179" s="198">
        <f>ROUND(I179*H179,2)</f>
        <v>0</v>
      </c>
      <c r="BL179" s="18" t="s">
        <v>164</v>
      </c>
      <c r="BM179" s="197" t="s">
        <v>2891</v>
      </c>
    </row>
    <row r="180" spans="2:65" s="1" customFormat="1" ht="11.25">
      <c r="B180" s="35"/>
      <c r="C180" s="36"/>
      <c r="D180" s="199" t="s">
        <v>166</v>
      </c>
      <c r="E180" s="36"/>
      <c r="F180" s="200" t="s">
        <v>663</v>
      </c>
      <c r="G180" s="36"/>
      <c r="H180" s="36"/>
      <c r="I180" s="115"/>
      <c r="J180" s="36"/>
      <c r="K180" s="36"/>
      <c r="L180" s="39"/>
      <c r="M180" s="201"/>
      <c r="N180" s="64"/>
      <c r="O180" s="64"/>
      <c r="P180" s="64"/>
      <c r="Q180" s="64"/>
      <c r="R180" s="64"/>
      <c r="S180" s="64"/>
      <c r="T180" s="65"/>
      <c r="AT180" s="18" t="s">
        <v>166</v>
      </c>
      <c r="AU180" s="18" t="s">
        <v>84</v>
      </c>
    </row>
    <row r="181" spans="2:65" s="13" customFormat="1" ht="11.25">
      <c r="B181" s="212"/>
      <c r="C181" s="213"/>
      <c r="D181" s="199" t="s">
        <v>184</v>
      </c>
      <c r="E181" s="214" t="s">
        <v>20</v>
      </c>
      <c r="F181" s="215" t="s">
        <v>2892</v>
      </c>
      <c r="G181" s="213"/>
      <c r="H181" s="216">
        <v>203.892</v>
      </c>
      <c r="I181" s="217"/>
      <c r="J181" s="213"/>
      <c r="K181" s="213"/>
      <c r="L181" s="218"/>
      <c r="M181" s="219"/>
      <c r="N181" s="220"/>
      <c r="O181" s="220"/>
      <c r="P181" s="220"/>
      <c r="Q181" s="220"/>
      <c r="R181" s="220"/>
      <c r="S181" s="220"/>
      <c r="T181" s="221"/>
      <c r="AT181" s="222" t="s">
        <v>184</v>
      </c>
      <c r="AU181" s="222" t="s">
        <v>84</v>
      </c>
      <c r="AV181" s="13" t="s">
        <v>84</v>
      </c>
      <c r="AW181" s="13" t="s">
        <v>35</v>
      </c>
      <c r="AX181" s="13" t="s">
        <v>22</v>
      </c>
      <c r="AY181" s="222" t="s">
        <v>159</v>
      </c>
    </row>
    <row r="182" spans="2:65" s="1" customFormat="1" ht="16.5" customHeight="1">
      <c r="B182" s="35"/>
      <c r="C182" s="186" t="s">
        <v>561</v>
      </c>
      <c r="D182" s="186" t="s">
        <v>162</v>
      </c>
      <c r="E182" s="187" t="s">
        <v>667</v>
      </c>
      <c r="F182" s="188" t="s">
        <v>668</v>
      </c>
      <c r="G182" s="189" t="s">
        <v>669</v>
      </c>
      <c r="H182" s="190">
        <v>407.78399999999999</v>
      </c>
      <c r="I182" s="191"/>
      <c r="J182" s="192">
        <f>ROUND(I182*H182,2)</f>
        <v>0</v>
      </c>
      <c r="K182" s="188" t="s">
        <v>194</v>
      </c>
      <c r="L182" s="39"/>
      <c r="M182" s="193" t="s">
        <v>20</v>
      </c>
      <c r="N182" s="194" t="s">
        <v>45</v>
      </c>
      <c r="O182" s="64"/>
      <c r="P182" s="195">
        <f>O182*H182</f>
        <v>0</v>
      </c>
      <c r="Q182" s="195">
        <v>0</v>
      </c>
      <c r="R182" s="195">
        <f>Q182*H182</f>
        <v>0</v>
      </c>
      <c r="S182" s="195">
        <v>0</v>
      </c>
      <c r="T182" s="196">
        <f>S182*H182</f>
        <v>0</v>
      </c>
      <c r="AR182" s="197" t="s">
        <v>164</v>
      </c>
      <c r="AT182" s="197" t="s">
        <v>162</v>
      </c>
      <c r="AU182" s="197" t="s">
        <v>84</v>
      </c>
      <c r="AY182" s="18" t="s">
        <v>159</v>
      </c>
      <c r="BE182" s="198">
        <f>IF(N182="základní",J182,0)</f>
        <v>0</v>
      </c>
      <c r="BF182" s="198">
        <f>IF(N182="snížená",J182,0)</f>
        <v>0</v>
      </c>
      <c r="BG182" s="198">
        <f>IF(N182="zákl. přenesená",J182,0)</f>
        <v>0</v>
      </c>
      <c r="BH182" s="198">
        <f>IF(N182="sníž. přenesená",J182,0)</f>
        <v>0</v>
      </c>
      <c r="BI182" s="198">
        <f>IF(N182="nulová",J182,0)</f>
        <v>0</v>
      </c>
      <c r="BJ182" s="18" t="s">
        <v>22</v>
      </c>
      <c r="BK182" s="198">
        <f>ROUND(I182*H182,2)</f>
        <v>0</v>
      </c>
      <c r="BL182" s="18" t="s">
        <v>164</v>
      </c>
      <c r="BM182" s="197" t="s">
        <v>2893</v>
      </c>
    </row>
    <row r="183" spans="2:65" s="1" customFormat="1" ht="11.25">
      <c r="B183" s="35"/>
      <c r="C183" s="36"/>
      <c r="D183" s="199" t="s">
        <v>166</v>
      </c>
      <c r="E183" s="36"/>
      <c r="F183" s="200" t="s">
        <v>671</v>
      </c>
      <c r="G183" s="36"/>
      <c r="H183" s="36"/>
      <c r="I183" s="115"/>
      <c r="J183" s="36"/>
      <c r="K183" s="36"/>
      <c r="L183" s="39"/>
      <c r="M183" s="201"/>
      <c r="N183" s="64"/>
      <c r="O183" s="64"/>
      <c r="P183" s="64"/>
      <c r="Q183" s="64"/>
      <c r="R183" s="64"/>
      <c r="S183" s="64"/>
      <c r="T183" s="65"/>
      <c r="AT183" s="18" t="s">
        <v>166</v>
      </c>
      <c r="AU183" s="18" t="s">
        <v>84</v>
      </c>
    </row>
    <row r="184" spans="2:65" s="13" customFormat="1" ht="11.25">
      <c r="B184" s="212"/>
      <c r="C184" s="213"/>
      <c r="D184" s="199" t="s">
        <v>184</v>
      </c>
      <c r="E184" s="214" t="s">
        <v>20</v>
      </c>
      <c r="F184" s="215" t="s">
        <v>2894</v>
      </c>
      <c r="G184" s="213"/>
      <c r="H184" s="216">
        <v>407.78399999999999</v>
      </c>
      <c r="I184" s="217"/>
      <c r="J184" s="213"/>
      <c r="K184" s="213"/>
      <c r="L184" s="218"/>
      <c r="M184" s="219"/>
      <c r="N184" s="220"/>
      <c r="O184" s="220"/>
      <c r="P184" s="220"/>
      <c r="Q184" s="220"/>
      <c r="R184" s="220"/>
      <c r="S184" s="220"/>
      <c r="T184" s="221"/>
      <c r="AT184" s="222" t="s">
        <v>184</v>
      </c>
      <c r="AU184" s="222" t="s">
        <v>84</v>
      </c>
      <c r="AV184" s="13" t="s">
        <v>84</v>
      </c>
      <c r="AW184" s="13" t="s">
        <v>35</v>
      </c>
      <c r="AX184" s="13" t="s">
        <v>22</v>
      </c>
      <c r="AY184" s="222" t="s">
        <v>159</v>
      </c>
    </row>
    <row r="185" spans="2:65" s="1" customFormat="1" ht="16.5" customHeight="1">
      <c r="B185" s="35"/>
      <c r="C185" s="186" t="s">
        <v>566</v>
      </c>
      <c r="D185" s="186" t="s">
        <v>162</v>
      </c>
      <c r="E185" s="187" t="s">
        <v>2895</v>
      </c>
      <c r="F185" s="188" t="s">
        <v>2896</v>
      </c>
      <c r="G185" s="189" t="s">
        <v>464</v>
      </c>
      <c r="H185" s="190">
        <v>144</v>
      </c>
      <c r="I185" s="191"/>
      <c r="J185" s="192">
        <f>ROUND(I185*H185,2)</f>
        <v>0</v>
      </c>
      <c r="K185" s="188" t="s">
        <v>194</v>
      </c>
      <c r="L185" s="39"/>
      <c r="M185" s="193" t="s">
        <v>20</v>
      </c>
      <c r="N185" s="194" t="s">
        <v>45</v>
      </c>
      <c r="O185" s="64"/>
      <c r="P185" s="195">
        <f>O185*H185</f>
        <v>0</v>
      </c>
      <c r="Q185" s="195">
        <v>0</v>
      </c>
      <c r="R185" s="195">
        <f>Q185*H185</f>
        <v>0</v>
      </c>
      <c r="S185" s="195">
        <v>0</v>
      </c>
      <c r="T185" s="196">
        <f>S185*H185</f>
        <v>0</v>
      </c>
      <c r="AR185" s="197" t="s">
        <v>164</v>
      </c>
      <c r="AT185" s="197" t="s">
        <v>162</v>
      </c>
      <c r="AU185" s="197" t="s">
        <v>84</v>
      </c>
      <c r="AY185" s="18" t="s">
        <v>159</v>
      </c>
      <c r="BE185" s="198">
        <f>IF(N185="základní",J185,0)</f>
        <v>0</v>
      </c>
      <c r="BF185" s="198">
        <f>IF(N185="snížená",J185,0)</f>
        <v>0</v>
      </c>
      <c r="BG185" s="198">
        <f>IF(N185="zákl. přenesená",J185,0)</f>
        <v>0</v>
      </c>
      <c r="BH185" s="198">
        <f>IF(N185="sníž. přenesená",J185,0)</f>
        <v>0</v>
      </c>
      <c r="BI185" s="198">
        <f>IF(N185="nulová",J185,0)</f>
        <v>0</v>
      </c>
      <c r="BJ185" s="18" t="s">
        <v>22</v>
      </c>
      <c r="BK185" s="198">
        <f>ROUND(I185*H185,2)</f>
        <v>0</v>
      </c>
      <c r="BL185" s="18" t="s">
        <v>164</v>
      </c>
      <c r="BM185" s="197" t="s">
        <v>2897</v>
      </c>
    </row>
    <row r="186" spans="2:65" s="1" customFormat="1" ht="11.25">
      <c r="B186" s="35"/>
      <c r="C186" s="36"/>
      <c r="D186" s="199" t="s">
        <v>166</v>
      </c>
      <c r="E186" s="36"/>
      <c r="F186" s="200" t="s">
        <v>2898</v>
      </c>
      <c r="G186" s="36"/>
      <c r="H186" s="36"/>
      <c r="I186" s="115"/>
      <c r="J186" s="36"/>
      <c r="K186" s="36"/>
      <c r="L186" s="39"/>
      <c r="M186" s="201"/>
      <c r="N186" s="64"/>
      <c r="O186" s="64"/>
      <c r="P186" s="64"/>
      <c r="Q186" s="64"/>
      <c r="R186" s="64"/>
      <c r="S186" s="64"/>
      <c r="T186" s="65"/>
      <c r="AT186" s="18" t="s">
        <v>166</v>
      </c>
      <c r="AU186" s="18" t="s">
        <v>84</v>
      </c>
    </row>
    <row r="187" spans="2:65" s="13" customFormat="1" ht="11.25">
      <c r="B187" s="212"/>
      <c r="C187" s="213"/>
      <c r="D187" s="199" t="s">
        <v>184</v>
      </c>
      <c r="E187" s="214" t="s">
        <v>20</v>
      </c>
      <c r="F187" s="215" t="s">
        <v>3040</v>
      </c>
      <c r="G187" s="213"/>
      <c r="H187" s="216">
        <v>144</v>
      </c>
      <c r="I187" s="217"/>
      <c r="J187" s="213"/>
      <c r="K187" s="213"/>
      <c r="L187" s="218"/>
      <c r="M187" s="219"/>
      <c r="N187" s="220"/>
      <c r="O187" s="220"/>
      <c r="P187" s="220"/>
      <c r="Q187" s="220"/>
      <c r="R187" s="220"/>
      <c r="S187" s="220"/>
      <c r="T187" s="221"/>
      <c r="AT187" s="222" t="s">
        <v>184</v>
      </c>
      <c r="AU187" s="222" t="s">
        <v>84</v>
      </c>
      <c r="AV187" s="13" t="s">
        <v>84</v>
      </c>
      <c r="AW187" s="13" t="s">
        <v>35</v>
      </c>
      <c r="AX187" s="13" t="s">
        <v>22</v>
      </c>
      <c r="AY187" s="222" t="s">
        <v>159</v>
      </c>
    </row>
    <row r="188" spans="2:65" s="1" customFormat="1" ht="16.5" customHeight="1">
      <c r="B188" s="35"/>
      <c r="C188" s="186" t="s">
        <v>574</v>
      </c>
      <c r="D188" s="186" t="s">
        <v>162</v>
      </c>
      <c r="E188" s="187" t="s">
        <v>756</v>
      </c>
      <c r="F188" s="188" t="s">
        <v>757</v>
      </c>
      <c r="G188" s="189" t="s">
        <v>464</v>
      </c>
      <c r="H188" s="190">
        <v>144</v>
      </c>
      <c r="I188" s="191"/>
      <c r="J188" s="192">
        <f>ROUND(I188*H188,2)</f>
        <v>0</v>
      </c>
      <c r="K188" s="188" t="s">
        <v>20</v>
      </c>
      <c r="L188" s="39"/>
      <c r="M188" s="193" t="s">
        <v>20</v>
      </c>
      <c r="N188" s="194" t="s">
        <v>45</v>
      </c>
      <c r="O188" s="64"/>
      <c r="P188" s="195">
        <f>O188*H188</f>
        <v>0</v>
      </c>
      <c r="Q188" s="195">
        <v>0</v>
      </c>
      <c r="R188" s="195">
        <f>Q188*H188</f>
        <v>0</v>
      </c>
      <c r="S188" s="195">
        <v>0</v>
      </c>
      <c r="T188" s="196">
        <f>S188*H188</f>
        <v>0</v>
      </c>
      <c r="AR188" s="197" t="s">
        <v>164</v>
      </c>
      <c r="AT188" s="197" t="s">
        <v>162</v>
      </c>
      <c r="AU188" s="197" t="s">
        <v>84</v>
      </c>
      <c r="AY188" s="18" t="s">
        <v>159</v>
      </c>
      <c r="BE188" s="198">
        <f>IF(N188="základní",J188,0)</f>
        <v>0</v>
      </c>
      <c r="BF188" s="198">
        <f>IF(N188="snížená",J188,0)</f>
        <v>0</v>
      </c>
      <c r="BG188" s="198">
        <f>IF(N188="zákl. přenesená",J188,0)</f>
        <v>0</v>
      </c>
      <c r="BH188" s="198">
        <f>IF(N188="sníž. přenesená",J188,0)</f>
        <v>0</v>
      </c>
      <c r="BI188" s="198">
        <f>IF(N188="nulová",J188,0)</f>
        <v>0</v>
      </c>
      <c r="BJ188" s="18" t="s">
        <v>22</v>
      </c>
      <c r="BK188" s="198">
        <f>ROUND(I188*H188,2)</f>
        <v>0</v>
      </c>
      <c r="BL188" s="18" t="s">
        <v>164</v>
      </c>
      <c r="BM188" s="197" t="s">
        <v>2899</v>
      </c>
    </row>
    <row r="189" spans="2:65" s="11" customFormat="1" ht="22.9" customHeight="1">
      <c r="B189" s="170"/>
      <c r="C189" s="171"/>
      <c r="D189" s="172" t="s">
        <v>73</v>
      </c>
      <c r="E189" s="184" t="s">
        <v>171</v>
      </c>
      <c r="F189" s="184" t="s">
        <v>2900</v>
      </c>
      <c r="G189" s="171"/>
      <c r="H189" s="171"/>
      <c r="I189" s="174"/>
      <c r="J189" s="185">
        <f>BK189</f>
        <v>0</v>
      </c>
      <c r="K189" s="171"/>
      <c r="L189" s="176"/>
      <c r="M189" s="177"/>
      <c r="N189" s="178"/>
      <c r="O189" s="178"/>
      <c r="P189" s="179">
        <f>SUM(P190:P203)</f>
        <v>0</v>
      </c>
      <c r="Q189" s="178"/>
      <c r="R189" s="179">
        <f>SUM(R190:R203)</f>
        <v>0</v>
      </c>
      <c r="S189" s="178"/>
      <c r="T189" s="180">
        <f>SUM(T190:T203)</f>
        <v>0</v>
      </c>
      <c r="AR189" s="181" t="s">
        <v>22</v>
      </c>
      <c r="AT189" s="182" t="s">
        <v>73</v>
      </c>
      <c r="AU189" s="182" t="s">
        <v>22</v>
      </c>
      <c r="AY189" s="181" t="s">
        <v>159</v>
      </c>
      <c r="BK189" s="183">
        <f>SUM(BK190:BK203)</f>
        <v>0</v>
      </c>
    </row>
    <row r="190" spans="2:65" s="1" customFormat="1" ht="16.5" customHeight="1">
      <c r="B190" s="35"/>
      <c r="C190" s="186" t="s">
        <v>582</v>
      </c>
      <c r="D190" s="186" t="s">
        <v>162</v>
      </c>
      <c r="E190" s="187" t="s">
        <v>3041</v>
      </c>
      <c r="F190" s="188" t="s">
        <v>3042</v>
      </c>
      <c r="G190" s="189" t="s">
        <v>1004</v>
      </c>
      <c r="H190" s="190">
        <v>14</v>
      </c>
      <c r="I190" s="191"/>
      <c r="J190" s="192">
        <f>ROUND(I190*H190,2)</f>
        <v>0</v>
      </c>
      <c r="K190" s="188" t="s">
        <v>20</v>
      </c>
      <c r="L190" s="39"/>
      <c r="M190" s="193" t="s">
        <v>20</v>
      </c>
      <c r="N190" s="194" t="s">
        <v>45</v>
      </c>
      <c r="O190" s="64"/>
      <c r="P190" s="195">
        <f>O190*H190</f>
        <v>0</v>
      </c>
      <c r="Q190" s="195">
        <v>0</v>
      </c>
      <c r="R190" s="195">
        <f>Q190*H190</f>
        <v>0</v>
      </c>
      <c r="S190" s="195">
        <v>0</v>
      </c>
      <c r="T190" s="196">
        <f>S190*H190</f>
        <v>0</v>
      </c>
      <c r="AR190" s="197" t="s">
        <v>164</v>
      </c>
      <c r="AT190" s="197" t="s">
        <v>162</v>
      </c>
      <c r="AU190" s="197" t="s">
        <v>84</v>
      </c>
      <c r="AY190" s="18" t="s">
        <v>159</v>
      </c>
      <c r="BE190" s="198">
        <f>IF(N190="základní",J190,0)</f>
        <v>0</v>
      </c>
      <c r="BF190" s="198">
        <f>IF(N190="snížená",J190,0)</f>
        <v>0</v>
      </c>
      <c r="BG190" s="198">
        <f>IF(N190="zákl. přenesená",J190,0)</f>
        <v>0</v>
      </c>
      <c r="BH190" s="198">
        <f>IF(N190="sníž. přenesená",J190,0)</f>
        <v>0</v>
      </c>
      <c r="BI190" s="198">
        <f>IF(N190="nulová",J190,0)</f>
        <v>0</v>
      </c>
      <c r="BJ190" s="18" t="s">
        <v>22</v>
      </c>
      <c r="BK190" s="198">
        <f>ROUND(I190*H190,2)</f>
        <v>0</v>
      </c>
      <c r="BL190" s="18" t="s">
        <v>164</v>
      </c>
      <c r="BM190" s="197" t="s">
        <v>3043</v>
      </c>
    </row>
    <row r="191" spans="2:65" s="12" customFormat="1" ht="11.25">
      <c r="B191" s="202"/>
      <c r="C191" s="203"/>
      <c r="D191" s="199" t="s">
        <v>184</v>
      </c>
      <c r="E191" s="204" t="s">
        <v>20</v>
      </c>
      <c r="F191" s="205" t="s">
        <v>3044</v>
      </c>
      <c r="G191" s="203"/>
      <c r="H191" s="204" t="s">
        <v>20</v>
      </c>
      <c r="I191" s="206"/>
      <c r="J191" s="203"/>
      <c r="K191" s="203"/>
      <c r="L191" s="207"/>
      <c r="M191" s="208"/>
      <c r="N191" s="209"/>
      <c r="O191" s="209"/>
      <c r="P191" s="209"/>
      <c r="Q191" s="209"/>
      <c r="R191" s="209"/>
      <c r="S191" s="209"/>
      <c r="T191" s="210"/>
      <c r="AT191" s="211" t="s">
        <v>184</v>
      </c>
      <c r="AU191" s="211" t="s">
        <v>84</v>
      </c>
      <c r="AV191" s="12" t="s">
        <v>22</v>
      </c>
      <c r="AW191" s="12" t="s">
        <v>35</v>
      </c>
      <c r="AX191" s="12" t="s">
        <v>74</v>
      </c>
      <c r="AY191" s="211" t="s">
        <v>159</v>
      </c>
    </row>
    <row r="192" spans="2:65" s="12" customFormat="1" ht="11.25">
      <c r="B192" s="202"/>
      <c r="C192" s="203"/>
      <c r="D192" s="199" t="s">
        <v>184</v>
      </c>
      <c r="E192" s="204" t="s">
        <v>20</v>
      </c>
      <c r="F192" s="205" t="s">
        <v>3045</v>
      </c>
      <c r="G192" s="203"/>
      <c r="H192" s="204" t="s">
        <v>20</v>
      </c>
      <c r="I192" s="206"/>
      <c r="J192" s="203"/>
      <c r="K192" s="203"/>
      <c r="L192" s="207"/>
      <c r="M192" s="208"/>
      <c r="N192" s="209"/>
      <c r="O192" s="209"/>
      <c r="P192" s="209"/>
      <c r="Q192" s="209"/>
      <c r="R192" s="209"/>
      <c r="S192" s="209"/>
      <c r="T192" s="210"/>
      <c r="AT192" s="211" t="s">
        <v>184</v>
      </c>
      <c r="AU192" s="211" t="s">
        <v>84</v>
      </c>
      <c r="AV192" s="12" t="s">
        <v>22</v>
      </c>
      <c r="AW192" s="12" t="s">
        <v>35</v>
      </c>
      <c r="AX192" s="12" t="s">
        <v>74</v>
      </c>
      <c r="AY192" s="211" t="s">
        <v>159</v>
      </c>
    </row>
    <row r="193" spans="2:65" s="12" customFormat="1" ht="11.25">
      <c r="B193" s="202"/>
      <c r="C193" s="203"/>
      <c r="D193" s="199" t="s">
        <v>184</v>
      </c>
      <c r="E193" s="204" t="s">
        <v>20</v>
      </c>
      <c r="F193" s="205" t="s">
        <v>3046</v>
      </c>
      <c r="G193" s="203"/>
      <c r="H193" s="204" t="s">
        <v>20</v>
      </c>
      <c r="I193" s="206"/>
      <c r="J193" s="203"/>
      <c r="K193" s="203"/>
      <c r="L193" s="207"/>
      <c r="M193" s="208"/>
      <c r="N193" s="209"/>
      <c r="O193" s="209"/>
      <c r="P193" s="209"/>
      <c r="Q193" s="209"/>
      <c r="R193" s="209"/>
      <c r="S193" s="209"/>
      <c r="T193" s="210"/>
      <c r="AT193" s="211" t="s">
        <v>184</v>
      </c>
      <c r="AU193" s="211" t="s">
        <v>84</v>
      </c>
      <c r="AV193" s="12" t="s">
        <v>22</v>
      </c>
      <c r="AW193" s="12" t="s">
        <v>35</v>
      </c>
      <c r="AX193" s="12" t="s">
        <v>74</v>
      </c>
      <c r="AY193" s="211" t="s">
        <v>159</v>
      </c>
    </row>
    <row r="194" spans="2:65" s="12" customFormat="1" ht="11.25">
      <c r="B194" s="202"/>
      <c r="C194" s="203"/>
      <c r="D194" s="199" t="s">
        <v>184</v>
      </c>
      <c r="E194" s="204" t="s">
        <v>20</v>
      </c>
      <c r="F194" s="205" t="s">
        <v>3047</v>
      </c>
      <c r="G194" s="203"/>
      <c r="H194" s="204" t="s">
        <v>20</v>
      </c>
      <c r="I194" s="206"/>
      <c r="J194" s="203"/>
      <c r="K194" s="203"/>
      <c r="L194" s="207"/>
      <c r="M194" s="208"/>
      <c r="N194" s="209"/>
      <c r="O194" s="209"/>
      <c r="P194" s="209"/>
      <c r="Q194" s="209"/>
      <c r="R194" s="209"/>
      <c r="S194" s="209"/>
      <c r="T194" s="210"/>
      <c r="AT194" s="211" t="s">
        <v>184</v>
      </c>
      <c r="AU194" s="211" t="s">
        <v>84</v>
      </c>
      <c r="AV194" s="12" t="s">
        <v>22</v>
      </c>
      <c r="AW194" s="12" t="s">
        <v>35</v>
      </c>
      <c r="AX194" s="12" t="s">
        <v>74</v>
      </c>
      <c r="AY194" s="211" t="s">
        <v>159</v>
      </c>
    </row>
    <row r="195" spans="2:65" s="12" customFormat="1" ht="11.25">
      <c r="B195" s="202"/>
      <c r="C195" s="203"/>
      <c r="D195" s="199" t="s">
        <v>184</v>
      </c>
      <c r="E195" s="204" t="s">
        <v>20</v>
      </c>
      <c r="F195" s="205" t="s">
        <v>2911</v>
      </c>
      <c r="G195" s="203"/>
      <c r="H195" s="204" t="s">
        <v>20</v>
      </c>
      <c r="I195" s="206"/>
      <c r="J195" s="203"/>
      <c r="K195" s="203"/>
      <c r="L195" s="207"/>
      <c r="M195" s="208"/>
      <c r="N195" s="209"/>
      <c r="O195" s="209"/>
      <c r="P195" s="209"/>
      <c r="Q195" s="209"/>
      <c r="R195" s="209"/>
      <c r="S195" s="209"/>
      <c r="T195" s="210"/>
      <c r="AT195" s="211" t="s">
        <v>184</v>
      </c>
      <c r="AU195" s="211" t="s">
        <v>84</v>
      </c>
      <c r="AV195" s="12" t="s">
        <v>22</v>
      </c>
      <c r="AW195" s="12" t="s">
        <v>35</v>
      </c>
      <c r="AX195" s="12" t="s">
        <v>74</v>
      </c>
      <c r="AY195" s="211" t="s">
        <v>159</v>
      </c>
    </row>
    <row r="196" spans="2:65" s="12" customFormat="1" ht="11.25">
      <c r="B196" s="202"/>
      <c r="C196" s="203"/>
      <c r="D196" s="199" t="s">
        <v>184</v>
      </c>
      <c r="E196" s="204" t="s">
        <v>20</v>
      </c>
      <c r="F196" s="205" t="s">
        <v>3048</v>
      </c>
      <c r="G196" s="203"/>
      <c r="H196" s="204" t="s">
        <v>20</v>
      </c>
      <c r="I196" s="206"/>
      <c r="J196" s="203"/>
      <c r="K196" s="203"/>
      <c r="L196" s="207"/>
      <c r="M196" s="208"/>
      <c r="N196" s="209"/>
      <c r="O196" s="209"/>
      <c r="P196" s="209"/>
      <c r="Q196" s="209"/>
      <c r="R196" s="209"/>
      <c r="S196" s="209"/>
      <c r="T196" s="210"/>
      <c r="AT196" s="211" t="s">
        <v>184</v>
      </c>
      <c r="AU196" s="211" t="s">
        <v>84</v>
      </c>
      <c r="AV196" s="12" t="s">
        <v>22</v>
      </c>
      <c r="AW196" s="12" t="s">
        <v>35</v>
      </c>
      <c r="AX196" s="12" t="s">
        <v>74</v>
      </c>
      <c r="AY196" s="211" t="s">
        <v>159</v>
      </c>
    </row>
    <row r="197" spans="2:65" s="12" customFormat="1" ht="11.25">
      <c r="B197" s="202"/>
      <c r="C197" s="203"/>
      <c r="D197" s="199" t="s">
        <v>184</v>
      </c>
      <c r="E197" s="204" t="s">
        <v>20</v>
      </c>
      <c r="F197" s="205" t="s">
        <v>2914</v>
      </c>
      <c r="G197" s="203"/>
      <c r="H197" s="204" t="s">
        <v>20</v>
      </c>
      <c r="I197" s="206"/>
      <c r="J197" s="203"/>
      <c r="K197" s="203"/>
      <c r="L197" s="207"/>
      <c r="M197" s="208"/>
      <c r="N197" s="209"/>
      <c r="O197" s="209"/>
      <c r="P197" s="209"/>
      <c r="Q197" s="209"/>
      <c r="R197" s="209"/>
      <c r="S197" s="209"/>
      <c r="T197" s="210"/>
      <c r="AT197" s="211" t="s">
        <v>184</v>
      </c>
      <c r="AU197" s="211" t="s">
        <v>84</v>
      </c>
      <c r="AV197" s="12" t="s">
        <v>22</v>
      </c>
      <c r="AW197" s="12" t="s">
        <v>35</v>
      </c>
      <c r="AX197" s="12" t="s">
        <v>74</v>
      </c>
      <c r="AY197" s="211" t="s">
        <v>159</v>
      </c>
    </row>
    <row r="198" spans="2:65" s="12" customFormat="1" ht="11.25">
      <c r="B198" s="202"/>
      <c r="C198" s="203"/>
      <c r="D198" s="199" t="s">
        <v>184</v>
      </c>
      <c r="E198" s="204" t="s">
        <v>20</v>
      </c>
      <c r="F198" s="205" t="s">
        <v>2919</v>
      </c>
      <c r="G198" s="203"/>
      <c r="H198" s="204" t="s">
        <v>20</v>
      </c>
      <c r="I198" s="206"/>
      <c r="J198" s="203"/>
      <c r="K198" s="203"/>
      <c r="L198" s="207"/>
      <c r="M198" s="208"/>
      <c r="N198" s="209"/>
      <c r="O198" s="209"/>
      <c r="P198" s="209"/>
      <c r="Q198" s="209"/>
      <c r="R198" s="209"/>
      <c r="S198" s="209"/>
      <c r="T198" s="210"/>
      <c r="AT198" s="211" t="s">
        <v>184</v>
      </c>
      <c r="AU198" s="211" t="s">
        <v>84</v>
      </c>
      <c r="AV198" s="12" t="s">
        <v>22</v>
      </c>
      <c r="AW198" s="12" t="s">
        <v>35</v>
      </c>
      <c r="AX198" s="12" t="s">
        <v>74</v>
      </c>
      <c r="AY198" s="211" t="s">
        <v>159</v>
      </c>
    </row>
    <row r="199" spans="2:65" s="12" customFormat="1" ht="11.25">
      <c r="B199" s="202"/>
      <c r="C199" s="203"/>
      <c r="D199" s="199" t="s">
        <v>184</v>
      </c>
      <c r="E199" s="204" t="s">
        <v>20</v>
      </c>
      <c r="F199" s="205" t="s">
        <v>3049</v>
      </c>
      <c r="G199" s="203"/>
      <c r="H199" s="204" t="s">
        <v>20</v>
      </c>
      <c r="I199" s="206"/>
      <c r="J199" s="203"/>
      <c r="K199" s="203"/>
      <c r="L199" s="207"/>
      <c r="M199" s="208"/>
      <c r="N199" s="209"/>
      <c r="O199" s="209"/>
      <c r="P199" s="209"/>
      <c r="Q199" s="209"/>
      <c r="R199" s="209"/>
      <c r="S199" s="209"/>
      <c r="T199" s="210"/>
      <c r="AT199" s="211" t="s">
        <v>184</v>
      </c>
      <c r="AU199" s="211" t="s">
        <v>84</v>
      </c>
      <c r="AV199" s="12" t="s">
        <v>22</v>
      </c>
      <c r="AW199" s="12" t="s">
        <v>35</v>
      </c>
      <c r="AX199" s="12" t="s">
        <v>74</v>
      </c>
      <c r="AY199" s="211" t="s">
        <v>159</v>
      </c>
    </row>
    <row r="200" spans="2:65" s="12" customFormat="1" ht="11.25">
      <c r="B200" s="202"/>
      <c r="C200" s="203"/>
      <c r="D200" s="199" t="s">
        <v>184</v>
      </c>
      <c r="E200" s="204" t="s">
        <v>20</v>
      </c>
      <c r="F200" s="205" t="s">
        <v>2951</v>
      </c>
      <c r="G200" s="203"/>
      <c r="H200" s="204" t="s">
        <v>20</v>
      </c>
      <c r="I200" s="206"/>
      <c r="J200" s="203"/>
      <c r="K200" s="203"/>
      <c r="L200" s="207"/>
      <c r="M200" s="208"/>
      <c r="N200" s="209"/>
      <c r="O200" s="209"/>
      <c r="P200" s="209"/>
      <c r="Q200" s="209"/>
      <c r="R200" s="209"/>
      <c r="S200" s="209"/>
      <c r="T200" s="210"/>
      <c r="AT200" s="211" t="s">
        <v>184</v>
      </c>
      <c r="AU200" s="211" t="s">
        <v>84</v>
      </c>
      <c r="AV200" s="12" t="s">
        <v>22</v>
      </c>
      <c r="AW200" s="12" t="s">
        <v>35</v>
      </c>
      <c r="AX200" s="12" t="s">
        <v>74</v>
      </c>
      <c r="AY200" s="211" t="s">
        <v>159</v>
      </c>
    </row>
    <row r="201" spans="2:65" s="12" customFormat="1" ht="11.25">
      <c r="B201" s="202"/>
      <c r="C201" s="203"/>
      <c r="D201" s="199" t="s">
        <v>184</v>
      </c>
      <c r="E201" s="204" t="s">
        <v>20</v>
      </c>
      <c r="F201" s="205" t="s">
        <v>3050</v>
      </c>
      <c r="G201" s="203"/>
      <c r="H201" s="204" t="s">
        <v>20</v>
      </c>
      <c r="I201" s="206"/>
      <c r="J201" s="203"/>
      <c r="K201" s="203"/>
      <c r="L201" s="207"/>
      <c r="M201" s="208"/>
      <c r="N201" s="209"/>
      <c r="O201" s="209"/>
      <c r="P201" s="209"/>
      <c r="Q201" s="209"/>
      <c r="R201" s="209"/>
      <c r="S201" s="209"/>
      <c r="T201" s="210"/>
      <c r="AT201" s="211" t="s">
        <v>184</v>
      </c>
      <c r="AU201" s="211" t="s">
        <v>84</v>
      </c>
      <c r="AV201" s="12" t="s">
        <v>22</v>
      </c>
      <c r="AW201" s="12" t="s">
        <v>35</v>
      </c>
      <c r="AX201" s="12" t="s">
        <v>74</v>
      </c>
      <c r="AY201" s="211" t="s">
        <v>159</v>
      </c>
    </row>
    <row r="202" spans="2:65" s="12" customFormat="1" ht="11.25">
      <c r="B202" s="202"/>
      <c r="C202" s="203"/>
      <c r="D202" s="199" t="s">
        <v>184</v>
      </c>
      <c r="E202" s="204" t="s">
        <v>20</v>
      </c>
      <c r="F202" s="205" t="s">
        <v>1121</v>
      </c>
      <c r="G202" s="203"/>
      <c r="H202" s="204" t="s">
        <v>20</v>
      </c>
      <c r="I202" s="206"/>
      <c r="J202" s="203"/>
      <c r="K202" s="203"/>
      <c r="L202" s="207"/>
      <c r="M202" s="208"/>
      <c r="N202" s="209"/>
      <c r="O202" s="209"/>
      <c r="P202" s="209"/>
      <c r="Q202" s="209"/>
      <c r="R202" s="209"/>
      <c r="S202" s="209"/>
      <c r="T202" s="210"/>
      <c r="AT202" s="211" t="s">
        <v>184</v>
      </c>
      <c r="AU202" s="211" t="s">
        <v>84</v>
      </c>
      <c r="AV202" s="12" t="s">
        <v>22</v>
      </c>
      <c r="AW202" s="12" t="s">
        <v>35</v>
      </c>
      <c r="AX202" s="12" t="s">
        <v>74</v>
      </c>
      <c r="AY202" s="211" t="s">
        <v>159</v>
      </c>
    </row>
    <row r="203" spans="2:65" s="13" customFormat="1" ht="11.25">
      <c r="B203" s="212"/>
      <c r="C203" s="213"/>
      <c r="D203" s="199" t="s">
        <v>184</v>
      </c>
      <c r="E203" s="214" t="s">
        <v>20</v>
      </c>
      <c r="F203" s="215" t="s">
        <v>444</v>
      </c>
      <c r="G203" s="213"/>
      <c r="H203" s="216">
        <v>14</v>
      </c>
      <c r="I203" s="217"/>
      <c r="J203" s="213"/>
      <c r="K203" s="213"/>
      <c r="L203" s="218"/>
      <c r="M203" s="219"/>
      <c r="N203" s="220"/>
      <c r="O203" s="220"/>
      <c r="P203" s="220"/>
      <c r="Q203" s="220"/>
      <c r="R203" s="220"/>
      <c r="S203" s="220"/>
      <c r="T203" s="221"/>
      <c r="AT203" s="222" t="s">
        <v>184</v>
      </c>
      <c r="AU203" s="222" t="s">
        <v>84</v>
      </c>
      <c r="AV203" s="13" t="s">
        <v>84</v>
      </c>
      <c r="AW203" s="13" t="s">
        <v>35</v>
      </c>
      <c r="AX203" s="13" t="s">
        <v>22</v>
      </c>
      <c r="AY203" s="222" t="s">
        <v>159</v>
      </c>
    </row>
    <row r="204" spans="2:65" s="11" customFormat="1" ht="22.9" customHeight="1">
      <c r="B204" s="170"/>
      <c r="C204" s="171"/>
      <c r="D204" s="172" t="s">
        <v>73</v>
      </c>
      <c r="E204" s="184" t="s">
        <v>1065</v>
      </c>
      <c r="F204" s="184" t="s">
        <v>2922</v>
      </c>
      <c r="G204" s="171"/>
      <c r="H204" s="171"/>
      <c r="I204" s="174"/>
      <c r="J204" s="185">
        <f>BK204</f>
        <v>0</v>
      </c>
      <c r="K204" s="171"/>
      <c r="L204" s="176"/>
      <c r="M204" s="177"/>
      <c r="N204" s="178"/>
      <c r="O204" s="178"/>
      <c r="P204" s="179">
        <f>SUM(P205:P206)</f>
        <v>0</v>
      </c>
      <c r="Q204" s="178"/>
      <c r="R204" s="179">
        <f>SUM(R205:R206)</f>
        <v>0</v>
      </c>
      <c r="S204" s="178"/>
      <c r="T204" s="180">
        <f>SUM(T205:T206)</f>
        <v>0</v>
      </c>
      <c r="AR204" s="181" t="s">
        <v>22</v>
      </c>
      <c r="AT204" s="182" t="s">
        <v>73</v>
      </c>
      <c r="AU204" s="182" t="s">
        <v>22</v>
      </c>
      <c r="AY204" s="181" t="s">
        <v>159</v>
      </c>
      <c r="BK204" s="183">
        <f>SUM(BK205:BK206)</f>
        <v>0</v>
      </c>
    </row>
    <row r="205" spans="2:65" s="1" customFormat="1" ht="16.5" customHeight="1">
      <c r="B205" s="35"/>
      <c r="C205" s="186" t="s">
        <v>589</v>
      </c>
      <c r="D205" s="186" t="s">
        <v>162</v>
      </c>
      <c r="E205" s="187" t="s">
        <v>2923</v>
      </c>
      <c r="F205" s="188" t="s">
        <v>2924</v>
      </c>
      <c r="G205" s="189" t="s">
        <v>1004</v>
      </c>
      <c r="H205" s="190">
        <v>14</v>
      </c>
      <c r="I205" s="191"/>
      <c r="J205" s="192">
        <f>ROUND(I205*H205,2)</f>
        <v>0</v>
      </c>
      <c r="K205" s="188" t="s">
        <v>20</v>
      </c>
      <c r="L205" s="39"/>
      <c r="M205" s="193" t="s">
        <v>20</v>
      </c>
      <c r="N205" s="194" t="s">
        <v>45</v>
      </c>
      <c r="O205" s="64"/>
      <c r="P205" s="195">
        <f>O205*H205</f>
        <v>0</v>
      </c>
      <c r="Q205" s="195">
        <v>0</v>
      </c>
      <c r="R205" s="195">
        <f>Q205*H205</f>
        <v>0</v>
      </c>
      <c r="S205" s="195">
        <v>0</v>
      </c>
      <c r="T205" s="196">
        <f>S205*H205</f>
        <v>0</v>
      </c>
      <c r="AR205" s="197" t="s">
        <v>164</v>
      </c>
      <c r="AT205" s="197" t="s">
        <v>162</v>
      </c>
      <c r="AU205" s="197" t="s">
        <v>84</v>
      </c>
      <c r="AY205" s="18" t="s">
        <v>159</v>
      </c>
      <c r="BE205" s="198">
        <f>IF(N205="základní",J205,0)</f>
        <v>0</v>
      </c>
      <c r="BF205" s="198">
        <f>IF(N205="snížená",J205,0)</f>
        <v>0</v>
      </c>
      <c r="BG205" s="198">
        <f>IF(N205="zákl. přenesená",J205,0)</f>
        <v>0</v>
      </c>
      <c r="BH205" s="198">
        <f>IF(N205="sníž. přenesená",J205,0)</f>
        <v>0</v>
      </c>
      <c r="BI205" s="198">
        <f>IF(N205="nulová",J205,0)</f>
        <v>0</v>
      </c>
      <c r="BJ205" s="18" t="s">
        <v>22</v>
      </c>
      <c r="BK205" s="198">
        <f>ROUND(I205*H205,2)</f>
        <v>0</v>
      </c>
      <c r="BL205" s="18" t="s">
        <v>164</v>
      </c>
      <c r="BM205" s="197" t="s">
        <v>2925</v>
      </c>
    </row>
    <row r="206" spans="2:65" s="1" customFormat="1" ht="11.25">
      <c r="B206" s="35"/>
      <c r="C206" s="36"/>
      <c r="D206" s="199" t="s">
        <v>166</v>
      </c>
      <c r="E206" s="36"/>
      <c r="F206" s="200" t="s">
        <v>2924</v>
      </c>
      <c r="G206" s="36"/>
      <c r="H206" s="36"/>
      <c r="I206" s="115"/>
      <c r="J206" s="36"/>
      <c r="K206" s="36"/>
      <c r="L206" s="39"/>
      <c r="M206" s="201"/>
      <c r="N206" s="64"/>
      <c r="O206" s="64"/>
      <c r="P206" s="64"/>
      <c r="Q206" s="64"/>
      <c r="R206" s="64"/>
      <c r="S206" s="64"/>
      <c r="T206" s="65"/>
      <c r="AT206" s="18" t="s">
        <v>166</v>
      </c>
      <c r="AU206" s="18" t="s">
        <v>84</v>
      </c>
    </row>
    <row r="207" spans="2:65" s="11" customFormat="1" ht="22.9" customHeight="1">
      <c r="B207" s="170"/>
      <c r="C207" s="171"/>
      <c r="D207" s="172" t="s">
        <v>73</v>
      </c>
      <c r="E207" s="184" t="s">
        <v>1084</v>
      </c>
      <c r="F207" s="184" t="s">
        <v>1201</v>
      </c>
      <c r="G207" s="171"/>
      <c r="H207" s="171"/>
      <c r="I207" s="174"/>
      <c r="J207" s="185">
        <f>BK207</f>
        <v>0</v>
      </c>
      <c r="K207" s="171"/>
      <c r="L207" s="176"/>
      <c r="M207" s="177"/>
      <c r="N207" s="178"/>
      <c r="O207" s="178"/>
      <c r="P207" s="179">
        <f>SUM(P208:P209)</f>
        <v>0</v>
      </c>
      <c r="Q207" s="178"/>
      <c r="R207" s="179">
        <f>SUM(R208:R209)</f>
        <v>0</v>
      </c>
      <c r="S207" s="178"/>
      <c r="T207" s="180">
        <f>SUM(T208:T209)</f>
        <v>0</v>
      </c>
      <c r="AR207" s="181" t="s">
        <v>22</v>
      </c>
      <c r="AT207" s="182" t="s">
        <v>73</v>
      </c>
      <c r="AU207" s="182" t="s">
        <v>22</v>
      </c>
      <c r="AY207" s="181" t="s">
        <v>159</v>
      </c>
      <c r="BK207" s="183">
        <f>SUM(BK208:BK209)</f>
        <v>0</v>
      </c>
    </row>
    <row r="208" spans="2:65" s="1" customFormat="1" ht="16.5" customHeight="1">
      <c r="B208" s="35"/>
      <c r="C208" s="186" t="s">
        <v>595</v>
      </c>
      <c r="D208" s="186" t="s">
        <v>162</v>
      </c>
      <c r="E208" s="187" t="s">
        <v>2926</v>
      </c>
      <c r="F208" s="188" t="s">
        <v>2927</v>
      </c>
      <c r="G208" s="189" t="s">
        <v>669</v>
      </c>
      <c r="H208" s="190">
        <v>2.448</v>
      </c>
      <c r="I208" s="191"/>
      <c r="J208" s="192">
        <f>ROUND(I208*H208,2)</f>
        <v>0</v>
      </c>
      <c r="K208" s="188" t="s">
        <v>194</v>
      </c>
      <c r="L208" s="39"/>
      <c r="M208" s="193" t="s">
        <v>20</v>
      </c>
      <c r="N208" s="194" t="s">
        <v>45</v>
      </c>
      <c r="O208" s="64"/>
      <c r="P208" s="195">
        <f>O208*H208</f>
        <v>0</v>
      </c>
      <c r="Q208" s="195">
        <v>0</v>
      </c>
      <c r="R208" s="195">
        <f>Q208*H208</f>
        <v>0</v>
      </c>
      <c r="S208" s="195">
        <v>0</v>
      </c>
      <c r="T208" s="196">
        <f>S208*H208</f>
        <v>0</v>
      </c>
      <c r="AR208" s="197" t="s">
        <v>164</v>
      </c>
      <c r="AT208" s="197" t="s">
        <v>162</v>
      </c>
      <c r="AU208" s="197" t="s">
        <v>84</v>
      </c>
      <c r="AY208" s="18" t="s">
        <v>159</v>
      </c>
      <c r="BE208" s="198">
        <f>IF(N208="základní",J208,0)</f>
        <v>0</v>
      </c>
      <c r="BF208" s="198">
        <f>IF(N208="snížená",J208,0)</f>
        <v>0</v>
      </c>
      <c r="BG208" s="198">
        <f>IF(N208="zákl. přenesená",J208,0)</f>
        <v>0</v>
      </c>
      <c r="BH208" s="198">
        <f>IF(N208="sníž. přenesená",J208,0)</f>
        <v>0</v>
      </c>
      <c r="BI208" s="198">
        <f>IF(N208="nulová",J208,0)</f>
        <v>0</v>
      </c>
      <c r="BJ208" s="18" t="s">
        <v>22</v>
      </c>
      <c r="BK208" s="198">
        <f>ROUND(I208*H208,2)</f>
        <v>0</v>
      </c>
      <c r="BL208" s="18" t="s">
        <v>164</v>
      </c>
      <c r="BM208" s="197" t="s">
        <v>2928</v>
      </c>
    </row>
    <row r="209" spans="2:65" s="1" customFormat="1" ht="19.5">
      <c r="B209" s="35"/>
      <c r="C209" s="36"/>
      <c r="D209" s="199" t="s">
        <v>166</v>
      </c>
      <c r="E209" s="36"/>
      <c r="F209" s="200" t="s">
        <v>2929</v>
      </c>
      <c r="G209" s="36"/>
      <c r="H209" s="36"/>
      <c r="I209" s="115"/>
      <c r="J209" s="36"/>
      <c r="K209" s="36"/>
      <c r="L209" s="39"/>
      <c r="M209" s="201"/>
      <c r="N209" s="64"/>
      <c r="O209" s="64"/>
      <c r="P209" s="64"/>
      <c r="Q209" s="64"/>
      <c r="R209" s="64"/>
      <c r="S209" s="64"/>
      <c r="T209" s="65"/>
      <c r="AT209" s="18" t="s">
        <v>166</v>
      </c>
      <c r="AU209" s="18" t="s">
        <v>84</v>
      </c>
    </row>
    <row r="210" spans="2:65" s="11" customFormat="1" ht="22.9" customHeight="1">
      <c r="B210" s="170"/>
      <c r="C210" s="171"/>
      <c r="D210" s="172" t="s">
        <v>73</v>
      </c>
      <c r="E210" s="184" t="s">
        <v>162</v>
      </c>
      <c r="F210" s="184" t="s">
        <v>1207</v>
      </c>
      <c r="G210" s="171"/>
      <c r="H210" s="171"/>
      <c r="I210" s="174"/>
      <c r="J210" s="185">
        <f>BK210</f>
        <v>0</v>
      </c>
      <c r="K210" s="171"/>
      <c r="L210" s="176"/>
      <c r="M210" s="177"/>
      <c r="N210" s="178"/>
      <c r="O210" s="178"/>
      <c r="P210" s="179">
        <f>SUM(P211:P242)</f>
        <v>0</v>
      </c>
      <c r="Q210" s="178"/>
      <c r="R210" s="179">
        <f>SUM(R211:R242)</f>
        <v>346.92099999999999</v>
      </c>
      <c r="S210" s="178"/>
      <c r="T210" s="180">
        <f>SUM(T211:T242)</f>
        <v>0</v>
      </c>
      <c r="AR210" s="181" t="s">
        <v>22</v>
      </c>
      <c r="AT210" s="182" t="s">
        <v>73</v>
      </c>
      <c r="AU210" s="182" t="s">
        <v>22</v>
      </c>
      <c r="AY210" s="181" t="s">
        <v>159</v>
      </c>
      <c r="BK210" s="183">
        <f>SUM(BK211:BK242)</f>
        <v>0</v>
      </c>
    </row>
    <row r="211" spans="2:65" s="1" customFormat="1" ht="16.5" customHeight="1">
      <c r="B211" s="35"/>
      <c r="C211" s="186" t="s">
        <v>602</v>
      </c>
      <c r="D211" s="186" t="s">
        <v>162</v>
      </c>
      <c r="E211" s="187" t="s">
        <v>674</v>
      </c>
      <c r="F211" s="188" t="s">
        <v>675</v>
      </c>
      <c r="G211" s="189" t="s">
        <v>182</v>
      </c>
      <c r="H211" s="190">
        <v>168.892</v>
      </c>
      <c r="I211" s="191"/>
      <c r="J211" s="192">
        <f>ROUND(I211*H211,2)</f>
        <v>0</v>
      </c>
      <c r="K211" s="188" t="s">
        <v>194</v>
      </c>
      <c r="L211" s="39"/>
      <c r="M211" s="193" t="s">
        <v>20</v>
      </c>
      <c r="N211" s="194" t="s">
        <v>45</v>
      </c>
      <c r="O211" s="64"/>
      <c r="P211" s="195">
        <f>O211*H211</f>
        <v>0</v>
      </c>
      <c r="Q211" s="195">
        <v>0</v>
      </c>
      <c r="R211" s="195">
        <f>Q211*H211</f>
        <v>0</v>
      </c>
      <c r="S211" s="195">
        <v>0</v>
      </c>
      <c r="T211" s="196">
        <f>S211*H211</f>
        <v>0</v>
      </c>
      <c r="AR211" s="197" t="s">
        <v>164</v>
      </c>
      <c r="AT211" s="197" t="s">
        <v>162</v>
      </c>
      <c r="AU211" s="197" t="s">
        <v>84</v>
      </c>
      <c r="AY211" s="18" t="s">
        <v>159</v>
      </c>
      <c r="BE211" s="198">
        <f>IF(N211="základní",J211,0)</f>
        <v>0</v>
      </c>
      <c r="BF211" s="198">
        <f>IF(N211="snížená",J211,0)</f>
        <v>0</v>
      </c>
      <c r="BG211" s="198">
        <f>IF(N211="zákl. přenesená",J211,0)</f>
        <v>0</v>
      </c>
      <c r="BH211" s="198">
        <f>IF(N211="sníž. přenesená",J211,0)</f>
        <v>0</v>
      </c>
      <c r="BI211" s="198">
        <f>IF(N211="nulová",J211,0)</f>
        <v>0</v>
      </c>
      <c r="BJ211" s="18" t="s">
        <v>22</v>
      </c>
      <c r="BK211" s="198">
        <f>ROUND(I211*H211,2)</f>
        <v>0</v>
      </c>
      <c r="BL211" s="18" t="s">
        <v>164</v>
      </c>
      <c r="BM211" s="197" t="s">
        <v>2930</v>
      </c>
    </row>
    <row r="212" spans="2:65" s="1" customFormat="1" ht="19.5">
      <c r="B212" s="35"/>
      <c r="C212" s="36"/>
      <c r="D212" s="199" t="s">
        <v>166</v>
      </c>
      <c r="E212" s="36"/>
      <c r="F212" s="200" t="s">
        <v>677</v>
      </c>
      <c r="G212" s="36"/>
      <c r="H212" s="36"/>
      <c r="I212" s="115"/>
      <c r="J212" s="36"/>
      <c r="K212" s="36"/>
      <c r="L212" s="39"/>
      <c r="M212" s="201"/>
      <c r="N212" s="64"/>
      <c r="O212" s="64"/>
      <c r="P212" s="64"/>
      <c r="Q212" s="64"/>
      <c r="R212" s="64"/>
      <c r="S212" s="64"/>
      <c r="T212" s="65"/>
      <c r="AT212" s="18" t="s">
        <v>166</v>
      </c>
      <c r="AU212" s="18" t="s">
        <v>84</v>
      </c>
    </row>
    <row r="213" spans="2:65" s="13" customFormat="1" ht="11.25">
      <c r="B213" s="212"/>
      <c r="C213" s="213"/>
      <c r="D213" s="199" t="s">
        <v>184</v>
      </c>
      <c r="E213" s="214" t="s">
        <v>20</v>
      </c>
      <c r="F213" s="215" t="s">
        <v>2931</v>
      </c>
      <c r="G213" s="213"/>
      <c r="H213" s="216">
        <v>203.892</v>
      </c>
      <c r="I213" s="217"/>
      <c r="J213" s="213"/>
      <c r="K213" s="213"/>
      <c r="L213" s="218"/>
      <c r="M213" s="219"/>
      <c r="N213" s="220"/>
      <c r="O213" s="220"/>
      <c r="P213" s="220"/>
      <c r="Q213" s="220"/>
      <c r="R213" s="220"/>
      <c r="S213" s="220"/>
      <c r="T213" s="221"/>
      <c r="AT213" s="222" t="s">
        <v>184</v>
      </c>
      <c r="AU213" s="222" t="s">
        <v>84</v>
      </c>
      <c r="AV213" s="13" t="s">
        <v>84</v>
      </c>
      <c r="AW213" s="13" t="s">
        <v>35</v>
      </c>
      <c r="AX213" s="13" t="s">
        <v>74</v>
      </c>
      <c r="AY213" s="222" t="s">
        <v>159</v>
      </c>
    </row>
    <row r="214" spans="2:65" s="13" customFormat="1" ht="11.25">
      <c r="B214" s="212"/>
      <c r="C214" s="213"/>
      <c r="D214" s="199" t="s">
        <v>184</v>
      </c>
      <c r="E214" s="214" t="s">
        <v>20</v>
      </c>
      <c r="F214" s="215" t="s">
        <v>3051</v>
      </c>
      <c r="G214" s="213"/>
      <c r="H214" s="216">
        <v>-35</v>
      </c>
      <c r="I214" s="217"/>
      <c r="J214" s="213"/>
      <c r="K214" s="213"/>
      <c r="L214" s="218"/>
      <c r="M214" s="219"/>
      <c r="N214" s="220"/>
      <c r="O214" s="220"/>
      <c r="P214" s="220"/>
      <c r="Q214" s="220"/>
      <c r="R214" s="220"/>
      <c r="S214" s="220"/>
      <c r="T214" s="221"/>
      <c r="AT214" s="222" t="s">
        <v>184</v>
      </c>
      <c r="AU214" s="222" t="s">
        <v>84</v>
      </c>
      <c r="AV214" s="13" t="s">
        <v>84</v>
      </c>
      <c r="AW214" s="13" t="s">
        <v>35</v>
      </c>
      <c r="AX214" s="13" t="s">
        <v>74</v>
      </c>
      <c r="AY214" s="222" t="s">
        <v>159</v>
      </c>
    </row>
    <row r="215" spans="2:65" s="14" customFormat="1" ht="11.25">
      <c r="B215" s="223"/>
      <c r="C215" s="224"/>
      <c r="D215" s="199" t="s">
        <v>184</v>
      </c>
      <c r="E215" s="225" t="s">
        <v>2830</v>
      </c>
      <c r="F215" s="226" t="s">
        <v>223</v>
      </c>
      <c r="G215" s="224"/>
      <c r="H215" s="227">
        <v>168.892</v>
      </c>
      <c r="I215" s="228"/>
      <c r="J215" s="224"/>
      <c r="K215" s="224"/>
      <c r="L215" s="229"/>
      <c r="M215" s="230"/>
      <c r="N215" s="231"/>
      <c r="O215" s="231"/>
      <c r="P215" s="231"/>
      <c r="Q215" s="231"/>
      <c r="R215" s="231"/>
      <c r="S215" s="231"/>
      <c r="T215" s="232"/>
      <c r="AT215" s="233" t="s">
        <v>184</v>
      </c>
      <c r="AU215" s="233" t="s">
        <v>84</v>
      </c>
      <c r="AV215" s="14" t="s">
        <v>164</v>
      </c>
      <c r="AW215" s="14" t="s">
        <v>35</v>
      </c>
      <c r="AX215" s="14" t="s">
        <v>22</v>
      </c>
      <c r="AY215" s="233" t="s">
        <v>159</v>
      </c>
    </row>
    <row r="216" spans="2:65" s="1" customFormat="1" ht="16.5" customHeight="1">
      <c r="B216" s="35"/>
      <c r="C216" s="245" t="s">
        <v>608</v>
      </c>
      <c r="D216" s="245" t="s">
        <v>744</v>
      </c>
      <c r="E216" s="246" t="s">
        <v>1217</v>
      </c>
      <c r="F216" s="247" t="s">
        <v>1218</v>
      </c>
      <c r="G216" s="248" t="s">
        <v>669</v>
      </c>
      <c r="H216" s="249">
        <v>346.92099999999999</v>
      </c>
      <c r="I216" s="250"/>
      <c r="J216" s="251">
        <f>ROUND(I216*H216,2)</f>
        <v>0</v>
      </c>
      <c r="K216" s="247" t="s">
        <v>20</v>
      </c>
      <c r="L216" s="252"/>
      <c r="M216" s="253" t="s">
        <v>20</v>
      </c>
      <c r="N216" s="254" t="s">
        <v>45</v>
      </c>
      <c r="O216" s="64"/>
      <c r="P216" s="195">
        <f>O216*H216</f>
        <v>0</v>
      </c>
      <c r="Q216" s="195">
        <v>1</v>
      </c>
      <c r="R216" s="195">
        <f>Q216*H216</f>
        <v>346.92099999999999</v>
      </c>
      <c r="S216" s="195">
        <v>0</v>
      </c>
      <c r="T216" s="196">
        <f>S216*H216</f>
        <v>0</v>
      </c>
      <c r="AR216" s="197" t="s">
        <v>204</v>
      </c>
      <c r="AT216" s="197" t="s">
        <v>744</v>
      </c>
      <c r="AU216" s="197" t="s">
        <v>84</v>
      </c>
      <c r="AY216" s="18" t="s">
        <v>159</v>
      </c>
      <c r="BE216" s="198">
        <f>IF(N216="základní",J216,0)</f>
        <v>0</v>
      </c>
      <c r="BF216" s="198">
        <f>IF(N216="snížená",J216,0)</f>
        <v>0</v>
      </c>
      <c r="BG216" s="198">
        <f>IF(N216="zákl. přenesená",J216,0)</f>
        <v>0</v>
      </c>
      <c r="BH216" s="198">
        <f>IF(N216="sníž. přenesená",J216,0)</f>
        <v>0</v>
      </c>
      <c r="BI216" s="198">
        <f>IF(N216="nulová",J216,0)</f>
        <v>0</v>
      </c>
      <c r="BJ216" s="18" t="s">
        <v>22</v>
      </c>
      <c r="BK216" s="198">
        <f>ROUND(I216*H216,2)</f>
        <v>0</v>
      </c>
      <c r="BL216" s="18" t="s">
        <v>164</v>
      </c>
      <c r="BM216" s="197" t="s">
        <v>2933</v>
      </c>
    </row>
    <row r="217" spans="2:65" s="13" customFormat="1" ht="11.25">
      <c r="B217" s="212"/>
      <c r="C217" s="213"/>
      <c r="D217" s="199" t="s">
        <v>184</v>
      </c>
      <c r="E217" s="214" t="s">
        <v>20</v>
      </c>
      <c r="F217" s="215" t="s">
        <v>2934</v>
      </c>
      <c r="G217" s="213"/>
      <c r="H217" s="216">
        <v>346.92099999999999</v>
      </c>
      <c r="I217" s="217"/>
      <c r="J217" s="213"/>
      <c r="K217" s="213"/>
      <c r="L217" s="218"/>
      <c r="M217" s="219"/>
      <c r="N217" s="220"/>
      <c r="O217" s="220"/>
      <c r="P217" s="220"/>
      <c r="Q217" s="220"/>
      <c r="R217" s="220"/>
      <c r="S217" s="220"/>
      <c r="T217" s="221"/>
      <c r="AT217" s="222" t="s">
        <v>184</v>
      </c>
      <c r="AU217" s="222" t="s">
        <v>84</v>
      </c>
      <c r="AV217" s="13" t="s">
        <v>84</v>
      </c>
      <c r="AW217" s="13" t="s">
        <v>35</v>
      </c>
      <c r="AX217" s="13" t="s">
        <v>22</v>
      </c>
      <c r="AY217" s="222" t="s">
        <v>159</v>
      </c>
    </row>
    <row r="218" spans="2:65" s="1" customFormat="1" ht="16.5" customHeight="1">
      <c r="B218" s="35"/>
      <c r="C218" s="186" t="s">
        <v>616</v>
      </c>
      <c r="D218" s="186" t="s">
        <v>162</v>
      </c>
      <c r="E218" s="187" t="s">
        <v>609</v>
      </c>
      <c r="F218" s="188" t="s">
        <v>610</v>
      </c>
      <c r="G218" s="189" t="s">
        <v>182</v>
      </c>
      <c r="H218" s="190">
        <v>168.892</v>
      </c>
      <c r="I218" s="191"/>
      <c r="J218" s="192">
        <f>ROUND(I218*H218,2)</f>
        <v>0</v>
      </c>
      <c r="K218" s="188" t="s">
        <v>194</v>
      </c>
      <c r="L218" s="39"/>
      <c r="M218" s="193" t="s">
        <v>20</v>
      </c>
      <c r="N218" s="194" t="s">
        <v>45</v>
      </c>
      <c r="O218" s="64"/>
      <c r="P218" s="195">
        <f>O218*H218</f>
        <v>0</v>
      </c>
      <c r="Q218" s="195">
        <v>0</v>
      </c>
      <c r="R218" s="195">
        <f>Q218*H218</f>
        <v>0</v>
      </c>
      <c r="S218" s="195">
        <v>0</v>
      </c>
      <c r="T218" s="196">
        <f>S218*H218</f>
        <v>0</v>
      </c>
      <c r="AR218" s="197" t="s">
        <v>164</v>
      </c>
      <c r="AT218" s="197" t="s">
        <v>162</v>
      </c>
      <c r="AU218" s="197" t="s">
        <v>84</v>
      </c>
      <c r="AY218" s="18" t="s">
        <v>159</v>
      </c>
      <c r="BE218" s="198">
        <f>IF(N218="základní",J218,0)</f>
        <v>0</v>
      </c>
      <c r="BF218" s="198">
        <f>IF(N218="snížená",J218,0)</f>
        <v>0</v>
      </c>
      <c r="BG218" s="198">
        <f>IF(N218="zákl. přenesená",J218,0)</f>
        <v>0</v>
      </c>
      <c r="BH218" s="198">
        <f>IF(N218="sníž. přenesená",J218,0)</f>
        <v>0</v>
      </c>
      <c r="BI218" s="198">
        <f>IF(N218="nulová",J218,0)</f>
        <v>0</v>
      </c>
      <c r="BJ218" s="18" t="s">
        <v>22</v>
      </c>
      <c r="BK218" s="198">
        <f>ROUND(I218*H218,2)</f>
        <v>0</v>
      </c>
      <c r="BL218" s="18" t="s">
        <v>164</v>
      </c>
      <c r="BM218" s="197" t="s">
        <v>2935</v>
      </c>
    </row>
    <row r="219" spans="2:65" s="1" customFormat="1" ht="19.5">
      <c r="B219" s="35"/>
      <c r="C219" s="36"/>
      <c r="D219" s="199" t="s">
        <v>166</v>
      </c>
      <c r="E219" s="36"/>
      <c r="F219" s="200" t="s">
        <v>612</v>
      </c>
      <c r="G219" s="36"/>
      <c r="H219" s="36"/>
      <c r="I219" s="115"/>
      <c r="J219" s="36"/>
      <c r="K219" s="36"/>
      <c r="L219" s="39"/>
      <c r="M219" s="201"/>
      <c r="N219" s="64"/>
      <c r="O219" s="64"/>
      <c r="P219" s="64"/>
      <c r="Q219" s="64"/>
      <c r="R219" s="64"/>
      <c r="S219" s="64"/>
      <c r="T219" s="65"/>
      <c r="AT219" s="18" t="s">
        <v>166</v>
      </c>
      <c r="AU219" s="18" t="s">
        <v>84</v>
      </c>
    </row>
    <row r="220" spans="2:65" s="12" customFormat="1" ht="11.25">
      <c r="B220" s="202"/>
      <c r="C220" s="203"/>
      <c r="D220" s="199" t="s">
        <v>184</v>
      </c>
      <c r="E220" s="204" t="s">
        <v>20</v>
      </c>
      <c r="F220" s="205" t="s">
        <v>1223</v>
      </c>
      <c r="G220" s="203"/>
      <c r="H220" s="204" t="s">
        <v>20</v>
      </c>
      <c r="I220" s="206"/>
      <c r="J220" s="203"/>
      <c r="K220" s="203"/>
      <c r="L220" s="207"/>
      <c r="M220" s="208"/>
      <c r="N220" s="209"/>
      <c r="O220" s="209"/>
      <c r="P220" s="209"/>
      <c r="Q220" s="209"/>
      <c r="R220" s="209"/>
      <c r="S220" s="209"/>
      <c r="T220" s="210"/>
      <c r="AT220" s="211" t="s">
        <v>184</v>
      </c>
      <c r="AU220" s="211" t="s">
        <v>84</v>
      </c>
      <c r="AV220" s="12" t="s">
        <v>22</v>
      </c>
      <c r="AW220" s="12" t="s">
        <v>35</v>
      </c>
      <c r="AX220" s="12" t="s">
        <v>74</v>
      </c>
      <c r="AY220" s="211" t="s">
        <v>159</v>
      </c>
    </row>
    <row r="221" spans="2:65" s="13" customFormat="1" ht="11.25">
      <c r="B221" s="212"/>
      <c r="C221" s="213"/>
      <c r="D221" s="199" t="s">
        <v>184</v>
      </c>
      <c r="E221" s="214" t="s">
        <v>20</v>
      </c>
      <c r="F221" s="215" t="s">
        <v>2936</v>
      </c>
      <c r="G221" s="213"/>
      <c r="H221" s="216">
        <v>168.892</v>
      </c>
      <c r="I221" s="217"/>
      <c r="J221" s="213"/>
      <c r="K221" s="213"/>
      <c r="L221" s="218"/>
      <c r="M221" s="219"/>
      <c r="N221" s="220"/>
      <c r="O221" s="220"/>
      <c r="P221" s="220"/>
      <c r="Q221" s="220"/>
      <c r="R221" s="220"/>
      <c r="S221" s="220"/>
      <c r="T221" s="221"/>
      <c r="AT221" s="222" t="s">
        <v>184</v>
      </c>
      <c r="AU221" s="222" t="s">
        <v>84</v>
      </c>
      <c r="AV221" s="13" t="s">
        <v>84</v>
      </c>
      <c r="AW221" s="13" t="s">
        <v>35</v>
      </c>
      <c r="AX221" s="13" t="s">
        <v>22</v>
      </c>
      <c r="AY221" s="222" t="s">
        <v>159</v>
      </c>
    </row>
    <row r="222" spans="2:65" s="1" customFormat="1" ht="16.5" customHeight="1">
      <c r="B222" s="35"/>
      <c r="C222" s="186" t="s">
        <v>621</v>
      </c>
      <c r="D222" s="186" t="s">
        <v>162</v>
      </c>
      <c r="E222" s="187" t="s">
        <v>617</v>
      </c>
      <c r="F222" s="188" t="s">
        <v>618</v>
      </c>
      <c r="G222" s="189" t="s">
        <v>182</v>
      </c>
      <c r="H222" s="190">
        <v>168.892</v>
      </c>
      <c r="I222" s="191"/>
      <c r="J222" s="192">
        <f>ROUND(I222*H222,2)</f>
        <v>0</v>
      </c>
      <c r="K222" s="188" t="s">
        <v>194</v>
      </c>
      <c r="L222" s="39"/>
      <c r="M222" s="193" t="s">
        <v>20</v>
      </c>
      <c r="N222" s="194" t="s">
        <v>45</v>
      </c>
      <c r="O222" s="64"/>
      <c r="P222" s="195">
        <f>O222*H222</f>
        <v>0</v>
      </c>
      <c r="Q222" s="195">
        <v>0</v>
      </c>
      <c r="R222" s="195">
        <f>Q222*H222</f>
        <v>0</v>
      </c>
      <c r="S222" s="195">
        <v>0</v>
      </c>
      <c r="T222" s="196">
        <f>S222*H222</f>
        <v>0</v>
      </c>
      <c r="AR222" s="197" t="s">
        <v>164</v>
      </c>
      <c r="AT222" s="197" t="s">
        <v>162</v>
      </c>
      <c r="AU222" s="197" t="s">
        <v>84</v>
      </c>
      <c r="AY222" s="18" t="s">
        <v>159</v>
      </c>
      <c r="BE222" s="198">
        <f>IF(N222="základní",J222,0)</f>
        <v>0</v>
      </c>
      <c r="BF222" s="198">
        <f>IF(N222="snížená",J222,0)</f>
        <v>0</v>
      </c>
      <c r="BG222" s="198">
        <f>IF(N222="zákl. přenesená",J222,0)</f>
        <v>0</v>
      </c>
      <c r="BH222" s="198">
        <f>IF(N222="sníž. přenesená",J222,0)</f>
        <v>0</v>
      </c>
      <c r="BI222" s="198">
        <f>IF(N222="nulová",J222,0)</f>
        <v>0</v>
      </c>
      <c r="BJ222" s="18" t="s">
        <v>22</v>
      </c>
      <c r="BK222" s="198">
        <f>ROUND(I222*H222,2)</f>
        <v>0</v>
      </c>
      <c r="BL222" s="18" t="s">
        <v>164</v>
      </c>
      <c r="BM222" s="197" t="s">
        <v>2937</v>
      </c>
    </row>
    <row r="223" spans="2:65" s="1" customFormat="1" ht="11.25">
      <c r="B223" s="35"/>
      <c r="C223" s="36"/>
      <c r="D223" s="199" t="s">
        <v>166</v>
      </c>
      <c r="E223" s="36"/>
      <c r="F223" s="200" t="s">
        <v>620</v>
      </c>
      <c r="G223" s="36"/>
      <c r="H223" s="36"/>
      <c r="I223" s="115"/>
      <c r="J223" s="36"/>
      <c r="K223" s="36"/>
      <c r="L223" s="39"/>
      <c r="M223" s="201"/>
      <c r="N223" s="64"/>
      <c r="O223" s="64"/>
      <c r="P223" s="64"/>
      <c r="Q223" s="64"/>
      <c r="R223" s="64"/>
      <c r="S223" s="64"/>
      <c r="T223" s="65"/>
      <c r="AT223" s="18" t="s">
        <v>166</v>
      </c>
      <c r="AU223" s="18" t="s">
        <v>84</v>
      </c>
    </row>
    <row r="224" spans="2:65" s="12" customFormat="1" ht="11.25">
      <c r="B224" s="202"/>
      <c r="C224" s="203"/>
      <c r="D224" s="199" t="s">
        <v>184</v>
      </c>
      <c r="E224" s="204" t="s">
        <v>20</v>
      </c>
      <c r="F224" s="205" t="s">
        <v>1223</v>
      </c>
      <c r="G224" s="203"/>
      <c r="H224" s="204" t="s">
        <v>20</v>
      </c>
      <c r="I224" s="206"/>
      <c r="J224" s="203"/>
      <c r="K224" s="203"/>
      <c r="L224" s="207"/>
      <c r="M224" s="208"/>
      <c r="N224" s="209"/>
      <c r="O224" s="209"/>
      <c r="P224" s="209"/>
      <c r="Q224" s="209"/>
      <c r="R224" s="209"/>
      <c r="S224" s="209"/>
      <c r="T224" s="210"/>
      <c r="AT224" s="211" t="s">
        <v>184</v>
      </c>
      <c r="AU224" s="211" t="s">
        <v>84</v>
      </c>
      <c r="AV224" s="12" t="s">
        <v>22</v>
      </c>
      <c r="AW224" s="12" t="s">
        <v>35</v>
      </c>
      <c r="AX224" s="12" t="s">
        <v>74</v>
      </c>
      <c r="AY224" s="211" t="s">
        <v>159</v>
      </c>
    </row>
    <row r="225" spans="2:65" s="13" customFormat="1" ht="11.25">
      <c r="B225" s="212"/>
      <c r="C225" s="213"/>
      <c r="D225" s="199" t="s">
        <v>184</v>
      </c>
      <c r="E225" s="214" t="s">
        <v>20</v>
      </c>
      <c r="F225" s="215" t="s">
        <v>2936</v>
      </c>
      <c r="G225" s="213"/>
      <c r="H225" s="216">
        <v>168.892</v>
      </c>
      <c r="I225" s="217"/>
      <c r="J225" s="213"/>
      <c r="K225" s="213"/>
      <c r="L225" s="218"/>
      <c r="M225" s="219"/>
      <c r="N225" s="220"/>
      <c r="O225" s="220"/>
      <c r="P225" s="220"/>
      <c r="Q225" s="220"/>
      <c r="R225" s="220"/>
      <c r="S225" s="220"/>
      <c r="T225" s="221"/>
      <c r="AT225" s="222" t="s">
        <v>184</v>
      </c>
      <c r="AU225" s="222" t="s">
        <v>84</v>
      </c>
      <c r="AV225" s="13" t="s">
        <v>84</v>
      </c>
      <c r="AW225" s="13" t="s">
        <v>35</v>
      </c>
      <c r="AX225" s="13" t="s">
        <v>22</v>
      </c>
      <c r="AY225" s="222" t="s">
        <v>159</v>
      </c>
    </row>
    <row r="226" spans="2:65" s="1" customFormat="1" ht="16.5" customHeight="1">
      <c r="B226" s="35"/>
      <c r="C226" s="186" t="s">
        <v>627</v>
      </c>
      <c r="D226" s="186" t="s">
        <v>162</v>
      </c>
      <c r="E226" s="187" t="s">
        <v>1418</v>
      </c>
      <c r="F226" s="188" t="s">
        <v>1419</v>
      </c>
      <c r="G226" s="189" t="s">
        <v>464</v>
      </c>
      <c r="H226" s="190">
        <v>12</v>
      </c>
      <c r="I226" s="191"/>
      <c r="J226" s="192">
        <f>ROUND(I226*H226,2)</f>
        <v>0</v>
      </c>
      <c r="K226" s="188" t="s">
        <v>20</v>
      </c>
      <c r="L226" s="39"/>
      <c r="M226" s="193" t="s">
        <v>20</v>
      </c>
      <c r="N226" s="194" t="s">
        <v>45</v>
      </c>
      <c r="O226" s="64"/>
      <c r="P226" s="195">
        <f>O226*H226</f>
        <v>0</v>
      </c>
      <c r="Q226" s="195">
        <v>0</v>
      </c>
      <c r="R226" s="195">
        <f>Q226*H226</f>
        <v>0</v>
      </c>
      <c r="S226" s="195">
        <v>0</v>
      </c>
      <c r="T226" s="196">
        <f>S226*H226</f>
        <v>0</v>
      </c>
      <c r="AR226" s="197" t="s">
        <v>164</v>
      </c>
      <c r="AT226" s="197" t="s">
        <v>162</v>
      </c>
      <c r="AU226" s="197" t="s">
        <v>84</v>
      </c>
      <c r="AY226" s="18" t="s">
        <v>159</v>
      </c>
      <c r="BE226" s="198">
        <f>IF(N226="základní",J226,0)</f>
        <v>0</v>
      </c>
      <c r="BF226" s="198">
        <f>IF(N226="snížená",J226,0)</f>
        <v>0</v>
      </c>
      <c r="BG226" s="198">
        <f>IF(N226="zákl. přenesená",J226,0)</f>
        <v>0</v>
      </c>
      <c r="BH226" s="198">
        <f>IF(N226="sníž. přenesená",J226,0)</f>
        <v>0</v>
      </c>
      <c r="BI226" s="198">
        <f>IF(N226="nulová",J226,0)</f>
        <v>0</v>
      </c>
      <c r="BJ226" s="18" t="s">
        <v>22</v>
      </c>
      <c r="BK226" s="198">
        <f>ROUND(I226*H226,2)</f>
        <v>0</v>
      </c>
      <c r="BL226" s="18" t="s">
        <v>164</v>
      </c>
      <c r="BM226" s="197" t="s">
        <v>3052</v>
      </c>
    </row>
    <row r="227" spans="2:65" s="1" customFormat="1" ht="11.25">
      <c r="B227" s="35"/>
      <c r="C227" s="36"/>
      <c r="D227" s="199" t="s">
        <v>166</v>
      </c>
      <c r="E227" s="36"/>
      <c r="F227" s="200" t="s">
        <v>1419</v>
      </c>
      <c r="G227" s="36"/>
      <c r="H227" s="36"/>
      <c r="I227" s="115"/>
      <c r="J227" s="36"/>
      <c r="K227" s="36"/>
      <c r="L227" s="39"/>
      <c r="M227" s="201"/>
      <c r="N227" s="64"/>
      <c r="O227" s="64"/>
      <c r="P227" s="64"/>
      <c r="Q227" s="64"/>
      <c r="R227" s="64"/>
      <c r="S227" s="64"/>
      <c r="T227" s="65"/>
      <c r="AT227" s="18" t="s">
        <v>166</v>
      </c>
      <c r="AU227" s="18" t="s">
        <v>84</v>
      </c>
    </row>
    <row r="228" spans="2:65" s="12" customFormat="1" ht="11.25">
      <c r="B228" s="202"/>
      <c r="C228" s="203"/>
      <c r="D228" s="199" t="s">
        <v>184</v>
      </c>
      <c r="E228" s="204" t="s">
        <v>20</v>
      </c>
      <c r="F228" s="205" t="s">
        <v>1395</v>
      </c>
      <c r="G228" s="203"/>
      <c r="H228" s="204" t="s">
        <v>20</v>
      </c>
      <c r="I228" s="206"/>
      <c r="J228" s="203"/>
      <c r="K228" s="203"/>
      <c r="L228" s="207"/>
      <c r="M228" s="208"/>
      <c r="N228" s="209"/>
      <c r="O228" s="209"/>
      <c r="P228" s="209"/>
      <c r="Q228" s="209"/>
      <c r="R228" s="209"/>
      <c r="S228" s="209"/>
      <c r="T228" s="210"/>
      <c r="AT228" s="211" t="s">
        <v>184</v>
      </c>
      <c r="AU228" s="211" t="s">
        <v>84</v>
      </c>
      <c r="AV228" s="12" t="s">
        <v>22</v>
      </c>
      <c r="AW228" s="12" t="s">
        <v>35</v>
      </c>
      <c r="AX228" s="12" t="s">
        <v>74</v>
      </c>
      <c r="AY228" s="211" t="s">
        <v>159</v>
      </c>
    </row>
    <row r="229" spans="2:65" s="12" customFormat="1" ht="11.25">
      <c r="B229" s="202"/>
      <c r="C229" s="203"/>
      <c r="D229" s="199" t="s">
        <v>184</v>
      </c>
      <c r="E229" s="204" t="s">
        <v>20</v>
      </c>
      <c r="F229" s="205" t="s">
        <v>1411</v>
      </c>
      <c r="G229" s="203"/>
      <c r="H229" s="204" t="s">
        <v>20</v>
      </c>
      <c r="I229" s="206"/>
      <c r="J229" s="203"/>
      <c r="K229" s="203"/>
      <c r="L229" s="207"/>
      <c r="M229" s="208"/>
      <c r="N229" s="209"/>
      <c r="O229" s="209"/>
      <c r="P229" s="209"/>
      <c r="Q229" s="209"/>
      <c r="R229" s="209"/>
      <c r="S229" s="209"/>
      <c r="T229" s="210"/>
      <c r="AT229" s="211" t="s">
        <v>184</v>
      </c>
      <c r="AU229" s="211" t="s">
        <v>84</v>
      </c>
      <c r="AV229" s="12" t="s">
        <v>22</v>
      </c>
      <c r="AW229" s="12" t="s">
        <v>35</v>
      </c>
      <c r="AX229" s="12" t="s">
        <v>74</v>
      </c>
      <c r="AY229" s="211" t="s">
        <v>159</v>
      </c>
    </row>
    <row r="230" spans="2:65" s="12" customFormat="1" ht="11.25">
      <c r="B230" s="202"/>
      <c r="C230" s="203"/>
      <c r="D230" s="199" t="s">
        <v>184</v>
      </c>
      <c r="E230" s="204" t="s">
        <v>20</v>
      </c>
      <c r="F230" s="205" t="s">
        <v>1421</v>
      </c>
      <c r="G230" s="203"/>
      <c r="H230" s="204" t="s">
        <v>20</v>
      </c>
      <c r="I230" s="206"/>
      <c r="J230" s="203"/>
      <c r="K230" s="203"/>
      <c r="L230" s="207"/>
      <c r="M230" s="208"/>
      <c r="N230" s="209"/>
      <c r="O230" s="209"/>
      <c r="P230" s="209"/>
      <c r="Q230" s="209"/>
      <c r="R230" s="209"/>
      <c r="S230" s="209"/>
      <c r="T230" s="210"/>
      <c r="AT230" s="211" t="s">
        <v>184</v>
      </c>
      <c r="AU230" s="211" t="s">
        <v>84</v>
      </c>
      <c r="AV230" s="12" t="s">
        <v>22</v>
      </c>
      <c r="AW230" s="12" t="s">
        <v>35</v>
      </c>
      <c r="AX230" s="12" t="s">
        <v>74</v>
      </c>
      <c r="AY230" s="211" t="s">
        <v>159</v>
      </c>
    </row>
    <row r="231" spans="2:65" s="12" customFormat="1" ht="11.25">
      <c r="B231" s="202"/>
      <c r="C231" s="203"/>
      <c r="D231" s="199" t="s">
        <v>184</v>
      </c>
      <c r="E231" s="204" t="s">
        <v>20</v>
      </c>
      <c r="F231" s="205" t="s">
        <v>1413</v>
      </c>
      <c r="G231" s="203"/>
      <c r="H231" s="204" t="s">
        <v>20</v>
      </c>
      <c r="I231" s="206"/>
      <c r="J231" s="203"/>
      <c r="K231" s="203"/>
      <c r="L231" s="207"/>
      <c r="M231" s="208"/>
      <c r="N231" s="209"/>
      <c r="O231" s="209"/>
      <c r="P231" s="209"/>
      <c r="Q231" s="209"/>
      <c r="R231" s="209"/>
      <c r="S231" s="209"/>
      <c r="T231" s="210"/>
      <c r="AT231" s="211" t="s">
        <v>184</v>
      </c>
      <c r="AU231" s="211" t="s">
        <v>84</v>
      </c>
      <c r="AV231" s="12" t="s">
        <v>22</v>
      </c>
      <c r="AW231" s="12" t="s">
        <v>35</v>
      </c>
      <c r="AX231" s="12" t="s">
        <v>74</v>
      </c>
      <c r="AY231" s="211" t="s">
        <v>159</v>
      </c>
    </row>
    <row r="232" spans="2:65" s="12" customFormat="1" ht="11.25">
      <c r="B232" s="202"/>
      <c r="C232" s="203"/>
      <c r="D232" s="199" t="s">
        <v>184</v>
      </c>
      <c r="E232" s="204" t="s">
        <v>20</v>
      </c>
      <c r="F232" s="205" t="s">
        <v>1414</v>
      </c>
      <c r="G232" s="203"/>
      <c r="H232" s="204" t="s">
        <v>20</v>
      </c>
      <c r="I232" s="206"/>
      <c r="J232" s="203"/>
      <c r="K232" s="203"/>
      <c r="L232" s="207"/>
      <c r="M232" s="208"/>
      <c r="N232" s="209"/>
      <c r="O232" s="209"/>
      <c r="P232" s="209"/>
      <c r="Q232" s="209"/>
      <c r="R232" s="209"/>
      <c r="S232" s="209"/>
      <c r="T232" s="210"/>
      <c r="AT232" s="211" t="s">
        <v>184</v>
      </c>
      <c r="AU232" s="211" t="s">
        <v>84</v>
      </c>
      <c r="AV232" s="12" t="s">
        <v>22</v>
      </c>
      <c r="AW232" s="12" t="s">
        <v>35</v>
      </c>
      <c r="AX232" s="12" t="s">
        <v>74</v>
      </c>
      <c r="AY232" s="211" t="s">
        <v>159</v>
      </c>
    </row>
    <row r="233" spans="2:65" s="12" customFormat="1" ht="11.25">
      <c r="B233" s="202"/>
      <c r="C233" s="203"/>
      <c r="D233" s="199" t="s">
        <v>184</v>
      </c>
      <c r="E233" s="204" t="s">
        <v>20</v>
      </c>
      <c r="F233" s="205" t="s">
        <v>1398</v>
      </c>
      <c r="G233" s="203"/>
      <c r="H233" s="204" t="s">
        <v>20</v>
      </c>
      <c r="I233" s="206"/>
      <c r="J233" s="203"/>
      <c r="K233" s="203"/>
      <c r="L233" s="207"/>
      <c r="M233" s="208"/>
      <c r="N233" s="209"/>
      <c r="O233" s="209"/>
      <c r="P233" s="209"/>
      <c r="Q233" s="209"/>
      <c r="R233" s="209"/>
      <c r="S233" s="209"/>
      <c r="T233" s="210"/>
      <c r="AT233" s="211" t="s">
        <v>184</v>
      </c>
      <c r="AU233" s="211" t="s">
        <v>84</v>
      </c>
      <c r="AV233" s="12" t="s">
        <v>22</v>
      </c>
      <c r="AW233" s="12" t="s">
        <v>35</v>
      </c>
      <c r="AX233" s="12" t="s">
        <v>74</v>
      </c>
      <c r="AY233" s="211" t="s">
        <v>159</v>
      </c>
    </row>
    <row r="234" spans="2:65" s="12" customFormat="1" ht="11.25">
      <c r="B234" s="202"/>
      <c r="C234" s="203"/>
      <c r="D234" s="199" t="s">
        <v>184</v>
      </c>
      <c r="E234" s="204" t="s">
        <v>20</v>
      </c>
      <c r="F234" s="205" t="s">
        <v>794</v>
      </c>
      <c r="G234" s="203"/>
      <c r="H234" s="204" t="s">
        <v>20</v>
      </c>
      <c r="I234" s="206"/>
      <c r="J234" s="203"/>
      <c r="K234" s="203"/>
      <c r="L234" s="207"/>
      <c r="M234" s="208"/>
      <c r="N234" s="209"/>
      <c r="O234" s="209"/>
      <c r="P234" s="209"/>
      <c r="Q234" s="209"/>
      <c r="R234" s="209"/>
      <c r="S234" s="209"/>
      <c r="T234" s="210"/>
      <c r="AT234" s="211" t="s">
        <v>184</v>
      </c>
      <c r="AU234" s="211" t="s">
        <v>84</v>
      </c>
      <c r="AV234" s="12" t="s">
        <v>22</v>
      </c>
      <c r="AW234" s="12" t="s">
        <v>35</v>
      </c>
      <c r="AX234" s="12" t="s">
        <v>74</v>
      </c>
      <c r="AY234" s="211" t="s">
        <v>159</v>
      </c>
    </row>
    <row r="235" spans="2:65" s="13" customFormat="1" ht="11.25">
      <c r="B235" s="212"/>
      <c r="C235" s="213"/>
      <c r="D235" s="199" t="s">
        <v>184</v>
      </c>
      <c r="E235" s="214" t="s">
        <v>20</v>
      </c>
      <c r="F235" s="215" t="s">
        <v>3053</v>
      </c>
      <c r="G235" s="213"/>
      <c r="H235" s="216">
        <v>12</v>
      </c>
      <c r="I235" s="217"/>
      <c r="J235" s="213"/>
      <c r="K235" s="213"/>
      <c r="L235" s="218"/>
      <c r="M235" s="219"/>
      <c r="N235" s="220"/>
      <c r="O235" s="220"/>
      <c r="P235" s="220"/>
      <c r="Q235" s="220"/>
      <c r="R235" s="220"/>
      <c r="S235" s="220"/>
      <c r="T235" s="221"/>
      <c r="AT235" s="222" t="s">
        <v>184</v>
      </c>
      <c r="AU235" s="222" t="s">
        <v>84</v>
      </c>
      <c r="AV235" s="13" t="s">
        <v>84</v>
      </c>
      <c r="AW235" s="13" t="s">
        <v>35</v>
      </c>
      <c r="AX235" s="13" t="s">
        <v>22</v>
      </c>
      <c r="AY235" s="222" t="s">
        <v>159</v>
      </c>
    </row>
    <row r="236" spans="2:65" s="1" customFormat="1" ht="16.5" customHeight="1">
      <c r="B236" s="35"/>
      <c r="C236" s="186" t="s">
        <v>629</v>
      </c>
      <c r="D236" s="186" t="s">
        <v>162</v>
      </c>
      <c r="E236" s="187" t="s">
        <v>1880</v>
      </c>
      <c r="F236" s="188" t="s">
        <v>1881</v>
      </c>
      <c r="G236" s="189" t="s">
        <v>464</v>
      </c>
      <c r="H236" s="190">
        <v>12</v>
      </c>
      <c r="I236" s="191"/>
      <c r="J236" s="192">
        <f>ROUND(I236*H236,2)</f>
        <v>0</v>
      </c>
      <c r="K236" s="188" t="s">
        <v>20</v>
      </c>
      <c r="L236" s="39"/>
      <c r="M236" s="193" t="s">
        <v>20</v>
      </c>
      <c r="N236" s="194" t="s">
        <v>45</v>
      </c>
      <c r="O236" s="64"/>
      <c r="P236" s="195">
        <f>O236*H236</f>
        <v>0</v>
      </c>
      <c r="Q236" s="195">
        <v>0</v>
      </c>
      <c r="R236" s="195">
        <f>Q236*H236</f>
        <v>0</v>
      </c>
      <c r="S236" s="195">
        <v>0</v>
      </c>
      <c r="T236" s="196">
        <f>S236*H236</f>
        <v>0</v>
      </c>
      <c r="AR236" s="197" t="s">
        <v>164</v>
      </c>
      <c r="AT236" s="197" t="s">
        <v>162</v>
      </c>
      <c r="AU236" s="197" t="s">
        <v>84</v>
      </c>
      <c r="AY236" s="18" t="s">
        <v>159</v>
      </c>
      <c r="BE236" s="198">
        <f>IF(N236="základní",J236,0)</f>
        <v>0</v>
      </c>
      <c r="BF236" s="198">
        <f>IF(N236="snížená",J236,0)</f>
        <v>0</v>
      </c>
      <c r="BG236" s="198">
        <f>IF(N236="zákl. přenesená",J236,0)</f>
        <v>0</v>
      </c>
      <c r="BH236" s="198">
        <f>IF(N236="sníž. přenesená",J236,0)</f>
        <v>0</v>
      </c>
      <c r="BI236" s="198">
        <f>IF(N236="nulová",J236,0)</f>
        <v>0</v>
      </c>
      <c r="BJ236" s="18" t="s">
        <v>22</v>
      </c>
      <c r="BK236" s="198">
        <f>ROUND(I236*H236,2)</f>
        <v>0</v>
      </c>
      <c r="BL236" s="18" t="s">
        <v>164</v>
      </c>
      <c r="BM236" s="197" t="s">
        <v>3054</v>
      </c>
    </row>
    <row r="237" spans="2:65" s="12" customFormat="1" ht="11.25">
      <c r="B237" s="202"/>
      <c r="C237" s="203"/>
      <c r="D237" s="199" t="s">
        <v>184</v>
      </c>
      <c r="E237" s="204" t="s">
        <v>20</v>
      </c>
      <c r="F237" s="205" t="s">
        <v>1395</v>
      </c>
      <c r="G237" s="203"/>
      <c r="H237" s="204" t="s">
        <v>20</v>
      </c>
      <c r="I237" s="206"/>
      <c r="J237" s="203"/>
      <c r="K237" s="203"/>
      <c r="L237" s="207"/>
      <c r="M237" s="208"/>
      <c r="N237" s="209"/>
      <c r="O237" s="209"/>
      <c r="P237" s="209"/>
      <c r="Q237" s="209"/>
      <c r="R237" s="209"/>
      <c r="S237" s="209"/>
      <c r="T237" s="210"/>
      <c r="AT237" s="211" t="s">
        <v>184</v>
      </c>
      <c r="AU237" s="211" t="s">
        <v>84</v>
      </c>
      <c r="AV237" s="12" t="s">
        <v>22</v>
      </c>
      <c r="AW237" s="12" t="s">
        <v>35</v>
      </c>
      <c r="AX237" s="12" t="s">
        <v>74</v>
      </c>
      <c r="AY237" s="211" t="s">
        <v>159</v>
      </c>
    </row>
    <row r="238" spans="2:65" s="12" customFormat="1" ht="11.25">
      <c r="B238" s="202"/>
      <c r="C238" s="203"/>
      <c r="D238" s="199" t="s">
        <v>184</v>
      </c>
      <c r="E238" s="204" t="s">
        <v>20</v>
      </c>
      <c r="F238" s="205" t="s">
        <v>1411</v>
      </c>
      <c r="G238" s="203"/>
      <c r="H238" s="204" t="s">
        <v>20</v>
      </c>
      <c r="I238" s="206"/>
      <c r="J238" s="203"/>
      <c r="K238" s="203"/>
      <c r="L238" s="207"/>
      <c r="M238" s="208"/>
      <c r="N238" s="209"/>
      <c r="O238" s="209"/>
      <c r="P238" s="209"/>
      <c r="Q238" s="209"/>
      <c r="R238" s="209"/>
      <c r="S238" s="209"/>
      <c r="T238" s="210"/>
      <c r="AT238" s="211" t="s">
        <v>184</v>
      </c>
      <c r="AU238" s="211" t="s">
        <v>84</v>
      </c>
      <c r="AV238" s="12" t="s">
        <v>22</v>
      </c>
      <c r="AW238" s="12" t="s">
        <v>35</v>
      </c>
      <c r="AX238" s="12" t="s">
        <v>74</v>
      </c>
      <c r="AY238" s="211" t="s">
        <v>159</v>
      </c>
    </row>
    <row r="239" spans="2:65" s="12" customFormat="1" ht="11.25">
      <c r="B239" s="202"/>
      <c r="C239" s="203"/>
      <c r="D239" s="199" t="s">
        <v>184</v>
      </c>
      <c r="E239" s="204" t="s">
        <v>20</v>
      </c>
      <c r="F239" s="205" t="s">
        <v>1883</v>
      </c>
      <c r="G239" s="203"/>
      <c r="H239" s="204" t="s">
        <v>20</v>
      </c>
      <c r="I239" s="206"/>
      <c r="J239" s="203"/>
      <c r="K239" s="203"/>
      <c r="L239" s="207"/>
      <c r="M239" s="208"/>
      <c r="N239" s="209"/>
      <c r="O239" s="209"/>
      <c r="P239" s="209"/>
      <c r="Q239" s="209"/>
      <c r="R239" s="209"/>
      <c r="S239" s="209"/>
      <c r="T239" s="210"/>
      <c r="AT239" s="211" t="s">
        <v>184</v>
      </c>
      <c r="AU239" s="211" t="s">
        <v>84</v>
      </c>
      <c r="AV239" s="12" t="s">
        <v>22</v>
      </c>
      <c r="AW239" s="12" t="s">
        <v>35</v>
      </c>
      <c r="AX239" s="12" t="s">
        <v>74</v>
      </c>
      <c r="AY239" s="211" t="s">
        <v>159</v>
      </c>
    </row>
    <row r="240" spans="2:65" s="12" customFormat="1" ht="11.25">
      <c r="B240" s="202"/>
      <c r="C240" s="203"/>
      <c r="D240" s="199" t="s">
        <v>184</v>
      </c>
      <c r="E240" s="204" t="s">
        <v>20</v>
      </c>
      <c r="F240" s="205" t="s">
        <v>1884</v>
      </c>
      <c r="G240" s="203"/>
      <c r="H240" s="204" t="s">
        <v>20</v>
      </c>
      <c r="I240" s="206"/>
      <c r="J240" s="203"/>
      <c r="K240" s="203"/>
      <c r="L240" s="207"/>
      <c r="M240" s="208"/>
      <c r="N240" s="209"/>
      <c r="O240" s="209"/>
      <c r="P240" s="209"/>
      <c r="Q240" s="209"/>
      <c r="R240" s="209"/>
      <c r="S240" s="209"/>
      <c r="T240" s="210"/>
      <c r="AT240" s="211" t="s">
        <v>184</v>
      </c>
      <c r="AU240" s="211" t="s">
        <v>84</v>
      </c>
      <c r="AV240" s="12" t="s">
        <v>22</v>
      </c>
      <c r="AW240" s="12" t="s">
        <v>35</v>
      </c>
      <c r="AX240" s="12" t="s">
        <v>74</v>
      </c>
      <c r="AY240" s="211" t="s">
        <v>159</v>
      </c>
    </row>
    <row r="241" spans="2:51" s="12" customFormat="1" ht="11.25">
      <c r="B241" s="202"/>
      <c r="C241" s="203"/>
      <c r="D241" s="199" t="s">
        <v>184</v>
      </c>
      <c r="E241" s="204" t="s">
        <v>20</v>
      </c>
      <c r="F241" s="205" t="s">
        <v>794</v>
      </c>
      <c r="G241" s="203"/>
      <c r="H241" s="204" t="s">
        <v>20</v>
      </c>
      <c r="I241" s="206"/>
      <c r="J241" s="203"/>
      <c r="K241" s="203"/>
      <c r="L241" s="207"/>
      <c r="M241" s="208"/>
      <c r="N241" s="209"/>
      <c r="O241" s="209"/>
      <c r="P241" s="209"/>
      <c r="Q241" s="209"/>
      <c r="R241" s="209"/>
      <c r="S241" s="209"/>
      <c r="T241" s="210"/>
      <c r="AT241" s="211" t="s">
        <v>184</v>
      </c>
      <c r="AU241" s="211" t="s">
        <v>84</v>
      </c>
      <c r="AV241" s="12" t="s">
        <v>22</v>
      </c>
      <c r="AW241" s="12" t="s">
        <v>35</v>
      </c>
      <c r="AX241" s="12" t="s">
        <v>74</v>
      </c>
      <c r="AY241" s="211" t="s">
        <v>159</v>
      </c>
    </row>
    <row r="242" spans="2:51" s="13" customFormat="1" ht="11.25">
      <c r="B242" s="212"/>
      <c r="C242" s="213"/>
      <c r="D242" s="199" t="s">
        <v>184</v>
      </c>
      <c r="E242" s="214" t="s">
        <v>20</v>
      </c>
      <c r="F242" s="215" t="s">
        <v>3055</v>
      </c>
      <c r="G242" s="213"/>
      <c r="H242" s="216">
        <v>12</v>
      </c>
      <c r="I242" s="217"/>
      <c r="J242" s="213"/>
      <c r="K242" s="213"/>
      <c r="L242" s="218"/>
      <c r="M242" s="256"/>
      <c r="N242" s="257"/>
      <c r="O242" s="257"/>
      <c r="P242" s="257"/>
      <c r="Q242" s="257"/>
      <c r="R242" s="257"/>
      <c r="S242" s="257"/>
      <c r="T242" s="258"/>
      <c r="AT242" s="222" t="s">
        <v>184</v>
      </c>
      <c r="AU242" s="222" t="s">
        <v>84</v>
      </c>
      <c r="AV242" s="13" t="s">
        <v>84</v>
      </c>
      <c r="AW242" s="13" t="s">
        <v>35</v>
      </c>
      <c r="AX242" s="13" t="s">
        <v>22</v>
      </c>
      <c r="AY242" s="222" t="s">
        <v>159</v>
      </c>
    </row>
    <row r="243" spans="2:51" s="1" customFormat="1" ht="6.95" customHeight="1">
      <c r="B243" s="47"/>
      <c r="C243" s="48"/>
      <c r="D243" s="48"/>
      <c r="E243" s="48"/>
      <c r="F243" s="48"/>
      <c r="G243" s="48"/>
      <c r="H243" s="48"/>
      <c r="I243" s="138"/>
      <c r="J243" s="48"/>
      <c r="K243" s="48"/>
      <c r="L243" s="39"/>
    </row>
  </sheetData>
  <sheetProtection algorithmName="SHA-512" hashValue="c73ZlaBub5+RKN9cwZtfogrBia4ZOefxWo/j9dQGr6Nnu1x7tdq+U3sV86uo3maat6JLUt6Igf3A8lb1txeY7A==" saltValue="LJlaF7ccy7ibb2cMvfVUToIMtCYsYjeGlmOzmiigYuyYqHXTKTSEdzNGltlgeWKLm3iAeKKiZsGxWOE50UC55w==" spinCount="100000" sheet="1" objects="1" scenarios="1" formatColumns="0" formatRows="0" autoFilter="0"/>
  <autoFilter ref="C91:K242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8"/>
  <sheetViews>
    <sheetView showGridLines="0" zoomScale="110" zoomScaleNormal="110" workbookViewId="0"/>
  </sheetViews>
  <sheetFormatPr defaultRowHeight="11.25"/>
  <cols>
    <col min="1" max="1" width="8.33203125" style="265" customWidth="1"/>
    <col min="2" max="2" width="1.6640625" style="265" customWidth="1"/>
    <col min="3" max="4" width="5" style="265" customWidth="1"/>
    <col min="5" max="5" width="11.6640625" style="265" customWidth="1"/>
    <col min="6" max="6" width="9.1640625" style="265" customWidth="1"/>
    <col min="7" max="7" width="5" style="265" customWidth="1"/>
    <col min="8" max="8" width="77.83203125" style="265" customWidth="1"/>
    <col min="9" max="10" width="20" style="265" customWidth="1"/>
    <col min="11" max="11" width="1.6640625" style="265" customWidth="1"/>
  </cols>
  <sheetData>
    <row r="1" spans="2:11" ht="37.5" customHeight="1"/>
    <row r="2" spans="2:11" ht="7.5" customHeight="1">
      <c r="B2" s="266"/>
      <c r="C2" s="267"/>
      <c r="D2" s="267"/>
      <c r="E2" s="267"/>
      <c r="F2" s="267"/>
      <c r="G2" s="267"/>
      <c r="H2" s="267"/>
      <c r="I2" s="267"/>
      <c r="J2" s="267"/>
      <c r="K2" s="268"/>
    </row>
    <row r="3" spans="2:11" s="16" customFormat="1" ht="45" customHeight="1">
      <c r="B3" s="269"/>
      <c r="C3" s="400" t="s">
        <v>3056</v>
      </c>
      <c r="D3" s="400"/>
      <c r="E3" s="400"/>
      <c r="F3" s="400"/>
      <c r="G3" s="400"/>
      <c r="H3" s="400"/>
      <c r="I3" s="400"/>
      <c r="J3" s="400"/>
      <c r="K3" s="270"/>
    </row>
    <row r="4" spans="2:11" ht="25.5" customHeight="1">
      <c r="B4" s="271"/>
      <c r="C4" s="404" t="s">
        <v>3057</v>
      </c>
      <c r="D4" s="404"/>
      <c r="E4" s="404"/>
      <c r="F4" s="404"/>
      <c r="G4" s="404"/>
      <c r="H4" s="404"/>
      <c r="I4" s="404"/>
      <c r="J4" s="404"/>
      <c r="K4" s="272"/>
    </row>
    <row r="5" spans="2:11" ht="5.25" customHeight="1">
      <c r="B5" s="271"/>
      <c r="C5" s="273"/>
      <c r="D5" s="273"/>
      <c r="E5" s="273"/>
      <c r="F5" s="273"/>
      <c r="G5" s="273"/>
      <c r="H5" s="273"/>
      <c r="I5" s="273"/>
      <c r="J5" s="273"/>
      <c r="K5" s="272"/>
    </row>
    <row r="6" spans="2:11" ht="15" customHeight="1">
      <c r="B6" s="271"/>
      <c r="C6" s="402" t="s">
        <v>3058</v>
      </c>
      <c r="D6" s="402"/>
      <c r="E6" s="402"/>
      <c r="F6" s="402"/>
      <c r="G6" s="402"/>
      <c r="H6" s="402"/>
      <c r="I6" s="402"/>
      <c r="J6" s="402"/>
      <c r="K6" s="272"/>
    </row>
    <row r="7" spans="2:11" ht="15" customHeight="1">
      <c r="B7" s="275"/>
      <c r="C7" s="402" t="s">
        <v>3059</v>
      </c>
      <c r="D7" s="402"/>
      <c r="E7" s="402"/>
      <c r="F7" s="402"/>
      <c r="G7" s="402"/>
      <c r="H7" s="402"/>
      <c r="I7" s="402"/>
      <c r="J7" s="402"/>
      <c r="K7" s="272"/>
    </row>
    <row r="8" spans="2:11" ht="12.75" customHeight="1">
      <c r="B8" s="275"/>
      <c r="C8" s="274"/>
      <c r="D8" s="274"/>
      <c r="E8" s="274"/>
      <c r="F8" s="274"/>
      <c r="G8" s="274"/>
      <c r="H8" s="274"/>
      <c r="I8" s="274"/>
      <c r="J8" s="274"/>
      <c r="K8" s="272"/>
    </row>
    <row r="9" spans="2:11" ht="15" customHeight="1">
      <c r="B9" s="275"/>
      <c r="C9" s="402" t="s">
        <v>3060</v>
      </c>
      <c r="D9" s="402"/>
      <c r="E9" s="402"/>
      <c r="F9" s="402"/>
      <c r="G9" s="402"/>
      <c r="H9" s="402"/>
      <c r="I9" s="402"/>
      <c r="J9" s="402"/>
      <c r="K9" s="272"/>
    </row>
    <row r="10" spans="2:11" ht="15" customHeight="1">
      <c r="B10" s="275"/>
      <c r="C10" s="274"/>
      <c r="D10" s="402" t="s">
        <v>3061</v>
      </c>
      <c r="E10" s="402"/>
      <c r="F10" s="402"/>
      <c r="G10" s="402"/>
      <c r="H10" s="402"/>
      <c r="I10" s="402"/>
      <c r="J10" s="402"/>
      <c r="K10" s="272"/>
    </row>
    <row r="11" spans="2:11" ht="15" customHeight="1">
      <c r="B11" s="275"/>
      <c r="C11" s="276"/>
      <c r="D11" s="402" t="s">
        <v>3062</v>
      </c>
      <c r="E11" s="402"/>
      <c r="F11" s="402"/>
      <c r="G11" s="402"/>
      <c r="H11" s="402"/>
      <c r="I11" s="402"/>
      <c r="J11" s="402"/>
      <c r="K11" s="272"/>
    </row>
    <row r="12" spans="2:11" ht="15" customHeight="1">
      <c r="B12" s="275"/>
      <c r="C12" s="276"/>
      <c r="D12" s="274"/>
      <c r="E12" s="274"/>
      <c r="F12" s="274"/>
      <c r="G12" s="274"/>
      <c r="H12" s="274"/>
      <c r="I12" s="274"/>
      <c r="J12" s="274"/>
      <c r="K12" s="272"/>
    </row>
    <row r="13" spans="2:11" ht="15" customHeight="1">
      <c r="B13" s="275"/>
      <c r="C13" s="276"/>
      <c r="D13" s="277" t="s">
        <v>3063</v>
      </c>
      <c r="E13" s="274"/>
      <c r="F13" s="274"/>
      <c r="G13" s="274"/>
      <c r="H13" s="274"/>
      <c r="I13" s="274"/>
      <c r="J13" s="274"/>
      <c r="K13" s="272"/>
    </row>
    <row r="14" spans="2:11" ht="12.75" customHeight="1">
      <c r="B14" s="275"/>
      <c r="C14" s="276"/>
      <c r="D14" s="276"/>
      <c r="E14" s="276"/>
      <c r="F14" s="276"/>
      <c r="G14" s="276"/>
      <c r="H14" s="276"/>
      <c r="I14" s="276"/>
      <c r="J14" s="276"/>
      <c r="K14" s="272"/>
    </row>
    <row r="15" spans="2:11" ht="15" customHeight="1">
      <c r="B15" s="275"/>
      <c r="C15" s="276"/>
      <c r="D15" s="402" t="s">
        <v>3064</v>
      </c>
      <c r="E15" s="402"/>
      <c r="F15" s="402"/>
      <c r="G15" s="402"/>
      <c r="H15" s="402"/>
      <c r="I15" s="402"/>
      <c r="J15" s="402"/>
      <c r="K15" s="272"/>
    </row>
    <row r="16" spans="2:11" ht="15" customHeight="1">
      <c r="B16" s="275"/>
      <c r="C16" s="276"/>
      <c r="D16" s="402" t="s">
        <v>3065</v>
      </c>
      <c r="E16" s="402"/>
      <c r="F16" s="402"/>
      <c r="G16" s="402"/>
      <c r="H16" s="402"/>
      <c r="I16" s="402"/>
      <c r="J16" s="402"/>
      <c r="K16" s="272"/>
    </row>
    <row r="17" spans="2:11" ht="15" customHeight="1">
      <c r="B17" s="275"/>
      <c r="C17" s="276"/>
      <c r="D17" s="402" t="s">
        <v>3066</v>
      </c>
      <c r="E17" s="402"/>
      <c r="F17" s="402"/>
      <c r="G17" s="402"/>
      <c r="H17" s="402"/>
      <c r="I17" s="402"/>
      <c r="J17" s="402"/>
      <c r="K17" s="272"/>
    </row>
    <row r="18" spans="2:11" ht="15" customHeight="1">
      <c r="B18" s="275"/>
      <c r="C18" s="276"/>
      <c r="D18" s="276"/>
      <c r="E18" s="278" t="s">
        <v>93</v>
      </c>
      <c r="F18" s="402" t="s">
        <v>3067</v>
      </c>
      <c r="G18" s="402"/>
      <c r="H18" s="402"/>
      <c r="I18" s="402"/>
      <c r="J18" s="402"/>
      <c r="K18" s="272"/>
    </row>
    <row r="19" spans="2:11" ht="15" customHeight="1">
      <c r="B19" s="275"/>
      <c r="C19" s="276"/>
      <c r="D19" s="276"/>
      <c r="E19" s="278" t="s">
        <v>81</v>
      </c>
      <c r="F19" s="402" t="s">
        <v>3068</v>
      </c>
      <c r="G19" s="402"/>
      <c r="H19" s="402"/>
      <c r="I19" s="402"/>
      <c r="J19" s="402"/>
      <c r="K19" s="272"/>
    </row>
    <row r="20" spans="2:11" ht="15" customHeight="1">
      <c r="B20" s="275"/>
      <c r="C20" s="276"/>
      <c r="D20" s="276"/>
      <c r="E20" s="278" t="s">
        <v>3069</v>
      </c>
      <c r="F20" s="402" t="s">
        <v>3070</v>
      </c>
      <c r="G20" s="402"/>
      <c r="H20" s="402"/>
      <c r="I20" s="402"/>
      <c r="J20" s="402"/>
      <c r="K20" s="272"/>
    </row>
    <row r="21" spans="2:11" ht="15" customHeight="1">
      <c r="B21" s="275"/>
      <c r="C21" s="276"/>
      <c r="D21" s="276"/>
      <c r="E21" s="278" t="s">
        <v>3071</v>
      </c>
      <c r="F21" s="402" t="s">
        <v>3072</v>
      </c>
      <c r="G21" s="402"/>
      <c r="H21" s="402"/>
      <c r="I21" s="402"/>
      <c r="J21" s="402"/>
      <c r="K21" s="272"/>
    </row>
    <row r="22" spans="2:11" ht="15" customHeight="1">
      <c r="B22" s="275"/>
      <c r="C22" s="276"/>
      <c r="D22" s="276"/>
      <c r="E22" s="278" t="s">
        <v>3073</v>
      </c>
      <c r="F22" s="402" t="s">
        <v>1552</v>
      </c>
      <c r="G22" s="402"/>
      <c r="H22" s="402"/>
      <c r="I22" s="402"/>
      <c r="J22" s="402"/>
      <c r="K22" s="272"/>
    </row>
    <row r="23" spans="2:11" ht="15" customHeight="1">
      <c r="B23" s="275"/>
      <c r="C23" s="276"/>
      <c r="D23" s="276"/>
      <c r="E23" s="278" t="s">
        <v>97</v>
      </c>
      <c r="F23" s="402" t="s">
        <v>3074</v>
      </c>
      <c r="G23" s="402"/>
      <c r="H23" s="402"/>
      <c r="I23" s="402"/>
      <c r="J23" s="402"/>
      <c r="K23" s="272"/>
    </row>
    <row r="24" spans="2:11" ht="12.75" customHeight="1">
      <c r="B24" s="275"/>
      <c r="C24" s="276"/>
      <c r="D24" s="276"/>
      <c r="E24" s="276"/>
      <c r="F24" s="276"/>
      <c r="G24" s="276"/>
      <c r="H24" s="276"/>
      <c r="I24" s="276"/>
      <c r="J24" s="276"/>
      <c r="K24" s="272"/>
    </row>
    <row r="25" spans="2:11" ht="15" customHeight="1">
      <c r="B25" s="275"/>
      <c r="C25" s="402" t="s">
        <v>3075</v>
      </c>
      <c r="D25" s="402"/>
      <c r="E25" s="402"/>
      <c r="F25" s="402"/>
      <c r="G25" s="402"/>
      <c r="H25" s="402"/>
      <c r="I25" s="402"/>
      <c r="J25" s="402"/>
      <c r="K25" s="272"/>
    </row>
    <row r="26" spans="2:11" ht="15" customHeight="1">
      <c r="B26" s="275"/>
      <c r="C26" s="402" t="s">
        <v>3076</v>
      </c>
      <c r="D26" s="402"/>
      <c r="E26" s="402"/>
      <c r="F26" s="402"/>
      <c r="G26" s="402"/>
      <c r="H26" s="402"/>
      <c r="I26" s="402"/>
      <c r="J26" s="402"/>
      <c r="K26" s="272"/>
    </row>
    <row r="27" spans="2:11" ht="15" customHeight="1">
      <c r="B27" s="275"/>
      <c r="C27" s="274"/>
      <c r="D27" s="402" t="s">
        <v>3077</v>
      </c>
      <c r="E27" s="402"/>
      <c r="F27" s="402"/>
      <c r="G27" s="402"/>
      <c r="H27" s="402"/>
      <c r="I27" s="402"/>
      <c r="J27" s="402"/>
      <c r="K27" s="272"/>
    </row>
    <row r="28" spans="2:11" ht="15" customHeight="1">
      <c r="B28" s="275"/>
      <c r="C28" s="276"/>
      <c r="D28" s="402" t="s">
        <v>3078</v>
      </c>
      <c r="E28" s="402"/>
      <c r="F28" s="402"/>
      <c r="G28" s="402"/>
      <c r="H28" s="402"/>
      <c r="I28" s="402"/>
      <c r="J28" s="402"/>
      <c r="K28" s="272"/>
    </row>
    <row r="29" spans="2:11" ht="12.75" customHeight="1">
      <c r="B29" s="275"/>
      <c r="C29" s="276"/>
      <c r="D29" s="276"/>
      <c r="E29" s="276"/>
      <c r="F29" s="276"/>
      <c r="G29" s="276"/>
      <c r="H29" s="276"/>
      <c r="I29" s="276"/>
      <c r="J29" s="276"/>
      <c r="K29" s="272"/>
    </row>
    <row r="30" spans="2:11" ht="15" customHeight="1">
      <c r="B30" s="275"/>
      <c r="C30" s="276"/>
      <c r="D30" s="402" t="s">
        <v>3079</v>
      </c>
      <c r="E30" s="402"/>
      <c r="F30" s="402"/>
      <c r="G30" s="402"/>
      <c r="H30" s="402"/>
      <c r="I30" s="402"/>
      <c r="J30" s="402"/>
      <c r="K30" s="272"/>
    </row>
    <row r="31" spans="2:11" ht="15" customHeight="1">
      <c r="B31" s="275"/>
      <c r="C31" s="276"/>
      <c r="D31" s="402" t="s">
        <v>3080</v>
      </c>
      <c r="E31" s="402"/>
      <c r="F31" s="402"/>
      <c r="G31" s="402"/>
      <c r="H31" s="402"/>
      <c r="I31" s="402"/>
      <c r="J31" s="402"/>
      <c r="K31" s="272"/>
    </row>
    <row r="32" spans="2:11" ht="12.75" customHeight="1">
      <c r="B32" s="275"/>
      <c r="C32" s="276"/>
      <c r="D32" s="276"/>
      <c r="E32" s="276"/>
      <c r="F32" s="276"/>
      <c r="G32" s="276"/>
      <c r="H32" s="276"/>
      <c r="I32" s="276"/>
      <c r="J32" s="276"/>
      <c r="K32" s="272"/>
    </row>
    <row r="33" spans="2:11" ht="15" customHeight="1">
      <c r="B33" s="275"/>
      <c r="C33" s="276"/>
      <c r="D33" s="402" t="s">
        <v>3081</v>
      </c>
      <c r="E33" s="402"/>
      <c r="F33" s="402"/>
      <c r="G33" s="402"/>
      <c r="H33" s="402"/>
      <c r="I33" s="402"/>
      <c r="J33" s="402"/>
      <c r="K33" s="272"/>
    </row>
    <row r="34" spans="2:11" ht="15" customHeight="1">
      <c r="B34" s="275"/>
      <c r="C34" s="276"/>
      <c r="D34" s="402" t="s">
        <v>3082</v>
      </c>
      <c r="E34" s="402"/>
      <c r="F34" s="402"/>
      <c r="G34" s="402"/>
      <c r="H34" s="402"/>
      <c r="I34" s="402"/>
      <c r="J34" s="402"/>
      <c r="K34" s="272"/>
    </row>
    <row r="35" spans="2:11" ht="15" customHeight="1">
      <c r="B35" s="275"/>
      <c r="C35" s="276"/>
      <c r="D35" s="402" t="s">
        <v>3083</v>
      </c>
      <c r="E35" s="402"/>
      <c r="F35" s="402"/>
      <c r="G35" s="402"/>
      <c r="H35" s="402"/>
      <c r="I35" s="402"/>
      <c r="J35" s="402"/>
      <c r="K35" s="272"/>
    </row>
    <row r="36" spans="2:11" ht="15" customHeight="1">
      <c r="B36" s="275"/>
      <c r="C36" s="276"/>
      <c r="D36" s="274"/>
      <c r="E36" s="277" t="s">
        <v>145</v>
      </c>
      <c r="F36" s="274"/>
      <c r="G36" s="402" t="s">
        <v>3084</v>
      </c>
      <c r="H36" s="402"/>
      <c r="I36" s="402"/>
      <c r="J36" s="402"/>
      <c r="K36" s="272"/>
    </row>
    <row r="37" spans="2:11" ht="30.75" customHeight="1">
      <c r="B37" s="275"/>
      <c r="C37" s="276"/>
      <c r="D37" s="274"/>
      <c r="E37" s="277" t="s">
        <v>3085</v>
      </c>
      <c r="F37" s="274"/>
      <c r="G37" s="402" t="s">
        <v>3086</v>
      </c>
      <c r="H37" s="402"/>
      <c r="I37" s="402"/>
      <c r="J37" s="402"/>
      <c r="K37" s="272"/>
    </row>
    <row r="38" spans="2:11" ht="15" customHeight="1">
      <c r="B38" s="275"/>
      <c r="C38" s="276"/>
      <c r="D38" s="274"/>
      <c r="E38" s="277" t="s">
        <v>55</v>
      </c>
      <c r="F38" s="274"/>
      <c r="G38" s="402" t="s">
        <v>3087</v>
      </c>
      <c r="H38" s="402"/>
      <c r="I38" s="402"/>
      <c r="J38" s="402"/>
      <c r="K38" s="272"/>
    </row>
    <row r="39" spans="2:11" ht="15" customHeight="1">
      <c r="B39" s="275"/>
      <c r="C39" s="276"/>
      <c r="D39" s="274"/>
      <c r="E39" s="277" t="s">
        <v>56</v>
      </c>
      <c r="F39" s="274"/>
      <c r="G39" s="402" t="s">
        <v>3088</v>
      </c>
      <c r="H39" s="402"/>
      <c r="I39" s="402"/>
      <c r="J39" s="402"/>
      <c r="K39" s="272"/>
    </row>
    <row r="40" spans="2:11" ht="15" customHeight="1">
      <c r="B40" s="275"/>
      <c r="C40" s="276"/>
      <c r="D40" s="274"/>
      <c r="E40" s="277" t="s">
        <v>146</v>
      </c>
      <c r="F40" s="274"/>
      <c r="G40" s="402" t="s">
        <v>3089</v>
      </c>
      <c r="H40" s="402"/>
      <c r="I40" s="402"/>
      <c r="J40" s="402"/>
      <c r="K40" s="272"/>
    </row>
    <row r="41" spans="2:11" ht="15" customHeight="1">
      <c r="B41" s="275"/>
      <c r="C41" s="276"/>
      <c r="D41" s="274"/>
      <c r="E41" s="277" t="s">
        <v>147</v>
      </c>
      <c r="F41" s="274"/>
      <c r="G41" s="402" t="s">
        <v>3090</v>
      </c>
      <c r="H41" s="402"/>
      <c r="I41" s="402"/>
      <c r="J41" s="402"/>
      <c r="K41" s="272"/>
    </row>
    <row r="42" spans="2:11" ht="15" customHeight="1">
      <c r="B42" s="275"/>
      <c r="C42" s="276"/>
      <c r="D42" s="274"/>
      <c r="E42" s="277" t="s">
        <v>3091</v>
      </c>
      <c r="F42" s="274"/>
      <c r="G42" s="402" t="s">
        <v>3092</v>
      </c>
      <c r="H42" s="402"/>
      <c r="I42" s="402"/>
      <c r="J42" s="402"/>
      <c r="K42" s="272"/>
    </row>
    <row r="43" spans="2:11" ht="15" customHeight="1">
      <c r="B43" s="275"/>
      <c r="C43" s="276"/>
      <c r="D43" s="274"/>
      <c r="E43" s="277"/>
      <c r="F43" s="274"/>
      <c r="G43" s="402" t="s">
        <v>3093</v>
      </c>
      <c r="H43" s="402"/>
      <c r="I43" s="402"/>
      <c r="J43" s="402"/>
      <c r="K43" s="272"/>
    </row>
    <row r="44" spans="2:11" ht="15" customHeight="1">
      <c r="B44" s="275"/>
      <c r="C44" s="276"/>
      <c r="D44" s="274"/>
      <c r="E44" s="277" t="s">
        <v>3094</v>
      </c>
      <c r="F44" s="274"/>
      <c r="G44" s="402" t="s">
        <v>3095</v>
      </c>
      <c r="H44" s="402"/>
      <c r="I44" s="402"/>
      <c r="J44" s="402"/>
      <c r="K44" s="272"/>
    </row>
    <row r="45" spans="2:11" ht="15" customHeight="1">
      <c r="B45" s="275"/>
      <c r="C45" s="276"/>
      <c r="D45" s="274"/>
      <c r="E45" s="277" t="s">
        <v>149</v>
      </c>
      <c r="F45" s="274"/>
      <c r="G45" s="402" t="s">
        <v>3096</v>
      </c>
      <c r="H45" s="402"/>
      <c r="I45" s="402"/>
      <c r="J45" s="402"/>
      <c r="K45" s="272"/>
    </row>
    <row r="46" spans="2:11" ht="12.75" customHeight="1">
      <c r="B46" s="275"/>
      <c r="C46" s="276"/>
      <c r="D46" s="274"/>
      <c r="E46" s="274"/>
      <c r="F46" s="274"/>
      <c r="G46" s="274"/>
      <c r="H46" s="274"/>
      <c r="I46" s="274"/>
      <c r="J46" s="274"/>
      <c r="K46" s="272"/>
    </row>
    <row r="47" spans="2:11" ht="15" customHeight="1">
      <c r="B47" s="275"/>
      <c r="C47" s="276"/>
      <c r="D47" s="402" t="s">
        <v>3097</v>
      </c>
      <c r="E47" s="402"/>
      <c r="F47" s="402"/>
      <c r="G47" s="402"/>
      <c r="H47" s="402"/>
      <c r="I47" s="402"/>
      <c r="J47" s="402"/>
      <c r="K47" s="272"/>
    </row>
    <row r="48" spans="2:11" ht="15" customHeight="1">
      <c r="B48" s="275"/>
      <c r="C48" s="276"/>
      <c r="D48" s="276"/>
      <c r="E48" s="402" t="s">
        <v>3098</v>
      </c>
      <c r="F48" s="402"/>
      <c r="G48" s="402"/>
      <c r="H48" s="402"/>
      <c r="I48" s="402"/>
      <c r="J48" s="402"/>
      <c r="K48" s="272"/>
    </row>
    <row r="49" spans="2:11" ht="15" customHeight="1">
      <c r="B49" s="275"/>
      <c r="C49" s="276"/>
      <c r="D49" s="276"/>
      <c r="E49" s="402" t="s">
        <v>3099</v>
      </c>
      <c r="F49" s="402"/>
      <c r="G49" s="402"/>
      <c r="H49" s="402"/>
      <c r="I49" s="402"/>
      <c r="J49" s="402"/>
      <c r="K49" s="272"/>
    </row>
    <row r="50" spans="2:11" ht="15" customHeight="1">
      <c r="B50" s="275"/>
      <c r="C50" s="276"/>
      <c r="D50" s="276"/>
      <c r="E50" s="402" t="s">
        <v>3100</v>
      </c>
      <c r="F50" s="402"/>
      <c r="G50" s="402"/>
      <c r="H50" s="402"/>
      <c r="I50" s="402"/>
      <c r="J50" s="402"/>
      <c r="K50" s="272"/>
    </row>
    <row r="51" spans="2:11" ht="15" customHeight="1">
      <c r="B51" s="275"/>
      <c r="C51" s="276"/>
      <c r="D51" s="402" t="s">
        <v>3101</v>
      </c>
      <c r="E51" s="402"/>
      <c r="F51" s="402"/>
      <c r="G51" s="402"/>
      <c r="H51" s="402"/>
      <c r="I51" s="402"/>
      <c r="J51" s="402"/>
      <c r="K51" s="272"/>
    </row>
    <row r="52" spans="2:11" ht="25.5" customHeight="1">
      <c r="B52" s="271"/>
      <c r="C52" s="404" t="s">
        <v>3102</v>
      </c>
      <c r="D52" s="404"/>
      <c r="E52" s="404"/>
      <c r="F52" s="404"/>
      <c r="G52" s="404"/>
      <c r="H52" s="404"/>
      <c r="I52" s="404"/>
      <c r="J52" s="404"/>
      <c r="K52" s="272"/>
    </row>
    <row r="53" spans="2:11" ht="5.25" customHeight="1">
      <c r="B53" s="271"/>
      <c r="C53" s="273"/>
      <c r="D53" s="273"/>
      <c r="E53" s="273"/>
      <c r="F53" s="273"/>
      <c r="G53" s="273"/>
      <c r="H53" s="273"/>
      <c r="I53" s="273"/>
      <c r="J53" s="273"/>
      <c r="K53" s="272"/>
    </row>
    <row r="54" spans="2:11" ht="15" customHeight="1">
      <c r="B54" s="271"/>
      <c r="C54" s="402" t="s">
        <v>3103</v>
      </c>
      <c r="D54" s="402"/>
      <c r="E54" s="402"/>
      <c r="F54" s="402"/>
      <c r="G54" s="402"/>
      <c r="H54" s="402"/>
      <c r="I54" s="402"/>
      <c r="J54" s="402"/>
      <c r="K54" s="272"/>
    </row>
    <row r="55" spans="2:11" ht="15" customHeight="1">
      <c r="B55" s="271"/>
      <c r="C55" s="402" t="s">
        <v>3104</v>
      </c>
      <c r="D55" s="402"/>
      <c r="E55" s="402"/>
      <c r="F55" s="402"/>
      <c r="G55" s="402"/>
      <c r="H55" s="402"/>
      <c r="I55" s="402"/>
      <c r="J55" s="402"/>
      <c r="K55" s="272"/>
    </row>
    <row r="56" spans="2:11" ht="12.75" customHeight="1">
      <c r="B56" s="271"/>
      <c r="C56" s="274"/>
      <c r="D56" s="274"/>
      <c r="E56" s="274"/>
      <c r="F56" s="274"/>
      <c r="G56" s="274"/>
      <c r="H56" s="274"/>
      <c r="I56" s="274"/>
      <c r="J56" s="274"/>
      <c r="K56" s="272"/>
    </row>
    <row r="57" spans="2:11" ht="15" customHeight="1">
      <c r="B57" s="271"/>
      <c r="C57" s="402" t="s">
        <v>3105</v>
      </c>
      <c r="D57" s="402"/>
      <c r="E57" s="402"/>
      <c r="F57" s="402"/>
      <c r="G57" s="402"/>
      <c r="H57" s="402"/>
      <c r="I57" s="402"/>
      <c r="J57" s="402"/>
      <c r="K57" s="272"/>
    </row>
    <row r="58" spans="2:11" ht="15" customHeight="1">
      <c r="B58" s="271"/>
      <c r="C58" s="276"/>
      <c r="D58" s="402" t="s">
        <v>3106</v>
      </c>
      <c r="E58" s="402"/>
      <c r="F58" s="402"/>
      <c r="G58" s="402"/>
      <c r="H58" s="402"/>
      <c r="I58" s="402"/>
      <c r="J58" s="402"/>
      <c r="K58" s="272"/>
    </row>
    <row r="59" spans="2:11" ht="15" customHeight="1">
      <c r="B59" s="271"/>
      <c r="C59" s="276"/>
      <c r="D59" s="402" t="s">
        <v>3107</v>
      </c>
      <c r="E59" s="402"/>
      <c r="F59" s="402"/>
      <c r="G59" s="402"/>
      <c r="H59" s="402"/>
      <c r="I59" s="402"/>
      <c r="J59" s="402"/>
      <c r="K59" s="272"/>
    </row>
    <row r="60" spans="2:11" ht="15" customHeight="1">
      <c r="B60" s="271"/>
      <c r="C60" s="276"/>
      <c r="D60" s="402" t="s">
        <v>3108</v>
      </c>
      <c r="E60" s="402"/>
      <c r="F60" s="402"/>
      <c r="G60" s="402"/>
      <c r="H60" s="402"/>
      <c r="I60" s="402"/>
      <c r="J60" s="402"/>
      <c r="K60" s="272"/>
    </row>
    <row r="61" spans="2:11" ht="15" customHeight="1">
      <c r="B61" s="271"/>
      <c r="C61" s="276"/>
      <c r="D61" s="402" t="s">
        <v>3109</v>
      </c>
      <c r="E61" s="402"/>
      <c r="F61" s="402"/>
      <c r="G61" s="402"/>
      <c r="H61" s="402"/>
      <c r="I61" s="402"/>
      <c r="J61" s="402"/>
      <c r="K61" s="272"/>
    </row>
    <row r="62" spans="2:11" ht="15" customHeight="1">
      <c r="B62" s="271"/>
      <c r="C62" s="276"/>
      <c r="D62" s="403" t="s">
        <v>3110</v>
      </c>
      <c r="E62" s="403"/>
      <c r="F62" s="403"/>
      <c r="G62" s="403"/>
      <c r="H62" s="403"/>
      <c r="I62" s="403"/>
      <c r="J62" s="403"/>
      <c r="K62" s="272"/>
    </row>
    <row r="63" spans="2:11" ht="15" customHeight="1">
      <c r="B63" s="271"/>
      <c r="C63" s="276"/>
      <c r="D63" s="402" t="s">
        <v>3111</v>
      </c>
      <c r="E63" s="402"/>
      <c r="F63" s="402"/>
      <c r="G63" s="402"/>
      <c r="H63" s="402"/>
      <c r="I63" s="402"/>
      <c r="J63" s="402"/>
      <c r="K63" s="272"/>
    </row>
    <row r="64" spans="2:11" ht="12.75" customHeight="1">
      <c r="B64" s="271"/>
      <c r="C64" s="276"/>
      <c r="D64" s="276"/>
      <c r="E64" s="279"/>
      <c r="F64" s="276"/>
      <c r="G64" s="276"/>
      <c r="H64" s="276"/>
      <c r="I64" s="276"/>
      <c r="J64" s="276"/>
      <c r="K64" s="272"/>
    </row>
    <row r="65" spans="2:11" ht="15" customHeight="1">
      <c r="B65" s="271"/>
      <c r="C65" s="276"/>
      <c r="D65" s="402" t="s">
        <v>3112</v>
      </c>
      <c r="E65" s="402"/>
      <c r="F65" s="402"/>
      <c r="G65" s="402"/>
      <c r="H65" s="402"/>
      <c r="I65" s="402"/>
      <c r="J65" s="402"/>
      <c r="K65" s="272"/>
    </row>
    <row r="66" spans="2:11" ht="15" customHeight="1">
      <c r="B66" s="271"/>
      <c r="C66" s="276"/>
      <c r="D66" s="403" t="s">
        <v>3113</v>
      </c>
      <c r="E66" s="403"/>
      <c r="F66" s="403"/>
      <c r="G66" s="403"/>
      <c r="H66" s="403"/>
      <c r="I66" s="403"/>
      <c r="J66" s="403"/>
      <c r="K66" s="272"/>
    </row>
    <row r="67" spans="2:11" ht="15" customHeight="1">
      <c r="B67" s="271"/>
      <c r="C67" s="276"/>
      <c r="D67" s="402" t="s">
        <v>3114</v>
      </c>
      <c r="E67" s="402"/>
      <c r="F67" s="402"/>
      <c r="G67" s="402"/>
      <c r="H67" s="402"/>
      <c r="I67" s="402"/>
      <c r="J67" s="402"/>
      <c r="K67" s="272"/>
    </row>
    <row r="68" spans="2:11" ht="15" customHeight="1">
      <c r="B68" s="271"/>
      <c r="C68" s="276"/>
      <c r="D68" s="402" t="s">
        <v>3115</v>
      </c>
      <c r="E68" s="402"/>
      <c r="F68" s="402"/>
      <c r="G68" s="402"/>
      <c r="H68" s="402"/>
      <c r="I68" s="402"/>
      <c r="J68" s="402"/>
      <c r="K68" s="272"/>
    </row>
    <row r="69" spans="2:11" ht="15" customHeight="1">
      <c r="B69" s="271"/>
      <c r="C69" s="276"/>
      <c r="D69" s="402" t="s">
        <v>3116</v>
      </c>
      <c r="E69" s="402"/>
      <c r="F69" s="402"/>
      <c r="G69" s="402"/>
      <c r="H69" s="402"/>
      <c r="I69" s="402"/>
      <c r="J69" s="402"/>
      <c r="K69" s="272"/>
    </row>
    <row r="70" spans="2:11" ht="15" customHeight="1">
      <c r="B70" s="271"/>
      <c r="C70" s="276"/>
      <c r="D70" s="402" t="s">
        <v>3117</v>
      </c>
      <c r="E70" s="402"/>
      <c r="F70" s="402"/>
      <c r="G70" s="402"/>
      <c r="H70" s="402"/>
      <c r="I70" s="402"/>
      <c r="J70" s="402"/>
      <c r="K70" s="272"/>
    </row>
    <row r="71" spans="2:11" ht="12.75" customHeight="1">
      <c r="B71" s="280"/>
      <c r="C71" s="281"/>
      <c r="D71" s="281"/>
      <c r="E71" s="281"/>
      <c r="F71" s="281"/>
      <c r="G71" s="281"/>
      <c r="H71" s="281"/>
      <c r="I71" s="281"/>
      <c r="J71" s="281"/>
      <c r="K71" s="282"/>
    </row>
    <row r="72" spans="2:11" ht="18.75" customHeight="1">
      <c r="B72" s="283"/>
      <c r="C72" s="283"/>
      <c r="D72" s="283"/>
      <c r="E72" s="283"/>
      <c r="F72" s="283"/>
      <c r="G72" s="283"/>
      <c r="H72" s="283"/>
      <c r="I72" s="283"/>
      <c r="J72" s="283"/>
      <c r="K72" s="284"/>
    </row>
    <row r="73" spans="2:11" ht="18.75" customHeight="1">
      <c r="B73" s="284"/>
      <c r="C73" s="284"/>
      <c r="D73" s="284"/>
      <c r="E73" s="284"/>
      <c r="F73" s="284"/>
      <c r="G73" s="284"/>
      <c r="H73" s="284"/>
      <c r="I73" s="284"/>
      <c r="J73" s="284"/>
      <c r="K73" s="284"/>
    </row>
    <row r="74" spans="2:11" ht="7.5" customHeight="1">
      <c r="B74" s="285"/>
      <c r="C74" s="286"/>
      <c r="D74" s="286"/>
      <c r="E74" s="286"/>
      <c r="F74" s="286"/>
      <c r="G74" s="286"/>
      <c r="H74" s="286"/>
      <c r="I74" s="286"/>
      <c r="J74" s="286"/>
      <c r="K74" s="287"/>
    </row>
    <row r="75" spans="2:11" ht="45" customHeight="1">
      <c r="B75" s="288"/>
      <c r="C75" s="401" t="s">
        <v>3118</v>
      </c>
      <c r="D75" s="401"/>
      <c r="E75" s="401"/>
      <c r="F75" s="401"/>
      <c r="G75" s="401"/>
      <c r="H75" s="401"/>
      <c r="I75" s="401"/>
      <c r="J75" s="401"/>
      <c r="K75" s="289"/>
    </row>
    <row r="76" spans="2:11" ht="17.25" customHeight="1">
      <c r="B76" s="288"/>
      <c r="C76" s="290" t="s">
        <v>3119</v>
      </c>
      <c r="D76" s="290"/>
      <c r="E76" s="290"/>
      <c r="F76" s="290" t="s">
        <v>3120</v>
      </c>
      <c r="G76" s="291"/>
      <c r="H76" s="290" t="s">
        <v>56</v>
      </c>
      <c r="I76" s="290" t="s">
        <v>59</v>
      </c>
      <c r="J76" s="290" t="s">
        <v>3121</v>
      </c>
      <c r="K76" s="289"/>
    </row>
    <row r="77" spans="2:11" ht="17.25" customHeight="1">
      <c r="B77" s="288"/>
      <c r="C77" s="292" t="s">
        <v>3122</v>
      </c>
      <c r="D77" s="292"/>
      <c r="E77" s="292"/>
      <c r="F77" s="293" t="s">
        <v>3123</v>
      </c>
      <c r="G77" s="294"/>
      <c r="H77" s="292"/>
      <c r="I77" s="292"/>
      <c r="J77" s="292" t="s">
        <v>3124</v>
      </c>
      <c r="K77" s="289"/>
    </row>
    <row r="78" spans="2:11" ht="5.25" customHeight="1">
      <c r="B78" s="288"/>
      <c r="C78" s="295"/>
      <c r="D78" s="295"/>
      <c r="E78" s="295"/>
      <c r="F78" s="295"/>
      <c r="G78" s="296"/>
      <c r="H78" s="295"/>
      <c r="I78" s="295"/>
      <c r="J78" s="295"/>
      <c r="K78" s="289"/>
    </row>
    <row r="79" spans="2:11" ht="15" customHeight="1">
      <c r="B79" s="288"/>
      <c r="C79" s="277" t="s">
        <v>55</v>
      </c>
      <c r="D79" s="295"/>
      <c r="E79" s="295"/>
      <c r="F79" s="297" t="s">
        <v>3125</v>
      </c>
      <c r="G79" s="296"/>
      <c r="H79" s="277" t="s">
        <v>3126</v>
      </c>
      <c r="I79" s="277" t="s">
        <v>3127</v>
      </c>
      <c r="J79" s="277">
        <v>20</v>
      </c>
      <c r="K79" s="289"/>
    </row>
    <row r="80" spans="2:11" ht="15" customHeight="1">
      <c r="B80" s="288"/>
      <c r="C80" s="277" t="s">
        <v>3128</v>
      </c>
      <c r="D80" s="277"/>
      <c r="E80" s="277"/>
      <c r="F80" s="297" t="s">
        <v>3125</v>
      </c>
      <c r="G80" s="296"/>
      <c r="H80" s="277" t="s">
        <v>3129</v>
      </c>
      <c r="I80" s="277" t="s">
        <v>3127</v>
      </c>
      <c r="J80" s="277">
        <v>120</v>
      </c>
      <c r="K80" s="289"/>
    </row>
    <row r="81" spans="2:11" ht="15" customHeight="1">
      <c r="B81" s="298"/>
      <c r="C81" s="277" t="s">
        <v>3130</v>
      </c>
      <c r="D81" s="277"/>
      <c r="E81" s="277"/>
      <c r="F81" s="297" t="s">
        <v>3131</v>
      </c>
      <c r="G81" s="296"/>
      <c r="H81" s="277" t="s">
        <v>3132</v>
      </c>
      <c r="I81" s="277" t="s">
        <v>3127</v>
      </c>
      <c r="J81" s="277">
        <v>50</v>
      </c>
      <c r="K81" s="289"/>
    </row>
    <row r="82" spans="2:11" ht="15" customHeight="1">
      <c r="B82" s="298"/>
      <c r="C82" s="277" t="s">
        <v>3133</v>
      </c>
      <c r="D82" s="277"/>
      <c r="E82" s="277"/>
      <c r="F82" s="297" t="s">
        <v>3125</v>
      </c>
      <c r="G82" s="296"/>
      <c r="H82" s="277" t="s">
        <v>3134</v>
      </c>
      <c r="I82" s="277" t="s">
        <v>3135</v>
      </c>
      <c r="J82" s="277"/>
      <c r="K82" s="289"/>
    </row>
    <row r="83" spans="2:11" ht="15" customHeight="1">
      <c r="B83" s="298"/>
      <c r="C83" s="299" t="s">
        <v>3136</v>
      </c>
      <c r="D83" s="299"/>
      <c r="E83" s="299"/>
      <c r="F83" s="300" t="s">
        <v>3131</v>
      </c>
      <c r="G83" s="299"/>
      <c r="H83" s="299" t="s">
        <v>3137</v>
      </c>
      <c r="I83" s="299" t="s">
        <v>3127</v>
      </c>
      <c r="J83" s="299">
        <v>15</v>
      </c>
      <c r="K83" s="289"/>
    </row>
    <row r="84" spans="2:11" ht="15" customHeight="1">
      <c r="B84" s="298"/>
      <c r="C84" s="299" t="s">
        <v>3138</v>
      </c>
      <c r="D84" s="299"/>
      <c r="E84" s="299"/>
      <c r="F84" s="300" t="s">
        <v>3131</v>
      </c>
      <c r="G84" s="299"/>
      <c r="H84" s="299" t="s">
        <v>3139</v>
      </c>
      <c r="I84" s="299" t="s">
        <v>3127</v>
      </c>
      <c r="J84" s="299">
        <v>15</v>
      </c>
      <c r="K84" s="289"/>
    </row>
    <row r="85" spans="2:11" ht="15" customHeight="1">
      <c r="B85" s="298"/>
      <c r="C85" s="299" t="s">
        <v>3140</v>
      </c>
      <c r="D85" s="299"/>
      <c r="E85" s="299"/>
      <c r="F85" s="300" t="s">
        <v>3131</v>
      </c>
      <c r="G85" s="299"/>
      <c r="H85" s="299" t="s">
        <v>3141</v>
      </c>
      <c r="I85" s="299" t="s">
        <v>3127</v>
      </c>
      <c r="J85" s="299">
        <v>20</v>
      </c>
      <c r="K85" s="289"/>
    </row>
    <row r="86" spans="2:11" ht="15" customHeight="1">
      <c r="B86" s="298"/>
      <c r="C86" s="299" t="s">
        <v>3142</v>
      </c>
      <c r="D86" s="299"/>
      <c r="E86" s="299"/>
      <c r="F86" s="300" t="s">
        <v>3131</v>
      </c>
      <c r="G86" s="299"/>
      <c r="H86" s="299" t="s">
        <v>3143</v>
      </c>
      <c r="I86" s="299" t="s">
        <v>3127</v>
      </c>
      <c r="J86" s="299">
        <v>20</v>
      </c>
      <c r="K86" s="289"/>
    </row>
    <row r="87" spans="2:11" ht="15" customHeight="1">
      <c r="B87" s="298"/>
      <c r="C87" s="277" t="s">
        <v>3144</v>
      </c>
      <c r="D87" s="277"/>
      <c r="E87" s="277"/>
      <c r="F87" s="297" t="s">
        <v>3131</v>
      </c>
      <c r="G87" s="296"/>
      <c r="H87" s="277" t="s">
        <v>3145</v>
      </c>
      <c r="I87" s="277" t="s">
        <v>3127</v>
      </c>
      <c r="J87" s="277">
        <v>50</v>
      </c>
      <c r="K87" s="289"/>
    </row>
    <row r="88" spans="2:11" ht="15" customHeight="1">
      <c r="B88" s="298"/>
      <c r="C88" s="277" t="s">
        <v>3146</v>
      </c>
      <c r="D88" s="277"/>
      <c r="E88" s="277"/>
      <c r="F88" s="297" t="s">
        <v>3131</v>
      </c>
      <c r="G88" s="296"/>
      <c r="H88" s="277" t="s">
        <v>3147</v>
      </c>
      <c r="I88" s="277" t="s">
        <v>3127</v>
      </c>
      <c r="J88" s="277">
        <v>20</v>
      </c>
      <c r="K88" s="289"/>
    </row>
    <row r="89" spans="2:11" ht="15" customHeight="1">
      <c r="B89" s="298"/>
      <c r="C89" s="277" t="s">
        <v>3148</v>
      </c>
      <c r="D89" s="277"/>
      <c r="E89" s="277"/>
      <c r="F89" s="297" t="s">
        <v>3131</v>
      </c>
      <c r="G89" s="296"/>
      <c r="H89" s="277" t="s">
        <v>3149</v>
      </c>
      <c r="I89" s="277" t="s">
        <v>3127</v>
      </c>
      <c r="J89" s="277">
        <v>20</v>
      </c>
      <c r="K89" s="289"/>
    </row>
    <row r="90" spans="2:11" ht="15" customHeight="1">
      <c r="B90" s="298"/>
      <c r="C90" s="277" t="s">
        <v>3150</v>
      </c>
      <c r="D90" s="277"/>
      <c r="E90" s="277"/>
      <c r="F90" s="297" t="s">
        <v>3131</v>
      </c>
      <c r="G90" s="296"/>
      <c r="H90" s="277" t="s">
        <v>3151</v>
      </c>
      <c r="I90" s="277" t="s">
        <v>3127</v>
      </c>
      <c r="J90" s="277">
        <v>50</v>
      </c>
      <c r="K90" s="289"/>
    </row>
    <row r="91" spans="2:11" ht="15" customHeight="1">
      <c r="B91" s="298"/>
      <c r="C91" s="277" t="s">
        <v>3152</v>
      </c>
      <c r="D91" s="277"/>
      <c r="E91" s="277"/>
      <c r="F91" s="297" t="s">
        <v>3131</v>
      </c>
      <c r="G91" s="296"/>
      <c r="H91" s="277" t="s">
        <v>3152</v>
      </c>
      <c r="I91" s="277" t="s">
        <v>3127</v>
      </c>
      <c r="J91" s="277">
        <v>50</v>
      </c>
      <c r="K91" s="289"/>
    </row>
    <row r="92" spans="2:11" ht="15" customHeight="1">
      <c r="B92" s="298"/>
      <c r="C92" s="277" t="s">
        <v>3153</v>
      </c>
      <c r="D92" s="277"/>
      <c r="E92" s="277"/>
      <c r="F92" s="297" t="s">
        <v>3131</v>
      </c>
      <c r="G92" s="296"/>
      <c r="H92" s="277" t="s">
        <v>3154</v>
      </c>
      <c r="I92" s="277" t="s">
        <v>3127</v>
      </c>
      <c r="J92" s="277">
        <v>255</v>
      </c>
      <c r="K92" s="289"/>
    </row>
    <row r="93" spans="2:11" ht="15" customHeight="1">
      <c r="B93" s="298"/>
      <c r="C93" s="277" t="s">
        <v>3155</v>
      </c>
      <c r="D93" s="277"/>
      <c r="E93" s="277"/>
      <c r="F93" s="297" t="s">
        <v>3125</v>
      </c>
      <c r="G93" s="296"/>
      <c r="H93" s="277" t="s">
        <v>3156</v>
      </c>
      <c r="I93" s="277" t="s">
        <v>3157</v>
      </c>
      <c r="J93" s="277"/>
      <c r="K93" s="289"/>
    </row>
    <row r="94" spans="2:11" ht="15" customHeight="1">
      <c r="B94" s="298"/>
      <c r="C94" s="277" t="s">
        <v>3158</v>
      </c>
      <c r="D94" s="277"/>
      <c r="E94" s="277"/>
      <c r="F94" s="297" t="s">
        <v>3125</v>
      </c>
      <c r="G94" s="296"/>
      <c r="H94" s="277" t="s">
        <v>3159</v>
      </c>
      <c r="I94" s="277" t="s">
        <v>3160</v>
      </c>
      <c r="J94" s="277"/>
      <c r="K94" s="289"/>
    </row>
    <row r="95" spans="2:11" ht="15" customHeight="1">
      <c r="B95" s="298"/>
      <c r="C95" s="277" t="s">
        <v>3161</v>
      </c>
      <c r="D95" s="277"/>
      <c r="E95" s="277"/>
      <c r="F95" s="297" t="s">
        <v>3125</v>
      </c>
      <c r="G95" s="296"/>
      <c r="H95" s="277" t="s">
        <v>3161</v>
      </c>
      <c r="I95" s="277" t="s">
        <v>3160</v>
      </c>
      <c r="J95" s="277"/>
      <c r="K95" s="289"/>
    </row>
    <row r="96" spans="2:11" ht="15" customHeight="1">
      <c r="B96" s="298"/>
      <c r="C96" s="277" t="s">
        <v>40</v>
      </c>
      <c r="D96" s="277"/>
      <c r="E96" s="277"/>
      <c r="F96" s="297" t="s">
        <v>3125</v>
      </c>
      <c r="G96" s="296"/>
      <c r="H96" s="277" t="s">
        <v>3162</v>
      </c>
      <c r="I96" s="277" t="s">
        <v>3160</v>
      </c>
      <c r="J96" s="277"/>
      <c r="K96" s="289"/>
    </row>
    <row r="97" spans="2:11" ht="15" customHeight="1">
      <c r="B97" s="298"/>
      <c r="C97" s="277" t="s">
        <v>50</v>
      </c>
      <c r="D97" s="277"/>
      <c r="E97" s="277"/>
      <c r="F97" s="297" t="s">
        <v>3125</v>
      </c>
      <c r="G97" s="296"/>
      <c r="H97" s="277" t="s">
        <v>3163</v>
      </c>
      <c r="I97" s="277" t="s">
        <v>3160</v>
      </c>
      <c r="J97" s="277"/>
      <c r="K97" s="289"/>
    </row>
    <row r="98" spans="2:11" ht="15" customHeight="1">
      <c r="B98" s="301"/>
      <c r="C98" s="302"/>
      <c r="D98" s="302"/>
      <c r="E98" s="302"/>
      <c r="F98" s="302"/>
      <c r="G98" s="302"/>
      <c r="H98" s="302"/>
      <c r="I98" s="302"/>
      <c r="J98" s="302"/>
      <c r="K98" s="303"/>
    </row>
    <row r="99" spans="2:11" ht="18.75" customHeight="1">
      <c r="B99" s="304"/>
      <c r="C99" s="305"/>
      <c r="D99" s="305"/>
      <c r="E99" s="305"/>
      <c r="F99" s="305"/>
      <c r="G99" s="305"/>
      <c r="H99" s="305"/>
      <c r="I99" s="305"/>
      <c r="J99" s="305"/>
      <c r="K99" s="304"/>
    </row>
    <row r="100" spans="2:11" ht="18.75" customHeight="1">
      <c r="B100" s="284"/>
      <c r="C100" s="284"/>
      <c r="D100" s="284"/>
      <c r="E100" s="284"/>
      <c r="F100" s="284"/>
      <c r="G100" s="284"/>
      <c r="H100" s="284"/>
      <c r="I100" s="284"/>
      <c r="J100" s="284"/>
      <c r="K100" s="284"/>
    </row>
    <row r="101" spans="2:11" ht="7.5" customHeight="1">
      <c r="B101" s="285"/>
      <c r="C101" s="286"/>
      <c r="D101" s="286"/>
      <c r="E101" s="286"/>
      <c r="F101" s="286"/>
      <c r="G101" s="286"/>
      <c r="H101" s="286"/>
      <c r="I101" s="286"/>
      <c r="J101" s="286"/>
      <c r="K101" s="287"/>
    </row>
    <row r="102" spans="2:11" ht="45" customHeight="1">
      <c r="B102" s="288"/>
      <c r="C102" s="401" t="s">
        <v>3164</v>
      </c>
      <c r="D102" s="401"/>
      <c r="E102" s="401"/>
      <c r="F102" s="401"/>
      <c r="G102" s="401"/>
      <c r="H102" s="401"/>
      <c r="I102" s="401"/>
      <c r="J102" s="401"/>
      <c r="K102" s="289"/>
    </row>
    <row r="103" spans="2:11" ht="17.25" customHeight="1">
      <c r="B103" s="288"/>
      <c r="C103" s="290" t="s">
        <v>3119</v>
      </c>
      <c r="D103" s="290"/>
      <c r="E103" s="290"/>
      <c r="F103" s="290" t="s">
        <v>3120</v>
      </c>
      <c r="G103" s="291"/>
      <c r="H103" s="290" t="s">
        <v>56</v>
      </c>
      <c r="I103" s="290" t="s">
        <v>59</v>
      </c>
      <c r="J103" s="290" t="s">
        <v>3121</v>
      </c>
      <c r="K103" s="289"/>
    </row>
    <row r="104" spans="2:11" ht="17.25" customHeight="1">
      <c r="B104" s="288"/>
      <c r="C104" s="292" t="s">
        <v>3122</v>
      </c>
      <c r="D104" s="292"/>
      <c r="E104" s="292"/>
      <c r="F104" s="293" t="s">
        <v>3123</v>
      </c>
      <c r="G104" s="294"/>
      <c r="H104" s="292"/>
      <c r="I104" s="292"/>
      <c r="J104" s="292" t="s">
        <v>3124</v>
      </c>
      <c r="K104" s="289"/>
    </row>
    <row r="105" spans="2:11" ht="5.25" customHeight="1">
      <c r="B105" s="288"/>
      <c r="C105" s="290"/>
      <c r="D105" s="290"/>
      <c r="E105" s="290"/>
      <c r="F105" s="290"/>
      <c r="G105" s="306"/>
      <c r="H105" s="290"/>
      <c r="I105" s="290"/>
      <c r="J105" s="290"/>
      <c r="K105" s="289"/>
    </row>
    <row r="106" spans="2:11" ht="15" customHeight="1">
      <c r="B106" s="288"/>
      <c r="C106" s="277" t="s">
        <v>55</v>
      </c>
      <c r="D106" s="295"/>
      <c r="E106" s="295"/>
      <c r="F106" s="297" t="s">
        <v>3125</v>
      </c>
      <c r="G106" s="306"/>
      <c r="H106" s="277" t="s">
        <v>3165</v>
      </c>
      <c r="I106" s="277" t="s">
        <v>3127</v>
      </c>
      <c r="J106" s="277">
        <v>20</v>
      </c>
      <c r="K106" s="289"/>
    </row>
    <row r="107" spans="2:11" ht="15" customHeight="1">
      <c r="B107" s="288"/>
      <c r="C107" s="277" t="s">
        <v>3128</v>
      </c>
      <c r="D107" s="277"/>
      <c r="E107" s="277"/>
      <c r="F107" s="297" t="s">
        <v>3125</v>
      </c>
      <c r="G107" s="277"/>
      <c r="H107" s="277" t="s">
        <v>3165</v>
      </c>
      <c r="I107" s="277" t="s">
        <v>3127</v>
      </c>
      <c r="J107" s="277">
        <v>120</v>
      </c>
      <c r="K107" s="289"/>
    </row>
    <row r="108" spans="2:11" ht="15" customHeight="1">
      <c r="B108" s="298"/>
      <c r="C108" s="277" t="s">
        <v>3130</v>
      </c>
      <c r="D108" s="277"/>
      <c r="E108" s="277"/>
      <c r="F108" s="297" t="s">
        <v>3131</v>
      </c>
      <c r="G108" s="277"/>
      <c r="H108" s="277" t="s">
        <v>3165</v>
      </c>
      <c r="I108" s="277" t="s">
        <v>3127</v>
      </c>
      <c r="J108" s="277">
        <v>50</v>
      </c>
      <c r="K108" s="289"/>
    </row>
    <row r="109" spans="2:11" ht="15" customHeight="1">
      <c r="B109" s="298"/>
      <c r="C109" s="277" t="s">
        <v>3133</v>
      </c>
      <c r="D109" s="277"/>
      <c r="E109" s="277"/>
      <c r="F109" s="297" t="s">
        <v>3125</v>
      </c>
      <c r="G109" s="277"/>
      <c r="H109" s="277" t="s">
        <v>3165</v>
      </c>
      <c r="I109" s="277" t="s">
        <v>3135</v>
      </c>
      <c r="J109" s="277"/>
      <c r="K109" s="289"/>
    </row>
    <row r="110" spans="2:11" ht="15" customHeight="1">
      <c r="B110" s="298"/>
      <c r="C110" s="277" t="s">
        <v>3144</v>
      </c>
      <c r="D110" s="277"/>
      <c r="E110" s="277"/>
      <c r="F110" s="297" t="s">
        <v>3131</v>
      </c>
      <c r="G110" s="277"/>
      <c r="H110" s="277" t="s">
        <v>3165</v>
      </c>
      <c r="I110" s="277" t="s">
        <v>3127</v>
      </c>
      <c r="J110" s="277">
        <v>50</v>
      </c>
      <c r="K110" s="289"/>
    </row>
    <row r="111" spans="2:11" ht="15" customHeight="1">
      <c r="B111" s="298"/>
      <c r="C111" s="277" t="s">
        <v>3152</v>
      </c>
      <c r="D111" s="277"/>
      <c r="E111" s="277"/>
      <c r="F111" s="297" t="s">
        <v>3131</v>
      </c>
      <c r="G111" s="277"/>
      <c r="H111" s="277" t="s">
        <v>3165</v>
      </c>
      <c r="I111" s="277" t="s">
        <v>3127</v>
      </c>
      <c r="J111" s="277">
        <v>50</v>
      </c>
      <c r="K111" s="289"/>
    </row>
    <row r="112" spans="2:11" ht="15" customHeight="1">
      <c r="B112" s="298"/>
      <c r="C112" s="277" t="s">
        <v>3150</v>
      </c>
      <c r="D112" s="277"/>
      <c r="E112" s="277"/>
      <c r="F112" s="297" t="s">
        <v>3131</v>
      </c>
      <c r="G112" s="277"/>
      <c r="H112" s="277" t="s">
        <v>3165</v>
      </c>
      <c r="I112" s="277" t="s">
        <v>3127</v>
      </c>
      <c r="J112" s="277">
        <v>50</v>
      </c>
      <c r="K112" s="289"/>
    </row>
    <row r="113" spans="2:11" ht="15" customHeight="1">
      <c r="B113" s="298"/>
      <c r="C113" s="277" t="s">
        <v>55</v>
      </c>
      <c r="D113" s="277"/>
      <c r="E113" s="277"/>
      <c r="F113" s="297" t="s">
        <v>3125</v>
      </c>
      <c r="G113" s="277"/>
      <c r="H113" s="277" t="s">
        <v>3166</v>
      </c>
      <c r="I113" s="277" t="s">
        <v>3127</v>
      </c>
      <c r="J113" s="277">
        <v>20</v>
      </c>
      <c r="K113" s="289"/>
    </row>
    <row r="114" spans="2:11" ht="15" customHeight="1">
      <c r="B114" s="298"/>
      <c r="C114" s="277" t="s">
        <v>3167</v>
      </c>
      <c r="D114" s="277"/>
      <c r="E114" s="277"/>
      <c r="F114" s="297" t="s">
        <v>3125</v>
      </c>
      <c r="G114" s="277"/>
      <c r="H114" s="277" t="s">
        <v>3168</v>
      </c>
      <c r="I114" s="277" t="s">
        <v>3127</v>
      </c>
      <c r="J114" s="277">
        <v>120</v>
      </c>
      <c r="K114" s="289"/>
    </row>
    <row r="115" spans="2:11" ht="15" customHeight="1">
      <c r="B115" s="298"/>
      <c r="C115" s="277" t="s">
        <v>40</v>
      </c>
      <c r="D115" s="277"/>
      <c r="E115" s="277"/>
      <c r="F115" s="297" t="s">
        <v>3125</v>
      </c>
      <c r="G115" s="277"/>
      <c r="H115" s="277" t="s">
        <v>3169</v>
      </c>
      <c r="I115" s="277" t="s">
        <v>3160</v>
      </c>
      <c r="J115" s="277"/>
      <c r="K115" s="289"/>
    </row>
    <row r="116" spans="2:11" ht="15" customHeight="1">
      <c r="B116" s="298"/>
      <c r="C116" s="277" t="s">
        <v>50</v>
      </c>
      <c r="D116" s="277"/>
      <c r="E116" s="277"/>
      <c r="F116" s="297" t="s">
        <v>3125</v>
      </c>
      <c r="G116" s="277"/>
      <c r="H116" s="277" t="s">
        <v>3170</v>
      </c>
      <c r="I116" s="277" t="s">
        <v>3160</v>
      </c>
      <c r="J116" s="277"/>
      <c r="K116" s="289"/>
    </row>
    <row r="117" spans="2:11" ht="15" customHeight="1">
      <c r="B117" s="298"/>
      <c r="C117" s="277" t="s">
        <v>59</v>
      </c>
      <c r="D117" s="277"/>
      <c r="E117" s="277"/>
      <c r="F117" s="297" t="s">
        <v>3125</v>
      </c>
      <c r="G117" s="277"/>
      <c r="H117" s="277" t="s">
        <v>3171</v>
      </c>
      <c r="I117" s="277" t="s">
        <v>3172</v>
      </c>
      <c r="J117" s="277"/>
      <c r="K117" s="289"/>
    </row>
    <row r="118" spans="2:11" ht="15" customHeight="1">
      <c r="B118" s="301"/>
      <c r="C118" s="307"/>
      <c r="D118" s="307"/>
      <c r="E118" s="307"/>
      <c r="F118" s="307"/>
      <c r="G118" s="307"/>
      <c r="H118" s="307"/>
      <c r="I118" s="307"/>
      <c r="J118" s="307"/>
      <c r="K118" s="303"/>
    </row>
    <row r="119" spans="2:11" ht="18.75" customHeight="1">
      <c r="B119" s="308"/>
      <c r="C119" s="274"/>
      <c r="D119" s="274"/>
      <c r="E119" s="274"/>
      <c r="F119" s="309"/>
      <c r="G119" s="274"/>
      <c r="H119" s="274"/>
      <c r="I119" s="274"/>
      <c r="J119" s="274"/>
      <c r="K119" s="308"/>
    </row>
    <row r="120" spans="2:11" ht="18.75" customHeight="1">
      <c r="B120" s="284"/>
      <c r="C120" s="284"/>
      <c r="D120" s="284"/>
      <c r="E120" s="284"/>
      <c r="F120" s="284"/>
      <c r="G120" s="284"/>
      <c r="H120" s="284"/>
      <c r="I120" s="284"/>
      <c r="J120" s="284"/>
      <c r="K120" s="284"/>
    </row>
    <row r="121" spans="2:11" ht="7.5" customHeight="1">
      <c r="B121" s="310"/>
      <c r="C121" s="311"/>
      <c r="D121" s="311"/>
      <c r="E121" s="311"/>
      <c r="F121" s="311"/>
      <c r="G121" s="311"/>
      <c r="H121" s="311"/>
      <c r="I121" s="311"/>
      <c r="J121" s="311"/>
      <c r="K121" s="312"/>
    </row>
    <row r="122" spans="2:11" ht="45" customHeight="1">
      <c r="B122" s="313"/>
      <c r="C122" s="400" t="s">
        <v>3173</v>
      </c>
      <c r="D122" s="400"/>
      <c r="E122" s="400"/>
      <c r="F122" s="400"/>
      <c r="G122" s="400"/>
      <c r="H122" s="400"/>
      <c r="I122" s="400"/>
      <c r="J122" s="400"/>
      <c r="K122" s="314"/>
    </row>
    <row r="123" spans="2:11" ht="17.25" customHeight="1">
      <c r="B123" s="315"/>
      <c r="C123" s="290" t="s">
        <v>3119</v>
      </c>
      <c r="D123" s="290"/>
      <c r="E123" s="290"/>
      <c r="F123" s="290" t="s">
        <v>3120</v>
      </c>
      <c r="G123" s="291"/>
      <c r="H123" s="290" t="s">
        <v>56</v>
      </c>
      <c r="I123" s="290" t="s">
        <v>59</v>
      </c>
      <c r="J123" s="290" t="s">
        <v>3121</v>
      </c>
      <c r="K123" s="316"/>
    </row>
    <row r="124" spans="2:11" ht="17.25" customHeight="1">
      <c r="B124" s="315"/>
      <c r="C124" s="292" t="s">
        <v>3122</v>
      </c>
      <c r="D124" s="292"/>
      <c r="E124" s="292"/>
      <c r="F124" s="293" t="s">
        <v>3123</v>
      </c>
      <c r="G124" s="294"/>
      <c r="H124" s="292"/>
      <c r="I124" s="292"/>
      <c r="J124" s="292" t="s">
        <v>3124</v>
      </c>
      <c r="K124" s="316"/>
    </row>
    <row r="125" spans="2:11" ht="5.25" customHeight="1">
      <c r="B125" s="317"/>
      <c r="C125" s="295"/>
      <c r="D125" s="295"/>
      <c r="E125" s="295"/>
      <c r="F125" s="295"/>
      <c r="G125" s="277"/>
      <c r="H125" s="295"/>
      <c r="I125" s="295"/>
      <c r="J125" s="295"/>
      <c r="K125" s="318"/>
    </row>
    <row r="126" spans="2:11" ht="15" customHeight="1">
      <c r="B126" s="317"/>
      <c r="C126" s="277" t="s">
        <v>3128</v>
      </c>
      <c r="D126" s="295"/>
      <c r="E126" s="295"/>
      <c r="F126" s="297" t="s">
        <v>3125</v>
      </c>
      <c r="G126" s="277"/>
      <c r="H126" s="277" t="s">
        <v>3165</v>
      </c>
      <c r="I126" s="277" t="s">
        <v>3127</v>
      </c>
      <c r="J126" s="277">
        <v>120</v>
      </c>
      <c r="K126" s="319"/>
    </row>
    <row r="127" spans="2:11" ht="15" customHeight="1">
      <c r="B127" s="317"/>
      <c r="C127" s="277" t="s">
        <v>3174</v>
      </c>
      <c r="D127" s="277"/>
      <c r="E127" s="277"/>
      <c r="F127" s="297" t="s">
        <v>3125</v>
      </c>
      <c r="G127" s="277"/>
      <c r="H127" s="277" t="s">
        <v>3175</v>
      </c>
      <c r="I127" s="277" t="s">
        <v>3127</v>
      </c>
      <c r="J127" s="277" t="s">
        <v>3176</v>
      </c>
      <c r="K127" s="319"/>
    </row>
    <row r="128" spans="2:11" ht="15" customHeight="1">
      <c r="B128" s="317"/>
      <c r="C128" s="277" t="s">
        <v>97</v>
      </c>
      <c r="D128" s="277"/>
      <c r="E128" s="277"/>
      <c r="F128" s="297" t="s">
        <v>3125</v>
      </c>
      <c r="G128" s="277"/>
      <c r="H128" s="277" t="s">
        <v>3177</v>
      </c>
      <c r="I128" s="277" t="s">
        <v>3127</v>
      </c>
      <c r="J128" s="277" t="s">
        <v>3176</v>
      </c>
      <c r="K128" s="319"/>
    </row>
    <row r="129" spans="2:11" ht="15" customHeight="1">
      <c r="B129" s="317"/>
      <c r="C129" s="277" t="s">
        <v>3136</v>
      </c>
      <c r="D129" s="277"/>
      <c r="E129" s="277"/>
      <c r="F129" s="297" t="s">
        <v>3131</v>
      </c>
      <c r="G129" s="277"/>
      <c r="H129" s="277" t="s">
        <v>3137</v>
      </c>
      <c r="I129" s="277" t="s">
        <v>3127</v>
      </c>
      <c r="J129" s="277">
        <v>15</v>
      </c>
      <c r="K129" s="319"/>
    </row>
    <row r="130" spans="2:11" ht="15" customHeight="1">
      <c r="B130" s="317"/>
      <c r="C130" s="299" t="s">
        <v>3138</v>
      </c>
      <c r="D130" s="299"/>
      <c r="E130" s="299"/>
      <c r="F130" s="300" t="s">
        <v>3131</v>
      </c>
      <c r="G130" s="299"/>
      <c r="H130" s="299" t="s">
        <v>3139</v>
      </c>
      <c r="I130" s="299" t="s">
        <v>3127</v>
      </c>
      <c r="J130" s="299">
        <v>15</v>
      </c>
      <c r="K130" s="319"/>
    </row>
    <row r="131" spans="2:11" ht="15" customHeight="1">
      <c r="B131" s="317"/>
      <c r="C131" s="299" t="s">
        <v>3140</v>
      </c>
      <c r="D131" s="299"/>
      <c r="E131" s="299"/>
      <c r="F131" s="300" t="s">
        <v>3131</v>
      </c>
      <c r="G131" s="299"/>
      <c r="H131" s="299" t="s">
        <v>3141</v>
      </c>
      <c r="I131" s="299" t="s">
        <v>3127</v>
      </c>
      <c r="J131" s="299">
        <v>20</v>
      </c>
      <c r="K131" s="319"/>
    </row>
    <row r="132" spans="2:11" ht="15" customHeight="1">
      <c r="B132" s="317"/>
      <c r="C132" s="299" t="s">
        <v>3142</v>
      </c>
      <c r="D132" s="299"/>
      <c r="E132" s="299"/>
      <c r="F132" s="300" t="s">
        <v>3131</v>
      </c>
      <c r="G132" s="299"/>
      <c r="H132" s="299" t="s">
        <v>3143</v>
      </c>
      <c r="I132" s="299" t="s">
        <v>3127</v>
      </c>
      <c r="J132" s="299">
        <v>20</v>
      </c>
      <c r="K132" s="319"/>
    </row>
    <row r="133" spans="2:11" ht="15" customHeight="1">
      <c r="B133" s="317"/>
      <c r="C133" s="277" t="s">
        <v>3130</v>
      </c>
      <c r="D133" s="277"/>
      <c r="E133" s="277"/>
      <c r="F133" s="297" t="s">
        <v>3131</v>
      </c>
      <c r="G133" s="277"/>
      <c r="H133" s="277" t="s">
        <v>3165</v>
      </c>
      <c r="I133" s="277" t="s">
        <v>3127</v>
      </c>
      <c r="J133" s="277">
        <v>50</v>
      </c>
      <c r="K133" s="319"/>
    </row>
    <row r="134" spans="2:11" ht="15" customHeight="1">
      <c r="B134" s="317"/>
      <c r="C134" s="277" t="s">
        <v>3144</v>
      </c>
      <c r="D134" s="277"/>
      <c r="E134" s="277"/>
      <c r="F134" s="297" t="s">
        <v>3131</v>
      </c>
      <c r="G134" s="277"/>
      <c r="H134" s="277" t="s">
        <v>3165</v>
      </c>
      <c r="I134" s="277" t="s">
        <v>3127</v>
      </c>
      <c r="J134" s="277">
        <v>50</v>
      </c>
      <c r="K134" s="319"/>
    </row>
    <row r="135" spans="2:11" ht="15" customHeight="1">
      <c r="B135" s="317"/>
      <c r="C135" s="277" t="s">
        <v>3150</v>
      </c>
      <c r="D135" s="277"/>
      <c r="E135" s="277"/>
      <c r="F135" s="297" t="s">
        <v>3131</v>
      </c>
      <c r="G135" s="277"/>
      <c r="H135" s="277" t="s">
        <v>3165</v>
      </c>
      <c r="I135" s="277" t="s">
        <v>3127</v>
      </c>
      <c r="J135" s="277">
        <v>50</v>
      </c>
      <c r="K135" s="319"/>
    </row>
    <row r="136" spans="2:11" ht="15" customHeight="1">
      <c r="B136" s="317"/>
      <c r="C136" s="277" t="s">
        <v>3152</v>
      </c>
      <c r="D136" s="277"/>
      <c r="E136" s="277"/>
      <c r="F136" s="297" t="s">
        <v>3131</v>
      </c>
      <c r="G136" s="277"/>
      <c r="H136" s="277" t="s">
        <v>3165</v>
      </c>
      <c r="I136" s="277" t="s">
        <v>3127</v>
      </c>
      <c r="J136" s="277">
        <v>50</v>
      </c>
      <c r="K136" s="319"/>
    </row>
    <row r="137" spans="2:11" ht="15" customHeight="1">
      <c r="B137" s="317"/>
      <c r="C137" s="277" t="s">
        <v>3153</v>
      </c>
      <c r="D137" s="277"/>
      <c r="E137" s="277"/>
      <c r="F137" s="297" t="s">
        <v>3131</v>
      </c>
      <c r="G137" s="277"/>
      <c r="H137" s="277" t="s">
        <v>3178</v>
      </c>
      <c r="I137" s="277" t="s">
        <v>3127</v>
      </c>
      <c r="J137" s="277">
        <v>255</v>
      </c>
      <c r="K137" s="319"/>
    </row>
    <row r="138" spans="2:11" ht="15" customHeight="1">
      <c r="B138" s="317"/>
      <c r="C138" s="277" t="s">
        <v>3155</v>
      </c>
      <c r="D138" s="277"/>
      <c r="E138" s="277"/>
      <c r="F138" s="297" t="s">
        <v>3125</v>
      </c>
      <c r="G138" s="277"/>
      <c r="H138" s="277" t="s">
        <v>3179</v>
      </c>
      <c r="I138" s="277" t="s">
        <v>3157</v>
      </c>
      <c r="J138" s="277"/>
      <c r="K138" s="319"/>
    </row>
    <row r="139" spans="2:11" ht="15" customHeight="1">
      <c r="B139" s="317"/>
      <c r="C139" s="277" t="s">
        <v>3158</v>
      </c>
      <c r="D139" s="277"/>
      <c r="E139" s="277"/>
      <c r="F139" s="297" t="s">
        <v>3125</v>
      </c>
      <c r="G139" s="277"/>
      <c r="H139" s="277" t="s">
        <v>3180</v>
      </c>
      <c r="I139" s="277" t="s">
        <v>3160</v>
      </c>
      <c r="J139" s="277"/>
      <c r="K139" s="319"/>
    </row>
    <row r="140" spans="2:11" ht="15" customHeight="1">
      <c r="B140" s="317"/>
      <c r="C140" s="277" t="s">
        <v>3161</v>
      </c>
      <c r="D140" s="277"/>
      <c r="E140" s="277"/>
      <c r="F140" s="297" t="s">
        <v>3125</v>
      </c>
      <c r="G140" s="277"/>
      <c r="H140" s="277" t="s">
        <v>3161</v>
      </c>
      <c r="I140" s="277" t="s">
        <v>3160</v>
      </c>
      <c r="J140" s="277"/>
      <c r="K140" s="319"/>
    </row>
    <row r="141" spans="2:11" ht="15" customHeight="1">
      <c r="B141" s="317"/>
      <c r="C141" s="277" t="s">
        <v>40</v>
      </c>
      <c r="D141" s="277"/>
      <c r="E141" s="277"/>
      <c r="F141" s="297" t="s">
        <v>3125</v>
      </c>
      <c r="G141" s="277"/>
      <c r="H141" s="277" t="s">
        <v>3181</v>
      </c>
      <c r="I141" s="277" t="s">
        <v>3160</v>
      </c>
      <c r="J141" s="277"/>
      <c r="K141" s="319"/>
    </row>
    <row r="142" spans="2:11" ht="15" customHeight="1">
      <c r="B142" s="317"/>
      <c r="C142" s="277" t="s">
        <v>3182</v>
      </c>
      <c r="D142" s="277"/>
      <c r="E142" s="277"/>
      <c r="F142" s="297" t="s">
        <v>3125</v>
      </c>
      <c r="G142" s="277"/>
      <c r="H142" s="277" t="s">
        <v>3183</v>
      </c>
      <c r="I142" s="277" t="s">
        <v>3160</v>
      </c>
      <c r="J142" s="277"/>
      <c r="K142" s="319"/>
    </row>
    <row r="143" spans="2:11" ht="15" customHeight="1">
      <c r="B143" s="320"/>
      <c r="C143" s="321"/>
      <c r="D143" s="321"/>
      <c r="E143" s="321"/>
      <c r="F143" s="321"/>
      <c r="G143" s="321"/>
      <c r="H143" s="321"/>
      <c r="I143" s="321"/>
      <c r="J143" s="321"/>
      <c r="K143" s="322"/>
    </row>
    <row r="144" spans="2:11" ht="18.75" customHeight="1">
      <c r="B144" s="274"/>
      <c r="C144" s="274"/>
      <c r="D144" s="274"/>
      <c r="E144" s="274"/>
      <c r="F144" s="309"/>
      <c r="G144" s="274"/>
      <c r="H144" s="274"/>
      <c r="I144" s="274"/>
      <c r="J144" s="274"/>
      <c r="K144" s="274"/>
    </row>
    <row r="145" spans="2:11" ht="18.75" customHeight="1">
      <c r="B145" s="284"/>
      <c r="C145" s="284"/>
      <c r="D145" s="284"/>
      <c r="E145" s="284"/>
      <c r="F145" s="284"/>
      <c r="G145" s="284"/>
      <c r="H145" s="284"/>
      <c r="I145" s="284"/>
      <c r="J145" s="284"/>
      <c r="K145" s="284"/>
    </row>
    <row r="146" spans="2:11" ht="7.5" customHeight="1">
      <c r="B146" s="285"/>
      <c r="C146" s="286"/>
      <c r="D146" s="286"/>
      <c r="E146" s="286"/>
      <c r="F146" s="286"/>
      <c r="G146" s="286"/>
      <c r="H146" s="286"/>
      <c r="I146" s="286"/>
      <c r="J146" s="286"/>
      <c r="K146" s="287"/>
    </row>
    <row r="147" spans="2:11" ht="45" customHeight="1">
      <c r="B147" s="288"/>
      <c r="C147" s="401" t="s">
        <v>3184</v>
      </c>
      <c r="D147" s="401"/>
      <c r="E147" s="401"/>
      <c r="F147" s="401"/>
      <c r="G147" s="401"/>
      <c r="H147" s="401"/>
      <c r="I147" s="401"/>
      <c r="J147" s="401"/>
      <c r="K147" s="289"/>
    </row>
    <row r="148" spans="2:11" ht="17.25" customHeight="1">
      <c r="B148" s="288"/>
      <c r="C148" s="290" t="s">
        <v>3119</v>
      </c>
      <c r="D148" s="290"/>
      <c r="E148" s="290"/>
      <c r="F148" s="290" t="s">
        <v>3120</v>
      </c>
      <c r="G148" s="291"/>
      <c r="H148" s="290" t="s">
        <v>56</v>
      </c>
      <c r="I148" s="290" t="s">
        <v>59</v>
      </c>
      <c r="J148" s="290" t="s">
        <v>3121</v>
      </c>
      <c r="K148" s="289"/>
    </row>
    <row r="149" spans="2:11" ht="17.25" customHeight="1">
      <c r="B149" s="288"/>
      <c r="C149" s="292" t="s">
        <v>3122</v>
      </c>
      <c r="D149" s="292"/>
      <c r="E149" s="292"/>
      <c r="F149" s="293" t="s">
        <v>3123</v>
      </c>
      <c r="G149" s="294"/>
      <c r="H149" s="292"/>
      <c r="I149" s="292"/>
      <c r="J149" s="292" t="s">
        <v>3124</v>
      </c>
      <c r="K149" s="289"/>
    </row>
    <row r="150" spans="2:11" ht="5.25" customHeight="1">
      <c r="B150" s="298"/>
      <c r="C150" s="295"/>
      <c r="D150" s="295"/>
      <c r="E150" s="295"/>
      <c r="F150" s="295"/>
      <c r="G150" s="296"/>
      <c r="H150" s="295"/>
      <c r="I150" s="295"/>
      <c r="J150" s="295"/>
      <c r="K150" s="319"/>
    </row>
    <row r="151" spans="2:11" ht="15" customHeight="1">
      <c r="B151" s="298"/>
      <c r="C151" s="323" t="s">
        <v>3128</v>
      </c>
      <c r="D151" s="277"/>
      <c r="E151" s="277"/>
      <c r="F151" s="324" t="s">
        <v>3125</v>
      </c>
      <c r="G151" s="277"/>
      <c r="H151" s="323" t="s">
        <v>3165</v>
      </c>
      <c r="I151" s="323" t="s">
        <v>3127</v>
      </c>
      <c r="J151" s="323">
        <v>120</v>
      </c>
      <c r="K151" s="319"/>
    </row>
    <row r="152" spans="2:11" ht="15" customHeight="1">
      <c r="B152" s="298"/>
      <c r="C152" s="323" t="s">
        <v>3174</v>
      </c>
      <c r="D152" s="277"/>
      <c r="E152" s="277"/>
      <c r="F152" s="324" t="s">
        <v>3125</v>
      </c>
      <c r="G152" s="277"/>
      <c r="H152" s="323" t="s">
        <v>3185</v>
      </c>
      <c r="I152" s="323" t="s">
        <v>3127</v>
      </c>
      <c r="J152" s="323" t="s">
        <v>3176</v>
      </c>
      <c r="K152" s="319"/>
    </row>
    <row r="153" spans="2:11" ht="15" customHeight="1">
      <c r="B153" s="298"/>
      <c r="C153" s="323" t="s">
        <v>97</v>
      </c>
      <c r="D153" s="277"/>
      <c r="E153" s="277"/>
      <c r="F153" s="324" t="s">
        <v>3125</v>
      </c>
      <c r="G153" s="277"/>
      <c r="H153" s="323" t="s">
        <v>3186</v>
      </c>
      <c r="I153" s="323" t="s">
        <v>3127</v>
      </c>
      <c r="J153" s="323" t="s">
        <v>3176</v>
      </c>
      <c r="K153" s="319"/>
    </row>
    <row r="154" spans="2:11" ht="15" customHeight="1">
      <c r="B154" s="298"/>
      <c r="C154" s="323" t="s">
        <v>3130</v>
      </c>
      <c r="D154" s="277"/>
      <c r="E154" s="277"/>
      <c r="F154" s="324" t="s">
        <v>3131</v>
      </c>
      <c r="G154" s="277"/>
      <c r="H154" s="323" t="s">
        <v>3165</v>
      </c>
      <c r="I154" s="323" t="s">
        <v>3127</v>
      </c>
      <c r="J154" s="323">
        <v>50</v>
      </c>
      <c r="K154" s="319"/>
    </row>
    <row r="155" spans="2:11" ht="15" customHeight="1">
      <c r="B155" s="298"/>
      <c r="C155" s="323" t="s">
        <v>3133</v>
      </c>
      <c r="D155" s="277"/>
      <c r="E155" s="277"/>
      <c r="F155" s="324" t="s">
        <v>3125</v>
      </c>
      <c r="G155" s="277"/>
      <c r="H155" s="323" t="s">
        <v>3165</v>
      </c>
      <c r="I155" s="323" t="s">
        <v>3135</v>
      </c>
      <c r="J155" s="323"/>
      <c r="K155" s="319"/>
    </row>
    <row r="156" spans="2:11" ht="15" customHeight="1">
      <c r="B156" s="298"/>
      <c r="C156" s="323" t="s">
        <v>3144</v>
      </c>
      <c r="D156" s="277"/>
      <c r="E156" s="277"/>
      <c r="F156" s="324" t="s">
        <v>3131</v>
      </c>
      <c r="G156" s="277"/>
      <c r="H156" s="323" t="s">
        <v>3165</v>
      </c>
      <c r="I156" s="323" t="s">
        <v>3127</v>
      </c>
      <c r="J156" s="323">
        <v>50</v>
      </c>
      <c r="K156" s="319"/>
    </row>
    <row r="157" spans="2:11" ht="15" customHeight="1">
      <c r="B157" s="298"/>
      <c r="C157" s="323" t="s">
        <v>3152</v>
      </c>
      <c r="D157" s="277"/>
      <c r="E157" s="277"/>
      <c r="F157" s="324" t="s">
        <v>3131</v>
      </c>
      <c r="G157" s="277"/>
      <c r="H157" s="323" t="s">
        <v>3165</v>
      </c>
      <c r="I157" s="323" t="s">
        <v>3127</v>
      </c>
      <c r="J157" s="323">
        <v>50</v>
      </c>
      <c r="K157" s="319"/>
    </row>
    <row r="158" spans="2:11" ht="15" customHeight="1">
      <c r="B158" s="298"/>
      <c r="C158" s="323" t="s">
        <v>3150</v>
      </c>
      <c r="D158" s="277"/>
      <c r="E158" s="277"/>
      <c r="F158" s="324" t="s">
        <v>3131</v>
      </c>
      <c r="G158" s="277"/>
      <c r="H158" s="323" t="s">
        <v>3165</v>
      </c>
      <c r="I158" s="323" t="s">
        <v>3127</v>
      </c>
      <c r="J158" s="323">
        <v>50</v>
      </c>
      <c r="K158" s="319"/>
    </row>
    <row r="159" spans="2:11" ht="15" customHeight="1">
      <c r="B159" s="298"/>
      <c r="C159" s="323" t="s">
        <v>122</v>
      </c>
      <c r="D159" s="277"/>
      <c r="E159" s="277"/>
      <c r="F159" s="324" t="s">
        <v>3125</v>
      </c>
      <c r="G159" s="277"/>
      <c r="H159" s="323" t="s">
        <v>3187</v>
      </c>
      <c r="I159" s="323" t="s">
        <v>3127</v>
      </c>
      <c r="J159" s="323" t="s">
        <v>3188</v>
      </c>
      <c r="K159" s="319"/>
    </row>
    <row r="160" spans="2:11" ht="15" customHeight="1">
      <c r="B160" s="298"/>
      <c r="C160" s="323" t="s">
        <v>3189</v>
      </c>
      <c r="D160" s="277"/>
      <c r="E160" s="277"/>
      <c r="F160" s="324" t="s">
        <v>3125</v>
      </c>
      <c r="G160" s="277"/>
      <c r="H160" s="323" t="s">
        <v>3190</v>
      </c>
      <c r="I160" s="323" t="s">
        <v>3160</v>
      </c>
      <c r="J160" s="323"/>
      <c r="K160" s="319"/>
    </row>
    <row r="161" spans="2:11" ht="15" customHeight="1">
      <c r="B161" s="325"/>
      <c r="C161" s="307"/>
      <c r="D161" s="307"/>
      <c r="E161" s="307"/>
      <c r="F161" s="307"/>
      <c r="G161" s="307"/>
      <c r="H161" s="307"/>
      <c r="I161" s="307"/>
      <c r="J161" s="307"/>
      <c r="K161" s="326"/>
    </row>
    <row r="162" spans="2:11" ht="18.75" customHeight="1">
      <c r="B162" s="274"/>
      <c r="C162" s="277"/>
      <c r="D162" s="277"/>
      <c r="E162" s="277"/>
      <c r="F162" s="297"/>
      <c r="G162" s="277"/>
      <c r="H162" s="277"/>
      <c r="I162" s="277"/>
      <c r="J162" s="277"/>
      <c r="K162" s="274"/>
    </row>
    <row r="163" spans="2:11" ht="18.75" customHeight="1">
      <c r="B163" s="284"/>
      <c r="C163" s="284"/>
      <c r="D163" s="284"/>
      <c r="E163" s="284"/>
      <c r="F163" s="284"/>
      <c r="G163" s="284"/>
      <c r="H163" s="284"/>
      <c r="I163" s="284"/>
      <c r="J163" s="284"/>
      <c r="K163" s="284"/>
    </row>
    <row r="164" spans="2:11" ht="7.5" customHeight="1">
      <c r="B164" s="266"/>
      <c r="C164" s="267"/>
      <c r="D164" s="267"/>
      <c r="E164" s="267"/>
      <c r="F164" s="267"/>
      <c r="G164" s="267"/>
      <c r="H164" s="267"/>
      <c r="I164" s="267"/>
      <c r="J164" s="267"/>
      <c r="K164" s="268"/>
    </row>
    <row r="165" spans="2:11" ht="45" customHeight="1">
      <c r="B165" s="269"/>
      <c r="C165" s="400" t="s">
        <v>3191</v>
      </c>
      <c r="D165" s="400"/>
      <c r="E165" s="400"/>
      <c r="F165" s="400"/>
      <c r="G165" s="400"/>
      <c r="H165" s="400"/>
      <c r="I165" s="400"/>
      <c r="J165" s="400"/>
      <c r="K165" s="270"/>
    </row>
    <row r="166" spans="2:11" ht="17.25" customHeight="1">
      <c r="B166" s="269"/>
      <c r="C166" s="290" t="s">
        <v>3119</v>
      </c>
      <c r="D166" s="290"/>
      <c r="E166" s="290"/>
      <c r="F166" s="290" t="s">
        <v>3120</v>
      </c>
      <c r="G166" s="327"/>
      <c r="H166" s="328" t="s">
        <v>56</v>
      </c>
      <c r="I166" s="328" t="s">
        <v>59</v>
      </c>
      <c r="J166" s="290" t="s">
        <v>3121</v>
      </c>
      <c r="K166" s="270"/>
    </row>
    <row r="167" spans="2:11" ht="17.25" customHeight="1">
      <c r="B167" s="271"/>
      <c r="C167" s="292" t="s">
        <v>3122</v>
      </c>
      <c r="D167" s="292"/>
      <c r="E167" s="292"/>
      <c r="F167" s="293" t="s">
        <v>3123</v>
      </c>
      <c r="G167" s="329"/>
      <c r="H167" s="330"/>
      <c r="I167" s="330"/>
      <c r="J167" s="292" t="s">
        <v>3124</v>
      </c>
      <c r="K167" s="272"/>
    </row>
    <row r="168" spans="2:11" ht="5.25" customHeight="1">
      <c r="B168" s="298"/>
      <c r="C168" s="295"/>
      <c r="D168" s="295"/>
      <c r="E168" s="295"/>
      <c r="F168" s="295"/>
      <c r="G168" s="296"/>
      <c r="H168" s="295"/>
      <c r="I168" s="295"/>
      <c r="J168" s="295"/>
      <c r="K168" s="319"/>
    </row>
    <row r="169" spans="2:11" ht="15" customHeight="1">
      <c r="B169" s="298"/>
      <c r="C169" s="277" t="s">
        <v>3128</v>
      </c>
      <c r="D169" s="277"/>
      <c r="E169" s="277"/>
      <c r="F169" s="297" t="s">
        <v>3125</v>
      </c>
      <c r="G169" s="277"/>
      <c r="H169" s="277" t="s">
        <v>3165</v>
      </c>
      <c r="I169" s="277" t="s">
        <v>3127</v>
      </c>
      <c r="J169" s="277">
        <v>120</v>
      </c>
      <c r="K169" s="319"/>
    </row>
    <row r="170" spans="2:11" ht="15" customHeight="1">
      <c r="B170" s="298"/>
      <c r="C170" s="277" t="s">
        <v>3174</v>
      </c>
      <c r="D170" s="277"/>
      <c r="E170" s="277"/>
      <c r="F170" s="297" t="s">
        <v>3125</v>
      </c>
      <c r="G170" s="277"/>
      <c r="H170" s="277" t="s">
        <v>3175</v>
      </c>
      <c r="I170" s="277" t="s">
        <v>3127</v>
      </c>
      <c r="J170" s="277" t="s">
        <v>3176</v>
      </c>
      <c r="K170" s="319"/>
    </row>
    <row r="171" spans="2:11" ht="15" customHeight="1">
      <c r="B171" s="298"/>
      <c r="C171" s="277" t="s">
        <v>97</v>
      </c>
      <c r="D171" s="277"/>
      <c r="E171" s="277"/>
      <c r="F171" s="297" t="s">
        <v>3125</v>
      </c>
      <c r="G171" s="277"/>
      <c r="H171" s="277" t="s">
        <v>3192</v>
      </c>
      <c r="I171" s="277" t="s">
        <v>3127</v>
      </c>
      <c r="J171" s="277" t="s">
        <v>3176</v>
      </c>
      <c r="K171" s="319"/>
    </row>
    <row r="172" spans="2:11" ht="15" customHeight="1">
      <c r="B172" s="298"/>
      <c r="C172" s="277" t="s">
        <v>3130</v>
      </c>
      <c r="D172" s="277"/>
      <c r="E172" s="277"/>
      <c r="F172" s="297" t="s">
        <v>3131</v>
      </c>
      <c r="G172" s="277"/>
      <c r="H172" s="277" t="s">
        <v>3192</v>
      </c>
      <c r="I172" s="277" t="s">
        <v>3127</v>
      </c>
      <c r="J172" s="277">
        <v>50</v>
      </c>
      <c r="K172" s="319"/>
    </row>
    <row r="173" spans="2:11" ht="15" customHeight="1">
      <c r="B173" s="298"/>
      <c r="C173" s="277" t="s">
        <v>3133</v>
      </c>
      <c r="D173" s="277"/>
      <c r="E173" s="277"/>
      <c r="F173" s="297" t="s">
        <v>3125</v>
      </c>
      <c r="G173" s="277"/>
      <c r="H173" s="277" t="s">
        <v>3192</v>
      </c>
      <c r="I173" s="277" t="s">
        <v>3135</v>
      </c>
      <c r="J173" s="277"/>
      <c r="K173" s="319"/>
    </row>
    <row r="174" spans="2:11" ht="15" customHeight="1">
      <c r="B174" s="298"/>
      <c r="C174" s="277" t="s">
        <v>3144</v>
      </c>
      <c r="D174" s="277"/>
      <c r="E174" s="277"/>
      <c r="F174" s="297" t="s">
        <v>3131</v>
      </c>
      <c r="G174" s="277"/>
      <c r="H174" s="277" t="s">
        <v>3192</v>
      </c>
      <c r="I174" s="277" t="s">
        <v>3127</v>
      </c>
      <c r="J174" s="277">
        <v>50</v>
      </c>
      <c r="K174" s="319"/>
    </row>
    <row r="175" spans="2:11" ht="15" customHeight="1">
      <c r="B175" s="298"/>
      <c r="C175" s="277" t="s">
        <v>3152</v>
      </c>
      <c r="D175" s="277"/>
      <c r="E175" s="277"/>
      <c r="F175" s="297" t="s">
        <v>3131</v>
      </c>
      <c r="G175" s="277"/>
      <c r="H175" s="277" t="s">
        <v>3192</v>
      </c>
      <c r="I175" s="277" t="s">
        <v>3127</v>
      </c>
      <c r="J175" s="277">
        <v>50</v>
      </c>
      <c r="K175" s="319"/>
    </row>
    <row r="176" spans="2:11" ht="15" customHeight="1">
      <c r="B176" s="298"/>
      <c r="C176" s="277" t="s">
        <v>3150</v>
      </c>
      <c r="D176" s="277"/>
      <c r="E176" s="277"/>
      <c r="F176" s="297" t="s">
        <v>3131</v>
      </c>
      <c r="G176" s="277"/>
      <c r="H176" s="277" t="s">
        <v>3192</v>
      </c>
      <c r="I176" s="277" t="s">
        <v>3127</v>
      </c>
      <c r="J176" s="277">
        <v>50</v>
      </c>
      <c r="K176" s="319"/>
    </row>
    <row r="177" spans="2:11" ht="15" customHeight="1">
      <c r="B177" s="298"/>
      <c r="C177" s="277" t="s">
        <v>145</v>
      </c>
      <c r="D177" s="277"/>
      <c r="E177" s="277"/>
      <c r="F177" s="297" t="s">
        <v>3125</v>
      </c>
      <c r="G177" s="277"/>
      <c r="H177" s="277" t="s">
        <v>3193</v>
      </c>
      <c r="I177" s="277" t="s">
        <v>3194</v>
      </c>
      <c r="J177" s="277"/>
      <c r="K177" s="319"/>
    </row>
    <row r="178" spans="2:11" ht="15" customHeight="1">
      <c r="B178" s="298"/>
      <c r="C178" s="277" t="s">
        <v>59</v>
      </c>
      <c r="D178" s="277"/>
      <c r="E178" s="277"/>
      <c r="F178" s="297" t="s">
        <v>3125</v>
      </c>
      <c r="G178" s="277"/>
      <c r="H178" s="277" t="s">
        <v>3195</v>
      </c>
      <c r="I178" s="277" t="s">
        <v>3196</v>
      </c>
      <c r="J178" s="277">
        <v>1</v>
      </c>
      <c r="K178" s="319"/>
    </row>
    <row r="179" spans="2:11" ht="15" customHeight="1">
      <c r="B179" s="298"/>
      <c r="C179" s="277" t="s">
        <v>55</v>
      </c>
      <c r="D179" s="277"/>
      <c r="E179" s="277"/>
      <c r="F179" s="297" t="s">
        <v>3125</v>
      </c>
      <c r="G179" s="277"/>
      <c r="H179" s="277" t="s">
        <v>3197</v>
      </c>
      <c r="I179" s="277" t="s">
        <v>3127</v>
      </c>
      <c r="J179" s="277">
        <v>20</v>
      </c>
      <c r="K179" s="319"/>
    </row>
    <row r="180" spans="2:11" ht="15" customHeight="1">
      <c r="B180" s="298"/>
      <c r="C180" s="277" t="s">
        <v>56</v>
      </c>
      <c r="D180" s="277"/>
      <c r="E180" s="277"/>
      <c r="F180" s="297" t="s">
        <v>3125</v>
      </c>
      <c r="G180" s="277"/>
      <c r="H180" s="277" t="s">
        <v>3198</v>
      </c>
      <c r="I180" s="277" t="s">
        <v>3127</v>
      </c>
      <c r="J180" s="277">
        <v>255</v>
      </c>
      <c r="K180" s="319"/>
    </row>
    <row r="181" spans="2:11" ht="15" customHeight="1">
      <c r="B181" s="298"/>
      <c r="C181" s="277" t="s">
        <v>146</v>
      </c>
      <c r="D181" s="277"/>
      <c r="E181" s="277"/>
      <c r="F181" s="297" t="s">
        <v>3125</v>
      </c>
      <c r="G181" s="277"/>
      <c r="H181" s="277" t="s">
        <v>3089</v>
      </c>
      <c r="I181" s="277" t="s">
        <v>3127</v>
      </c>
      <c r="J181" s="277">
        <v>10</v>
      </c>
      <c r="K181" s="319"/>
    </row>
    <row r="182" spans="2:11" ht="15" customHeight="1">
      <c r="B182" s="298"/>
      <c r="C182" s="277" t="s">
        <v>147</v>
      </c>
      <c r="D182" s="277"/>
      <c r="E182" s="277"/>
      <c r="F182" s="297" t="s">
        <v>3125</v>
      </c>
      <c r="G182" s="277"/>
      <c r="H182" s="277" t="s">
        <v>3199</v>
      </c>
      <c r="I182" s="277" t="s">
        <v>3160</v>
      </c>
      <c r="J182" s="277"/>
      <c r="K182" s="319"/>
    </row>
    <row r="183" spans="2:11" ht="15" customHeight="1">
      <c r="B183" s="298"/>
      <c r="C183" s="277" t="s">
        <v>3200</v>
      </c>
      <c r="D183" s="277"/>
      <c r="E183" s="277"/>
      <c r="F183" s="297" t="s">
        <v>3125</v>
      </c>
      <c r="G183" s="277"/>
      <c r="H183" s="277" t="s">
        <v>3201</v>
      </c>
      <c r="I183" s="277" t="s">
        <v>3160</v>
      </c>
      <c r="J183" s="277"/>
      <c r="K183" s="319"/>
    </row>
    <row r="184" spans="2:11" ht="15" customHeight="1">
      <c r="B184" s="298"/>
      <c r="C184" s="277" t="s">
        <v>3189</v>
      </c>
      <c r="D184" s="277"/>
      <c r="E184" s="277"/>
      <c r="F184" s="297" t="s">
        <v>3125</v>
      </c>
      <c r="G184" s="277"/>
      <c r="H184" s="277" t="s">
        <v>3202</v>
      </c>
      <c r="I184" s="277" t="s">
        <v>3160</v>
      </c>
      <c r="J184" s="277"/>
      <c r="K184" s="319"/>
    </row>
    <row r="185" spans="2:11" ht="15" customHeight="1">
      <c r="B185" s="298"/>
      <c r="C185" s="277" t="s">
        <v>149</v>
      </c>
      <c r="D185" s="277"/>
      <c r="E185" s="277"/>
      <c r="F185" s="297" t="s">
        <v>3131</v>
      </c>
      <c r="G185" s="277"/>
      <c r="H185" s="277" t="s">
        <v>3203</v>
      </c>
      <c r="I185" s="277" t="s">
        <v>3127</v>
      </c>
      <c r="J185" s="277">
        <v>50</v>
      </c>
      <c r="K185" s="319"/>
    </row>
    <row r="186" spans="2:11" ht="15" customHeight="1">
      <c r="B186" s="298"/>
      <c r="C186" s="277" t="s">
        <v>3204</v>
      </c>
      <c r="D186" s="277"/>
      <c r="E186" s="277"/>
      <c r="F186" s="297" t="s">
        <v>3131</v>
      </c>
      <c r="G186" s="277"/>
      <c r="H186" s="277" t="s">
        <v>3205</v>
      </c>
      <c r="I186" s="277" t="s">
        <v>3206</v>
      </c>
      <c r="J186" s="277"/>
      <c r="K186" s="319"/>
    </row>
    <row r="187" spans="2:11" ht="15" customHeight="1">
      <c r="B187" s="298"/>
      <c r="C187" s="277" t="s">
        <v>3207</v>
      </c>
      <c r="D187" s="277"/>
      <c r="E187" s="277"/>
      <c r="F187" s="297" t="s">
        <v>3131</v>
      </c>
      <c r="G187" s="277"/>
      <c r="H187" s="277" t="s">
        <v>3208</v>
      </c>
      <c r="I187" s="277" t="s">
        <v>3206</v>
      </c>
      <c r="J187" s="277"/>
      <c r="K187" s="319"/>
    </row>
    <row r="188" spans="2:11" ht="15" customHeight="1">
      <c r="B188" s="298"/>
      <c r="C188" s="277" t="s">
        <v>3209</v>
      </c>
      <c r="D188" s="277"/>
      <c r="E188" s="277"/>
      <c r="F188" s="297" t="s">
        <v>3131</v>
      </c>
      <c r="G188" s="277"/>
      <c r="H188" s="277" t="s">
        <v>3210</v>
      </c>
      <c r="I188" s="277" t="s">
        <v>3206</v>
      </c>
      <c r="J188" s="277"/>
      <c r="K188" s="319"/>
    </row>
    <row r="189" spans="2:11" ht="15" customHeight="1">
      <c r="B189" s="298"/>
      <c r="C189" s="331" t="s">
        <v>3211</v>
      </c>
      <c r="D189" s="277"/>
      <c r="E189" s="277"/>
      <c r="F189" s="297" t="s">
        <v>3131</v>
      </c>
      <c r="G189" s="277"/>
      <c r="H189" s="277" t="s">
        <v>3212</v>
      </c>
      <c r="I189" s="277" t="s">
        <v>3213</v>
      </c>
      <c r="J189" s="332" t="s">
        <v>3214</v>
      </c>
      <c r="K189" s="319"/>
    </row>
    <row r="190" spans="2:11" ht="15" customHeight="1">
      <c r="B190" s="298"/>
      <c r="C190" s="283" t="s">
        <v>44</v>
      </c>
      <c r="D190" s="277"/>
      <c r="E190" s="277"/>
      <c r="F190" s="297" t="s">
        <v>3125</v>
      </c>
      <c r="G190" s="277"/>
      <c r="H190" s="274" t="s">
        <v>3215</v>
      </c>
      <c r="I190" s="277" t="s">
        <v>3216</v>
      </c>
      <c r="J190" s="277"/>
      <c r="K190" s="319"/>
    </row>
    <row r="191" spans="2:11" ht="15" customHeight="1">
      <c r="B191" s="298"/>
      <c r="C191" s="283" t="s">
        <v>3217</v>
      </c>
      <c r="D191" s="277"/>
      <c r="E191" s="277"/>
      <c r="F191" s="297" t="s">
        <v>3125</v>
      </c>
      <c r="G191" s="277"/>
      <c r="H191" s="277" t="s">
        <v>3218</v>
      </c>
      <c r="I191" s="277" t="s">
        <v>3160</v>
      </c>
      <c r="J191" s="277"/>
      <c r="K191" s="319"/>
    </row>
    <row r="192" spans="2:11" ht="15" customHeight="1">
      <c r="B192" s="298"/>
      <c r="C192" s="283" t="s">
        <v>3219</v>
      </c>
      <c r="D192" s="277"/>
      <c r="E192" s="277"/>
      <c r="F192" s="297" t="s">
        <v>3125</v>
      </c>
      <c r="G192" s="277"/>
      <c r="H192" s="277" t="s">
        <v>3220</v>
      </c>
      <c r="I192" s="277" t="s">
        <v>3160</v>
      </c>
      <c r="J192" s="277"/>
      <c r="K192" s="319"/>
    </row>
    <row r="193" spans="2:11" ht="15" customHeight="1">
      <c r="B193" s="298"/>
      <c r="C193" s="283" t="s">
        <v>3221</v>
      </c>
      <c r="D193" s="277"/>
      <c r="E193" s="277"/>
      <c r="F193" s="297" t="s">
        <v>3131</v>
      </c>
      <c r="G193" s="277"/>
      <c r="H193" s="277" t="s">
        <v>3222</v>
      </c>
      <c r="I193" s="277" t="s">
        <v>3160</v>
      </c>
      <c r="J193" s="277"/>
      <c r="K193" s="319"/>
    </row>
    <row r="194" spans="2:11" ht="15" customHeight="1">
      <c r="B194" s="325"/>
      <c r="C194" s="333"/>
      <c r="D194" s="307"/>
      <c r="E194" s="307"/>
      <c r="F194" s="307"/>
      <c r="G194" s="307"/>
      <c r="H194" s="307"/>
      <c r="I194" s="307"/>
      <c r="J194" s="307"/>
      <c r="K194" s="326"/>
    </row>
    <row r="195" spans="2:11" ht="18.75" customHeight="1">
      <c r="B195" s="274"/>
      <c r="C195" s="277"/>
      <c r="D195" s="277"/>
      <c r="E195" s="277"/>
      <c r="F195" s="297"/>
      <c r="G195" s="277"/>
      <c r="H195" s="277"/>
      <c r="I195" s="277"/>
      <c r="J195" s="277"/>
      <c r="K195" s="274"/>
    </row>
    <row r="196" spans="2:11" ht="18.75" customHeight="1">
      <c r="B196" s="274"/>
      <c r="C196" s="277"/>
      <c r="D196" s="277"/>
      <c r="E196" s="277"/>
      <c r="F196" s="297"/>
      <c r="G196" s="277"/>
      <c r="H196" s="277"/>
      <c r="I196" s="277"/>
      <c r="J196" s="277"/>
      <c r="K196" s="274"/>
    </row>
    <row r="197" spans="2:11" ht="18.75" customHeight="1">
      <c r="B197" s="284"/>
      <c r="C197" s="284"/>
      <c r="D197" s="284"/>
      <c r="E197" s="284"/>
      <c r="F197" s="284"/>
      <c r="G197" s="284"/>
      <c r="H197" s="284"/>
      <c r="I197" s="284"/>
      <c r="J197" s="284"/>
      <c r="K197" s="284"/>
    </row>
    <row r="198" spans="2:11" ht="13.5">
      <c r="B198" s="266"/>
      <c r="C198" s="267"/>
      <c r="D198" s="267"/>
      <c r="E198" s="267"/>
      <c r="F198" s="267"/>
      <c r="G198" s="267"/>
      <c r="H198" s="267"/>
      <c r="I198" s="267"/>
      <c r="J198" s="267"/>
      <c r="K198" s="268"/>
    </row>
    <row r="199" spans="2:11" ht="21">
      <c r="B199" s="269"/>
      <c r="C199" s="400" t="s">
        <v>3223</v>
      </c>
      <c r="D199" s="400"/>
      <c r="E199" s="400"/>
      <c r="F199" s="400"/>
      <c r="G199" s="400"/>
      <c r="H199" s="400"/>
      <c r="I199" s="400"/>
      <c r="J199" s="400"/>
      <c r="K199" s="270"/>
    </row>
    <row r="200" spans="2:11" ht="25.5" customHeight="1">
      <c r="B200" s="269"/>
      <c r="C200" s="334" t="s">
        <v>3224</v>
      </c>
      <c r="D200" s="334"/>
      <c r="E200" s="334"/>
      <c r="F200" s="334" t="s">
        <v>3225</v>
      </c>
      <c r="G200" s="335"/>
      <c r="H200" s="399" t="s">
        <v>3226</v>
      </c>
      <c r="I200" s="399"/>
      <c r="J200" s="399"/>
      <c r="K200" s="270"/>
    </row>
    <row r="201" spans="2:11" ht="5.25" customHeight="1">
      <c r="B201" s="298"/>
      <c r="C201" s="295"/>
      <c r="D201" s="295"/>
      <c r="E201" s="295"/>
      <c r="F201" s="295"/>
      <c r="G201" s="277"/>
      <c r="H201" s="295"/>
      <c r="I201" s="295"/>
      <c r="J201" s="295"/>
      <c r="K201" s="319"/>
    </row>
    <row r="202" spans="2:11" ht="15" customHeight="1">
      <c r="B202" s="298"/>
      <c r="C202" s="277" t="s">
        <v>3216</v>
      </c>
      <c r="D202" s="277"/>
      <c r="E202" s="277"/>
      <c r="F202" s="297" t="s">
        <v>45</v>
      </c>
      <c r="G202" s="277"/>
      <c r="H202" s="398" t="s">
        <v>3227</v>
      </c>
      <c r="I202" s="398"/>
      <c r="J202" s="398"/>
      <c r="K202" s="319"/>
    </row>
    <row r="203" spans="2:11" ht="15" customHeight="1">
      <c r="B203" s="298"/>
      <c r="C203" s="304"/>
      <c r="D203" s="277"/>
      <c r="E203" s="277"/>
      <c r="F203" s="297" t="s">
        <v>46</v>
      </c>
      <c r="G203" s="277"/>
      <c r="H203" s="398" t="s">
        <v>3228</v>
      </c>
      <c r="I203" s="398"/>
      <c r="J203" s="398"/>
      <c r="K203" s="319"/>
    </row>
    <row r="204" spans="2:11" ht="15" customHeight="1">
      <c r="B204" s="298"/>
      <c r="C204" s="304"/>
      <c r="D204" s="277"/>
      <c r="E204" s="277"/>
      <c r="F204" s="297" t="s">
        <v>49</v>
      </c>
      <c r="G204" s="277"/>
      <c r="H204" s="398" t="s">
        <v>3229</v>
      </c>
      <c r="I204" s="398"/>
      <c r="J204" s="398"/>
      <c r="K204" s="319"/>
    </row>
    <row r="205" spans="2:11" ht="15" customHeight="1">
      <c r="B205" s="298"/>
      <c r="C205" s="277"/>
      <c r="D205" s="277"/>
      <c r="E205" s="277"/>
      <c r="F205" s="297" t="s">
        <v>47</v>
      </c>
      <c r="G205" s="277"/>
      <c r="H205" s="398" t="s">
        <v>3230</v>
      </c>
      <c r="I205" s="398"/>
      <c r="J205" s="398"/>
      <c r="K205" s="319"/>
    </row>
    <row r="206" spans="2:11" ht="15" customHeight="1">
      <c r="B206" s="298"/>
      <c r="C206" s="277"/>
      <c r="D206" s="277"/>
      <c r="E206" s="277"/>
      <c r="F206" s="297" t="s">
        <v>48</v>
      </c>
      <c r="G206" s="277"/>
      <c r="H206" s="398" t="s">
        <v>3231</v>
      </c>
      <c r="I206" s="398"/>
      <c r="J206" s="398"/>
      <c r="K206" s="319"/>
    </row>
    <row r="207" spans="2:11" ht="15" customHeight="1">
      <c r="B207" s="298"/>
      <c r="C207" s="277"/>
      <c r="D207" s="277"/>
      <c r="E207" s="277"/>
      <c r="F207" s="297"/>
      <c r="G207" s="277"/>
      <c r="H207" s="277"/>
      <c r="I207" s="277"/>
      <c r="J207" s="277"/>
      <c r="K207" s="319"/>
    </row>
    <row r="208" spans="2:11" ht="15" customHeight="1">
      <c r="B208" s="298"/>
      <c r="C208" s="277" t="s">
        <v>3172</v>
      </c>
      <c r="D208" s="277"/>
      <c r="E208" s="277"/>
      <c r="F208" s="297" t="s">
        <v>93</v>
      </c>
      <c r="G208" s="277"/>
      <c r="H208" s="398" t="s">
        <v>3232</v>
      </c>
      <c r="I208" s="398"/>
      <c r="J208" s="398"/>
      <c r="K208" s="319"/>
    </row>
    <row r="209" spans="2:11" ht="15" customHeight="1">
      <c r="B209" s="298"/>
      <c r="C209" s="304"/>
      <c r="D209" s="277"/>
      <c r="E209" s="277"/>
      <c r="F209" s="297" t="s">
        <v>3069</v>
      </c>
      <c r="G209" s="277"/>
      <c r="H209" s="398" t="s">
        <v>3070</v>
      </c>
      <c r="I209" s="398"/>
      <c r="J209" s="398"/>
      <c r="K209" s="319"/>
    </row>
    <row r="210" spans="2:11" ht="15" customHeight="1">
      <c r="B210" s="298"/>
      <c r="C210" s="277"/>
      <c r="D210" s="277"/>
      <c r="E210" s="277"/>
      <c r="F210" s="297" t="s">
        <v>81</v>
      </c>
      <c r="G210" s="277"/>
      <c r="H210" s="398" t="s">
        <v>3233</v>
      </c>
      <c r="I210" s="398"/>
      <c r="J210" s="398"/>
      <c r="K210" s="319"/>
    </row>
    <row r="211" spans="2:11" ht="15" customHeight="1">
      <c r="B211" s="336"/>
      <c r="C211" s="304"/>
      <c r="D211" s="304"/>
      <c r="E211" s="304"/>
      <c r="F211" s="297" t="s">
        <v>3071</v>
      </c>
      <c r="G211" s="283"/>
      <c r="H211" s="397" t="s">
        <v>3072</v>
      </c>
      <c r="I211" s="397"/>
      <c r="J211" s="397"/>
      <c r="K211" s="337"/>
    </row>
    <row r="212" spans="2:11" ht="15" customHeight="1">
      <c r="B212" s="336"/>
      <c r="C212" s="304"/>
      <c r="D212" s="304"/>
      <c r="E212" s="304"/>
      <c r="F212" s="297" t="s">
        <v>3073</v>
      </c>
      <c r="G212" s="283"/>
      <c r="H212" s="397" t="s">
        <v>3234</v>
      </c>
      <c r="I212" s="397"/>
      <c r="J212" s="397"/>
      <c r="K212" s="337"/>
    </row>
    <row r="213" spans="2:11" ht="15" customHeight="1">
      <c r="B213" s="336"/>
      <c r="C213" s="304"/>
      <c r="D213" s="304"/>
      <c r="E213" s="304"/>
      <c r="F213" s="338"/>
      <c r="G213" s="283"/>
      <c r="H213" s="339"/>
      <c r="I213" s="339"/>
      <c r="J213" s="339"/>
      <c r="K213" s="337"/>
    </row>
    <row r="214" spans="2:11" ht="15" customHeight="1">
      <c r="B214" s="336"/>
      <c r="C214" s="277" t="s">
        <v>3196</v>
      </c>
      <c r="D214" s="304"/>
      <c r="E214" s="304"/>
      <c r="F214" s="297">
        <v>1</v>
      </c>
      <c r="G214" s="283"/>
      <c r="H214" s="397" t="s">
        <v>3235</v>
      </c>
      <c r="I214" s="397"/>
      <c r="J214" s="397"/>
      <c r="K214" s="337"/>
    </row>
    <row r="215" spans="2:11" ht="15" customHeight="1">
      <c r="B215" s="336"/>
      <c r="C215" s="304"/>
      <c r="D215" s="304"/>
      <c r="E215" s="304"/>
      <c r="F215" s="297">
        <v>2</v>
      </c>
      <c r="G215" s="283"/>
      <c r="H215" s="397" t="s">
        <v>3236</v>
      </c>
      <c r="I215" s="397"/>
      <c r="J215" s="397"/>
      <c r="K215" s="337"/>
    </row>
    <row r="216" spans="2:11" ht="15" customHeight="1">
      <c r="B216" s="336"/>
      <c r="C216" s="304"/>
      <c r="D216" s="304"/>
      <c r="E216" s="304"/>
      <c r="F216" s="297">
        <v>3</v>
      </c>
      <c r="G216" s="283"/>
      <c r="H216" s="397" t="s">
        <v>3237</v>
      </c>
      <c r="I216" s="397"/>
      <c r="J216" s="397"/>
      <c r="K216" s="337"/>
    </row>
    <row r="217" spans="2:11" ht="15" customHeight="1">
      <c r="B217" s="336"/>
      <c r="C217" s="304"/>
      <c r="D217" s="304"/>
      <c r="E217" s="304"/>
      <c r="F217" s="297">
        <v>4</v>
      </c>
      <c r="G217" s="283"/>
      <c r="H217" s="397" t="s">
        <v>3238</v>
      </c>
      <c r="I217" s="397"/>
      <c r="J217" s="397"/>
      <c r="K217" s="337"/>
    </row>
    <row r="218" spans="2:11" ht="12.75" customHeight="1">
      <c r="B218" s="340"/>
      <c r="C218" s="341"/>
      <c r="D218" s="341"/>
      <c r="E218" s="341"/>
      <c r="F218" s="341"/>
      <c r="G218" s="341"/>
      <c r="H218" s="341"/>
      <c r="I218" s="341"/>
      <c r="J218" s="341"/>
      <c r="K218" s="342"/>
    </row>
  </sheetData>
  <sheetProtection formatCells="0" formatColumns="0" formatRows="0" insertColumns="0" insertRows="0" insertHyperlinks="0" deleteColumns="0" deleteRows="0" sort="0" autoFilter="0" pivotTables="0"/>
  <mergeCells count="77">
    <mergeCell ref="C3:J3"/>
    <mergeCell ref="C9:J9"/>
    <mergeCell ref="D11:J11"/>
    <mergeCell ref="D10:J10"/>
    <mergeCell ref="C4:J4"/>
    <mergeCell ref="C6:J6"/>
    <mergeCell ref="C7:J7"/>
    <mergeCell ref="D16:J16"/>
    <mergeCell ref="D17:J17"/>
    <mergeCell ref="F18:J18"/>
    <mergeCell ref="F19:J19"/>
    <mergeCell ref="D15:J15"/>
    <mergeCell ref="C25:J25"/>
    <mergeCell ref="D27:J27"/>
    <mergeCell ref="C26:J26"/>
    <mergeCell ref="F20:J20"/>
    <mergeCell ref="F23:J23"/>
    <mergeCell ref="F21:J21"/>
    <mergeCell ref="F22:J22"/>
    <mergeCell ref="D33:J33"/>
    <mergeCell ref="D34:J34"/>
    <mergeCell ref="D31:J31"/>
    <mergeCell ref="D30:J30"/>
    <mergeCell ref="D28:J28"/>
    <mergeCell ref="G45:J45"/>
    <mergeCell ref="G44:J44"/>
    <mergeCell ref="D35:J35"/>
    <mergeCell ref="G40:J40"/>
    <mergeCell ref="G41:J41"/>
    <mergeCell ref="G42:J42"/>
    <mergeCell ref="G43:J43"/>
    <mergeCell ref="G36:J36"/>
    <mergeCell ref="G37:J37"/>
    <mergeCell ref="G38:J38"/>
    <mergeCell ref="G39:J39"/>
    <mergeCell ref="D59:J59"/>
    <mergeCell ref="D58:J58"/>
    <mergeCell ref="D47:J47"/>
    <mergeCell ref="C52:J52"/>
    <mergeCell ref="C54:J54"/>
    <mergeCell ref="C55:J55"/>
    <mergeCell ref="C57:J57"/>
    <mergeCell ref="D51:J51"/>
    <mergeCell ref="E50:J50"/>
    <mergeCell ref="E49:J49"/>
    <mergeCell ref="E48:J48"/>
    <mergeCell ref="D61:J61"/>
    <mergeCell ref="D62:J62"/>
    <mergeCell ref="D65:J65"/>
    <mergeCell ref="D63:J63"/>
    <mergeCell ref="D60:J60"/>
    <mergeCell ref="D70:J70"/>
    <mergeCell ref="D68:J68"/>
    <mergeCell ref="D67:J67"/>
    <mergeCell ref="D69:J69"/>
    <mergeCell ref="D66:J66"/>
    <mergeCell ref="C165:J165"/>
    <mergeCell ref="C122:J122"/>
    <mergeCell ref="C147:J147"/>
    <mergeCell ref="C102:J102"/>
    <mergeCell ref="C75:J75"/>
    <mergeCell ref="H200:J200"/>
    <mergeCell ref="C199:J199"/>
    <mergeCell ref="H208:J208"/>
    <mergeCell ref="H206:J206"/>
    <mergeCell ref="H204:J204"/>
    <mergeCell ref="H202:J202"/>
    <mergeCell ref="H217:J217"/>
    <mergeCell ref="H210:J210"/>
    <mergeCell ref="H205:J205"/>
    <mergeCell ref="H203:J203"/>
    <mergeCell ref="H214:J214"/>
    <mergeCell ref="H216:J216"/>
    <mergeCell ref="H215:J215"/>
    <mergeCell ref="H212:J212"/>
    <mergeCell ref="H211:J211"/>
    <mergeCell ref="H209:J209"/>
  </mergeCells>
  <pageMargins left="0.59027779999999996" right="0.59027779999999996" top="0.59027779999999996" bottom="0.59027779999999996" header="0" footer="0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759"/>
  <sheetViews>
    <sheetView showGridLines="0" workbookViewId="0">
      <selection activeCell="F41" sqref="F41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9" width="20.1640625" style="108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54"/>
      <c r="M2" s="354"/>
      <c r="N2" s="354"/>
      <c r="O2" s="354"/>
      <c r="P2" s="354"/>
      <c r="Q2" s="354"/>
      <c r="R2" s="354"/>
      <c r="S2" s="354"/>
      <c r="T2" s="354"/>
      <c r="U2" s="354"/>
      <c r="V2" s="354"/>
      <c r="AT2" s="18" t="s">
        <v>82</v>
      </c>
    </row>
    <row r="3" spans="2:46" ht="6.95" customHeight="1">
      <c r="B3" s="109"/>
      <c r="C3" s="110"/>
      <c r="D3" s="110"/>
      <c r="E3" s="110"/>
      <c r="F3" s="110"/>
      <c r="G3" s="110"/>
      <c r="H3" s="110"/>
      <c r="I3" s="111"/>
      <c r="J3" s="110"/>
      <c r="K3" s="110"/>
      <c r="L3" s="21"/>
      <c r="AT3" s="18" t="s">
        <v>84</v>
      </c>
    </row>
    <row r="4" spans="2:46" ht="24.95" customHeight="1">
      <c r="B4" s="21"/>
      <c r="D4" s="112" t="s">
        <v>118</v>
      </c>
      <c r="L4" s="21"/>
      <c r="M4" s="113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114" t="s">
        <v>16</v>
      </c>
      <c r="L6" s="21"/>
    </row>
    <row r="7" spans="2:46" ht="16.5" customHeight="1">
      <c r="B7" s="21"/>
      <c r="E7" s="387" t="str">
        <f>'Rekapitulace stavby'!K6</f>
        <v>Obec Pěnčín - stoková síť</v>
      </c>
      <c r="F7" s="388"/>
      <c r="G7" s="388"/>
      <c r="H7" s="388"/>
      <c r="L7" s="21"/>
    </row>
    <row r="8" spans="2:46" s="1" customFormat="1" ht="12" customHeight="1">
      <c r="B8" s="39"/>
      <c r="D8" s="114" t="s">
        <v>119</v>
      </c>
      <c r="I8" s="115"/>
      <c r="L8" s="39"/>
    </row>
    <row r="9" spans="2:46" s="1" customFormat="1" ht="36.950000000000003" customHeight="1">
      <c r="B9" s="39"/>
      <c r="E9" s="389" t="s">
        <v>120</v>
      </c>
      <c r="F9" s="390"/>
      <c r="G9" s="390"/>
      <c r="H9" s="390"/>
      <c r="I9" s="115"/>
      <c r="L9" s="39"/>
    </row>
    <row r="10" spans="2:46" s="1" customFormat="1" ht="11.25">
      <c r="B10" s="39"/>
      <c r="I10" s="115"/>
      <c r="L10" s="39"/>
    </row>
    <row r="11" spans="2:46" s="1" customFormat="1" ht="12" customHeight="1">
      <c r="B11" s="39"/>
      <c r="D11" s="114" t="s">
        <v>19</v>
      </c>
      <c r="F11" s="103" t="s">
        <v>83</v>
      </c>
      <c r="I11" s="116" t="s">
        <v>21</v>
      </c>
      <c r="J11" s="103" t="s">
        <v>20</v>
      </c>
      <c r="L11" s="39"/>
    </row>
    <row r="12" spans="2:46" s="1" customFormat="1" ht="12" customHeight="1">
      <c r="B12" s="39"/>
      <c r="D12" s="114" t="s">
        <v>23</v>
      </c>
      <c r="F12" s="103" t="s">
        <v>24</v>
      </c>
      <c r="I12" s="116" t="s">
        <v>25</v>
      </c>
      <c r="J12" s="117" t="str">
        <f>'Rekapitulace stavby'!AN8</f>
        <v>26. 4. 2019</v>
      </c>
      <c r="L12" s="39"/>
    </row>
    <row r="13" spans="2:46" s="1" customFormat="1" ht="10.9" customHeight="1">
      <c r="B13" s="39"/>
      <c r="I13" s="115"/>
      <c r="L13" s="39"/>
    </row>
    <row r="14" spans="2:46" s="1" customFormat="1" ht="12" customHeight="1">
      <c r="B14" s="39"/>
      <c r="D14" s="114" t="s">
        <v>27</v>
      </c>
      <c r="I14" s="116" t="s">
        <v>28</v>
      </c>
      <c r="J14" s="103" t="s">
        <v>20</v>
      </c>
      <c r="L14" s="39"/>
    </row>
    <row r="15" spans="2:46" s="1" customFormat="1" ht="18" customHeight="1">
      <c r="B15" s="39"/>
      <c r="E15" s="103" t="s">
        <v>29</v>
      </c>
      <c r="I15" s="116" t="s">
        <v>30</v>
      </c>
      <c r="J15" s="103" t="s">
        <v>20</v>
      </c>
      <c r="L15" s="39"/>
    </row>
    <row r="16" spans="2:46" s="1" customFormat="1" ht="6.95" customHeight="1">
      <c r="B16" s="39"/>
      <c r="I16" s="115"/>
      <c r="L16" s="39"/>
    </row>
    <row r="17" spans="2:12" s="1" customFormat="1" ht="12" customHeight="1">
      <c r="B17" s="39"/>
      <c r="D17" s="114" t="s">
        <v>31</v>
      </c>
      <c r="I17" s="116" t="s">
        <v>28</v>
      </c>
      <c r="J17" s="31" t="str">
        <f>'Rekapitulace stavby'!AN13</f>
        <v>Vyplň údaj</v>
      </c>
      <c r="L17" s="39"/>
    </row>
    <row r="18" spans="2:12" s="1" customFormat="1" ht="18" customHeight="1">
      <c r="B18" s="39"/>
      <c r="E18" s="391" t="str">
        <f>'Rekapitulace stavby'!E14</f>
        <v>Vyplň údaj</v>
      </c>
      <c r="F18" s="392"/>
      <c r="G18" s="392"/>
      <c r="H18" s="392"/>
      <c r="I18" s="116" t="s">
        <v>30</v>
      </c>
      <c r="J18" s="31" t="str">
        <f>'Rekapitulace stavby'!AN14</f>
        <v>Vyplň údaj</v>
      </c>
      <c r="L18" s="39"/>
    </row>
    <row r="19" spans="2:12" s="1" customFormat="1" ht="6.95" customHeight="1">
      <c r="B19" s="39"/>
      <c r="I19" s="115"/>
      <c r="L19" s="39"/>
    </row>
    <row r="20" spans="2:12" s="1" customFormat="1" ht="12" customHeight="1">
      <c r="B20" s="39"/>
      <c r="D20" s="114" t="s">
        <v>33</v>
      </c>
      <c r="I20" s="116" t="s">
        <v>28</v>
      </c>
      <c r="J20" s="103" t="s">
        <v>20</v>
      </c>
      <c r="L20" s="39"/>
    </row>
    <row r="21" spans="2:12" s="1" customFormat="1" ht="18" customHeight="1">
      <c r="B21" s="39"/>
      <c r="E21" s="103" t="s">
        <v>34</v>
      </c>
      <c r="I21" s="116" t="s">
        <v>30</v>
      </c>
      <c r="J21" s="103" t="s">
        <v>20</v>
      </c>
      <c r="L21" s="39"/>
    </row>
    <row r="22" spans="2:12" s="1" customFormat="1" ht="6.95" customHeight="1">
      <c r="B22" s="39"/>
      <c r="I22" s="115"/>
      <c r="L22" s="39"/>
    </row>
    <row r="23" spans="2:12" s="1" customFormat="1" ht="12" customHeight="1">
      <c r="B23" s="39"/>
      <c r="D23" s="114" t="s">
        <v>36</v>
      </c>
      <c r="I23" s="116" t="s">
        <v>28</v>
      </c>
      <c r="J23" s="103" t="str">
        <f>IF('Rekapitulace stavby'!AN19="","",'Rekapitulace stavby'!AN19)</f>
        <v/>
      </c>
      <c r="L23" s="39"/>
    </row>
    <row r="24" spans="2:12" s="1" customFormat="1" ht="18" customHeight="1">
      <c r="B24" s="39"/>
      <c r="E24" s="103" t="str">
        <f>IF('Rekapitulace stavby'!E20="","",'Rekapitulace stavby'!E20)</f>
        <v>Martin Růžička</v>
      </c>
      <c r="I24" s="116" t="s">
        <v>30</v>
      </c>
      <c r="J24" s="103" t="str">
        <f>IF('Rekapitulace stavby'!AN20="","",'Rekapitulace stavby'!AN20)</f>
        <v/>
      </c>
      <c r="L24" s="39"/>
    </row>
    <row r="25" spans="2:12" s="1" customFormat="1" ht="6.95" customHeight="1">
      <c r="B25" s="39"/>
      <c r="I25" s="115"/>
      <c r="L25" s="39"/>
    </row>
    <row r="26" spans="2:12" s="1" customFormat="1" ht="12" customHeight="1">
      <c r="B26" s="39"/>
      <c r="D26" s="114" t="s">
        <v>38</v>
      </c>
      <c r="I26" s="115"/>
      <c r="L26" s="39"/>
    </row>
    <row r="27" spans="2:12" s="7" customFormat="1" ht="51" customHeight="1">
      <c r="B27" s="118"/>
      <c r="E27" s="393" t="s">
        <v>39</v>
      </c>
      <c r="F27" s="393"/>
      <c r="G27" s="393"/>
      <c r="H27" s="393"/>
      <c r="I27" s="119"/>
      <c r="L27" s="118"/>
    </row>
    <row r="28" spans="2:12" s="1" customFormat="1" ht="6.95" customHeight="1">
      <c r="B28" s="39"/>
      <c r="I28" s="115"/>
      <c r="L28" s="39"/>
    </row>
    <row r="29" spans="2:12" s="1" customFormat="1" ht="6.95" customHeight="1">
      <c r="B29" s="39"/>
      <c r="D29" s="60"/>
      <c r="E29" s="60"/>
      <c r="F29" s="60"/>
      <c r="G29" s="60"/>
      <c r="H29" s="60"/>
      <c r="I29" s="120"/>
      <c r="J29" s="60"/>
      <c r="K29" s="60"/>
      <c r="L29" s="39"/>
    </row>
    <row r="30" spans="2:12" s="1" customFormat="1" ht="25.35" customHeight="1">
      <c r="B30" s="39"/>
      <c r="D30" s="121" t="s">
        <v>40</v>
      </c>
      <c r="I30" s="115"/>
      <c r="J30" s="122">
        <f>ROUND(J98, 2)</f>
        <v>0</v>
      </c>
      <c r="L30" s="39"/>
    </row>
    <row r="31" spans="2:12" s="1" customFormat="1" ht="6.95" customHeight="1">
      <c r="B31" s="39"/>
      <c r="D31" s="60"/>
      <c r="E31" s="60"/>
      <c r="F31" s="60"/>
      <c r="G31" s="60"/>
      <c r="H31" s="60"/>
      <c r="I31" s="120"/>
      <c r="J31" s="60"/>
      <c r="K31" s="60"/>
      <c r="L31" s="39"/>
    </row>
    <row r="32" spans="2:12" s="1" customFormat="1" ht="14.45" customHeight="1">
      <c r="B32" s="39"/>
      <c r="F32" s="123" t="s">
        <v>42</v>
      </c>
      <c r="I32" s="124" t="s">
        <v>41</v>
      </c>
      <c r="J32" s="123" t="s">
        <v>43</v>
      </c>
      <c r="L32" s="39"/>
    </row>
    <row r="33" spans="2:12" s="1" customFormat="1" ht="14.45" customHeight="1">
      <c r="B33" s="39"/>
      <c r="D33" s="125" t="s">
        <v>44</v>
      </c>
      <c r="E33" s="114" t="s">
        <v>45</v>
      </c>
      <c r="F33" s="126">
        <f>ROUND((SUM(BE98:BE1758)),  2)</f>
        <v>0</v>
      </c>
      <c r="I33" s="127">
        <v>0.21</v>
      </c>
      <c r="J33" s="126">
        <f>ROUND(((SUM(BE98:BE1758))*I33),  2)</f>
        <v>0</v>
      </c>
      <c r="L33" s="39"/>
    </row>
    <row r="34" spans="2:12" s="1" customFormat="1" ht="14.45" customHeight="1">
      <c r="B34" s="39"/>
      <c r="E34" s="114" t="s">
        <v>46</v>
      </c>
      <c r="F34" s="126">
        <f>ROUND((SUM(BF98:BF1758)),  2)</f>
        <v>0</v>
      </c>
      <c r="I34" s="127">
        <v>0.15</v>
      </c>
      <c r="J34" s="126">
        <f>ROUND(((SUM(BF98:BF1758))*I34),  2)</f>
        <v>0</v>
      </c>
      <c r="L34" s="39"/>
    </row>
    <row r="35" spans="2:12" s="1" customFormat="1" ht="14.45" hidden="1" customHeight="1">
      <c r="B35" s="39"/>
      <c r="E35" s="114" t="s">
        <v>47</v>
      </c>
      <c r="F35" s="126">
        <f>ROUND((SUM(BG98:BG1758)),  2)</f>
        <v>0</v>
      </c>
      <c r="I35" s="127">
        <v>0.21</v>
      </c>
      <c r="J35" s="126">
        <f>0</f>
        <v>0</v>
      </c>
      <c r="L35" s="39"/>
    </row>
    <row r="36" spans="2:12" s="1" customFormat="1" ht="14.45" hidden="1" customHeight="1">
      <c r="B36" s="39"/>
      <c r="E36" s="114" t="s">
        <v>48</v>
      </c>
      <c r="F36" s="126">
        <f>ROUND((SUM(BH98:BH1758)),  2)</f>
        <v>0</v>
      </c>
      <c r="I36" s="127">
        <v>0.15</v>
      </c>
      <c r="J36" s="126">
        <f>0</f>
        <v>0</v>
      </c>
      <c r="L36" s="39"/>
    </row>
    <row r="37" spans="2:12" s="1" customFormat="1" ht="14.45" hidden="1" customHeight="1">
      <c r="B37" s="39"/>
      <c r="E37" s="114" t="s">
        <v>49</v>
      </c>
      <c r="F37" s="126">
        <f>ROUND((SUM(BI98:BI1758)),  2)</f>
        <v>0</v>
      </c>
      <c r="I37" s="127">
        <v>0</v>
      </c>
      <c r="J37" s="126">
        <f>0</f>
        <v>0</v>
      </c>
      <c r="L37" s="39"/>
    </row>
    <row r="38" spans="2:12" s="1" customFormat="1" ht="6.95" customHeight="1">
      <c r="B38" s="39"/>
      <c r="I38" s="115"/>
      <c r="L38" s="39"/>
    </row>
    <row r="39" spans="2:12" s="1" customFormat="1" ht="25.35" customHeight="1">
      <c r="B39" s="39"/>
      <c r="C39" s="128"/>
      <c r="D39" s="129" t="s">
        <v>50</v>
      </c>
      <c r="E39" s="130"/>
      <c r="F39" s="130"/>
      <c r="G39" s="131" t="s">
        <v>51</v>
      </c>
      <c r="H39" s="132" t="s">
        <v>52</v>
      </c>
      <c r="I39" s="133"/>
      <c r="J39" s="134">
        <f>SUM(J30:J37)</f>
        <v>0</v>
      </c>
      <c r="K39" s="135"/>
      <c r="L39" s="39"/>
    </row>
    <row r="40" spans="2:12" s="1" customFormat="1" ht="14.45" customHeight="1">
      <c r="B40" s="136"/>
      <c r="C40" s="137"/>
      <c r="D40" s="137"/>
      <c r="E40" s="137"/>
      <c r="F40" s="137"/>
      <c r="G40" s="137"/>
      <c r="H40" s="137"/>
      <c r="I40" s="138"/>
      <c r="J40" s="137"/>
      <c r="K40" s="137"/>
      <c r="L40" s="39"/>
    </row>
    <row r="44" spans="2:12" s="1" customFormat="1" ht="6.95" customHeight="1">
      <c r="B44" s="139"/>
      <c r="C44" s="140"/>
      <c r="D44" s="140"/>
      <c r="E44" s="140"/>
      <c r="F44" s="140"/>
      <c r="G44" s="140"/>
      <c r="H44" s="140"/>
      <c r="I44" s="141"/>
      <c r="J44" s="140"/>
      <c r="K44" s="140"/>
      <c r="L44" s="39"/>
    </row>
    <row r="45" spans="2:12" s="1" customFormat="1" ht="24.95" customHeight="1">
      <c r="B45" s="35"/>
      <c r="C45" s="24" t="s">
        <v>121</v>
      </c>
      <c r="D45" s="36"/>
      <c r="E45" s="36"/>
      <c r="F45" s="36"/>
      <c r="G45" s="36"/>
      <c r="H45" s="36"/>
      <c r="I45" s="115"/>
      <c r="J45" s="36"/>
      <c r="K45" s="36"/>
      <c r="L45" s="39"/>
    </row>
    <row r="46" spans="2:12" s="1" customFormat="1" ht="6.95" customHeight="1">
      <c r="B46" s="35"/>
      <c r="C46" s="36"/>
      <c r="D46" s="36"/>
      <c r="E46" s="36"/>
      <c r="F46" s="36"/>
      <c r="G46" s="36"/>
      <c r="H46" s="36"/>
      <c r="I46" s="115"/>
      <c r="J46" s="36"/>
      <c r="K46" s="36"/>
      <c r="L46" s="39"/>
    </row>
    <row r="47" spans="2:12" s="1" customFormat="1" ht="12" customHeight="1">
      <c r="B47" s="35"/>
      <c r="C47" s="30" t="s">
        <v>16</v>
      </c>
      <c r="D47" s="36"/>
      <c r="E47" s="36"/>
      <c r="F47" s="36"/>
      <c r="G47" s="36"/>
      <c r="H47" s="36"/>
      <c r="I47" s="115"/>
      <c r="J47" s="36"/>
      <c r="K47" s="36"/>
      <c r="L47" s="39"/>
    </row>
    <row r="48" spans="2:12" s="1" customFormat="1" ht="16.5" customHeight="1">
      <c r="B48" s="35"/>
      <c r="C48" s="36"/>
      <c r="D48" s="36"/>
      <c r="E48" s="394" t="str">
        <f>E7</f>
        <v>Obec Pěnčín - stoková síť</v>
      </c>
      <c r="F48" s="395"/>
      <c r="G48" s="395"/>
      <c r="H48" s="395"/>
      <c r="I48" s="115"/>
      <c r="J48" s="36"/>
      <c r="K48" s="36"/>
      <c r="L48" s="39"/>
    </row>
    <row r="49" spans="2:47" s="1" customFormat="1" ht="12" customHeight="1">
      <c r="B49" s="35"/>
      <c r="C49" s="30" t="s">
        <v>119</v>
      </c>
      <c r="D49" s="36"/>
      <c r="E49" s="36"/>
      <c r="F49" s="36"/>
      <c r="G49" s="36"/>
      <c r="H49" s="36"/>
      <c r="I49" s="115"/>
      <c r="J49" s="36"/>
      <c r="K49" s="36"/>
      <c r="L49" s="39"/>
    </row>
    <row r="50" spans="2:47" s="1" customFormat="1" ht="16.5" customHeight="1">
      <c r="B50" s="35"/>
      <c r="C50" s="36"/>
      <c r="D50" s="36"/>
      <c r="E50" s="363" t="str">
        <f>E9</f>
        <v>01 - SO01 Gravitační kanalizace, vč.objektů</v>
      </c>
      <c r="F50" s="396"/>
      <c r="G50" s="396"/>
      <c r="H50" s="396"/>
      <c r="I50" s="115"/>
      <c r="J50" s="36"/>
      <c r="K50" s="36"/>
      <c r="L50" s="39"/>
    </row>
    <row r="51" spans="2:47" s="1" customFormat="1" ht="6.95" customHeight="1">
      <c r="B51" s="35"/>
      <c r="C51" s="36"/>
      <c r="D51" s="36"/>
      <c r="E51" s="36"/>
      <c r="F51" s="36"/>
      <c r="G51" s="36"/>
      <c r="H51" s="36"/>
      <c r="I51" s="115"/>
      <c r="J51" s="36"/>
      <c r="K51" s="36"/>
      <c r="L51" s="39"/>
    </row>
    <row r="52" spans="2:47" s="1" customFormat="1" ht="12" customHeight="1">
      <c r="B52" s="35"/>
      <c r="C52" s="30" t="s">
        <v>23</v>
      </c>
      <c r="D52" s="36"/>
      <c r="E52" s="36"/>
      <c r="F52" s="28" t="str">
        <f>F12</f>
        <v>Pěnčín</v>
      </c>
      <c r="G52" s="36"/>
      <c r="H52" s="36"/>
      <c r="I52" s="116" t="s">
        <v>25</v>
      </c>
      <c r="J52" s="59" t="str">
        <f>IF(J12="","",J12)</f>
        <v>26. 4. 2019</v>
      </c>
      <c r="K52" s="36"/>
      <c r="L52" s="39"/>
    </row>
    <row r="53" spans="2:47" s="1" customFormat="1" ht="6.95" customHeight="1">
      <c r="B53" s="35"/>
      <c r="C53" s="36"/>
      <c r="D53" s="36"/>
      <c r="E53" s="36"/>
      <c r="F53" s="36"/>
      <c r="G53" s="36"/>
      <c r="H53" s="36"/>
      <c r="I53" s="115"/>
      <c r="J53" s="36"/>
      <c r="K53" s="36"/>
      <c r="L53" s="39"/>
    </row>
    <row r="54" spans="2:47" s="1" customFormat="1" ht="15.2" customHeight="1">
      <c r="B54" s="35"/>
      <c r="C54" s="30" t="s">
        <v>27</v>
      </c>
      <c r="D54" s="36"/>
      <c r="E54" s="36"/>
      <c r="F54" s="28" t="str">
        <f>E15</f>
        <v>Kanalizace ČOV svazek obcí Pěnčín - Laškov</v>
      </c>
      <c r="G54" s="36"/>
      <c r="H54" s="36"/>
      <c r="I54" s="116" t="s">
        <v>33</v>
      </c>
      <c r="J54" s="33" t="str">
        <f>E21</f>
        <v>PROVOD s.r.o.</v>
      </c>
      <c r="K54" s="36"/>
      <c r="L54" s="39"/>
    </row>
    <row r="55" spans="2:47" s="1" customFormat="1" ht="15.2" customHeight="1">
      <c r="B55" s="35"/>
      <c r="C55" s="30" t="s">
        <v>31</v>
      </c>
      <c r="D55" s="36"/>
      <c r="E55" s="36"/>
      <c r="F55" s="28" t="str">
        <f>IF(E18="","",E18)</f>
        <v>Vyplň údaj</v>
      </c>
      <c r="G55" s="36"/>
      <c r="H55" s="36"/>
      <c r="I55" s="116" t="s">
        <v>36</v>
      </c>
      <c r="J55" s="33" t="str">
        <f>E24</f>
        <v>Martin Růžička</v>
      </c>
      <c r="K55" s="36"/>
      <c r="L55" s="39"/>
    </row>
    <row r="56" spans="2:47" s="1" customFormat="1" ht="10.35" customHeight="1">
      <c r="B56" s="35"/>
      <c r="C56" s="36"/>
      <c r="D56" s="36"/>
      <c r="E56" s="36"/>
      <c r="F56" s="36"/>
      <c r="G56" s="36"/>
      <c r="H56" s="36"/>
      <c r="I56" s="115"/>
      <c r="J56" s="36"/>
      <c r="K56" s="36"/>
      <c r="L56" s="39"/>
    </row>
    <row r="57" spans="2:47" s="1" customFormat="1" ht="29.25" customHeight="1">
      <c r="B57" s="35"/>
      <c r="C57" s="142" t="s">
        <v>122</v>
      </c>
      <c r="D57" s="143"/>
      <c r="E57" s="143"/>
      <c r="F57" s="143"/>
      <c r="G57" s="143"/>
      <c r="H57" s="143"/>
      <c r="I57" s="144"/>
      <c r="J57" s="145" t="s">
        <v>123</v>
      </c>
      <c r="K57" s="143"/>
      <c r="L57" s="39"/>
    </row>
    <row r="58" spans="2:47" s="1" customFormat="1" ht="10.35" customHeight="1">
      <c r="B58" s="35"/>
      <c r="C58" s="36"/>
      <c r="D58" s="36"/>
      <c r="E58" s="36"/>
      <c r="F58" s="36"/>
      <c r="G58" s="36"/>
      <c r="H58" s="36"/>
      <c r="I58" s="115"/>
      <c r="J58" s="36"/>
      <c r="K58" s="36"/>
      <c r="L58" s="39"/>
    </row>
    <row r="59" spans="2:47" s="1" customFormat="1" ht="22.9" customHeight="1">
      <c r="B59" s="35"/>
      <c r="C59" s="146" t="s">
        <v>72</v>
      </c>
      <c r="D59" s="36"/>
      <c r="E59" s="36"/>
      <c r="F59" s="36"/>
      <c r="G59" s="36"/>
      <c r="H59" s="36"/>
      <c r="I59" s="115"/>
      <c r="J59" s="77">
        <f>J98</f>
        <v>0</v>
      </c>
      <c r="K59" s="36"/>
      <c r="L59" s="39"/>
      <c r="AU59" s="18" t="s">
        <v>124</v>
      </c>
    </row>
    <row r="60" spans="2:47" s="8" customFormat="1" ht="24.95" customHeight="1">
      <c r="B60" s="147"/>
      <c r="C60" s="148"/>
      <c r="D60" s="149" t="s">
        <v>125</v>
      </c>
      <c r="E60" s="150"/>
      <c r="F60" s="150"/>
      <c r="G60" s="150"/>
      <c r="H60" s="150"/>
      <c r="I60" s="151"/>
      <c r="J60" s="152">
        <f>J99</f>
        <v>0</v>
      </c>
      <c r="K60" s="148"/>
      <c r="L60" s="153"/>
    </row>
    <row r="61" spans="2:47" s="9" customFormat="1" ht="19.899999999999999" customHeight="1">
      <c r="B61" s="154"/>
      <c r="C61" s="97"/>
      <c r="D61" s="155" t="s">
        <v>126</v>
      </c>
      <c r="E61" s="156"/>
      <c r="F61" s="156"/>
      <c r="G61" s="156"/>
      <c r="H61" s="156"/>
      <c r="I61" s="157"/>
      <c r="J61" s="158">
        <f>J100</f>
        <v>0</v>
      </c>
      <c r="K61" s="97"/>
      <c r="L61" s="159"/>
    </row>
    <row r="62" spans="2:47" s="9" customFormat="1" ht="19.899999999999999" customHeight="1">
      <c r="B62" s="154"/>
      <c r="C62" s="97"/>
      <c r="D62" s="155" t="s">
        <v>127</v>
      </c>
      <c r="E62" s="156"/>
      <c r="F62" s="156"/>
      <c r="G62" s="156"/>
      <c r="H62" s="156"/>
      <c r="I62" s="157"/>
      <c r="J62" s="158">
        <f>J109</f>
        <v>0</v>
      </c>
      <c r="K62" s="97"/>
      <c r="L62" s="159"/>
    </row>
    <row r="63" spans="2:47" s="9" customFormat="1" ht="19.899999999999999" customHeight="1">
      <c r="B63" s="154"/>
      <c r="C63" s="97"/>
      <c r="D63" s="155" t="s">
        <v>128</v>
      </c>
      <c r="E63" s="156"/>
      <c r="F63" s="156"/>
      <c r="G63" s="156"/>
      <c r="H63" s="156"/>
      <c r="I63" s="157"/>
      <c r="J63" s="158">
        <f>J756</f>
        <v>0</v>
      </c>
      <c r="K63" s="97"/>
      <c r="L63" s="159"/>
    </row>
    <row r="64" spans="2:47" s="9" customFormat="1" ht="19.899999999999999" customHeight="1">
      <c r="B64" s="154"/>
      <c r="C64" s="97"/>
      <c r="D64" s="155" t="s">
        <v>129</v>
      </c>
      <c r="E64" s="156"/>
      <c r="F64" s="156"/>
      <c r="G64" s="156"/>
      <c r="H64" s="156"/>
      <c r="I64" s="157"/>
      <c r="J64" s="158">
        <f>J891</f>
        <v>0</v>
      </c>
      <c r="K64" s="97"/>
      <c r="L64" s="159"/>
    </row>
    <row r="65" spans="2:12" s="9" customFormat="1" ht="14.85" customHeight="1">
      <c r="B65" s="154"/>
      <c r="C65" s="97"/>
      <c r="D65" s="155" t="s">
        <v>130</v>
      </c>
      <c r="E65" s="156"/>
      <c r="F65" s="156"/>
      <c r="G65" s="156"/>
      <c r="H65" s="156"/>
      <c r="I65" s="157"/>
      <c r="J65" s="158">
        <f>J894</f>
        <v>0</v>
      </c>
      <c r="K65" s="97"/>
      <c r="L65" s="159"/>
    </row>
    <row r="66" spans="2:12" s="9" customFormat="1" ht="14.85" customHeight="1">
      <c r="B66" s="154"/>
      <c r="C66" s="97"/>
      <c r="D66" s="155" t="s">
        <v>131</v>
      </c>
      <c r="E66" s="156"/>
      <c r="F66" s="156"/>
      <c r="G66" s="156"/>
      <c r="H66" s="156"/>
      <c r="I66" s="157"/>
      <c r="J66" s="158">
        <f>J924</f>
        <v>0</v>
      </c>
      <c r="K66" s="97"/>
      <c r="L66" s="159"/>
    </row>
    <row r="67" spans="2:12" s="9" customFormat="1" ht="14.85" customHeight="1">
      <c r="B67" s="154"/>
      <c r="C67" s="97"/>
      <c r="D67" s="155" t="s">
        <v>132</v>
      </c>
      <c r="E67" s="156"/>
      <c r="F67" s="156"/>
      <c r="G67" s="156"/>
      <c r="H67" s="156"/>
      <c r="I67" s="157"/>
      <c r="J67" s="158">
        <f>J1177</f>
        <v>0</v>
      </c>
      <c r="K67" s="97"/>
      <c r="L67" s="159"/>
    </row>
    <row r="68" spans="2:12" s="9" customFormat="1" ht="14.85" customHeight="1">
      <c r="B68" s="154"/>
      <c r="C68" s="97"/>
      <c r="D68" s="155" t="s">
        <v>133</v>
      </c>
      <c r="E68" s="156"/>
      <c r="F68" s="156"/>
      <c r="G68" s="156"/>
      <c r="H68" s="156"/>
      <c r="I68" s="157"/>
      <c r="J68" s="158">
        <f>J1186</f>
        <v>0</v>
      </c>
      <c r="K68" s="97"/>
      <c r="L68" s="159"/>
    </row>
    <row r="69" spans="2:12" s="9" customFormat="1" ht="19.899999999999999" customHeight="1">
      <c r="B69" s="154"/>
      <c r="C69" s="97"/>
      <c r="D69" s="155" t="s">
        <v>134</v>
      </c>
      <c r="E69" s="156"/>
      <c r="F69" s="156"/>
      <c r="G69" s="156"/>
      <c r="H69" s="156"/>
      <c r="I69" s="157"/>
      <c r="J69" s="158">
        <f>J1210</f>
        <v>0</v>
      </c>
      <c r="K69" s="97"/>
      <c r="L69" s="159"/>
    </row>
    <row r="70" spans="2:12" s="9" customFormat="1" ht="19.899999999999999" customHeight="1">
      <c r="B70" s="154"/>
      <c r="C70" s="97"/>
      <c r="D70" s="155" t="s">
        <v>135</v>
      </c>
      <c r="E70" s="156"/>
      <c r="F70" s="156"/>
      <c r="G70" s="156"/>
      <c r="H70" s="156"/>
      <c r="I70" s="157"/>
      <c r="J70" s="158">
        <f>J1213</f>
        <v>0</v>
      </c>
      <c r="K70" s="97"/>
      <c r="L70" s="159"/>
    </row>
    <row r="71" spans="2:12" s="9" customFormat="1" ht="14.85" customHeight="1">
      <c r="B71" s="154"/>
      <c r="C71" s="97"/>
      <c r="D71" s="155" t="s">
        <v>136</v>
      </c>
      <c r="E71" s="156"/>
      <c r="F71" s="156"/>
      <c r="G71" s="156"/>
      <c r="H71" s="156"/>
      <c r="I71" s="157"/>
      <c r="J71" s="158">
        <f>J1214</f>
        <v>0</v>
      </c>
      <c r="K71" s="97"/>
      <c r="L71" s="159"/>
    </row>
    <row r="72" spans="2:12" s="9" customFormat="1" ht="14.85" customHeight="1">
      <c r="B72" s="154"/>
      <c r="C72" s="97"/>
      <c r="D72" s="155" t="s">
        <v>137</v>
      </c>
      <c r="E72" s="156"/>
      <c r="F72" s="156"/>
      <c r="G72" s="156"/>
      <c r="H72" s="156"/>
      <c r="I72" s="157"/>
      <c r="J72" s="158">
        <f>J1233</f>
        <v>0</v>
      </c>
      <c r="K72" s="97"/>
      <c r="L72" s="159"/>
    </row>
    <row r="73" spans="2:12" s="9" customFormat="1" ht="14.85" customHeight="1">
      <c r="B73" s="154"/>
      <c r="C73" s="97"/>
      <c r="D73" s="155" t="s">
        <v>138</v>
      </c>
      <c r="E73" s="156"/>
      <c r="F73" s="156"/>
      <c r="G73" s="156"/>
      <c r="H73" s="156"/>
      <c r="I73" s="157"/>
      <c r="J73" s="158">
        <f>J1330</f>
        <v>0</v>
      </c>
      <c r="K73" s="97"/>
      <c r="L73" s="159"/>
    </row>
    <row r="74" spans="2:12" s="9" customFormat="1" ht="19.899999999999999" customHeight="1">
      <c r="B74" s="154"/>
      <c r="C74" s="97"/>
      <c r="D74" s="155" t="s">
        <v>139</v>
      </c>
      <c r="E74" s="156"/>
      <c r="F74" s="156"/>
      <c r="G74" s="156"/>
      <c r="H74" s="156"/>
      <c r="I74" s="157"/>
      <c r="J74" s="158">
        <f>J1448</f>
        <v>0</v>
      </c>
      <c r="K74" s="97"/>
      <c r="L74" s="159"/>
    </row>
    <row r="75" spans="2:12" s="9" customFormat="1" ht="14.85" customHeight="1">
      <c r="B75" s="154"/>
      <c r="C75" s="97"/>
      <c r="D75" s="155" t="s">
        <v>140</v>
      </c>
      <c r="E75" s="156"/>
      <c r="F75" s="156"/>
      <c r="G75" s="156"/>
      <c r="H75" s="156"/>
      <c r="I75" s="157"/>
      <c r="J75" s="158">
        <f>J1449</f>
        <v>0</v>
      </c>
      <c r="K75" s="97"/>
      <c r="L75" s="159"/>
    </row>
    <row r="76" spans="2:12" s="9" customFormat="1" ht="14.85" customHeight="1">
      <c r="B76" s="154"/>
      <c r="C76" s="97"/>
      <c r="D76" s="155" t="s">
        <v>141</v>
      </c>
      <c r="E76" s="156"/>
      <c r="F76" s="156"/>
      <c r="G76" s="156"/>
      <c r="H76" s="156"/>
      <c r="I76" s="157"/>
      <c r="J76" s="158">
        <f>J1537</f>
        <v>0</v>
      </c>
      <c r="K76" s="97"/>
      <c r="L76" s="159"/>
    </row>
    <row r="77" spans="2:12" s="9" customFormat="1" ht="19.899999999999999" customHeight="1">
      <c r="B77" s="154"/>
      <c r="C77" s="97"/>
      <c r="D77" s="155" t="s">
        <v>142</v>
      </c>
      <c r="E77" s="156"/>
      <c r="F77" s="156"/>
      <c r="G77" s="156"/>
      <c r="H77" s="156"/>
      <c r="I77" s="157"/>
      <c r="J77" s="158">
        <f>J1574</f>
        <v>0</v>
      </c>
      <c r="K77" s="97"/>
      <c r="L77" s="159"/>
    </row>
    <row r="78" spans="2:12" s="9" customFormat="1" ht="19.899999999999999" customHeight="1">
      <c r="B78" s="154"/>
      <c r="C78" s="97"/>
      <c r="D78" s="155" t="s">
        <v>143</v>
      </c>
      <c r="E78" s="156"/>
      <c r="F78" s="156"/>
      <c r="G78" s="156"/>
      <c r="H78" s="156"/>
      <c r="I78" s="157"/>
      <c r="J78" s="158">
        <f>J1598</f>
        <v>0</v>
      </c>
      <c r="K78" s="97"/>
      <c r="L78" s="159"/>
    </row>
    <row r="79" spans="2:12" s="1" customFormat="1" ht="21.75" customHeight="1">
      <c r="B79" s="35"/>
      <c r="C79" s="36"/>
      <c r="D79" s="36"/>
      <c r="E79" s="36"/>
      <c r="F79" s="36"/>
      <c r="G79" s="36"/>
      <c r="H79" s="36"/>
      <c r="I79" s="115"/>
      <c r="J79" s="36"/>
      <c r="K79" s="36"/>
      <c r="L79" s="39"/>
    </row>
    <row r="80" spans="2:12" s="1" customFormat="1" ht="6.95" customHeight="1">
      <c r="B80" s="47"/>
      <c r="C80" s="48"/>
      <c r="D80" s="48"/>
      <c r="E80" s="48"/>
      <c r="F80" s="48"/>
      <c r="G80" s="48"/>
      <c r="H80" s="48"/>
      <c r="I80" s="138"/>
      <c r="J80" s="48"/>
      <c r="K80" s="48"/>
      <c r="L80" s="39"/>
    </row>
    <row r="84" spans="2:12" s="1" customFormat="1" ht="6.95" customHeight="1">
      <c r="B84" s="49"/>
      <c r="C84" s="50"/>
      <c r="D84" s="50"/>
      <c r="E84" s="50"/>
      <c r="F84" s="50"/>
      <c r="G84" s="50"/>
      <c r="H84" s="50"/>
      <c r="I84" s="141"/>
      <c r="J84" s="50"/>
      <c r="K84" s="50"/>
      <c r="L84" s="39"/>
    </row>
    <row r="85" spans="2:12" s="1" customFormat="1" ht="24.95" customHeight="1">
      <c r="B85" s="35"/>
      <c r="C85" s="24" t="s">
        <v>144</v>
      </c>
      <c r="D85" s="36"/>
      <c r="E85" s="36"/>
      <c r="F85" s="36"/>
      <c r="G85" s="36"/>
      <c r="H85" s="36"/>
      <c r="I85" s="115"/>
      <c r="J85" s="36"/>
      <c r="K85" s="36"/>
      <c r="L85" s="39"/>
    </row>
    <row r="86" spans="2:12" s="1" customFormat="1" ht="6.95" customHeight="1">
      <c r="B86" s="35"/>
      <c r="C86" s="36"/>
      <c r="D86" s="36"/>
      <c r="E86" s="36"/>
      <c r="F86" s="36"/>
      <c r="G86" s="36"/>
      <c r="H86" s="36"/>
      <c r="I86" s="115"/>
      <c r="J86" s="36"/>
      <c r="K86" s="36"/>
      <c r="L86" s="39"/>
    </row>
    <row r="87" spans="2:12" s="1" customFormat="1" ht="12" customHeight="1">
      <c r="B87" s="35"/>
      <c r="C87" s="30" t="s">
        <v>16</v>
      </c>
      <c r="D87" s="36"/>
      <c r="E87" s="36"/>
      <c r="F87" s="36"/>
      <c r="G87" s="36"/>
      <c r="H87" s="36"/>
      <c r="I87" s="115"/>
      <c r="J87" s="36"/>
      <c r="K87" s="36"/>
      <c r="L87" s="39"/>
    </row>
    <row r="88" spans="2:12" s="1" customFormat="1" ht="16.5" customHeight="1">
      <c r="B88" s="35"/>
      <c r="C88" s="36"/>
      <c r="D88" s="36"/>
      <c r="E88" s="394" t="str">
        <f>E7</f>
        <v>Obec Pěnčín - stoková síť</v>
      </c>
      <c r="F88" s="395"/>
      <c r="G88" s="395"/>
      <c r="H88" s="395"/>
      <c r="I88" s="115"/>
      <c r="J88" s="36"/>
      <c r="K88" s="36"/>
      <c r="L88" s="39"/>
    </row>
    <row r="89" spans="2:12" s="1" customFormat="1" ht="12" customHeight="1">
      <c r="B89" s="35"/>
      <c r="C89" s="30" t="s">
        <v>119</v>
      </c>
      <c r="D89" s="36"/>
      <c r="E89" s="36"/>
      <c r="F89" s="36"/>
      <c r="G89" s="36"/>
      <c r="H89" s="36"/>
      <c r="I89" s="115"/>
      <c r="J89" s="36"/>
      <c r="K89" s="36"/>
      <c r="L89" s="39"/>
    </row>
    <row r="90" spans="2:12" s="1" customFormat="1" ht="16.5" customHeight="1">
      <c r="B90" s="35"/>
      <c r="C90" s="36"/>
      <c r="D90" s="36"/>
      <c r="E90" s="363" t="str">
        <f>E9</f>
        <v>01 - SO01 Gravitační kanalizace, vč.objektů</v>
      </c>
      <c r="F90" s="396"/>
      <c r="G90" s="396"/>
      <c r="H90" s="396"/>
      <c r="I90" s="115"/>
      <c r="J90" s="36"/>
      <c r="K90" s="36"/>
      <c r="L90" s="39"/>
    </row>
    <row r="91" spans="2:12" s="1" customFormat="1" ht="6.95" customHeight="1">
      <c r="B91" s="35"/>
      <c r="C91" s="36"/>
      <c r="D91" s="36"/>
      <c r="E91" s="36"/>
      <c r="F91" s="36"/>
      <c r="G91" s="36"/>
      <c r="H91" s="36"/>
      <c r="I91" s="115"/>
      <c r="J91" s="36"/>
      <c r="K91" s="36"/>
      <c r="L91" s="39"/>
    </row>
    <row r="92" spans="2:12" s="1" customFormat="1" ht="12" customHeight="1">
      <c r="B92" s="35"/>
      <c r="C92" s="30" t="s">
        <v>23</v>
      </c>
      <c r="D92" s="36"/>
      <c r="E92" s="36"/>
      <c r="F92" s="28" t="str">
        <f>F12</f>
        <v>Pěnčín</v>
      </c>
      <c r="G92" s="36"/>
      <c r="H92" s="36"/>
      <c r="I92" s="116" t="s">
        <v>25</v>
      </c>
      <c r="J92" s="59" t="str">
        <f>IF(J12="","",J12)</f>
        <v>26. 4. 2019</v>
      </c>
      <c r="K92" s="36"/>
      <c r="L92" s="39"/>
    </row>
    <row r="93" spans="2:12" s="1" customFormat="1" ht="6.95" customHeight="1">
      <c r="B93" s="35"/>
      <c r="C93" s="36"/>
      <c r="D93" s="36"/>
      <c r="E93" s="36"/>
      <c r="F93" s="36"/>
      <c r="G93" s="36"/>
      <c r="H93" s="36"/>
      <c r="I93" s="115"/>
      <c r="J93" s="36"/>
      <c r="K93" s="36"/>
      <c r="L93" s="39"/>
    </row>
    <row r="94" spans="2:12" s="1" customFormat="1" ht="15.2" customHeight="1">
      <c r="B94" s="35"/>
      <c r="C94" s="30" t="s">
        <v>27</v>
      </c>
      <c r="D94" s="36"/>
      <c r="E94" s="36"/>
      <c r="F94" s="28" t="str">
        <f>E15</f>
        <v>Kanalizace ČOV svazek obcí Pěnčín - Laškov</v>
      </c>
      <c r="G94" s="36"/>
      <c r="H94" s="36"/>
      <c r="I94" s="116" t="s">
        <v>33</v>
      </c>
      <c r="J94" s="33" t="str">
        <f>E21</f>
        <v>PROVOD s.r.o.</v>
      </c>
      <c r="K94" s="36"/>
      <c r="L94" s="39"/>
    </row>
    <row r="95" spans="2:12" s="1" customFormat="1" ht="15.2" customHeight="1">
      <c r="B95" s="35"/>
      <c r="C95" s="30" t="s">
        <v>31</v>
      </c>
      <c r="D95" s="36"/>
      <c r="E95" s="36"/>
      <c r="F95" s="28" t="str">
        <f>IF(E18="","",E18)</f>
        <v>Vyplň údaj</v>
      </c>
      <c r="G95" s="36"/>
      <c r="H95" s="36"/>
      <c r="I95" s="116" t="s">
        <v>36</v>
      </c>
      <c r="J95" s="33" t="str">
        <f>E24</f>
        <v>Martin Růžička</v>
      </c>
      <c r="K95" s="36"/>
      <c r="L95" s="39"/>
    </row>
    <row r="96" spans="2:12" s="1" customFormat="1" ht="10.35" customHeight="1">
      <c r="B96" s="35"/>
      <c r="C96" s="36"/>
      <c r="D96" s="36"/>
      <c r="E96" s="36"/>
      <c r="F96" s="36"/>
      <c r="G96" s="36"/>
      <c r="H96" s="36"/>
      <c r="I96" s="115"/>
      <c r="J96" s="36"/>
      <c r="K96" s="36"/>
      <c r="L96" s="39"/>
    </row>
    <row r="97" spans="2:65" s="10" customFormat="1" ht="29.25" customHeight="1">
      <c r="B97" s="160"/>
      <c r="C97" s="161" t="s">
        <v>145</v>
      </c>
      <c r="D97" s="162" t="s">
        <v>59</v>
      </c>
      <c r="E97" s="162" t="s">
        <v>55</v>
      </c>
      <c r="F97" s="162" t="s">
        <v>56</v>
      </c>
      <c r="G97" s="162" t="s">
        <v>146</v>
      </c>
      <c r="H97" s="162" t="s">
        <v>147</v>
      </c>
      <c r="I97" s="163" t="s">
        <v>148</v>
      </c>
      <c r="J97" s="162" t="s">
        <v>123</v>
      </c>
      <c r="K97" s="164" t="s">
        <v>149</v>
      </c>
      <c r="L97" s="165"/>
      <c r="M97" s="68" t="s">
        <v>20</v>
      </c>
      <c r="N97" s="69" t="s">
        <v>44</v>
      </c>
      <c r="O97" s="69" t="s">
        <v>150</v>
      </c>
      <c r="P97" s="69" t="s">
        <v>151</v>
      </c>
      <c r="Q97" s="69" t="s">
        <v>152</v>
      </c>
      <c r="R97" s="69" t="s">
        <v>153</v>
      </c>
      <c r="S97" s="69" t="s">
        <v>154</v>
      </c>
      <c r="T97" s="70" t="s">
        <v>155</v>
      </c>
    </row>
    <row r="98" spans="2:65" s="1" customFormat="1" ht="22.9" customHeight="1">
      <c r="B98" s="35"/>
      <c r="C98" s="75" t="s">
        <v>156</v>
      </c>
      <c r="D98" s="36"/>
      <c r="E98" s="36"/>
      <c r="F98" s="36"/>
      <c r="G98" s="36"/>
      <c r="H98" s="36"/>
      <c r="I98" s="115"/>
      <c r="J98" s="166">
        <f>BK98</f>
        <v>0</v>
      </c>
      <c r="K98" s="36"/>
      <c r="L98" s="39"/>
      <c r="M98" s="71"/>
      <c r="N98" s="72"/>
      <c r="O98" s="72"/>
      <c r="P98" s="167">
        <f>P99</f>
        <v>0</v>
      </c>
      <c r="Q98" s="72"/>
      <c r="R98" s="167">
        <f>R99</f>
        <v>9444.4691065199986</v>
      </c>
      <c r="S98" s="72"/>
      <c r="T98" s="168">
        <f>T99</f>
        <v>8563.6116000000002</v>
      </c>
      <c r="AT98" s="18" t="s">
        <v>73</v>
      </c>
      <c r="AU98" s="18" t="s">
        <v>124</v>
      </c>
      <c r="BK98" s="169">
        <f>BK99</f>
        <v>0</v>
      </c>
    </row>
    <row r="99" spans="2:65" s="11" customFormat="1" ht="25.9" customHeight="1">
      <c r="B99" s="170"/>
      <c r="C99" s="171"/>
      <c r="D99" s="172" t="s">
        <v>73</v>
      </c>
      <c r="E99" s="173" t="s">
        <v>157</v>
      </c>
      <c r="F99" s="173" t="s">
        <v>158</v>
      </c>
      <c r="G99" s="171"/>
      <c r="H99" s="171"/>
      <c r="I99" s="174"/>
      <c r="J99" s="175">
        <f>BK99</f>
        <v>0</v>
      </c>
      <c r="K99" s="171"/>
      <c r="L99" s="176"/>
      <c r="M99" s="177"/>
      <c r="N99" s="178"/>
      <c r="O99" s="178"/>
      <c r="P99" s="179">
        <f>P100+P109+P756+P891+P1210+P1213+P1448+P1574+P1598</f>
        <v>0</v>
      </c>
      <c r="Q99" s="178"/>
      <c r="R99" s="179">
        <f>R100+R109+R756+R891+R1210+R1213+R1448+R1574+R1598</f>
        <v>9444.4691065199986</v>
      </c>
      <c r="S99" s="178"/>
      <c r="T99" s="180">
        <f>T100+T109+T756+T891+T1210+T1213+T1448+T1574+T1598</f>
        <v>8563.6116000000002</v>
      </c>
      <c r="AR99" s="181" t="s">
        <v>22</v>
      </c>
      <c r="AT99" s="182" t="s">
        <v>73</v>
      </c>
      <c r="AU99" s="182" t="s">
        <v>74</v>
      </c>
      <c r="AY99" s="181" t="s">
        <v>159</v>
      </c>
      <c r="BK99" s="183">
        <f>BK100+BK109+BK756+BK891+BK1210+BK1213+BK1448+BK1574+BK1598</f>
        <v>0</v>
      </c>
    </row>
    <row r="100" spans="2:65" s="11" customFormat="1" ht="22.9" customHeight="1">
      <c r="B100" s="170"/>
      <c r="C100" s="171"/>
      <c r="D100" s="172" t="s">
        <v>73</v>
      </c>
      <c r="E100" s="184" t="s">
        <v>160</v>
      </c>
      <c r="F100" s="184" t="s">
        <v>161</v>
      </c>
      <c r="G100" s="171"/>
      <c r="H100" s="171"/>
      <c r="I100" s="174"/>
      <c r="J100" s="185">
        <f>BK100</f>
        <v>0</v>
      </c>
      <c r="K100" s="171"/>
      <c r="L100" s="176"/>
      <c r="M100" s="177"/>
      <c r="N100" s="178"/>
      <c r="O100" s="178"/>
      <c r="P100" s="179">
        <f>SUM(P101:P108)</f>
        <v>0</v>
      </c>
      <c r="Q100" s="178"/>
      <c r="R100" s="179">
        <f>SUM(R101:R108)</f>
        <v>0</v>
      </c>
      <c r="S100" s="178"/>
      <c r="T100" s="180">
        <f>SUM(T101:T108)</f>
        <v>0</v>
      </c>
      <c r="AR100" s="181" t="s">
        <v>22</v>
      </c>
      <c r="AT100" s="182" t="s">
        <v>73</v>
      </c>
      <c r="AU100" s="182" t="s">
        <v>22</v>
      </c>
      <c r="AY100" s="181" t="s">
        <v>159</v>
      </c>
      <c r="BK100" s="183">
        <f>SUM(BK101:BK108)</f>
        <v>0</v>
      </c>
    </row>
    <row r="101" spans="2:65" s="1" customFormat="1" ht="16.5" customHeight="1">
      <c r="B101" s="35"/>
      <c r="C101" s="186" t="s">
        <v>22</v>
      </c>
      <c r="D101" s="186" t="s">
        <v>162</v>
      </c>
      <c r="E101" s="187" t="s">
        <v>79</v>
      </c>
      <c r="F101" s="188" t="s">
        <v>163</v>
      </c>
      <c r="G101" s="189" t="s">
        <v>20</v>
      </c>
      <c r="H101" s="190">
        <v>0</v>
      </c>
      <c r="I101" s="191"/>
      <c r="J101" s="192">
        <f>ROUND(I101*H101,2)</f>
        <v>0</v>
      </c>
      <c r="K101" s="188" t="s">
        <v>20</v>
      </c>
      <c r="L101" s="39"/>
      <c r="M101" s="193" t="s">
        <v>20</v>
      </c>
      <c r="N101" s="194" t="s">
        <v>45</v>
      </c>
      <c r="O101" s="64"/>
      <c r="P101" s="195">
        <f>O101*H101</f>
        <v>0</v>
      </c>
      <c r="Q101" s="195">
        <v>0</v>
      </c>
      <c r="R101" s="195">
        <f>Q101*H101</f>
        <v>0</v>
      </c>
      <c r="S101" s="195">
        <v>0</v>
      </c>
      <c r="T101" s="196">
        <f>S101*H101</f>
        <v>0</v>
      </c>
      <c r="AR101" s="197" t="s">
        <v>164</v>
      </c>
      <c r="AT101" s="197" t="s">
        <v>162</v>
      </c>
      <c r="AU101" s="197" t="s">
        <v>84</v>
      </c>
      <c r="AY101" s="18" t="s">
        <v>159</v>
      </c>
      <c r="BE101" s="198">
        <f>IF(N101="základní",J101,0)</f>
        <v>0</v>
      </c>
      <c r="BF101" s="198">
        <f>IF(N101="snížená",J101,0)</f>
        <v>0</v>
      </c>
      <c r="BG101" s="198">
        <f>IF(N101="zákl. přenesená",J101,0)</f>
        <v>0</v>
      </c>
      <c r="BH101" s="198">
        <f>IF(N101="sníž. přenesená",J101,0)</f>
        <v>0</v>
      </c>
      <c r="BI101" s="198">
        <f>IF(N101="nulová",J101,0)</f>
        <v>0</v>
      </c>
      <c r="BJ101" s="18" t="s">
        <v>22</v>
      </c>
      <c r="BK101" s="198">
        <f>ROUND(I101*H101,2)</f>
        <v>0</v>
      </c>
      <c r="BL101" s="18" t="s">
        <v>164</v>
      </c>
      <c r="BM101" s="197" t="s">
        <v>165</v>
      </c>
    </row>
    <row r="102" spans="2:65" s="1" customFormat="1" ht="19.5">
      <c r="B102" s="35"/>
      <c r="C102" s="36"/>
      <c r="D102" s="199" t="s">
        <v>166</v>
      </c>
      <c r="E102" s="36"/>
      <c r="F102" s="200" t="s">
        <v>167</v>
      </c>
      <c r="G102" s="36"/>
      <c r="H102" s="36"/>
      <c r="I102" s="115"/>
      <c r="J102" s="36"/>
      <c r="K102" s="36"/>
      <c r="L102" s="39"/>
      <c r="M102" s="201"/>
      <c r="N102" s="64"/>
      <c r="O102" s="64"/>
      <c r="P102" s="64"/>
      <c r="Q102" s="64"/>
      <c r="R102" s="64"/>
      <c r="S102" s="64"/>
      <c r="T102" s="65"/>
      <c r="AT102" s="18" t="s">
        <v>166</v>
      </c>
      <c r="AU102" s="18" t="s">
        <v>84</v>
      </c>
    </row>
    <row r="103" spans="2:65" s="1" customFormat="1" ht="16.5" customHeight="1">
      <c r="B103" s="35"/>
      <c r="C103" s="186" t="s">
        <v>84</v>
      </c>
      <c r="D103" s="186" t="s">
        <v>162</v>
      </c>
      <c r="E103" s="187" t="s">
        <v>85</v>
      </c>
      <c r="F103" s="188" t="s">
        <v>168</v>
      </c>
      <c r="G103" s="189" t="s">
        <v>20</v>
      </c>
      <c r="H103" s="190">
        <v>0</v>
      </c>
      <c r="I103" s="191"/>
      <c r="J103" s="192">
        <f>ROUND(I103*H103,2)</f>
        <v>0</v>
      </c>
      <c r="K103" s="188" t="s">
        <v>20</v>
      </c>
      <c r="L103" s="39"/>
      <c r="M103" s="193" t="s">
        <v>20</v>
      </c>
      <c r="N103" s="194" t="s">
        <v>45</v>
      </c>
      <c r="O103" s="64"/>
      <c r="P103" s="195">
        <f>O103*H103</f>
        <v>0</v>
      </c>
      <c r="Q103" s="195">
        <v>0</v>
      </c>
      <c r="R103" s="195">
        <f>Q103*H103</f>
        <v>0</v>
      </c>
      <c r="S103" s="195">
        <v>0</v>
      </c>
      <c r="T103" s="196">
        <f>S103*H103</f>
        <v>0</v>
      </c>
      <c r="AR103" s="197" t="s">
        <v>164</v>
      </c>
      <c r="AT103" s="197" t="s">
        <v>162</v>
      </c>
      <c r="AU103" s="197" t="s">
        <v>84</v>
      </c>
      <c r="AY103" s="18" t="s">
        <v>159</v>
      </c>
      <c r="BE103" s="198">
        <f>IF(N103="základní",J103,0)</f>
        <v>0</v>
      </c>
      <c r="BF103" s="198">
        <f>IF(N103="snížená",J103,0)</f>
        <v>0</v>
      </c>
      <c r="BG103" s="198">
        <f>IF(N103="zákl. přenesená",J103,0)</f>
        <v>0</v>
      </c>
      <c r="BH103" s="198">
        <f>IF(N103="sníž. přenesená",J103,0)</f>
        <v>0</v>
      </c>
      <c r="BI103" s="198">
        <f>IF(N103="nulová",J103,0)</f>
        <v>0</v>
      </c>
      <c r="BJ103" s="18" t="s">
        <v>22</v>
      </c>
      <c r="BK103" s="198">
        <f>ROUND(I103*H103,2)</f>
        <v>0</v>
      </c>
      <c r="BL103" s="18" t="s">
        <v>164</v>
      </c>
      <c r="BM103" s="197" t="s">
        <v>169</v>
      </c>
    </row>
    <row r="104" spans="2:65" s="1" customFormat="1" ht="29.25">
      <c r="B104" s="35"/>
      <c r="C104" s="36"/>
      <c r="D104" s="199" t="s">
        <v>166</v>
      </c>
      <c r="E104" s="36"/>
      <c r="F104" s="200" t="s">
        <v>170</v>
      </c>
      <c r="G104" s="36"/>
      <c r="H104" s="36"/>
      <c r="I104" s="115"/>
      <c r="J104" s="36"/>
      <c r="K104" s="36"/>
      <c r="L104" s="39"/>
      <c r="M104" s="201"/>
      <c r="N104" s="64"/>
      <c r="O104" s="64"/>
      <c r="P104" s="64"/>
      <c r="Q104" s="64"/>
      <c r="R104" s="64"/>
      <c r="S104" s="64"/>
      <c r="T104" s="65"/>
      <c r="AT104" s="18" t="s">
        <v>166</v>
      </c>
      <c r="AU104" s="18" t="s">
        <v>84</v>
      </c>
    </row>
    <row r="105" spans="2:65" s="1" customFormat="1" ht="16.5" customHeight="1">
      <c r="B105" s="35"/>
      <c r="C105" s="186" t="s">
        <v>171</v>
      </c>
      <c r="D105" s="186" t="s">
        <v>162</v>
      </c>
      <c r="E105" s="187" t="s">
        <v>88</v>
      </c>
      <c r="F105" s="188" t="s">
        <v>172</v>
      </c>
      <c r="G105" s="189" t="s">
        <v>20</v>
      </c>
      <c r="H105" s="190">
        <v>0</v>
      </c>
      <c r="I105" s="191"/>
      <c r="J105" s="192">
        <f>ROUND(I105*H105,2)</f>
        <v>0</v>
      </c>
      <c r="K105" s="188" t="s">
        <v>20</v>
      </c>
      <c r="L105" s="39"/>
      <c r="M105" s="193" t="s">
        <v>20</v>
      </c>
      <c r="N105" s="194" t="s">
        <v>45</v>
      </c>
      <c r="O105" s="64"/>
      <c r="P105" s="195">
        <f>O105*H105</f>
        <v>0</v>
      </c>
      <c r="Q105" s="195">
        <v>0</v>
      </c>
      <c r="R105" s="195">
        <f>Q105*H105</f>
        <v>0</v>
      </c>
      <c r="S105" s="195">
        <v>0</v>
      </c>
      <c r="T105" s="196">
        <f>S105*H105</f>
        <v>0</v>
      </c>
      <c r="AR105" s="197" t="s">
        <v>164</v>
      </c>
      <c r="AT105" s="197" t="s">
        <v>162</v>
      </c>
      <c r="AU105" s="197" t="s">
        <v>84</v>
      </c>
      <c r="AY105" s="18" t="s">
        <v>159</v>
      </c>
      <c r="BE105" s="198">
        <f>IF(N105="základní",J105,0)</f>
        <v>0</v>
      </c>
      <c r="BF105" s="198">
        <f>IF(N105="snížená",J105,0)</f>
        <v>0</v>
      </c>
      <c r="BG105" s="198">
        <f>IF(N105="zákl. přenesená",J105,0)</f>
        <v>0</v>
      </c>
      <c r="BH105" s="198">
        <f>IF(N105="sníž. přenesená",J105,0)</f>
        <v>0</v>
      </c>
      <c r="BI105" s="198">
        <f>IF(N105="nulová",J105,0)</f>
        <v>0</v>
      </c>
      <c r="BJ105" s="18" t="s">
        <v>22</v>
      </c>
      <c r="BK105" s="198">
        <f>ROUND(I105*H105,2)</f>
        <v>0</v>
      </c>
      <c r="BL105" s="18" t="s">
        <v>164</v>
      </c>
      <c r="BM105" s="197" t="s">
        <v>173</v>
      </c>
    </row>
    <row r="106" spans="2:65" s="1" customFormat="1" ht="39">
      <c r="B106" s="35"/>
      <c r="C106" s="36"/>
      <c r="D106" s="199" t="s">
        <v>166</v>
      </c>
      <c r="E106" s="36"/>
      <c r="F106" s="200" t="s">
        <v>174</v>
      </c>
      <c r="G106" s="36"/>
      <c r="H106" s="36"/>
      <c r="I106" s="115"/>
      <c r="J106" s="36"/>
      <c r="K106" s="36"/>
      <c r="L106" s="39"/>
      <c r="M106" s="201"/>
      <c r="N106" s="64"/>
      <c r="O106" s="64"/>
      <c r="P106" s="64"/>
      <c r="Q106" s="64"/>
      <c r="R106" s="64"/>
      <c r="S106" s="64"/>
      <c r="T106" s="65"/>
      <c r="AT106" s="18" t="s">
        <v>166</v>
      </c>
      <c r="AU106" s="18" t="s">
        <v>84</v>
      </c>
    </row>
    <row r="107" spans="2:65" s="1" customFormat="1" ht="16.5" customHeight="1">
      <c r="B107" s="35"/>
      <c r="C107" s="186" t="s">
        <v>164</v>
      </c>
      <c r="D107" s="186" t="s">
        <v>162</v>
      </c>
      <c r="E107" s="187" t="s">
        <v>91</v>
      </c>
      <c r="F107" s="188" t="s">
        <v>175</v>
      </c>
      <c r="G107" s="189" t="s">
        <v>20</v>
      </c>
      <c r="H107" s="190">
        <v>0</v>
      </c>
      <c r="I107" s="191"/>
      <c r="J107" s="192">
        <f>ROUND(I107*H107,2)</f>
        <v>0</v>
      </c>
      <c r="K107" s="188" t="s">
        <v>20</v>
      </c>
      <c r="L107" s="39"/>
      <c r="M107" s="193" t="s">
        <v>20</v>
      </c>
      <c r="N107" s="194" t="s">
        <v>45</v>
      </c>
      <c r="O107" s="64"/>
      <c r="P107" s="195">
        <f>O107*H107</f>
        <v>0</v>
      </c>
      <c r="Q107" s="195">
        <v>0</v>
      </c>
      <c r="R107" s="195">
        <f>Q107*H107</f>
        <v>0</v>
      </c>
      <c r="S107" s="195">
        <v>0</v>
      </c>
      <c r="T107" s="196">
        <f>S107*H107</f>
        <v>0</v>
      </c>
      <c r="AR107" s="197" t="s">
        <v>164</v>
      </c>
      <c r="AT107" s="197" t="s">
        <v>162</v>
      </c>
      <c r="AU107" s="197" t="s">
        <v>84</v>
      </c>
      <c r="AY107" s="18" t="s">
        <v>159</v>
      </c>
      <c r="BE107" s="198">
        <f>IF(N107="základní",J107,0)</f>
        <v>0</v>
      </c>
      <c r="BF107" s="198">
        <f>IF(N107="snížená",J107,0)</f>
        <v>0</v>
      </c>
      <c r="BG107" s="198">
        <f>IF(N107="zákl. přenesená",J107,0)</f>
        <v>0</v>
      </c>
      <c r="BH107" s="198">
        <f>IF(N107="sníž. přenesená",J107,0)</f>
        <v>0</v>
      </c>
      <c r="BI107" s="198">
        <f>IF(N107="nulová",J107,0)</f>
        <v>0</v>
      </c>
      <c r="BJ107" s="18" t="s">
        <v>22</v>
      </c>
      <c r="BK107" s="198">
        <f>ROUND(I107*H107,2)</f>
        <v>0</v>
      </c>
      <c r="BL107" s="18" t="s">
        <v>164</v>
      </c>
      <c r="BM107" s="197" t="s">
        <v>176</v>
      </c>
    </row>
    <row r="108" spans="2:65" s="1" customFormat="1" ht="11.25">
      <c r="B108" s="35"/>
      <c r="C108" s="36"/>
      <c r="D108" s="199" t="s">
        <v>166</v>
      </c>
      <c r="E108" s="36"/>
      <c r="F108" s="200" t="s">
        <v>177</v>
      </c>
      <c r="G108" s="36"/>
      <c r="H108" s="36"/>
      <c r="I108" s="115"/>
      <c r="J108" s="36"/>
      <c r="K108" s="36"/>
      <c r="L108" s="39"/>
      <c r="M108" s="201"/>
      <c r="N108" s="64"/>
      <c r="O108" s="64"/>
      <c r="P108" s="64"/>
      <c r="Q108" s="64"/>
      <c r="R108" s="64"/>
      <c r="S108" s="64"/>
      <c r="T108" s="65"/>
      <c r="AT108" s="18" t="s">
        <v>166</v>
      </c>
      <c r="AU108" s="18" t="s">
        <v>84</v>
      </c>
    </row>
    <row r="109" spans="2:65" s="11" customFormat="1" ht="22.9" customHeight="1">
      <c r="B109" s="170"/>
      <c r="C109" s="171"/>
      <c r="D109" s="172" t="s">
        <v>73</v>
      </c>
      <c r="E109" s="184" t="s">
        <v>22</v>
      </c>
      <c r="F109" s="184" t="s">
        <v>178</v>
      </c>
      <c r="G109" s="171"/>
      <c r="H109" s="171"/>
      <c r="I109" s="174"/>
      <c r="J109" s="185">
        <f>BK109</f>
        <v>0</v>
      </c>
      <c r="K109" s="171"/>
      <c r="L109" s="176"/>
      <c r="M109" s="177"/>
      <c r="N109" s="178"/>
      <c r="O109" s="178"/>
      <c r="P109" s="179">
        <f>SUM(P110:P755)</f>
        <v>0</v>
      </c>
      <c r="Q109" s="178"/>
      <c r="R109" s="179">
        <f>SUM(R110:R755)</f>
        <v>198.84115501999997</v>
      </c>
      <c r="S109" s="178"/>
      <c r="T109" s="180">
        <f>SUM(T110:T755)</f>
        <v>0</v>
      </c>
      <c r="AR109" s="181" t="s">
        <v>22</v>
      </c>
      <c r="AT109" s="182" t="s">
        <v>73</v>
      </c>
      <c r="AU109" s="182" t="s">
        <v>22</v>
      </c>
      <c r="AY109" s="181" t="s">
        <v>159</v>
      </c>
      <c r="BK109" s="183">
        <f>SUM(BK110:BK755)</f>
        <v>0</v>
      </c>
    </row>
    <row r="110" spans="2:65" s="1" customFormat="1" ht="24" customHeight="1">
      <c r="B110" s="35"/>
      <c r="C110" s="186" t="s">
        <v>179</v>
      </c>
      <c r="D110" s="186" t="s">
        <v>162</v>
      </c>
      <c r="E110" s="187" t="s">
        <v>180</v>
      </c>
      <c r="F110" s="188" t="s">
        <v>181</v>
      </c>
      <c r="G110" s="189" t="s">
        <v>182</v>
      </c>
      <c r="H110" s="190">
        <v>17280</v>
      </c>
      <c r="I110" s="191"/>
      <c r="J110" s="192">
        <f>ROUND(I110*H110,2)</f>
        <v>0</v>
      </c>
      <c r="K110" s="188" t="s">
        <v>20</v>
      </c>
      <c r="L110" s="39"/>
      <c r="M110" s="193" t="s">
        <v>20</v>
      </c>
      <c r="N110" s="194" t="s">
        <v>45</v>
      </c>
      <c r="O110" s="64"/>
      <c r="P110" s="195">
        <f>O110*H110</f>
        <v>0</v>
      </c>
      <c r="Q110" s="195">
        <v>0</v>
      </c>
      <c r="R110" s="195">
        <f>Q110*H110</f>
        <v>0</v>
      </c>
      <c r="S110" s="195">
        <v>0</v>
      </c>
      <c r="T110" s="196">
        <f>S110*H110</f>
        <v>0</v>
      </c>
      <c r="AR110" s="197" t="s">
        <v>164</v>
      </c>
      <c r="AT110" s="197" t="s">
        <v>162</v>
      </c>
      <c r="AU110" s="197" t="s">
        <v>84</v>
      </c>
      <c r="AY110" s="18" t="s">
        <v>159</v>
      </c>
      <c r="BE110" s="198">
        <f>IF(N110="základní",J110,0)</f>
        <v>0</v>
      </c>
      <c r="BF110" s="198">
        <f>IF(N110="snížená",J110,0)</f>
        <v>0</v>
      </c>
      <c r="BG110" s="198">
        <f>IF(N110="zákl. přenesená",J110,0)</f>
        <v>0</v>
      </c>
      <c r="BH110" s="198">
        <f>IF(N110="sníž. přenesená",J110,0)</f>
        <v>0</v>
      </c>
      <c r="BI110" s="198">
        <f>IF(N110="nulová",J110,0)</f>
        <v>0</v>
      </c>
      <c r="BJ110" s="18" t="s">
        <v>22</v>
      </c>
      <c r="BK110" s="198">
        <f>ROUND(I110*H110,2)</f>
        <v>0</v>
      </c>
      <c r="BL110" s="18" t="s">
        <v>164</v>
      </c>
      <c r="BM110" s="197" t="s">
        <v>183</v>
      </c>
    </row>
    <row r="111" spans="2:65" s="1" customFormat="1" ht="19.5">
      <c r="B111" s="35"/>
      <c r="C111" s="36"/>
      <c r="D111" s="199" t="s">
        <v>166</v>
      </c>
      <c r="E111" s="36"/>
      <c r="F111" s="200" t="s">
        <v>181</v>
      </c>
      <c r="G111" s="36"/>
      <c r="H111" s="36"/>
      <c r="I111" s="115"/>
      <c r="J111" s="36"/>
      <c r="K111" s="36"/>
      <c r="L111" s="39"/>
      <c r="M111" s="201"/>
      <c r="N111" s="64"/>
      <c r="O111" s="64"/>
      <c r="P111" s="64"/>
      <c r="Q111" s="64"/>
      <c r="R111" s="64"/>
      <c r="S111" s="64"/>
      <c r="T111" s="65"/>
      <c r="AT111" s="18" t="s">
        <v>166</v>
      </c>
      <c r="AU111" s="18" t="s">
        <v>84</v>
      </c>
    </row>
    <row r="112" spans="2:65" s="12" customFormat="1" ht="11.25">
      <c r="B112" s="202"/>
      <c r="C112" s="203"/>
      <c r="D112" s="199" t="s">
        <v>184</v>
      </c>
      <c r="E112" s="204" t="s">
        <v>20</v>
      </c>
      <c r="F112" s="205" t="s">
        <v>185</v>
      </c>
      <c r="G112" s="203"/>
      <c r="H112" s="204" t="s">
        <v>20</v>
      </c>
      <c r="I112" s="206"/>
      <c r="J112" s="203"/>
      <c r="K112" s="203"/>
      <c r="L112" s="207"/>
      <c r="M112" s="208"/>
      <c r="N112" s="209"/>
      <c r="O112" s="209"/>
      <c r="P112" s="209"/>
      <c r="Q112" s="209"/>
      <c r="R112" s="209"/>
      <c r="S112" s="209"/>
      <c r="T112" s="210"/>
      <c r="AT112" s="211" t="s">
        <v>184</v>
      </c>
      <c r="AU112" s="211" t="s">
        <v>84</v>
      </c>
      <c r="AV112" s="12" t="s">
        <v>22</v>
      </c>
      <c r="AW112" s="12" t="s">
        <v>35</v>
      </c>
      <c r="AX112" s="12" t="s">
        <v>74</v>
      </c>
      <c r="AY112" s="211" t="s">
        <v>159</v>
      </c>
    </row>
    <row r="113" spans="2:65" s="12" customFormat="1" ht="11.25">
      <c r="B113" s="202"/>
      <c r="C113" s="203"/>
      <c r="D113" s="199" t="s">
        <v>184</v>
      </c>
      <c r="E113" s="204" t="s">
        <v>20</v>
      </c>
      <c r="F113" s="205" t="s">
        <v>186</v>
      </c>
      <c r="G113" s="203"/>
      <c r="H113" s="204" t="s">
        <v>20</v>
      </c>
      <c r="I113" s="206"/>
      <c r="J113" s="203"/>
      <c r="K113" s="203"/>
      <c r="L113" s="207"/>
      <c r="M113" s="208"/>
      <c r="N113" s="209"/>
      <c r="O113" s="209"/>
      <c r="P113" s="209"/>
      <c r="Q113" s="209"/>
      <c r="R113" s="209"/>
      <c r="S113" s="209"/>
      <c r="T113" s="210"/>
      <c r="AT113" s="211" t="s">
        <v>184</v>
      </c>
      <c r="AU113" s="211" t="s">
        <v>84</v>
      </c>
      <c r="AV113" s="12" t="s">
        <v>22</v>
      </c>
      <c r="AW113" s="12" t="s">
        <v>35</v>
      </c>
      <c r="AX113" s="12" t="s">
        <v>74</v>
      </c>
      <c r="AY113" s="211" t="s">
        <v>159</v>
      </c>
    </row>
    <row r="114" spans="2:65" s="12" customFormat="1" ht="11.25">
      <c r="B114" s="202"/>
      <c r="C114" s="203"/>
      <c r="D114" s="199" t="s">
        <v>184</v>
      </c>
      <c r="E114" s="204" t="s">
        <v>20</v>
      </c>
      <c r="F114" s="205" t="s">
        <v>187</v>
      </c>
      <c r="G114" s="203"/>
      <c r="H114" s="204" t="s">
        <v>20</v>
      </c>
      <c r="I114" s="206"/>
      <c r="J114" s="203"/>
      <c r="K114" s="203"/>
      <c r="L114" s="207"/>
      <c r="M114" s="208"/>
      <c r="N114" s="209"/>
      <c r="O114" s="209"/>
      <c r="P114" s="209"/>
      <c r="Q114" s="209"/>
      <c r="R114" s="209"/>
      <c r="S114" s="209"/>
      <c r="T114" s="210"/>
      <c r="AT114" s="211" t="s">
        <v>184</v>
      </c>
      <c r="AU114" s="211" t="s">
        <v>84</v>
      </c>
      <c r="AV114" s="12" t="s">
        <v>22</v>
      </c>
      <c r="AW114" s="12" t="s">
        <v>35</v>
      </c>
      <c r="AX114" s="12" t="s">
        <v>74</v>
      </c>
      <c r="AY114" s="211" t="s">
        <v>159</v>
      </c>
    </row>
    <row r="115" spans="2:65" s="12" customFormat="1" ht="11.25">
      <c r="B115" s="202"/>
      <c r="C115" s="203"/>
      <c r="D115" s="199" t="s">
        <v>184</v>
      </c>
      <c r="E115" s="204" t="s">
        <v>20</v>
      </c>
      <c r="F115" s="205" t="s">
        <v>188</v>
      </c>
      <c r="G115" s="203"/>
      <c r="H115" s="204" t="s">
        <v>20</v>
      </c>
      <c r="I115" s="206"/>
      <c r="J115" s="203"/>
      <c r="K115" s="203"/>
      <c r="L115" s="207"/>
      <c r="M115" s="208"/>
      <c r="N115" s="209"/>
      <c r="O115" s="209"/>
      <c r="P115" s="209"/>
      <c r="Q115" s="209"/>
      <c r="R115" s="209"/>
      <c r="S115" s="209"/>
      <c r="T115" s="210"/>
      <c r="AT115" s="211" t="s">
        <v>184</v>
      </c>
      <c r="AU115" s="211" t="s">
        <v>84</v>
      </c>
      <c r="AV115" s="12" t="s">
        <v>22</v>
      </c>
      <c r="AW115" s="12" t="s">
        <v>35</v>
      </c>
      <c r="AX115" s="12" t="s">
        <v>74</v>
      </c>
      <c r="AY115" s="211" t="s">
        <v>159</v>
      </c>
    </row>
    <row r="116" spans="2:65" s="13" customFormat="1" ht="11.25">
      <c r="B116" s="212"/>
      <c r="C116" s="213"/>
      <c r="D116" s="199" t="s">
        <v>184</v>
      </c>
      <c r="E116" s="214" t="s">
        <v>20</v>
      </c>
      <c r="F116" s="215" t="s">
        <v>189</v>
      </c>
      <c r="G116" s="213"/>
      <c r="H116" s="216">
        <v>17280</v>
      </c>
      <c r="I116" s="217"/>
      <c r="J116" s="213"/>
      <c r="K116" s="213"/>
      <c r="L116" s="218"/>
      <c r="M116" s="219"/>
      <c r="N116" s="220"/>
      <c r="O116" s="220"/>
      <c r="P116" s="220"/>
      <c r="Q116" s="220"/>
      <c r="R116" s="220"/>
      <c r="S116" s="220"/>
      <c r="T116" s="221"/>
      <c r="AT116" s="222" t="s">
        <v>184</v>
      </c>
      <c r="AU116" s="222" t="s">
        <v>84</v>
      </c>
      <c r="AV116" s="13" t="s">
        <v>84</v>
      </c>
      <c r="AW116" s="13" t="s">
        <v>35</v>
      </c>
      <c r="AX116" s="13" t="s">
        <v>22</v>
      </c>
      <c r="AY116" s="222" t="s">
        <v>159</v>
      </c>
    </row>
    <row r="117" spans="2:65" s="1" customFormat="1" ht="16.5" customHeight="1">
      <c r="B117" s="35"/>
      <c r="C117" s="186" t="s">
        <v>190</v>
      </c>
      <c r="D117" s="186" t="s">
        <v>162</v>
      </c>
      <c r="E117" s="187" t="s">
        <v>191</v>
      </c>
      <c r="F117" s="188" t="s">
        <v>192</v>
      </c>
      <c r="G117" s="189" t="s">
        <v>193</v>
      </c>
      <c r="H117" s="190">
        <v>200</v>
      </c>
      <c r="I117" s="191"/>
      <c r="J117" s="192">
        <f>ROUND(I117*H117,2)</f>
        <v>0</v>
      </c>
      <c r="K117" s="188" t="s">
        <v>194</v>
      </c>
      <c r="L117" s="39"/>
      <c r="M117" s="193" t="s">
        <v>20</v>
      </c>
      <c r="N117" s="194" t="s">
        <v>45</v>
      </c>
      <c r="O117" s="64"/>
      <c r="P117" s="195">
        <f>O117*H117</f>
        <v>0</v>
      </c>
      <c r="Q117" s="195">
        <v>0</v>
      </c>
      <c r="R117" s="195">
        <f>Q117*H117</f>
        <v>0</v>
      </c>
      <c r="S117" s="195">
        <v>0</v>
      </c>
      <c r="T117" s="196">
        <f>S117*H117</f>
        <v>0</v>
      </c>
      <c r="AR117" s="197" t="s">
        <v>164</v>
      </c>
      <c r="AT117" s="197" t="s">
        <v>162</v>
      </c>
      <c r="AU117" s="197" t="s">
        <v>84</v>
      </c>
      <c r="AY117" s="18" t="s">
        <v>159</v>
      </c>
      <c r="BE117" s="198">
        <f>IF(N117="základní",J117,0)</f>
        <v>0</v>
      </c>
      <c r="BF117" s="198">
        <f>IF(N117="snížená",J117,0)</f>
        <v>0</v>
      </c>
      <c r="BG117" s="198">
        <f>IF(N117="zákl. přenesená",J117,0)</f>
        <v>0</v>
      </c>
      <c r="BH117" s="198">
        <f>IF(N117="sníž. přenesená",J117,0)</f>
        <v>0</v>
      </c>
      <c r="BI117" s="198">
        <f>IF(N117="nulová",J117,0)</f>
        <v>0</v>
      </c>
      <c r="BJ117" s="18" t="s">
        <v>22</v>
      </c>
      <c r="BK117" s="198">
        <f>ROUND(I117*H117,2)</f>
        <v>0</v>
      </c>
      <c r="BL117" s="18" t="s">
        <v>164</v>
      </c>
      <c r="BM117" s="197" t="s">
        <v>195</v>
      </c>
    </row>
    <row r="118" spans="2:65" s="1" customFormat="1" ht="11.25">
      <c r="B118" s="35"/>
      <c r="C118" s="36"/>
      <c r="D118" s="199" t="s">
        <v>166</v>
      </c>
      <c r="E118" s="36"/>
      <c r="F118" s="200" t="s">
        <v>196</v>
      </c>
      <c r="G118" s="36"/>
      <c r="H118" s="36"/>
      <c r="I118" s="115"/>
      <c r="J118" s="36"/>
      <c r="K118" s="36"/>
      <c r="L118" s="39"/>
      <c r="M118" s="201"/>
      <c r="N118" s="64"/>
      <c r="O118" s="64"/>
      <c r="P118" s="64"/>
      <c r="Q118" s="64"/>
      <c r="R118" s="64"/>
      <c r="S118" s="64"/>
      <c r="T118" s="65"/>
      <c r="AT118" s="18" t="s">
        <v>166</v>
      </c>
      <c r="AU118" s="18" t="s">
        <v>84</v>
      </c>
    </row>
    <row r="119" spans="2:65" s="12" customFormat="1" ht="11.25">
      <c r="B119" s="202"/>
      <c r="C119" s="203"/>
      <c r="D119" s="199" t="s">
        <v>184</v>
      </c>
      <c r="E119" s="204" t="s">
        <v>20</v>
      </c>
      <c r="F119" s="205" t="s">
        <v>185</v>
      </c>
      <c r="G119" s="203"/>
      <c r="H119" s="204" t="s">
        <v>20</v>
      </c>
      <c r="I119" s="206"/>
      <c r="J119" s="203"/>
      <c r="K119" s="203"/>
      <c r="L119" s="207"/>
      <c r="M119" s="208"/>
      <c r="N119" s="209"/>
      <c r="O119" s="209"/>
      <c r="P119" s="209"/>
      <c r="Q119" s="209"/>
      <c r="R119" s="209"/>
      <c r="S119" s="209"/>
      <c r="T119" s="210"/>
      <c r="AT119" s="211" t="s">
        <v>184</v>
      </c>
      <c r="AU119" s="211" t="s">
        <v>84</v>
      </c>
      <c r="AV119" s="12" t="s">
        <v>22</v>
      </c>
      <c r="AW119" s="12" t="s">
        <v>35</v>
      </c>
      <c r="AX119" s="12" t="s">
        <v>74</v>
      </c>
      <c r="AY119" s="211" t="s">
        <v>159</v>
      </c>
    </row>
    <row r="120" spans="2:65" s="12" customFormat="1" ht="11.25">
      <c r="B120" s="202"/>
      <c r="C120" s="203"/>
      <c r="D120" s="199" t="s">
        <v>184</v>
      </c>
      <c r="E120" s="204" t="s">
        <v>20</v>
      </c>
      <c r="F120" s="205" t="s">
        <v>186</v>
      </c>
      <c r="G120" s="203"/>
      <c r="H120" s="204" t="s">
        <v>20</v>
      </c>
      <c r="I120" s="206"/>
      <c r="J120" s="203"/>
      <c r="K120" s="203"/>
      <c r="L120" s="207"/>
      <c r="M120" s="208"/>
      <c r="N120" s="209"/>
      <c r="O120" s="209"/>
      <c r="P120" s="209"/>
      <c r="Q120" s="209"/>
      <c r="R120" s="209"/>
      <c r="S120" s="209"/>
      <c r="T120" s="210"/>
      <c r="AT120" s="211" t="s">
        <v>184</v>
      </c>
      <c r="AU120" s="211" t="s">
        <v>84</v>
      </c>
      <c r="AV120" s="12" t="s">
        <v>22</v>
      </c>
      <c r="AW120" s="12" t="s">
        <v>35</v>
      </c>
      <c r="AX120" s="12" t="s">
        <v>74</v>
      </c>
      <c r="AY120" s="211" t="s">
        <v>159</v>
      </c>
    </row>
    <row r="121" spans="2:65" s="12" customFormat="1" ht="11.25">
      <c r="B121" s="202"/>
      <c r="C121" s="203"/>
      <c r="D121" s="199" t="s">
        <v>184</v>
      </c>
      <c r="E121" s="204" t="s">
        <v>20</v>
      </c>
      <c r="F121" s="205" t="s">
        <v>187</v>
      </c>
      <c r="G121" s="203"/>
      <c r="H121" s="204" t="s">
        <v>20</v>
      </c>
      <c r="I121" s="206"/>
      <c r="J121" s="203"/>
      <c r="K121" s="203"/>
      <c r="L121" s="207"/>
      <c r="M121" s="208"/>
      <c r="N121" s="209"/>
      <c r="O121" s="209"/>
      <c r="P121" s="209"/>
      <c r="Q121" s="209"/>
      <c r="R121" s="209"/>
      <c r="S121" s="209"/>
      <c r="T121" s="210"/>
      <c r="AT121" s="211" t="s">
        <v>184</v>
      </c>
      <c r="AU121" s="211" t="s">
        <v>84</v>
      </c>
      <c r="AV121" s="12" t="s">
        <v>22</v>
      </c>
      <c r="AW121" s="12" t="s">
        <v>35</v>
      </c>
      <c r="AX121" s="12" t="s">
        <v>74</v>
      </c>
      <c r="AY121" s="211" t="s">
        <v>159</v>
      </c>
    </row>
    <row r="122" spans="2:65" s="13" customFormat="1" ht="11.25">
      <c r="B122" s="212"/>
      <c r="C122" s="213"/>
      <c r="D122" s="199" t="s">
        <v>184</v>
      </c>
      <c r="E122" s="214" t="s">
        <v>20</v>
      </c>
      <c r="F122" s="215" t="s">
        <v>197</v>
      </c>
      <c r="G122" s="213"/>
      <c r="H122" s="216">
        <v>200</v>
      </c>
      <c r="I122" s="217"/>
      <c r="J122" s="213"/>
      <c r="K122" s="213"/>
      <c r="L122" s="218"/>
      <c r="M122" s="219"/>
      <c r="N122" s="220"/>
      <c r="O122" s="220"/>
      <c r="P122" s="220"/>
      <c r="Q122" s="220"/>
      <c r="R122" s="220"/>
      <c r="S122" s="220"/>
      <c r="T122" s="221"/>
      <c r="AT122" s="222" t="s">
        <v>184</v>
      </c>
      <c r="AU122" s="222" t="s">
        <v>84</v>
      </c>
      <c r="AV122" s="13" t="s">
        <v>84</v>
      </c>
      <c r="AW122" s="13" t="s">
        <v>35</v>
      </c>
      <c r="AX122" s="13" t="s">
        <v>22</v>
      </c>
      <c r="AY122" s="222" t="s">
        <v>159</v>
      </c>
    </row>
    <row r="123" spans="2:65" s="1" customFormat="1" ht="16.5" customHeight="1">
      <c r="B123" s="35"/>
      <c r="C123" s="186" t="s">
        <v>198</v>
      </c>
      <c r="D123" s="186" t="s">
        <v>162</v>
      </c>
      <c r="E123" s="187" t="s">
        <v>199</v>
      </c>
      <c r="F123" s="188" t="s">
        <v>200</v>
      </c>
      <c r="G123" s="189" t="s">
        <v>201</v>
      </c>
      <c r="H123" s="190">
        <v>168</v>
      </c>
      <c r="I123" s="191"/>
      <c r="J123" s="192">
        <f>ROUND(I123*H123,2)</f>
        <v>0</v>
      </c>
      <c r="K123" s="188" t="s">
        <v>194</v>
      </c>
      <c r="L123" s="39"/>
      <c r="M123" s="193" t="s">
        <v>20</v>
      </c>
      <c r="N123" s="194" t="s">
        <v>45</v>
      </c>
      <c r="O123" s="64"/>
      <c r="P123" s="195">
        <f>O123*H123</f>
        <v>0</v>
      </c>
      <c r="Q123" s="195">
        <v>8.6800000000000002E-3</v>
      </c>
      <c r="R123" s="195">
        <f>Q123*H123</f>
        <v>1.45824</v>
      </c>
      <c r="S123" s="195">
        <v>0</v>
      </c>
      <c r="T123" s="196">
        <f>S123*H123</f>
        <v>0</v>
      </c>
      <c r="AR123" s="197" t="s">
        <v>164</v>
      </c>
      <c r="AT123" s="197" t="s">
        <v>162</v>
      </c>
      <c r="AU123" s="197" t="s">
        <v>84</v>
      </c>
      <c r="AY123" s="18" t="s">
        <v>159</v>
      </c>
      <c r="BE123" s="198">
        <f>IF(N123="základní",J123,0)</f>
        <v>0</v>
      </c>
      <c r="BF123" s="198">
        <f>IF(N123="snížená",J123,0)</f>
        <v>0</v>
      </c>
      <c r="BG123" s="198">
        <f>IF(N123="zákl. přenesená",J123,0)</f>
        <v>0</v>
      </c>
      <c r="BH123" s="198">
        <f>IF(N123="sníž. přenesená",J123,0)</f>
        <v>0</v>
      </c>
      <c r="BI123" s="198">
        <f>IF(N123="nulová",J123,0)</f>
        <v>0</v>
      </c>
      <c r="BJ123" s="18" t="s">
        <v>22</v>
      </c>
      <c r="BK123" s="198">
        <f>ROUND(I123*H123,2)</f>
        <v>0</v>
      </c>
      <c r="BL123" s="18" t="s">
        <v>164</v>
      </c>
      <c r="BM123" s="197" t="s">
        <v>202</v>
      </c>
    </row>
    <row r="124" spans="2:65" s="1" customFormat="1" ht="29.25">
      <c r="B124" s="35"/>
      <c r="C124" s="36"/>
      <c r="D124" s="199" t="s">
        <v>166</v>
      </c>
      <c r="E124" s="36"/>
      <c r="F124" s="200" t="s">
        <v>203</v>
      </c>
      <c r="G124" s="36"/>
      <c r="H124" s="36"/>
      <c r="I124" s="115"/>
      <c r="J124" s="36"/>
      <c r="K124" s="36"/>
      <c r="L124" s="39"/>
      <c r="M124" s="201"/>
      <c r="N124" s="64"/>
      <c r="O124" s="64"/>
      <c r="P124" s="64"/>
      <c r="Q124" s="64"/>
      <c r="R124" s="64"/>
      <c r="S124" s="64"/>
      <c r="T124" s="65"/>
      <c r="AT124" s="18" t="s">
        <v>166</v>
      </c>
      <c r="AU124" s="18" t="s">
        <v>84</v>
      </c>
    </row>
    <row r="125" spans="2:65" s="1" customFormat="1" ht="16.5" customHeight="1">
      <c r="B125" s="35"/>
      <c r="C125" s="186" t="s">
        <v>204</v>
      </c>
      <c r="D125" s="186" t="s">
        <v>162</v>
      </c>
      <c r="E125" s="187" t="s">
        <v>205</v>
      </c>
      <c r="F125" s="188" t="s">
        <v>206</v>
      </c>
      <c r="G125" s="189" t="s">
        <v>201</v>
      </c>
      <c r="H125" s="190">
        <v>50</v>
      </c>
      <c r="I125" s="191"/>
      <c r="J125" s="192">
        <f>ROUND(I125*H125,2)</f>
        <v>0</v>
      </c>
      <c r="K125" s="188" t="s">
        <v>194</v>
      </c>
      <c r="L125" s="39"/>
      <c r="M125" s="193" t="s">
        <v>20</v>
      </c>
      <c r="N125" s="194" t="s">
        <v>45</v>
      </c>
      <c r="O125" s="64"/>
      <c r="P125" s="195">
        <f>O125*H125</f>
        <v>0</v>
      </c>
      <c r="Q125" s="195">
        <v>1.269E-2</v>
      </c>
      <c r="R125" s="195">
        <f>Q125*H125</f>
        <v>0.63449999999999995</v>
      </c>
      <c r="S125" s="195">
        <v>0</v>
      </c>
      <c r="T125" s="196">
        <f>S125*H125</f>
        <v>0</v>
      </c>
      <c r="AR125" s="197" t="s">
        <v>164</v>
      </c>
      <c r="AT125" s="197" t="s">
        <v>162</v>
      </c>
      <c r="AU125" s="197" t="s">
        <v>84</v>
      </c>
      <c r="AY125" s="18" t="s">
        <v>159</v>
      </c>
      <c r="BE125" s="198">
        <f>IF(N125="základní",J125,0)</f>
        <v>0</v>
      </c>
      <c r="BF125" s="198">
        <f>IF(N125="snížená",J125,0)</f>
        <v>0</v>
      </c>
      <c r="BG125" s="198">
        <f>IF(N125="zákl. přenesená",J125,0)</f>
        <v>0</v>
      </c>
      <c r="BH125" s="198">
        <f>IF(N125="sníž. přenesená",J125,0)</f>
        <v>0</v>
      </c>
      <c r="BI125" s="198">
        <f>IF(N125="nulová",J125,0)</f>
        <v>0</v>
      </c>
      <c r="BJ125" s="18" t="s">
        <v>22</v>
      </c>
      <c r="BK125" s="198">
        <f>ROUND(I125*H125,2)</f>
        <v>0</v>
      </c>
      <c r="BL125" s="18" t="s">
        <v>164</v>
      </c>
      <c r="BM125" s="197" t="s">
        <v>207</v>
      </c>
    </row>
    <row r="126" spans="2:65" s="1" customFormat="1" ht="29.25">
      <c r="B126" s="35"/>
      <c r="C126" s="36"/>
      <c r="D126" s="199" t="s">
        <v>166</v>
      </c>
      <c r="E126" s="36"/>
      <c r="F126" s="200" t="s">
        <v>208</v>
      </c>
      <c r="G126" s="36"/>
      <c r="H126" s="36"/>
      <c r="I126" s="115"/>
      <c r="J126" s="36"/>
      <c r="K126" s="36"/>
      <c r="L126" s="39"/>
      <c r="M126" s="201"/>
      <c r="N126" s="64"/>
      <c r="O126" s="64"/>
      <c r="P126" s="64"/>
      <c r="Q126" s="64"/>
      <c r="R126" s="64"/>
      <c r="S126" s="64"/>
      <c r="T126" s="65"/>
      <c r="AT126" s="18" t="s">
        <v>166</v>
      </c>
      <c r="AU126" s="18" t="s">
        <v>84</v>
      </c>
    </row>
    <row r="127" spans="2:65" s="1" customFormat="1" ht="16.5" customHeight="1">
      <c r="B127" s="35"/>
      <c r="C127" s="186" t="s">
        <v>209</v>
      </c>
      <c r="D127" s="186" t="s">
        <v>162</v>
      </c>
      <c r="E127" s="187" t="s">
        <v>210</v>
      </c>
      <c r="F127" s="188" t="s">
        <v>211</v>
      </c>
      <c r="G127" s="189" t="s">
        <v>201</v>
      </c>
      <c r="H127" s="190">
        <v>90</v>
      </c>
      <c r="I127" s="191"/>
      <c r="J127" s="192">
        <f>ROUND(I127*H127,2)</f>
        <v>0</v>
      </c>
      <c r="K127" s="188" t="s">
        <v>194</v>
      </c>
      <c r="L127" s="39"/>
      <c r="M127" s="193" t="s">
        <v>20</v>
      </c>
      <c r="N127" s="194" t="s">
        <v>45</v>
      </c>
      <c r="O127" s="64"/>
      <c r="P127" s="195">
        <f>O127*H127</f>
        <v>0</v>
      </c>
      <c r="Q127" s="195">
        <v>3.6900000000000002E-2</v>
      </c>
      <c r="R127" s="195">
        <f>Q127*H127</f>
        <v>3.3210000000000002</v>
      </c>
      <c r="S127" s="195">
        <v>0</v>
      </c>
      <c r="T127" s="196">
        <f>S127*H127</f>
        <v>0</v>
      </c>
      <c r="AR127" s="197" t="s">
        <v>164</v>
      </c>
      <c r="AT127" s="197" t="s">
        <v>162</v>
      </c>
      <c r="AU127" s="197" t="s">
        <v>84</v>
      </c>
      <c r="AY127" s="18" t="s">
        <v>159</v>
      </c>
      <c r="BE127" s="198">
        <f>IF(N127="základní",J127,0)</f>
        <v>0</v>
      </c>
      <c r="BF127" s="198">
        <f>IF(N127="snížená",J127,0)</f>
        <v>0</v>
      </c>
      <c r="BG127" s="198">
        <f>IF(N127="zákl. přenesená",J127,0)</f>
        <v>0</v>
      </c>
      <c r="BH127" s="198">
        <f>IF(N127="sníž. přenesená",J127,0)</f>
        <v>0</v>
      </c>
      <c r="BI127" s="198">
        <f>IF(N127="nulová",J127,0)</f>
        <v>0</v>
      </c>
      <c r="BJ127" s="18" t="s">
        <v>22</v>
      </c>
      <c r="BK127" s="198">
        <f>ROUND(I127*H127,2)</f>
        <v>0</v>
      </c>
      <c r="BL127" s="18" t="s">
        <v>164</v>
      </c>
      <c r="BM127" s="197" t="s">
        <v>212</v>
      </c>
    </row>
    <row r="128" spans="2:65" s="1" customFormat="1" ht="29.25">
      <c r="B128" s="35"/>
      <c r="C128" s="36"/>
      <c r="D128" s="199" t="s">
        <v>166</v>
      </c>
      <c r="E128" s="36"/>
      <c r="F128" s="200" t="s">
        <v>213</v>
      </c>
      <c r="G128" s="36"/>
      <c r="H128" s="36"/>
      <c r="I128" s="115"/>
      <c r="J128" s="36"/>
      <c r="K128" s="36"/>
      <c r="L128" s="39"/>
      <c r="M128" s="201"/>
      <c r="N128" s="64"/>
      <c r="O128" s="64"/>
      <c r="P128" s="64"/>
      <c r="Q128" s="64"/>
      <c r="R128" s="64"/>
      <c r="S128" s="64"/>
      <c r="T128" s="65"/>
      <c r="AT128" s="18" t="s">
        <v>166</v>
      </c>
      <c r="AU128" s="18" t="s">
        <v>84</v>
      </c>
    </row>
    <row r="129" spans="2:65" s="1" customFormat="1" ht="16.5" customHeight="1">
      <c r="B129" s="35"/>
      <c r="C129" s="186" t="s">
        <v>214</v>
      </c>
      <c r="D129" s="186" t="s">
        <v>162</v>
      </c>
      <c r="E129" s="187" t="s">
        <v>215</v>
      </c>
      <c r="F129" s="188" t="s">
        <v>216</v>
      </c>
      <c r="G129" s="189" t="s">
        <v>182</v>
      </c>
      <c r="H129" s="190">
        <v>769.2</v>
      </c>
      <c r="I129" s="191"/>
      <c r="J129" s="192">
        <f>ROUND(I129*H129,2)</f>
        <v>0</v>
      </c>
      <c r="K129" s="188" t="s">
        <v>194</v>
      </c>
      <c r="L129" s="39"/>
      <c r="M129" s="193" t="s">
        <v>20</v>
      </c>
      <c r="N129" s="194" t="s">
        <v>45</v>
      </c>
      <c r="O129" s="64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AR129" s="197" t="s">
        <v>164</v>
      </c>
      <c r="AT129" s="197" t="s">
        <v>162</v>
      </c>
      <c r="AU129" s="197" t="s">
        <v>84</v>
      </c>
      <c r="AY129" s="18" t="s">
        <v>159</v>
      </c>
      <c r="BE129" s="198">
        <f>IF(N129="základní",J129,0)</f>
        <v>0</v>
      </c>
      <c r="BF129" s="198">
        <f>IF(N129="snížená",J129,0)</f>
        <v>0</v>
      </c>
      <c r="BG129" s="198">
        <f>IF(N129="zákl. přenesená",J129,0)</f>
        <v>0</v>
      </c>
      <c r="BH129" s="198">
        <f>IF(N129="sníž. přenesená",J129,0)</f>
        <v>0</v>
      </c>
      <c r="BI129" s="198">
        <f>IF(N129="nulová",J129,0)</f>
        <v>0</v>
      </c>
      <c r="BJ129" s="18" t="s">
        <v>22</v>
      </c>
      <c r="BK129" s="198">
        <f>ROUND(I129*H129,2)</f>
        <v>0</v>
      </c>
      <c r="BL129" s="18" t="s">
        <v>164</v>
      </c>
      <c r="BM129" s="197" t="s">
        <v>217</v>
      </c>
    </row>
    <row r="130" spans="2:65" s="1" customFormat="1" ht="11.25">
      <c r="B130" s="35"/>
      <c r="C130" s="36"/>
      <c r="D130" s="199" t="s">
        <v>166</v>
      </c>
      <c r="E130" s="36"/>
      <c r="F130" s="200" t="s">
        <v>218</v>
      </c>
      <c r="G130" s="36"/>
      <c r="H130" s="36"/>
      <c r="I130" s="115"/>
      <c r="J130" s="36"/>
      <c r="K130" s="36"/>
      <c r="L130" s="39"/>
      <c r="M130" s="201"/>
      <c r="N130" s="64"/>
      <c r="O130" s="64"/>
      <c r="P130" s="64"/>
      <c r="Q130" s="64"/>
      <c r="R130" s="64"/>
      <c r="S130" s="64"/>
      <c r="T130" s="65"/>
      <c r="AT130" s="18" t="s">
        <v>166</v>
      </c>
      <c r="AU130" s="18" t="s">
        <v>84</v>
      </c>
    </row>
    <row r="131" spans="2:65" s="12" customFormat="1" ht="11.25">
      <c r="B131" s="202"/>
      <c r="C131" s="203"/>
      <c r="D131" s="199" t="s">
        <v>184</v>
      </c>
      <c r="E131" s="204" t="s">
        <v>20</v>
      </c>
      <c r="F131" s="205" t="s">
        <v>219</v>
      </c>
      <c r="G131" s="203"/>
      <c r="H131" s="204" t="s">
        <v>20</v>
      </c>
      <c r="I131" s="206"/>
      <c r="J131" s="203"/>
      <c r="K131" s="203"/>
      <c r="L131" s="207"/>
      <c r="M131" s="208"/>
      <c r="N131" s="209"/>
      <c r="O131" s="209"/>
      <c r="P131" s="209"/>
      <c r="Q131" s="209"/>
      <c r="R131" s="209"/>
      <c r="S131" s="209"/>
      <c r="T131" s="210"/>
      <c r="AT131" s="211" t="s">
        <v>184</v>
      </c>
      <c r="AU131" s="211" t="s">
        <v>84</v>
      </c>
      <c r="AV131" s="12" t="s">
        <v>22</v>
      </c>
      <c r="AW131" s="12" t="s">
        <v>35</v>
      </c>
      <c r="AX131" s="12" t="s">
        <v>74</v>
      </c>
      <c r="AY131" s="211" t="s">
        <v>159</v>
      </c>
    </row>
    <row r="132" spans="2:65" s="13" customFormat="1" ht="11.25">
      <c r="B132" s="212"/>
      <c r="C132" s="213"/>
      <c r="D132" s="199" t="s">
        <v>184</v>
      </c>
      <c r="E132" s="214" t="s">
        <v>20</v>
      </c>
      <c r="F132" s="215" t="s">
        <v>220</v>
      </c>
      <c r="G132" s="213"/>
      <c r="H132" s="216">
        <v>150</v>
      </c>
      <c r="I132" s="217"/>
      <c r="J132" s="213"/>
      <c r="K132" s="213"/>
      <c r="L132" s="218"/>
      <c r="M132" s="219"/>
      <c r="N132" s="220"/>
      <c r="O132" s="220"/>
      <c r="P132" s="220"/>
      <c r="Q132" s="220"/>
      <c r="R132" s="220"/>
      <c r="S132" s="220"/>
      <c r="T132" s="221"/>
      <c r="AT132" s="222" t="s">
        <v>184</v>
      </c>
      <c r="AU132" s="222" t="s">
        <v>84</v>
      </c>
      <c r="AV132" s="13" t="s">
        <v>84</v>
      </c>
      <c r="AW132" s="13" t="s">
        <v>35</v>
      </c>
      <c r="AX132" s="13" t="s">
        <v>74</v>
      </c>
      <c r="AY132" s="222" t="s">
        <v>159</v>
      </c>
    </row>
    <row r="133" spans="2:65" s="13" customFormat="1" ht="11.25">
      <c r="B133" s="212"/>
      <c r="C133" s="213"/>
      <c r="D133" s="199" t="s">
        <v>184</v>
      </c>
      <c r="E133" s="214" t="s">
        <v>20</v>
      </c>
      <c r="F133" s="215" t="s">
        <v>221</v>
      </c>
      <c r="G133" s="213"/>
      <c r="H133" s="216">
        <v>216</v>
      </c>
      <c r="I133" s="217"/>
      <c r="J133" s="213"/>
      <c r="K133" s="213"/>
      <c r="L133" s="218"/>
      <c r="M133" s="219"/>
      <c r="N133" s="220"/>
      <c r="O133" s="220"/>
      <c r="P133" s="220"/>
      <c r="Q133" s="220"/>
      <c r="R133" s="220"/>
      <c r="S133" s="220"/>
      <c r="T133" s="221"/>
      <c r="AT133" s="222" t="s">
        <v>184</v>
      </c>
      <c r="AU133" s="222" t="s">
        <v>84</v>
      </c>
      <c r="AV133" s="13" t="s">
        <v>84</v>
      </c>
      <c r="AW133" s="13" t="s">
        <v>35</v>
      </c>
      <c r="AX133" s="13" t="s">
        <v>74</v>
      </c>
      <c r="AY133" s="222" t="s">
        <v>159</v>
      </c>
    </row>
    <row r="134" spans="2:65" s="13" customFormat="1" ht="11.25">
      <c r="B134" s="212"/>
      <c r="C134" s="213"/>
      <c r="D134" s="199" t="s">
        <v>184</v>
      </c>
      <c r="E134" s="214" t="s">
        <v>20</v>
      </c>
      <c r="F134" s="215" t="s">
        <v>222</v>
      </c>
      <c r="G134" s="213"/>
      <c r="H134" s="216">
        <v>403.2</v>
      </c>
      <c r="I134" s="217"/>
      <c r="J134" s="213"/>
      <c r="K134" s="213"/>
      <c r="L134" s="218"/>
      <c r="M134" s="219"/>
      <c r="N134" s="220"/>
      <c r="O134" s="220"/>
      <c r="P134" s="220"/>
      <c r="Q134" s="220"/>
      <c r="R134" s="220"/>
      <c r="S134" s="220"/>
      <c r="T134" s="221"/>
      <c r="AT134" s="222" t="s">
        <v>184</v>
      </c>
      <c r="AU134" s="222" t="s">
        <v>84</v>
      </c>
      <c r="AV134" s="13" t="s">
        <v>84</v>
      </c>
      <c r="AW134" s="13" t="s">
        <v>35</v>
      </c>
      <c r="AX134" s="13" t="s">
        <v>74</v>
      </c>
      <c r="AY134" s="222" t="s">
        <v>159</v>
      </c>
    </row>
    <row r="135" spans="2:65" s="14" customFormat="1" ht="11.25">
      <c r="B135" s="223"/>
      <c r="C135" s="224"/>
      <c r="D135" s="199" t="s">
        <v>184</v>
      </c>
      <c r="E135" s="225" t="s">
        <v>20</v>
      </c>
      <c r="F135" s="226" t="s">
        <v>223</v>
      </c>
      <c r="G135" s="224"/>
      <c r="H135" s="227">
        <v>769.2</v>
      </c>
      <c r="I135" s="228"/>
      <c r="J135" s="224"/>
      <c r="K135" s="224"/>
      <c r="L135" s="229"/>
      <c r="M135" s="230"/>
      <c r="N135" s="231"/>
      <c r="O135" s="231"/>
      <c r="P135" s="231"/>
      <c r="Q135" s="231"/>
      <c r="R135" s="231"/>
      <c r="S135" s="231"/>
      <c r="T135" s="232"/>
      <c r="AT135" s="233" t="s">
        <v>184</v>
      </c>
      <c r="AU135" s="233" t="s">
        <v>84</v>
      </c>
      <c r="AV135" s="14" t="s">
        <v>164</v>
      </c>
      <c r="AW135" s="14" t="s">
        <v>35</v>
      </c>
      <c r="AX135" s="14" t="s">
        <v>22</v>
      </c>
      <c r="AY135" s="233" t="s">
        <v>159</v>
      </c>
    </row>
    <row r="136" spans="2:65" s="1" customFormat="1" ht="16.5" customHeight="1">
      <c r="B136" s="35"/>
      <c r="C136" s="186" t="s">
        <v>224</v>
      </c>
      <c r="D136" s="186" t="s">
        <v>162</v>
      </c>
      <c r="E136" s="187" t="s">
        <v>225</v>
      </c>
      <c r="F136" s="188" t="s">
        <v>226</v>
      </c>
      <c r="G136" s="189" t="s">
        <v>182</v>
      </c>
      <c r="H136" s="190">
        <v>134.83500000000001</v>
      </c>
      <c r="I136" s="191"/>
      <c r="J136" s="192">
        <f>ROUND(I136*H136,2)</f>
        <v>0</v>
      </c>
      <c r="K136" s="188" t="s">
        <v>194</v>
      </c>
      <c r="L136" s="39"/>
      <c r="M136" s="193" t="s">
        <v>20</v>
      </c>
      <c r="N136" s="194" t="s">
        <v>45</v>
      </c>
      <c r="O136" s="64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AR136" s="197" t="s">
        <v>164</v>
      </c>
      <c r="AT136" s="197" t="s">
        <v>162</v>
      </c>
      <c r="AU136" s="197" t="s">
        <v>84</v>
      </c>
      <c r="AY136" s="18" t="s">
        <v>159</v>
      </c>
      <c r="BE136" s="198">
        <f>IF(N136="základní",J136,0)</f>
        <v>0</v>
      </c>
      <c r="BF136" s="198">
        <f>IF(N136="snížená",J136,0)</f>
        <v>0</v>
      </c>
      <c r="BG136" s="198">
        <f>IF(N136="zákl. přenesená",J136,0)</f>
        <v>0</v>
      </c>
      <c r="BH136" s="198">
        <f>IF(N136="sníž. přenesená",J136,0)</f>
        <v>0</v>
      </c>
      <c r="BI136" s="198">
        <f>IF(N136="nulová",J136,0)</f>
        <v>0</v>
      </c>
      <c r="BJ136" s="18" t="s">
        <v>22</v>
      </c>
      <c r="BK136" s="198">
        <f>ROUND(I136*H136,2)</f>
        <v>0</v>
      </c>
      <c r="BL136" s="18" t="s">
        <v>164</v>
      </c>
      <c r="BM136" s="197" t="s">
        <v>227</v>
      </c>
    </row>
    <row r="137" spans="2:65" s="1" customFormat="1" ht="19.5">
      <c r="B137" s="35"/>
      <c r="C137" s="36"/>
      <c r="D137" s="199" t="s">
        <v>166</v>
      </c>
      <c r="E137" s="36"/>
      <c r="F137" s="200" t="s">
        <v>228</v>
      </c>
      <c r="G137" s="36"/>
      <c r="H137" s="36"/>
      <c r="I137" s="115"/>
      <c r="J137" s="36"/>
      <c r="K137" s="36"/>
      <c r="L137" s="39"/>
      <c r="M137" s="201"/>
      <c r="N137" s="64"/>
      <c r="O137" s="64"/>
      <c r="P137" s="64"/>
      <c r="Q137" s="64"/>
      <c r="R137" s="64"/>
      <c r="S137" s="64"/>
      <c r="T137" s="65"/>
      <c r="AT137" s="18" t="s">
        <v>166</v>
      </c>
      <c r="AU137" s="18" t="s">
        <v>84</v>
      </c>
    </row>
    <row r="138" spans="2:65" s="12" customFormat="1" ht="11.25">
      <c r="B138" s="202"/>
      <c r="C138" s="203"/>
      <c r="D138" s="199" t="s">
        <v>184</v>
      </c>
      <c r="E138" s="204" t="s">
        <v>20</v>
      </c>
      <c r="F138" s="205" t="s">
        <v>229</v>
      </c>
      <c r="G138" s="203"/>
      <c r="H138" s="204" t="s">
        <v>20</v>
      </c>
      <c r="I138" s="206"/>
      <c r="J138" s="203"/>
      <c r="K138" s="203"/>
      <c r="L138" s="207"/>
      <c r="M138" s="208"/>
      <c r="N138" s="209"/>
      <c r="O138" s="209"/>
      <c r="P138" s="209"/>
      <c r="Q138" s="209"/>
      <c r="R138" s="209"/>
      <c r="S138" s="209"/>
      <c r="T138" s="210"/>
      <c r="AT138" s="211" t="s">
        <v>184</v>
      </c>
      <c r="AU138" s="211" t="s">
        <v>84</v>
      </c>
      <c r="AV138" s="12" t="s">
        <v>22</v>
      </c>
      <c r="AW138" s="12" t="s">
        <v>35</v>
      </c>
      <c r="AX138" s="12" t="s">
        <v>74</v>
      </c>
      <c r="AY138" s="211" t="s">
        <v>159</v>
      </c>
    </row>
    <row r="139" spans="2:65" s="13" customFormat="1" ht="11.25">
      <c r="B139" s="212"/>
      <c r="C139" s="213"/>
      <c r="D139" s="199" t="s">
        <v>184</v>
      </c>
      <c r="E139" s="214" t="s">
        <v>20</v>
      </c>
      <c r="F139" s="215" t="s">
        <v>230</v>
      </c>
      <c r="G139" s="213"/>
      <c r="H139" s="216">
        <v>7.02</v>
      </c>
      <c r="I139" s="217"/>
      <c r="J139" s="213"/>
      <c r="K139" s="213"/>
      <c r="L139" s="218"/>
      <c r="M139" s="219"/>
      <c r="N139" s="220"/>
      <c r="O139" s="220"/>
      <c r="P139" s="220"/>
      <c r="Q139" s="220"/>
      <c r="R139" s="220"/>
      <c r="S139" s="220"/>
      <c r="T139" s="221"/>
      <c r="AT139" s="222" t="s">
        <v>184</v>
      </c>
      <c r="AU139" s="222" t="s">
        <v>84</v>
      </c>
      <c r="AV139" s="13" t="s">
        <v>84</v>
      </c>
      <c r="AW139" s="13" t="s">
        <v>35</v>
      </c>
      <c r="AX139" s="13" t="s">
        <v>74</v>
      </c>
      <c r="AY139" s="222" t="s">
        <v>159</v>
      </c>
    </row>
    <row r="140" spans="2:65" s="12" customFormat="1" ht="11.25">
      <c r="B140" s="202"/>
      <c r="C140" s="203"/>
      <c r="D140" s="199" t="s">
        <v>184</v>
      </c>
      <c r="E140" s="204" t="s">
        <v>20</v>
      </c>
      <c r="F140" s="205" t="s">
        <v>231</v>
      </c>
      <c r="G140" s="203"/>
      <c r="H140" s="204" t="s">
        <v>20</v>
      </c>
      <c r="I140" s="206"/>
      <c r="J140" s="203"/>
      <c r="K140" s="203"/>
      <c r="L140" s="207"/>
      <c r="M140" s="208"/>
      <c r="N140" s="209"/>
      <c r="O140" s="209"/>
      <c r="P140" s="209"/>
      <c r="Q140" s="209"/>
      <c r="R140" s="209"/>
      <c r="S140" s="209"/>
      <c r="T140" s="210"/>
      <c r="AT140" s="211" t="s">
        <v>184</v>
      </c>
      <c r="AU140" s="211" t="s">
        <v>84</v>
      </c>
      <c r="AV140" s="12" t="s">
        <v>22</v>
      </c>
      <c r="AW140" s="12" t="s">
        <v>35</v>
      </c>
      <c r="AX140" s="12" t="s">
        <v>74</v>
      </c>
      <c r="AY140" s="211" t="s">
        <v>159</v>
      </c>
    </row>
    <row r="141" spans="2:65" s="13" customFormat="1" ht="11.25">
      <c r="B141" s="212"/>
      <c r="C141" s="213"/>
      <c r="D141" s="199" t="s">
        <v>184</v>
      </c>
      <c r="E141" s="214" t="s">
        <v>20</v>
      </c>
      <c r="F141" s="215" t="s">
        <v>232</v>
      </c>
      <c r="G141" s="213"/>
      <c r="H141" s="216">
        <v>53.28</v>
      </c>
      <c r="I141" s="217"/>
      <c r="J141" s="213"/>
      <c r="K141" s="213"/>
      <c r="L141" s="218"/>
      <c r="M141" s="219"/>
      <c r="N141" s="220"/>
      <c r="O141" s="220"/>
      <c r="P141" s="220"/>
      <c r="Q141" s="220"/>
      <c r="R141" s="220"/>
      <c r="S141" s="220"/>
      <c r="T141" s="221"/>
      <c r="AT141" s="222" t="s">
        <v>184</v>
      </c>
      <c r="AU141" s="222" t="s">
        <v>84</v>
      </c>
      <c r="AV141" s="13" t="s">
        <v>84</v>
      </c>
      <c r="AW141" s="13" t="s">
        <v>35</v>
      </c>
      <c r="AX141" s="13" t="s">
        <v>74</v>
      </c>
      <c r="AY141" s="222" t="s">
        <v>159</v>
      </c>
    </row>
    <row r="142" spans="2:65" s="12" customFormat="1" ht="11.25">
      <c r="B142" s="202"/>
      <c r="C142" s="203"/>
      <c r="D142" s="199" t="s">
        <v>184</v>
      </c>
      <c r="E142" s="204" t="s">
        <v>20</v>
      </c>
      <c r="F142" s="205" t="s">
        <v>233</v>
      </c>
      <c r="G142" s="203"/>
      <c r="H142" s="204" t="s">
        <v>20</v>
      </c>
      <c r="I142" s="206"/>
      <c r="J142" s="203"/>
      <c r="K142" s="203"/>
      <c r="L142" s="207"/>
      <c r="M142" s="208"/>
      <c r="N142" s="209"/>
      <c r="O142" s="209"/>
      <c r="P142" s="209"/>
      <c r="Q142" s="209"/>
      <c r="R142" s="209"/>
      <c r="S142" s="209"/>
      <c r="T142" s="210"/>
      <c r="AT142" s="211" t="s">
        <v>184</v>
      </c>
      <c r="AU142" s="211" t="s">
        <v>84</v>
      </c>
      <c r="AV142" s="12" t="s">
        <v>22</v>
      </c>
      <c r="AW142" s="12" t="s">
        <v>35</v>
      </c>
      <c r="AX142" s="12" t="s">
        <v>74</v>
      </c>
      <c r="AY142" s="211" t="s">
        <v>159</v>
      </c>
    </row>
    <row r="143" spans="2:65" s="13" customFormat="1" ht="11.25">
      <c r="B143" s="212"/>
      <c r="C143" s="213"/>
      <c r="D143" s="199" t="s">
        <v>184</v>
      </c>
      <c r="E143" s="214" t="s">
        <v>20</v>
      </c>
      <c r="F143" s="215" t="s">
        <v>234</v>
      </c>
      <c r="G143" s="213"/>
      <c r="H143" s="216">
        <v>3.7149999999999999</v>
      </c>
      <c r="I143" s="217"/>
      <c r="J143" s="213"/>
      <c r="K143" s="213"/>
      <c r="L143" s="218"/>
      <c r="M143" s="219"/>
      <c r="N143" s="220"/>
      <c r="O143" s="220"/>
      <c r="P143" s="220"/>
      <c r="Q143" s="220"/>
      <c r="R143" s="220"/>
      <c r="S143" s="220"/>
      <c r="T143" s="221"/>
      <c r="AT143" s="222" t="s">
        <v>184</v>
      </c>
      <c r="AU143" s="222" t="s">
        <v>84</v>
      </c>
      <c r="AV143" s="13" t="s">
        <v>84</v>
      </c>
      <c r="AW143" s="13" t="s">
        <v>35</v>
      </c>
      <c r="AX143" s="13" t="s">
        <v>74</v>
      </c>
      <c r="AY143" s="222" t="s">
        <v>159</v>
      </c>
    </row>
    <row r="144" spans="2:65" s="12" customFormat="1" ht="11.25">
      <c r="B144" s="202"/>
      <c r="C144" s="203"/>
      <c r="D144" s="199" t="s">
        <v>184</v>
      </c>
      <c r="E144" s="204" t="s">
        <v>20</v>
      </c>
      <c r="F144" s="205" t="s">
        <v>235</v>
      </c>
      <c r="G144" s="203"/>
      <c r="H144" s="204" t="s">
        <v>20</v>
      </c>
      <c r="I144" s="206"/>
      <c r="J144" s="203"/>
      <c r="K144" s="203"/>
      <c r="L144" s="207"/>
      <c r="M144" s="208"/>
      <c r="N144" s="209"/>
      <c r="O144" s="209"/>
      <c r="P144" s="209"/>
      <c r="Q144" s="209"/>
      <c r="R144" s="209"/>
      <c r="S144" s="209"/>
      <c r="T144" s="210"/>
      <c r="AT144" s="211" t="s">
        <v>184</v>
      </c>
      <c r="AU144" s="211" t="s">
        <v>84</v>
      </c>
      <c r="AV144" s="12" t="s">
        <v>22</v>
      </c>
      <c r="AW144" s="12" t="s">
        <v>35</v>
      </c>
      <c r="AX144" s="12" t="s">
        <v>74</v>
      </c>
      <c r="AY144" s="211" t="s">
        <v>159</v>
      </c>
    </row>
    <row r="145" spans="2:51" s="13" customFormat="1" ht="11.25">
      <c r="B145" s="212"/>
      <c r="C145" s="213"/>
      <c r="D145" s="199" t="s">
        <v>184</v>
      </c>
      <c r="E145" s="214" t="s">
        <v>20</v>
      </c>
      <c r="F145" s="215" t="s">
        <v>236</v>
      </c>
      <c r="G145" s="213"/>
      <c r="H145" s="216">
        <v>2.88</v>
      </c>
      <c r="I145" s="217"/>
      <c r="J145" s="213"/>
      <c r="K145" s="213"/>
      <c r="L145" s="218"/>
      <c r="M145" s="219"/>
      <c r="N145" s="220"/>
      <c r="O145" s="220"/>
      <c r="P145" s="220"/>
      <c r="Q145" s="220"/>
      <c r="R145" s="220"/>
      <c r="S145" s="220"/>
      <c r="T145" s="221"/>
      <c r="AT145" s="222" t="s">
        <v>184</v>
      </c>
      <c r="AU145" s="222" t="s">
        <v>84</v>
      </c>
      <c r="AV145" s="13" t="s">
        <v>84</v>
      </c>
      <c r="AW145" s="13" t="s">
        <v>35</v>
      </c>
      <c r="AX145" s="13" t="s">
        <v>74</v>
      </c>
      <c r="AY145" s="222" t="s">
        <v>159</v>
      </c>
    </row>
    <row r="146" spans="2:51" s="12" customFormat="1" ht="11.25">
      <c r="B146" s="202"/>
      <c r="C146" s="203"/>
      <c r="D146" s="199" t="s">
        <v>184</v>
      </c>
      <c r="E146" s="204" t="s">
        <v>20</v>
      </c>
      <c r="F146" s="205" t="s">
        <v>237</v>
      </c>
      <c r="G146" s="203"/>
      <c r="H146" s="204" t="s">
        <v>20</v>
      </c>
      <c r="I146" s="206"/>
      <c r="J146" s="203"/>
      <c r="K146" s="203"/>
      <c r="L146" s="207"/>
      <c r="M146" s="208"/>
      <c r="N146" s="209"/>
      <c r="O146" s="209"/>
      <c r="P146" s="209"/>
      <c r="Q146" s="209"/>
      <c r="R146" s="209"/>
      <c r="S146" s="209"/>
      <c r="T146" s="210"/>
      <c r="AT146" s="211" t="s">
        <v>184</v>
      </c>
      <c r="AU146" s="211" t="s">
        <v>84</v>
      </c>
      <c r="AV146" s="12" t="s">
        <v>22</v>
      </c>
      <c r="AW146" s="12" t="s">
        <v>35</v>
      </c>
      <c r="AX146" s="12" t="s">
        <v>74</v>
      </c>
      <c r="AY146" s="211" t="s">
        <v>159</v>
      </c>
    </row>
    <row r="147" spans="2:51" s="13" customFormat="1" ht="11.25">
      <c r="B147" s="212"/>
      <c r="C147" s="213"/>
      <c r="D147" s="199" t="s">
        <v>184</v>
      </c>
      <c r="E147" s="214" t="s">
        <v>20</v>
      </c>
      <c r="F147" s="215" t="s">
        <v>238</v>
      </c>
      <c r="G147" s="213"/>
      <c r="H147" s="216">
        <v>3.14</v>
      </c>
      <c r="I147" s="217"/>
      <c r="J147" s="213"/>
      <c r="K147" s="213"/>
      <c r="L147" s="218"/>
      <c r="M147" s="219"/>
      <c r="N147" s="220"/>
      <c r="O147" s="220"/>
      <c r="P147" s="220"/>
      <c r="Q147" s="220"/>
      <c r="R147" s="220"/>
      <c r="S147" s="220"/>
      <c r="T147" s="221"/>
      <c r="AT147" s="222" t="s">
        <v>184</v>
      </c>
      <c r="AU147" s="222" t="s">
        <v>84</v>
      </c>
      <c r="AV147" s="13" t="s">
        <v>84</v>
      </c>
      <c r="AW147" s="13" t="s">
        <v>35</v>
      </c>
      <c r="AX147" s="13" t="s">
        <v>74</v>
      </c>
      <c r="AY147" s="222" t="s">
        <v>159</v>
      </c>
    </row>
    <row r="148" spans="2:51" s="12" customFormat="1" ht="11.25">
      <c r="B148" s="202"/>
      <c r="C148" s="203"/>
      <c r="D148" s="199" t="s">
        <v>184</v>
      </c>
      <c r="E148" s="204" t="s">
        <v>20</v>
      </c>
      <c r="F148" s="205" t="s">
        <v>239</v>
      </c>
      <c r="G148" s="203"/>
      <c r="H148" s="204" t="s">
        <v>20</v>
      </c>
      <c r="I148" s="206"/>
      <c r="J148" s="203"/>
      <c r="K148" s="203"/>
      <c r="L148" s="207"/>
      <c r="M148" s="208"/>
      <c r="N148" s="209"/>
      <c r="O148" s="209"/>
      <c r="P148" s="209"/>
      <c r="Q148" s="209"/>
      <c r="R148" s="209"/>
      <c r="S148" s="209"/>
      <c r="T148" s="210"/>
      <c r="AT148" s="211" t="s">
        <v>184</v>
      </c>
      <c r="AU148" s="211" t="s">
        <v>84</v>
      </c>
      <c r="AV148" s="12" t="s">
        <v>22</v>
      </c>
      <c r="AW148" s="12" t="s">
        <v>35</v>
      </c>
      <c r="AX148" s="12" t="s">
        <v>74</v>
      </c>
      <c r="AY148" s="211" t="s">
        <v>159</v>
      </c>
    </row>
    <row r="149" spans="2:51" s="13" customFormat="1" ht="11.25">
      <c r="B149" s="212"/>
      <c r="C149" s="213"/>
      <c r="D149" s="199" t="s">
        <v>184</v>
      </c>
      <c r="E149" s="214" t="s">
        <v>20</v>
      </c>
      <c r="F149" s="215" t="s">
        <v>240</v>
      </c>
      <c r="G149" s="213"/>
      <c r="H149" s="216">
        <v>18.984999999999999</v>
      </c>
      <c r="I149" s="217"/>
      <c r="J149" s="213"/>
      <c r="K149" s="213"/>
      <c r="L149" s="218"/>
      <c r="M149" s="219"/>
      <c r="N149" s="220"/>
      <c r="O149" s="220"/>
      <c r="P149" s="220"/>
      <c r="Q149" s="220"/>
      <c r="R149" s="220"/>
      <c r="S149" s="220"/>
      <c r="T149" s="221"/>
      <c r="AT149" s="222" t="s">
        <v>184</v>
      </c>
      <c r="AU149" s="222" t="s">
        <v>84</v>
      </c>
      <c r="AV149" s="13" t="s">
        <v>84</v>
      </c>
      <c r="AW149" s="13" t="s">
        <v>35</v>
      </c>
      <c r="AX149" s="13" t="s">
        <v>74</v>
      </c>
      <c r="AY149" s="222" t="s">
        <v>159</v>
      </c>
    </row>
    <row r="150" spans="2:51" s="12" customFormat="1" ht="11.25">
      <c r="B150" s="202"/>
      <c r="C150" s="203"/>
      <c r="D150" s="199" t="s">
        <v>184</v>
      </c>
      <c r="E150" s="204" t="s">
        <v>20</v>
      </c>
      <c r="F150" s="205" t="s">
        <v>241</v>
      </c>
      <c r="G150" s="203"/>
      <c r="H150" s="204" t="s">
        <v>20</v>
      </c>
      <c r="I150" s="206"/>
      <c r="J150" s="203"/>
      <c r="K150" s="203"/>
      <c r="L150" s="207"/>
      <c r="M150" s="208"/>
      <c r="N150" s="209"/>
      <c r="O150" s="209"/>
      <c r="P150" s="209"/>
      <c r="Q150" s="209"/>
      <c r="R150" s="209"/>
      <c r="S150" s="209"/>
      <c r="T150" s="210"/>
      <c r="AT150" s="211" t="s">
        <v>184</v>
      </c>
      <c r="AU150" s="211" t="s">
        <v>84</v>
      </c>
      <c r="AV150" s="12" t="s">
        <v>22</v>
      </c>
      <c r="AW150" s="12" t="s">
        <v>35</v>
      </c>
      <c r="AX150" s="12" t="s">
        <v>74</v>
      </c>
      <c r="AY150" s="211" t="s">
        <v>159</v>
      </c>
    </row>
    <row r="151" spans="2:51" s="13" customFormat="1" ht="11.25">
      <c r="B151" s="212"/>
      <c r="C151" s="213"/>
      <c r="D151" s="199" t="s">
        <v>184</v>
      </c>
      <c r="E151" s="214" t="s">
        <v>20</v>
      </c>
      <c r="F151" s="215" t="s">
        <v>242</v>
      </c>
      <c r="G151" s="213"/>
      <c r="H151" s="216">
        <v>6.3</v>
      </c>
      <c r="I151" s="217"/>
      <c r="J151" s="213"/>
      <c r="K151" s="213"/>
      <c r="L151" s="218"/>
      <c r="M151" s="219"/>
      <c r="N151" s="220"/>
      <c r="O151" s="220"/>
      <c r="P151" s="220"/>
      <c r="Q151" s="220"/>
      <c r="R151" s="220"/>
      <c r="S151" s="220"/>
      <c r="T151" s="221"/>
      <c r="AT151" s="222" t="s">
        <v>184</v>
      </c>
      <c r="AU151" s="222" t="s">
        <v>84</v>
      </c>
      <c r="AV151" s="13" t="s">
        <v>84</v>
      </c>
      <c r="AW151" s="13" t="s">
        <v>35</v>
      </c>
      <c r="AX151" s="13" t="s">
        <v>74</v>
      </c>
      <c r="AY151" s="222" t="s">
        <v>159</v>
      </c>
    </row>
    <row r="152" spans="2:51" s="12" customFormat="1" ht="11.25">
      <c r="B152" s="202"/>
      <c r="C152" s="203"/>
      <c r="D152" s="199" t="s">
        <v>184</v>
      </c>
      <c r="E152" s="204" t="s">
        <v>20</v>
      </c>
      <c r="F152" s="205" t="s">
        <v>243</v>
      </c>
      <c r="G152" s="203"/>
      <c r="H152" s="204" t="s">
        <v>20</v>
      </c>
      <c r="I152" s="206"/>
      <c r="J152" s="203"/>
      <c r="K152" s="203"/>
      <c r="L152" s="207"/>
      <c r="M152" s="208"/>
      <c r="N152" s="209"/>
      <c r="O152" s="209"/>
      <c r="P152" s="209"/>
      <c r="Q152" s="209"/>
      <c r="R152" s="209"/>
      <c r="S152" s="209"/>
      <c r="T152" s="210"/>
      <c r="AT152" s="211" t="s">
        <v>184</v>
      </c>
      <c r="AU152" s="211" t="s">
        <v>84</v>
      </c>
      <c r="AV152" s="12" t="s">
        <v>22</v>
      </c>
      <c r="AW152" s="12" t="s">
        <v>35</v>
      </c>
      <c r="AX152" s="12" t="s">
        <v>74</v>
      </c>
      <c r="AY152" s="211" t="s">
        <v>159</v>
      </c>
    </row>
    <row r="153" spans="2:51" s="13" customFormat="1" ht="11.25">
      <c r="B153" s="212"/>
      <c r="C153" s="213"/>
      <c r="D153" s="199" t="s">
        <v>184</v>
      </c>
      <c r="E153" s="214" t="s">
        <v>20</v>
      </c>
      <c r="F153" s="215" t="s">
        <v>244</v>
      </c>
      <c r="G153" s="213"/>
      <c r="H153" s="216">
        <v>5.73</v>
      </c>
      <c r="I153" s="217"/>
      <c r="J153" s="213"/>
      <c r="K153" s="213"/>
      <c r="L153" s="218"/>
      <c r="M153" s="219"/>
      <c r="N153" s="220"/>
      <c r="O153" s="220"/>
      <c r="P153" s="220"/>
      <c r="Q153" s="220"/>
      <c r="R153" s="220"/>
      <c r="S153" s="220"/>
      <c r="T153" s="221"/>
      <c r="AT153" s="222" t="s">
        <v>184</v>
      </c>
      <c r="AU153" s="222" t="s">
        <v>84</v>
      </c>
      <c r="AV153" s="13" t="s">
        <v>84</v>
      </c>
      <c r="AW153" s="13" t="s">
        <v>35</v>
      </c>
      <c r="AX153" s="13" t="s">
        <v>74</v>
      </c>
      <c r="AY153" s="222" t="s">
        <v>159</v>
      </c>
    </row>
    <row r="154" spans="2:51" s="12" customFormat="1" ht="11.25">
      <c r="B154" s="202"/>
      <c r="C154" s="203"/>
      <c r="D154" s="199" t="s">
        <v>184</v>
      </c>
      <c r="E154" s="204" t="s">
        <v>20</v>
      </c>
      <c r="F154" s="205" t="s">
        <v>245</v>
      </c>
      <c r="G154" s="203"/>
      <c r="H154" s="204" t="s">
        <v>20</v>
      </c>
      <c r="I154" s="206"/>
      <c r="J154" s="203"/>
      <c r="K154" s="203"/>
      <c r="L154" s="207"/>
      <c r="M154" s="208"/>
      <c r="N154" s="209"/>
      <c r="O154" s="209"/>
      <c r="P154" s="209"/>
      <c r="Q154" s="209"/>
      <c r="R154" s="209"/>
      <c r="S154" s="209"/>
      <c r="T154" s="210"/>
      <c r="AT154" s="211" t="s">
        <v>184</v>
      </c>
      <c r="AU154" s="211" t="s">
        <v>84</v>
      </c>
      <c r="AV154" s="12" t="s">
        <v>22</v>
      </c>
      <c r="AW154" s="12" t="s">
        <v>35</v>
      </c>
      <c r="AX154" s="12" t="s">
        <v>74</v>
      </c>
      <c r="AY154" s="211" t="s">
        <v>159</v>
      </c>
    </row>
    <row r="155" spans="2:51" s="13" customFormat="1" ht="11.25">
      <c r="B155" s="212"/>
      <c r="C155" s="213"/>
      <c r="D155" s="199" t="s">
        <v>184</v>
      </c>
      <c r="E155" s="214" t="s">
        <v>20</v>
      </c>
      <c r="F155" s="215" t="s">
        <v>246</v>
      </c>
      <c r="G155" s="213"/>
      <c r="H155" s="216">
        <v>2.6</v>
      </c>
      <c r="I155" s="217"/>
      <c r="J155" s="213"/>
      <c r="K155" s="213"/>
      <c r="L155" s="218"/>
      <c r="M155" s="219"/>
      <c r="N155" s="220"/>
      <c r="O155" s="220"/>
      <c r="P155" s="220"/>
      <c r="Q155" s="220"/>
      <c r="R155" s="220"/>
      <c r="S155" s="220"/>
      <c r="T155" s="221"/>
      <c r="AT155" s="222" t="s">
        <v>184</v>
      </c>
      <c r="AU155" s="222" t="s">
        <v>84</v>
      </c>
      <c r="AV155" s="13" t="s">
        <v>84</v>
      </c>
      <c r="AW155" s="13" t="s">
        <v>35</v>
      </c>
      <c r="AX155" s="13" t="s">
        <v>74</v>
      </c>
      <c r="AY155" s="222" t="s">
        <v>159</v>
      </c>
    </row>
    <row r="156" spans="2:51" s="12" customFormat="1" ht="11.25">
      <c r="B156" s="202"/>
      <c r="C156" s="203"/>
      <c r="D156" s="199" t="s">
        <v>184</v>
      </c>
      <c r="E156" s="204" t="s">
        <v>20</v>
      </c>
      <c r="F156" s="205" t="s">
        <v>247</v>
      </c>
      <c r="G156" s="203"/>
      <c r="H156" s="204" t="s">
        <v>20</v>
      </c>
      <c r="I156" s="206"/>
      <c r="J156" s="203"/>
      <c r="K156" s="203"/>
      <c r="L156" s="207"/>
      <c r="M156" s="208"/>
      <c r="N156" s="209"/>
      <c r="O156" s="209"/>
      <c r="P156" s="209"/>
      <c r="Q156" s="209"/>
      <c r="R156" s="209"/>
      <c r="S156" s="209"/>
      <c r="T156" s="210"/>
      <c r="AT156" s="211" t="s">
        <v>184</v>
      </c>
      <c r="AU156" s="211" t="s">
        <v>84</v>
      </c>
      <c r="AV156" s="12" t="s">
        <v>22</v>
      </c>
      <c r="AW156" s="12" t="s">
        <v>35</v>
      </c>
      <c r="AX156" s="12" t="s">
        <v>74</v>
      </c>
      <c r="AY156" s="211" t="s">
        <v>159</v>
      </c>
    </row>
    <row r="157" spans="2:51" s="13" customFormat="1" ht="11.25">
      <c r="B157" s="212"/>
      <c r="C157" s="213"/>
      <c r="D157" s="199" t="s">
        <v>184</v>
      </c>
      <c r="E157" s="214" t="s">
        <v>20</v>
      </c>
      <c r="F157" s="215" t="s">
        <v>248</v>
      </c>
      <c r="G157" s="213"/>
      <c r="H157" s="216">
        <v>0.79</v>
      </c>
      <c r="I157" s="217"/>
      <c r="J157" s="213"/>
      <c r="K157" s="213"/>
      <c r="L157" s="218"/>
      <c r="M157" s="219"/>
      <c r="N157" s="220"/>
      <c r="O157" s="220"/>
      <c r="P157" s="220"/>
      <c r="Q157" s="220"/>
      <c r="R157" s="220"/>
      <c r="S157" s="220"/>
      <c r="T157" s="221"/>
      <c r="AT157" s="222" t="s">
        <v>184</v>
      </c>
      <c r="AU157" s="222" t="s">
        <v>84</v>
      </c>
      <c r="AV157" s="13" t="s">
        <v>84</v>
      </c>
      <c r="AW157" s="13" t="s">
        <v>35</v>
      </c>
      <c r="AX157" s="13" t="s">
        <v>74</v>
      </c>
      <c r="AY157" s="222" t="s">
        <v>159</v>
      </c>
    </row>
    <row r="158" spans="2:51" s="12" customFormat="1" ht="11.25">
      <c r="B158" s="202"/>
      <c r="C158" s="203"/>
      <c r="D158" s="199" t="s">
        <v>184</v>
      </c>
      <c r="E158" s="204" t="s">
        <v>20</v>
      </c>
      <c r="F158" s="205" t="s">
        <v>249</v>
      </c>
      <c r="G158" s="203"/>
      <c r="H158" s="204" t="s">
        <v>20</v>
      </c>
      <c r="I158" s="206"/>
      <c r="J158" s="203"/>
      <c r="K158" s="203"/>
      <c r="L158" s="207"/>
      <c r="M158" s="208"/>
      <c r="N158" s="209"/>
      <c r="O158" s="209"/>
      <c r="P158" s="209"/>
      <c r="Q158" s="209"/>
      <c r="R158" s="209"/>
      <c r="S158" s="209"/>
      <c r="T158" s="210"/>
      <c r="AT158" s="211" t="s">
        <v>184</v>
      </c>
      <c r="AU158" s="211" t="s">
        <v>84</v>
      </c>
      <c r="AV158" s="12" t="s">
        <v>22</v>
      </c>
      <c r="AW158" s="12" t="s">
        <v>35</v>
      </c>
      <c r="AX158" s="12" t="s">
        <v>74</v>
      </c>
      <c r="AY158" s="211" t="s">
        <v>159</v>
      </c>
    </row>
    <row r="159" spans="2:51" s="13" customFormat="1" ht="11.25">
      <c r="B159" s="212"/>
      <c r="C159" s="213"/>
      <c r="D159" s="199" t="s">
        <v>184</v>
      </c>
      <c r="E159" s="214" t="s">
        <v>20</v>
      </c>
      <c r="F159" s="215" t="s">
        <v>250</v>
      </c>
      <c r="G159" s="213"/>
      <c r="H159" s="216">
        <v>2.7</v>
      </c>
      <c r="I159" s="217"/>
      <c r="J159" s="213"/>
      <c r="K159" s="213"/>
      <c r="L159" s="218"/>
      <c r="M159" s="219"/>
      <c r="N159" s="220"/>
      <c r="O159" s="220"/>
      <c r="P159" s="220"/>
      <c r="Q159" s="220"/>
      <c r="R159" s="220"/>
      <c r="S159" s="220"/>
      <c r="T159" s="221"/>
      <c r="AT159" s="222" t="s">
        <v>184</v>
      </c>
      <c r="AU159" s="222" t="s">
        <v>84</v>
      </c>
      <c r="AV159" s="13" t="s">
        <v>84</v>
      </c>
      <c r="AW159" s="13" t="s">
        <v>35</v>
      </c>
      <c r="AX159" s="13" t="s">
        <v>74</v>
      </c>
      <c r="AY159" s="222" t="s">
        <v>159</v>
      </c>
    </row>
    <row r="160" spans="2:51" s="12" customFormat="1" ht="11.25">
      <c r="B160" s="202"/>
      <c r="C160" s="203"/>
      <c r="D160" s="199" t="s">
        <v>184</v>
      </c>
      <c r="E160" s="204" t="s">
        <v>20</v>
      </c>
      <c r="F160" s="205" t="s">
        <v>251</v>
      </c>
      <c r="G160" s="203"/>
      <c r="H160" s="204" t="s">
        <v>20</v>
      </c>
      <c r="I160" s="206"/>
      <c r="J160" s="203"/>
      <c r="K160" s="203"/>
      <c r="L160" s="207"/>
      <c r="M160" s="208"/>
      <c r="N160" s="209"/>
      <c r="O160" s="209"/>
      <c r="P160" s="209"/>
      <c r="Q160" s="209"/>
      <c r="R160" s="209"/>
      <c r="S160" s="209"/>
      <c r="T160" s="210"/>
      <c r="AT160" s="211" t="s">
        <v>184</v>
      </c>
      <c r="AU160" s="211" t="s">
        <v>84</v>
      </c>
      <c r="AV160" s="12" t="s">
        <v>22</v>
      </c>
      <c r="AW160" s="12" t="s">
        <v>35</v>
      </c>
      <c r="AX160" s="12" t="s">
        <v>74</v>
      </c>
      <c r="AY160" s="211" t="s">
        <v>159</v>
      </c>
    </row>
    <row r="161" spans="2:65" s="13" customFormat="1" ht="11.25">
      <c r="B161" s="212"/>
      <c r="C161" s="213"/>
      <c r="D161" s="199" t="s">
        <v>184</v>
      </c>
      <c r="E161" s="214" t="s">
        <v>20</v>
      </c>
      <c r="F161" s="215" t="s">
        <v>252</v>
      </c>
      <c r="G161" s="213"/>
      <c r="H161" s="216">
        <v>27.045000000000002</v>
      </c>
      <c r="I161" s="217"/>
      <c r="J161" s="213"/>
      <c r="K161" s="213"/>
      <c r="L161" s="218"/>
      <c r="M161" s="219"/>
      <c r="N161" s="220"/>
      <c r="O161" s="220"/>
      <c r="P161" s="220"/>
      <c r="Q161" s="220"/>
      <c r="R161" s="220"/>
      <c r="S161" s="220"/>
      <c r="T161" s="221"/>
      <c r="AT161" s="222" t="s">
        <v>184</v>
      </c>
      <c r="AU161" s="222" t="s">
        <v>84</v>
      </c>
      <c r="AV161" s="13" t="s">
        <v>84</v>
      </c>
      <c r="AW161" s="13" t="s">
        <v>35</v>
      </c>
      <c r="AX161" s="13" t="s">
        <v>74</v>
      </c>
      <c r="AY161" s="222" t="s">
        <v>159</v>
      </c>
    </row>
    <row r="162" spans="2:65" s="12" customFormat="1" ht="11.25">
      <c r="B162" s="202"/>
      <c r="C162" s="203"/>
      <c r="D162" s="199" t="s">
        <v>184</v>
      </c>
      <c r="E162" s="204" t="s">
        <v>20</v>
      </c>
      <c r="F162" s="205" t="s">
        <v>253</v>
      </c>
      <c r="G162" s="203"/>
      <c r="H162" s="204" t="s">
        <v>20</v>
      </c>
      <c r="I162" s="206"/>
      <c r="J162" s="203"/>
      <c r="K162" s="203"/>
      <c r="L162" s="207"/>
      <c r="M162" s="208"/>
      <c r="N162" s="209"/>
      <c r="O162" s="209"/>
      <c r="P162" s="209"/>
      <c r="Q162" s="209"/>
      <c r="R162" s="209"/>
      <c r="S162" s="209"/>
      <c r="T162" s="210"/>
      <c r="AT162" s="211" t="s">
        <v>184</v>
      </c>
      <c r="AU162" s="211" t="s">
        <v>84</v>
      </c>
      <c r="AV162" s="12" t="s">
        <v>22</v>
      </c>
      <c r="AW162" s="12" t="s">
        <v>35</v>
      </c>
      <c r="AX162" s="12" t="s">
        <v>74</v>
      </c>
      <c r="AY162" s="211" t="s">
        <v>159</v>
      </c>
    </row>
    <row r="163" spans="2:65" s="13" customFormat="1" ht="11.25">
      <c r="B163" s="212"/>
      <c r="C163" s="213"/>
      <c r="D163" s="199" t="s">
        <v>184</v>
      </c>
      <c r="E163" s="214" t="s">
        <v>20</v>
      </c>
      <c r="F163" s="215" t="s">
        <v>254</v>
      </c>
      <c r="G163" s="213"/>
      <c r="H163" s="216">
        <v>0.32500000000000001</v>
      </c>
      <c r="I163" s="217"/>
      <c r="J163" s="213"/>
      <c r="K163" s="213"/>
      <c r="L163" s="218"/>
      <c r="M163" s="219"/>
      <c r="N163" s="220"/>
      <c r="O163" s="220"/>
      <c r="P163" s="220"/>
      <c r="Q163" s="220"/>
      <c r="R163" s="220"/>
      <c r="S163" s="220"/>
      <c r="T163" s="221"/>
      <c r="AT163" s="222" t="s">
        <v>184</v>
      </c>
      <c r="AU163" s="222" t="s">
        <v>84</v>
      </c>
      <c r="AV163" s="13" t="s">
        <v>84</v>
      </c>
      <c r="AW163" s="13" t="s">
        <v>35</v>
      </c>
      <c r="AX163" s="13" t="s">
        <v>74</v>
      </c>
      <c r="AY163" s="222" t="s">
        <v>159</v>
      </c>
    </row>
    <row r="164" spans="2:65" s="12" customFormat="1" ht="11.25">
      <c r="B164" s="202"/>
      <c r="C164" s="203"/>
      <c r="D164" s="199" t="s">
        <v>184</v>
      </c>
      <c r="E164" s="204" t="s">
        <v>20</v>
      </c>
      <c r="F164" s="205" t="s">
        <v>255</v>
      </c>
      <c r="G164" s="203"/>
      <c r="H164" s="204" t="s">
        <v>20</v>
      </c>
      <c r="I164" s="206"/>
      <c r="J164" s="203"/>
      <c r="K164" s="203"/>
      <c r="L164" s="207"/>
      <c r="M164" s="208"/>
      <c r="N164" s="209"/>
      <c r="O164" s="209"/>
      <c r="P164" s="209"/>
      <c r="Q164" s="209"/>
      <c r="R164" s="209"/>
      <c r="S164" s="209"/>
      <c r="T164" s="210"/>
      <c r="AT164" s="211" t="s">
        <v>184</v>
      </c>
      <c r="AU164" s="211" t="s">
        <v>84</v>
      </c>
      <c r="AV164" s="12" t="s">
        <v>22</v>
      </c>
      <c r="AW164" s="12" t="s">
        <v>35</v>
      </c>
      <c r="AX164" s="12" t="s">
        <v>74</v>
      </c>
      <c r="AY164" s="211" t="s">
        <v>159</v>
      </c>
    </row>
    <row r="165" spans="2:65" s="13" customFormat="1" ht="11.25">
      <c r="B165" s="212"/>
      <c r="C165" s="213"/>
      <c r="D165" s="199" t="s">
        <v>184</v>
      </c>
      <c r="E165" s="214" t="s">
        <v>20</v>
      </c>
      <c r="F165" s="215" t="s">
        <v>254</v>
      </c>
      <c r="G165" s="213"/>
      <c r="H165" s="216">
        <v>0.32500000000000001</v>
      </c>
      <c r="I165" s="217"/>
      <c r="J165" s="213"/>
      <c r="K165" s="213"/>
      <c r="L165" s="218"/>
      <c r="M165" s="219"/>
      <c r="N165" s="220"/>
      <c r="O165" s="220"/>
      <c r="P165" s="220"/>
      <c r="Q165" s="220"/>
      <c r="R165" s="220"/>
      <c r="S165" s="220"/>
      <c r="T165" s="221"/>
      <c r="AT165" s="222" t="s">
        <v>184</v>
      </c>
      <c r="AU165" s="222" t="s">
        <v>84</v>
      </c>
      <c r="AV165" s="13" t="s">
        <v>84</v>
      </c>
      <c r="AW165" s="13" t="s">
        <v>35</v>
      </c>
      <c r="AX165" s="13" t="s">
        <v>74</v>
      </c>
      <c r="AY165" s="222" t="s">
        <v>159</v>
      </c>
    </row>
    <row r="166" spans="2:65" s="15" customFormat="1" ht="11.25">
      <c r="B166" s="234"/>
      <c r="C166" s="235"/>
      <c r="D166" s="199" t="s">
        <v>184</v>
      </c>
      <c r="E166" s="236" t="s">
        <v>20</v>
      </c>
      <c r="F166" s="237" t="s">
        <v>256</v>
      </c>
      <c r="G166" s="235"/>
      <c r="H166" s="238">
        <v>134.83500000000001</v>
      </c>
      <c r="I166" s="239"/>
      <c r="J166" s="235"/>
      <c r="K166" s="235"/>
      <c r="L166" s="240"/>
      <c r="M166" s="241"/>
      <c r="N166" s="242"/>
      <c r="O166" s="242"/>
      <c r="P166" s="242"/>
      <c r="Q166" s="242"/>
      <c r="R166" s="242"/>
      <c r="S166" s="242"/>
      <c r="T166" s="243"/>
      <c r="AT166" s="244" t="s">
        <v>184</v>
      </c>
      <c r="AU166" s="244" t="s">
        <v>84</v>
      </c>
      <c r="AV166" s="15" t="s">
        <v>171</v>
      </c>
      <c r="AW166" s="15" t="s">
        <v>35</v>
      </c>
      <c r="AX166" s="15" t="s">
        <v>74</v>
      </c>
      <c r="AY166" s="244" t="s">
        <v>159</v>
      </c>
    </row>
    <row r="167" spans="2:65" s="14" customFormat="1" ht="11.25">
      <c r="B167" s="223"/>
      <c r="C167" s="224"/>
      <c r="D167" s="199" t="s">
        <v>184</v>
      </c>
      <c r="E167" s="225" t="s">
        <v>20</v>
      </c>
      <c r="F167" s="226" t="s">
        <v>223</v>
      </c>
      <c r="G167" s="224"/>
      <c r="H167" s="227">
        <v>134.83500000000001</v>
      </c>
      <c r="I167" s="228"/>
      <c r="J167" s="224"/>
      <c r="K167" s="224"/>
      <c r="L167" s="229"/>
      <c r="M167" s="230"/>
      <c r="N167" s="231"/>
      <c r="O167" s="231"/>
      <c r="P167" s="231"/>
      <c r="Q167" s="231"/>
      <c r="R167" s="231"/>
      <c r="S167" s="231"/>
      <c r="T167" s="232"/>
      <c r="AT167" s="233" t="s">
        <v>184</v>
      </c>
      <c r="AU167" s="233" t="s">
        <v>84</v>
      </c>
      <c r="AV167" s="14" t="s">
        <v>164</v>
      </c>
      <c r="AW167" s="14" t="s">
        <v>35</v>
      </c>
      <c r="AX167" s="14" t="s">
        <v>22</v>
      </c>
      <c r="AY167" s="233" t="s">
        <v>159</v>
      </c>
    </row>
    <row r="168" spans="2:65" s="1" customFormat="1" ht="16.5" customHeight="1">
      <c r="B168" s="35"/>
      <c r="C168" s="186" t="s">
        <v>257</v>
      </c>
      <c r="D168" s="186" t="s">
        <v>162</v>
      </c>
      <c r="E168" s="187" t="s">
        <v>258</v>
      </c>
      <c r="F168" s="188" t="s">
        <v>259</v>
      </c>
      <c r="G168" s="189" t="s">
        <v>182</v>
      </c>
      <c r="H168" s="190">
        <v>8137.7160000000003</v>
      </c>
      <c r="I168" s="191"/>
      <c r="J168" s="192">
        <f>ROUND(I168*H168,2)</f>
        <v>0</v>
      </c>
      <c r="K168" s="188" t="s">
        <v>194</v>
      </c>
      <c r="L168" s="39"/>
      <c r="M168" s="193" t="s">
        <v>20</v>
      </c>
      <c r="N168" s="194" t="s">
        <v>45</v>
      </c>
      <c r="O168" s="64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AR168" s="197" t="s">
        <v>164</v>
      </c>
      <c r="AT168" s="197" t="s">
        <v>162</v>
      </c>
      <c r="AU168" s="197" t="s">
        <v>84</v>
      </c>
      <c r="AY168" s="18" t="s">
        <v>159</v>
      </c>
      <c r="BE168" s="198">
        <f>IF(N168="základní",J168,0)</f>
        <v>0</v>
      </c>
      <c r="BF168" s="198">
        <f>IF(N168="snížená",J168,0)</f>
        <v>0</v>
      </c>
      <c r="BG168" s="198">
        <f>IF(N168="zákl. přenesená",J168,0)</f>
        <v>0</v>
      </c>
      <c r="BH168" s="198">
        <f>IF(N168="sníž. přenesená",J168,0)</f>
        <v>0</v>
      </c>
      <c r="BI168" s="198">
        <f>IF(N168="nulová",J168,0)</f>
        <v>0</v>
      </c>
      <c r="BJ168" s="18" t="s">
        <v>22</v>
      </c>
      <c r="BK168" s="198">
        <f>ROUND(I168*H168,2)</f>
        <v>0</v>
      </c>
      <c r="BL168" s="18" t="s">
        <v>164</v>
      </c>
      <c r="BM168" s="197" t="s">
        <v>260</v>
      </c>
    </row>
    <row r="169" spans="2:65" s="1" customFormat="1" ht="19.5">
      <c r="B169" s="35"/>
      <c r="C169" s="36"/>
      <c r="D169" s="199" t="s">
        <v>166</v>
      </c>
      <c r="E169" s="36"/>
      <c r="F169" s="200" t="s">
        <v>261</v>
      </c>
      <c r="G169" s="36"/>
      <c r="H169" s="36"/>
      <c r="I169" s="115"/>
      <c r="J169" s="36"/>
      <c r="K169" s="36"/>
      <c r="L169" s="39"/>
      <c r="M169" s="201"/>
      <c r="N169" s="64"/>
      <c r="O169" s="64"/>
      <c r="P169" s="64"/>
      <c r="Q169" s="64"/>
      <c r="R169" s="64"/>
      <c r="S169" s="64"/>
      <c r="T169" s="65"/>
      <c r="AT169" s="18" t="s">
        <v>166</v>
      </c>
      <c r="AU169" s="18" t="s">
        <v>84</v>
      </c>
    </row>
    <row r="170" spans="2:65" s="12" customFormat="1" ht="11.25">
      <c r="B170" s="202"/>
      <c r="C170" s="203"/>
      <c r="D170" s="199" t="s">
        <v>184</v>
      </c>
      <c r="E170" s="204" t="s">
        <v>20</v>
      </c>
      <c r="F170" s="205" t="s">
        <v>262</v>
      </c>
      <c r="G170" s="203"/>
      <c r="H170" s="204" t="s">
        <v>20</v>
      </c>
      <c r="I170" s="206"/>
      <c r="J170" s="203"/>
      <c r="K170" s="203"/>
      <c r="L170" s="207"/>
      <c r="M170" s="208"/>
      <c r="N170" s="209"/>
      <c r="O170" s="209"/>
      <c r="P170" s="209"/>
      <c r="Q170" s="209"/>
      <c r="R170" s="209"/>
      <c r="S170" s="209"/>
      <c r="T170" s="210"/>
      <c r="AT170" s="211" t="s">
        <v>184</v>
      </c>
      <c r="AU170" s="211" t="s">
        <v>84</v>
      </c>
      <c r="AV170" s="12" t="s">
        <v>22</v>
      </c>
      <c r="AW170" s="12" t="s">
        <v>35</v>
      </c>
      <c r="AX170" s="12" t="s">
        <v>74</v>
      </c>
      <c r="AY170" s="211" t="s">
        <v>159</v>
      </c>
    </row>
    <row r="171" spans="2:65" s="12" customFormat="1" ht="11.25">
      <c r="B171" s="202"/>
      <c r="C171" s="203"/>
      <c r="D171" s="199" t="s">
        <v>184</v>
      </c>
      <c r="E171" s="204" t="s">
        <v>20</v>
      </c>
      <c r="F171" s="205" t="s">
        <v>263</v>
      </c>
      <c r="G171" s="203"/>
      <c r="H171" s="204" t="s">
        <v>20</v>
      </c>
      <c r="I171" s="206"/>
      <c r="J171" s="203"/>
      <c r="K171" s="203"/>
      <c r="L171" s="207"/>
      <c r="M171" s="208"/>
      <c r="N171" s="209"/>
      <c r="O171" s="209"/>
      <c r="P171" s="209"/>
      <c r="Q171" s="209"/>
      <c r="R171" s="209"/>
      <c r="S171" s="209"/>
      <c r="T171" s="210"/>
      <c r="AT171" s="211" t="s">
        <v>184</v>
      </c>
      <c r="AU171" s="211" t="s">
        <v>84</v>
      </c>
      <c r="AV171" s="12" t="s">
        <v>22</v>
      </c>
      <c r="AW171" s="12" t="s">
        <v>35</v>
      </c>
      <c r="AX171" s="12" t="s">
        <v>74</v>
      </c>
      <c r="AY171" s="211" t="s">
        <v>159</v>
      </c>
    </row>
    <row r="172" spans="2:65" s="13" customFormat="1" ht="11.25">
      <c r="B172" s="212"/>
      <c r="C172" s="213"/>
      <c r="D172" s="199" t="s">
        <v>184</v>
      </c>
      <c r="E172" s="214" t="s">
        <v>20</v>
      </c>
      <c r="F172" s="215" t="s">
        <v>264</v>
      </c>
      <c r="G172" s="213"/>
      <c r="H172" s="216">
        <v>51.7</v>
      </c>
      <c r="I172" s="217"/>
      <c r="J172" s="213"/>
      <c r="K172" s="213"/>
      <c r="L172" s="218"/>
      <c r="M172" s="219"/>
      <c r="N172" s="220"/>
      <c r="O172" s="220"/>
      <c r="P172" s="220"/>
      <c r="Q172" s="220"/>
      <c r="R172" s="220"/>
      <c r="S172" s="220"/>
      <c r="T172" s="221"/>
      <c r="AT172" s="222" t="s">
        <v>184</v>
      </c>
      <c r="AU172" s="222" t="s">
        <v>84</v>
      </c>
      <c r="AV172" s="13" t="s">
        <v>84</v>
      </c>
      <c r="AW172" s="13" t="s">
        <v>35</v>
      </c>
      <c r="AX172" s="13" t="s">
        <v>74</v>
      </c>
      <c r="AY172" s="222" t="s">
        <v>159</v>
      </c>
    </row>
    <row r="173" spans="2:65" s="13" customFormat="1" ht="11.25">
      <c r="B173" s="212"/>
      <c r="C173" s="213"/>
      <c r="D173" s="199" t="s">
        <v>184</v>
      </c>
      <c r="E173" s="214" t="s">
        <v>20</v>
      </c>
      <c r="F173" s="215" t="s">
        <v>265</v>
      </c>
      <c r="G173" s="213"/>
      <c r="H173" s="216">
        <v>62.37</v>
      </c>
      <c r="I173" s="217"/>
      <c r="J173" s="213"/>
      <c r="K173" s="213"/>
      <c r="L173" s="218"/>
      <c r="M173" s="219"/>
      <c r="N173" s="220"/>
      <c r="O173" s="220"/>
      <c r="P173" s="220"/>
      <c r="Q173" s="220"/>
      <c r="R173" s="220"/>
      <c r="S173" s="220"/>
      <c r="T173" s="221"/>
      <c r="AT173" s="222" t="s">
        <v>184</v>
      </c>
      <c r="AU173" s="222" t="s">
        <v>84</v>
      </c>
      <c r="AV173" s="13" t="s">
        <v>84</v>
      </c>
      <c r="AW173" s="13" t="s">
        <v>35</v>
      </c>
      <c r="AX173" s="13" t="s">
        <v>74</v>
      </c>
      <c r="AY173" s="222" t="s">
        <v>159</v>
      </c>
    </row>
    <row r="174" spans="2:65" s="13" customFormat="1" ht="11.25">
      <c r="B174" s="212"/>
      <c r="C174" s="213"/>
      <c r="D174" s="199" t="s">
        <v>184</v>
      </c>
      <c r="E174" s="214" t="s">
        <v>20</v>
      </c>
      <c r="F174" s="215" t="s">
        <v>266</v>
      </c>
      <c r="G174" s="213"/>
      <c r="H174" s="216">
        <v>932.1</v>
      </c>
      <c r="I174" s="217"/>
      <c r="J174" s="213"/>
      <c r="K174" s="213"/>
      <c r="L174" s="218"/>
      <c r="M174" s="219"/>
      <c r="N174" s="220"/>
      <c r="O174" s="220"/>
      <c r="P174" s="220"/>
      <c r="Q174" s="220"/>
      <c r="R174" s="220"/>
      <c r="S174" s="220"/>
      <c r="T174" s="221"/>
      <c r="AT174" s="222" t="s">
        <v>184</v>
      </c>
      <c r="AU174" s="222" t="s">
        <v>84</v>
      </c>
      <c r="AV174" s="13" t="s">
        <v>84</v>
      </c>
      <c r="AW174" s="13" t="s">
        <v>35</v>
      </c>
      <c r="AX174" s="13" t="s">
        <v>74</v>
      </c>
      <c r="AY174" s="222" t="s">
        <v>159</v>
      </c>
    </row>
    <row r="175" spans="2:65" s="13" customFormat="1" ht="11.25">
      <c r="B175" s="212"/>
      <c r="C175" s="213"/>
      <c r="D175" s="199" t="s">
        <v>184</v>
      </c>
      <c r="E175" s="214" t="s">
        <v>20</v>
      </c>
      <c r="F175" s="215" t="s">
        <v>267</v>
      </c>
      <c r="G175" s="213"/>
      <c r="H175" s="216">
        <v>1210.3</v>
      </c>
      <c r="I175" s="217"/>
      <c r="J175" s="213"/>
      <c r="K175" s="213"/>
      <c r="L175" s="218"/>
      <c r="M175" s="219"/>
      <c r="N175" s="220"/>
      <c r="O175" s="220"/>
      <c r="P175" s="220"/>
      <c r="Q175" s="220"/>
      <c r="R175" s="220"/>
      <c r="S175" s="220"/>
      <c r="T175" s="221"/>
      <c r="AT175" s="222" t="s">
        <v>184</v>
      </c>
      <c r="AU175" s="222" t="s">
        <v>84</v>
      </c>
      <c r="AV175" s="13" t="s">
        <v>84</v>
      </c>
      <c r="AW175" s="13" t="s">
        <v>35</v>
      </c>
      <c r="AX175" s="13" t="s">
        <v>74</v>
      </c>
      <c r="AY175" s="222" t="s">
        <v>159</v>
      </c>
    </row>
    <row r="176" spans="2:65" s="13" customFormat="1" ht="11.25">
      <c r="B176" s="212"/>
      <c r="C176" s="213"/>
      <c r="D176" s="199" t="s">
        <v>184</v>
      </c>
      <c r="E176" s="214" t="s">
        <v>20</v>
      </c>
      <c r="F176" s="215" t="s">
        <v>268</v>
      </c>
      <c r="G176" s="213"/>
      <c r="H176" s="216">
        <v>598.81299999999999</v>
      </c>
      <c r="I176" s="217"/>
      <c r="J176" s="213"/>
      <c r="K176" s="213"/>
      <c r="L176" s="218"/>
      <c r="M176" s="219"/>
      <c r="N176" s="220"/>
      <c r="O176" s="220"/>
      <c r="P176" s="220"/>
      <c r="Q176" s="220"/>
      <c r="R176" s="220"/>
      <c r="S176" s="220"/>
      <c r="T176" s="221"/>
      <c r="AT176" s="222" t="s">
        <v>184</v>
      </c>
      <c r="AU176" s="222" t="s">
        <v>84</v>
      </c>
      <c r="AV176" s="13" t="s">
        <v>84</v>
      </c>
      <c r="AW176" s="13" t="s">
        <v>35</v>
      </c>
      <c r="AX176" s="13" t="s">
        <v>74</v>
      </c>
      <c r="AY176" s="222" t="s">
        <v>159</v>
      </c>
    </row>
    <row r="177" spans="2:51" s="13" customFormat="1" ht="11.25">
      <c r="B177" s="212"/>
      <c r="C177" s="213"/>
      <c r="D177" s="199" t="s">
        <v>184</v>
      </c>
      <c r="E177" s="214" t="s">
        <v>20</v>
      </c>
      <c r="F177" s="215" t="s">
        <v>269</v>
      </c>
      <c r="G177" s="213"/>
      <c r="H177" s="216">
        <v>35.880000000000003</v>
      </c>
      <c r="I177" s="217"/>
      <c r="J177" s="213"/>
      <c r="K177" s="213"/>
      <c r="L177" s="218"/>
      <c r="M177" s="219"/>
      <c r="N177" s="220"/>
      <c r="O177" s="220"/>
      <c r="P177" s="220"/>
      <c r="Q177" s="220"/>
      <c r="R177" s="220"/>
      <c r="S177" s="220"/>
      <c r="T177" s="221"/>
      <c r="AT177" s="222" t="s">
        <v>184</v>
      </c>
      <c r="AU177" s="222" t="s">
        <v>84</v>
      </c>
      <c r="AV177" s="13" t="s">
        <v>84</v>
      </c>
      <c r="AW177" s="13" t="s">
        <v>35</v>
      </c>
      <c r="AX177" s="13" t="s">
        <v>74</v>
      </c>
      <c r="AY177" s="222" t="s">
        <v>159</v>
      </c>
    </row>
    <row r="178" spans="2:51" s="13" customFormat="1" ht="11.25">
      <c r="B178" s="212"/>
      <c r="C178" s="213"/>
      <c r="D178" s="199" t="s">
        <v>184</v>
      </c>
      <c r="E178" s="214" t="s">
        <v>20</v>
      </c>
      <c r="F178" s="215" t="s">
        <v>270</v>
      </c>
      <c r="G178" s="213"/>
      <c r="H178" s="216">
        <v>175</v>
      </c>
      <c r="I178" s="217"/>
      <c r="J178" s="213"/>
      <c r="K178" s="213"/>
      <c r="L178" s="218"/>
      <c r="M178" s="219"/>
      <c r="N178" s="220"/>
      <c r="O178" s="220"/>
      <c r="P178" s="220"/>
      <c r="Q178" s="220"/>
      <c r="R178" s="220"/>
      <c r="S178" s="220"/>
      <c r="T178" s="221"/>
      <c r="AT178" s="222" t="s">
        <v>184</v>
      </c>
      <c r="AU178" s="222" t="s">
        <v>84</v>
      </c>
      <c r="AV178" s="13" t="s">
        <v>84</v>
      </c>
      <c r="AW178" s="13" t="s">
        <v>35</v>
      </c>
      <c r="AX178" s="13" t="s">
        <v>74</v>
      </c>
      <c r="AY178" s="222" t="s">
        <v>159</v>
      </c>
    </row>
    <row r="179" spans="2:51" s="13" customFormat="1" ht="11.25">
      <c r="B179" s="212"/>
      <c r="C179" s="213"/>
      <c r="D179" s="199" t="s">
        <v>184</v>
      </c>
      <c r="E179" s="214" t="s">
        <v>20</v>
      </c>
      <c r="F179" s="215" t="s">
        <v>271</v>
      </c>
      <c r="G179" s="213"/>
      <c r="H179" s="216">
        <v>80</v>
      </c>
      <c r="I179" s="217"/>
      <c r="J179" s="213"/>
      <c r="K179" s="213"/>
      <c r="L179" s="218"/>
      <c r="M179" s="219"/>
      <c r="N179" s="220"/>
      <c r="O179" s="220"/>
      <c r="P179" s="220"/>
      <c r="Q179" s="220"/>
      <c r="R179" s="220"/>
      <c r="S179" s="220"/>
      <c r="T179" s="221"/>
      <c r="AT179" s="222" t="s">
        <v>184</v>
      </c>
      <c r="AU179" s="222" t="s">
        <v>84</v>
      </c>
      <c r="AV179" s="13" t="s">
        <v>84</v>
      </c>
      <c r="AW179" s="13" t="s">
        <v>35</v>
      </c>
      <c r="AX179" s="13" t="s">
        <v>74</v>
      </c>
      <c r="AY179" s="222" t="s">
        <v>159</v>
      </c>
    </row>
    <row r="180" spans="2:51" s="13" customFormat="1" ht="11.25">
      <c r="B180" s="212"/>
      <c r="C180" s="213"/>
      <c r="D180" s="199" t="s">
        <v>184</v>
      </c>
      <c r="E180" s="214" t="s">
        <v>20</v>
      </c>
      <c r="F180" s="215" t="s">
        <v>272</v>
      </c>
      <c r="G180" s="213"/>
      <c r="H180" s="216">
        <v>-420.35500000000002</v>
      </c>
      <c r="I180" s="217"/>
      <c r="J180" s="213"/>
      <c r="K180" s="213"/>
      <c r="L180" s="218"/>
      <c r="M180" s="219"/>
      <c r="N180" s="220"/>
      <c r="O180" s="220"/>
      <c r="P180" s="220"/>
      <c r="Q180" s="220"/>
      <c r="R180" s="220"/>
      <c r="S180" s="220"/>
      <c r="T180" s="221"/>
      <c r="AT180" s="222" t="s">
        <v>184</v>
      </c>
      <c r="AU180" s="222" t="s">
        <v>84</v>
      </c>
      <c r="AV180" s="13" t="s">
        <v>84</v>
      </c>
      <c r="AW180" s="13" t="s">
        <v>35</v>
      </c>
      <c r="AX180" s="13" t="s">
        <v>74</v>
      </c>
      <c r="AY180" s="222" t="s">
        <v>159</v>
      </c>
    </row>
    <row r="181" spans="2:51" s="13" customFormat="1" ht="11.25">
      <c r="B181" s="212"/>
      <c r="C181" s="213"/>
      <c r="D181" s="199" t="s">
        <v>184</v>
      </c>
      <c r="E181" s="214" t="s">
        <v>20</v>
      </c>
      <c r="F181" s="215" t="s">
        <v>273</v>
      </c>
      <c r="G181" s="213"/>
      <c r="H181" s="216">
        <v>-15.885</v>
      </c>
      <c r="I181" s="217"/>
      <c r="J181" s="213"/>
      <c r="K181" s="213"/>
      <c r="L181" s="218"/>
      <c r="M181" s="219"/>
      <c r="N181" s="220"/>
      <c r="O181" s="220"/>
      <c r="P181" s="220"/>
      <c r="Q181" s="220"/>
      <c r="R181" s="220"/>
      <c r="S181" s="220"/>
      <c r="T181" s="221"/>
      <c r="AT181" s="222" t="s">
        <v>184</v>
      </c>
      <c r="AU181" s="222" t="s">
        <v>84</v>
      </c>
      <c r="AV181" s="13" t="s">
        <v>84</v>
      </c>
      <c r="AW181" s="13" t="s">
        <v>35</v>
      </c>
      <c r="AX181" s="13" t="s">
        <v>74</v>
      </c>
      <c r="AY181" s="222" t="s">
        <v>159</v>
      </c>
    </row>
    <row r="182" spans="2:51" s="13" customFormat="1" ht="11.25">
      <c r="B182" s="212"/>
      <c r="C182" s="213"/>
      <c r="D182" s="199" t="s">
        <v>184</v>
      </c>
      <c r="E182" s="214" t="s">
        <v>20</v>
      </c>
      <c r="F182" s="215" t="s">
        <v>274</v>
      </c>
      <c r="G182" s="213"/>
      <c r="H182" s="216">
        <v>-31.77</v>
      </c>
      <c r="I182" s="217"/>
      <c r="J182" s="213"/>
      <c r="K182" s="213"/>
      <c r="L182" s="218"/>
      <c r="M182" s="219"/>
      <c r="N182" s="220"/>
      <c r="O182" s="220"/>
      <c r="P182" s="220"/>
      <c r="Q182" s="220"/>
      <c r="R182" s="220"/>
      <c r="S182" s="220"/>
      <c r="T182" s="221"/>
      <c r="AT182" s="222" t="s">
        <v>184</v>
      </c>
      <c r="AU182" s="222" t="s">
        <v>84</v>
      </c>
      <c r="AV182" s="13" t="s">
        <v>84</v>
      </c>
      <c r="AW182" s="13" t="s">
        <v>35</v>
      </c>
      <c r="AX182" s="13" t="s">
        <v>74</v>
      </c>
      <c r="AY182" s="222" t="s">
        <v>159</v>
      </c>
    </row>
    <row r="183" spans="2:51" s="13" customFormat="1" ht="11.25">
      <c r="B183" s="212"/>
      <c r="C183" s="213"/>
      <c r="D183" s="199" t="s">
        <v>184</v>
      </c>
      <c r="E183" s="214" t="s">
        <v>20</v>
      </c>
      <c r="F183" s="215" t="s">
        <v>275</v>
      </c>
      <c r="G183" s="213"/>
      <c r="H183" s="216">
        <v>-15.87</v>
      </c>
      <c r="I183" s="217"/>
      <c r="J183" s="213"/>
      <c r="K183" s="213"/>
      <c r="L183" s="218"/>
      <c r="M183" s="219"/>
      <c r="N183" s="220"/>
      <c r="O183" s="220"/>
      <c r="P183" s="220"/>
      <c r="Q183" s="220"/>
      <c r="R183" s="220"/>
      <c r="S183" s="220"/>
      <c r="T183" s="221"/>
      <c r="AT183" s="222" t="s">
        <v>184</v>
      </c>
      <c r="AU183" s="222" t="s">
        <v>84</v>
      </c>
      <c r="AV183" s="13" t="s">
        <v>84</v>
      </c>
      <c r="AW183" s="13" t="s">
        <v>35</v>
      </c>
      <c r="AX183" s="13" t="s">
        <v>74</v>
      </c>
      <c r="AY183" s="222" t="s">
        <v>159</v>
      </c>
    </row>
    <row r="184" spans="2:51" s="13" customFormat="1" ht="11.25">
      <c r="B184" s="212"/>
      <c r="C184" s="213"/>
      <c r="D184" s="199" t="s">
        <v>184</v>
      </c>
      <c r="E184" s="214" t="s">
        <v>20</v>
      </c>
      <c r="F184" s="215" t="s">
        <v>276</v>
      </c>
      <c r="G184" s="213"/>
      <c r="H184" s="216">
        <v>-26.28</v>
      </c>
      <c r="I184" s="217"/>
      <c r="J184" s="213"/>
      <c r="K184" s="213"/>
      <c r="L184" s="218"/>
      <c r="M184" s="219"/>
      <c r="N184" s="220"/>
      <c r="O184" s="220"/>
      <c r="P184" s="220"/>
      <c r="Q184" s="220"/>
      <c r="R184" s="220"/>
      <c r="S184" s="220"/>
      <c r="T184" s="221"/>
      <c r="AT184" s="222" t="s">
        <v>184</v>
      </c>
      <c r="AU184" s="222" t="s">
        <v>84</v>
      </c>
      <c r="AV184" s="13" t="s">
        <v>84</v>
      </c>
      <c r="AW184" s="13" t="s">
        <v>35</v>
      </c>
      <c r="AX184" s="13" t="s">
        <v>74</v>
      </c>
      <c r="AY184" s="222" t="s">
        <v>159</v>
      </c>
    </row>
    <row r="185" spans="2:51" s="13" customFormat="1" ht="11.25">
      <c r="B185" s="212"/>
      <c r="C185" s="213"/>
      <c r="D185" s="199" t="s">
        <v>184</v>
      </c>
      <c r="E185" s="214" t="s">
        <v>20</v>
      </c>
      <c r="F185" s="215" t="s">
        <v>277</v>
      </c>
      <c r="G185" s="213"/>
      <c r="H185" s="216">
        <v>-7.02</v>
      </c>
      <c r="I185" s="217"/>
      <c r="J185" s="213"/>
      <c r="K185" s="213"/>
      <c r="L185" s="218"/>
      <c r="M185" s="219"/>
      <c r="N185" s="220"/>
      <c r="O185" s="220"/>
      <c r="P185" s="220"/>
      <c r="Q185" s="220"/>
      <c r="R185" s="220"/>
      <c r="S185" s="220"/>
      <c r="T185" s="221"/>
      <c r="AT185" s="222" t="s">
        <v>184</v>
      </c>
      <c r="AU185" s="222" t="s">
        <v>84</v>
      </c>
      <c r="AV185" s="13" t="s">
        <v>84</v>
      </c>
      <c r="AW185" s="13" t="s">
        <v>35</v>
      </c>
      <c r="AX185" s="13" t="s">
        <v>74</v>
      </c>
      <c r="AY185" s="222" t="s">
        <v>159</v>
      </c>
    </row>
    <row r="186" spans="2:51" s="12" customFormat="1" ht="11.25">
      <c r="B186" s="202"/>
      <c r="C186" s="203"/>
      <c r="D186" s="199" t="s">
        <v>184</v>
      </c>
      <c r="E186" s="204" t="s">
        <v>20</v>
      </c>
      <c r="F186" s="205" t="s">
        <v>278</v>
      </c>
      <c r="G186" s="203"/>
      <c r="H186" s="204" t="s">
        <v>20</v>
      </c>
      <c r="I186" s="206"/>
      <c r="J186" s="203"/>
      <c r="K186" s="203"/>
      <c r="L186" s="207"/>
      <c r="M186" s="208"/>
      <c r="N186" s="209"/>
      <c r="O186" s="209"/>
      <c r="P186" s="209"/>
      <c r="Q186" s="209"/>
      <c r="R186" s="209"/>
      <c r="S186" s="209"/>
      <c r="T186" s="210"/>
      <c r="AT186" s="211" t="s">
        <v>184</v>
      </c>
      <c r="AU186" s="211" t="s">
        <v>84</v>
      </c>
      <c r="AV186" s="12" t="s">
        <v>22</v>
      </c>
      <c r="AW186" s="12" t="s">
        <v>35</v>
      </c>
      <c r="AX186" s="12" t="s">
        <v>74</v>
      </c>
      <c r="AY186" s="211" t="s">
        <v>159</v>
      </c>
    </row>
    <row r="187" spans="2:51" s="13" customFormat="1" ht="11.25">
      <c r="B187" s="212"/>
      <c r="C187" s="213"/>
      <c r="D187" s="199" t="s">
        <v>184</v>
      </c>
      <c r="E187" s="214" t="s">
        <v>20</v>
      </c>
      <c r="F187" s="215" t="s">
        <v>279</v>
      </c>
      <c r="G187" s="213"/>
      <c r="H187" s="216">
        <v>249.6</v>
      </c>
      <c r="I187" s="217"/>
      <c r="J187" s="213"/>
      <c r="K187" s="213"/>
      <c r="L187" s="218"/>
      <c r="M187" s="219"/>
      <c r="N187" s="220"/>
      <c r="O187" s="220"/>
      <c r="P187" s="220"/>
      <c r="Q187" s="220"/>
      <c r="R187" s="220"/>
      <c r="S187" s="220"/>
      <c r="T187" s="221"/>
      <c r="AT187" s="222" t="s">
        <v>184</v>
      </c>
      <c r="AU187" s="222" t="s">
        <v>84</v>
      </c>
      <c r="AV187" s="13" t="s">
        <v>84</v>
      </c>
      <c r="AW187" s="13" t="s">
        <v>35</v>
      </c>
      <c r="AX187" s="13" t="s">
        <v>74</v>
      </c>
      <c r="AY187" s="222" t="s">
        <v>159</v>
      </c>
    </row>
    <row r="188" spans="2:51" s="13" customFormat="1" ht="11.25">
      <c r="B188" s="212"/>
      <c r="C188" s="213"/>
      <c r="D188" s="199" t="s">
        <v>184</v>
      </c>
      <c r="E188" s="214" t="s">
        <v>20</v>
      </c>
      <c r="F188" s="215" t="s">
        <v>280</v>
      </c>
      <c r="G188" s="213"/>
      <c r="H188" s="216">
        <v>67.599999999999994</v>
      </c>
      <c r="I188" s="217"/>
      <c r="J188" s="213"/>
      <c r="K188" s="213"/>
      <c r="L188" s="218"/>
      <c r="M188" s="219"/>
      <c r="N188" s="220"/>
      <c r="O188" s="220"/>
      <c r="P188" s="220"/>
      <c r="Q188" s="220"/>
      <c r="R188" s="220"/>
      <c r="S188" s="220"/>
      <c r="T188" s="221"/>
      <c r="AT188" s="222" t="s">
        <v>184</v>
      </c>
      <c r="AU188" s="222" t="s">
        <v>84</v>
      </c>
      <c r="AV188" s="13" t="s">
        <v>84</v>
      </c>
      <c r="AW188" s="13" t="s">
        <v>35</v>
      </c>
      <c r="AX188" s="13" t="s">
        <v>74</v>
      </c>
      <c r="AY188" s="222" t="s">
        <v>159</v>
      </c>
    </row>
    <row r="189" spans="2:51" s="13" customFormat="1" ht="11.25">
      <c r="B189" s="212"/>
      <c r="C189" s="213"/>
      <c r="D189" s="199" t="s">
        <v>184</v>
      </c>
      <c r="E189" s="214" t="s">
        <v>20</v>
      </c>
      <c r="F189" s="215" t="s">
        <v>281</v>
      </c>
      <c r="G189" s="213"/>
      <c r="H189" s="216">
        <v>330</v>
      </c>
      <c r="I189" s="217"/>
      <c r="J189" s="213"/>
      <c r="K189" s="213"/>
      <c r="L189" s="218"/>
      <c r="M189" s="219"/>
      <c r="N189" s="220"/>
      <c r="O189" s="220"/>
      <c r="P189" s="220"/>
      <c r="Q189" s="220"/>
      <c r="R189" s="220"/>
      <c r="S189" s="220"/>
      <c r="T189" s="221"/>
      <c r="AT189" s="222" t="s">
        <v>184</v>
      </c>
      <c r="AU189" s="222" t="s">
        <v>84</v>
      </c>
      <c r="AV189" s="13" t="s">
        <v>84</v>
      </c>
      <c r="AW189" s="13" t="s">
        <v>35</v>
      </c>
      <c r="AX189" s="13" t="s">
        <v>74</v>
      </c>
      <c r="AY189" s="222" t="s">
        <v>159</v>
      </c>
    </row>
    <row r="190" spans="2:51" s="13" customFormat="1" ht="11.25">
      <c r="B190" s="212"/>
      <c r="C190" s="213"/>
      <c r="D190" s="199" t="s">
        <v>184</v>
      </c>
      <c r="E190" s="214" t="s">
        <v>20</v>
      </c>
      <c r="F190" s="215" t="s">
        <v>282</v>
      </c>
      <c r="G190" s="213"/>
      <c r="H190" s="216">
        <v>291.5</v>
      </c>
      <c r="I190" s="217"/>
      <c r="J190" s="213"/>
      <c r="K190" s="213"/>
      <c r="L190" s="218"/>
      <c r="M190" s="219"/>
      <c r="N190" s="220"/>
      <c r="O190" s="220"/>
      <c r="P190" s="220"/>
      <c r="Q190" s="220"/>
      <c r="R190" s="220"/>
      <c r="S190" s="220"/>
      <c r="T190" s="221"/>
      <c r="AT190" s="222" t="s">
        <v>184</v>
      </c>
      <c r="AU190" s="222" t="s">
        <v>84</v>
      </c>
      <c r="AV190" s="13" t="s">
        <v>84</v>
      </c>
      <c r="AW190" s="13" t="s">
        <v>35</v>
      </c>
      <c r="AX190" s="13" t="s">
        <v>74</v>
      </c>
      <c r="AY190" s="222" t="s">
        <v>159</v>
      </c>
    </row>
    <row r="191" spans="2:51" s="13" customFormat="1" ht="11.25">
      <c r="B191" s="212"/>
      <c r="C191" s="213"/>
      <c r="D191" s="199" t="s">
        <v>184</v>
      </c>
      <c r="E191" s="214" t="s">
        <v>20</v>
      </c>
      <c r="F191" s="215" t="s">
        <v>283</v>
      </c>
      <c r="G191" s="213"/>
      <c r="H191" s="216">
        <v>617.5</v>
      </c>
      <c r="I191" s="217"/>
      <c r="J191" s="213"/>
      <c r="K191" s="213"/>
      <c r="L191" s="218"/>
      <c r="M191" s="219"/>
      <c r="N191" s="220"/>
      <c r="O191" s="220"/>
      <c r="P191" s="220"/>
      <c r="Q191" s="220"/>
      <c r="R191" s="220"/>
      <c r="S191" s="220"/>
      <c r="T191" s="221"/>
      <c r="AT191" s="222" t="s">
        <v>184</v>
      </c>
      <c r="AU191" s="222" t="s">
        <v>84</v>
      </c>
      <c r="AV191" s="13" t="s">
        <v>84</v>
      </c>
      <c r="AW191" s="13" t="s">
        <v>35</v>
      </c>
      <c r="AX191" s="13" t="s">
        <v>74</v>
      </c>
      <c r="AY191" s="222" t="s">
        <v>159</v>
      </c>
    </row>
    <row r="192" spans="2:51" s="13" customFormat="1" ht="11.25">
      <c r="B192" s="212"/>
      <c r="C192" s="213"/>
      <c r="D192" s="199" t="s">
        <v>184</v>
      </c>
      <c r="E192" s="214" t="s">
        <v>20</v>
      </c>
      <c r="F192" s="215" t="s">
        <v>284</v>
      </c>
      <c r="G192" s="213"/>
      <c r="H192" s="216">
        <v>997.1</v>
      </c>
      <c r="I192" s="217"/>
      <c r="J192" s="213"/>
      <c r="K192" s="213"/>
      <c r="L192" s="218"/>
      <c r="M192" s="219"/>
      <c r="N192" s="220"/>
      <c r="O192" s="220"/>
      <c r="P192" s="220"/>
      <c r="Q192" s="220"/>
      <c r="R192" s="220"/>
      <c r="S192" s="220"/>
      <c r="T192" s="221"/>
      <c r="AT192" s="222" t="s">
        <v>184</v>
      </c>
      <c r="AU192" s="222" t="s">
        <v>84</v>
      </c>
      <c r="AV192" s="13" t="s">
        <v>84</v>
      </c>
      <c r="AW192" s="13" t="s">
        <v>35</v>
      </c>
      <c r="AX192" s="13" t="s">
        <v>74</v>
      </c>
      <c r="AY192" s="222" t="s">
        <v>159</v>
      </c>
    </row>
    <row r="193" spans="2:51" s="13" customFormat="1" ht="11.25">
      <c r="B193" s="212"/>
      <c r="C193" s="213"/>
      <c r="D193" s="199" t="s">
        <v>184</v>
      </c>
      <c r="E193" s="214" t="s">
        <v>20</v>
      </c>
      <c r="F193" s="215" t="s">
        <v>285</v>
      </c>
      <c r="G193" s="213"/>
      <c r="H193" s="216">
        <v>160</v>
      </c>
      <c r="I193" s="217"/>
      <c r="J193" s="213"/>
      <c r="K193" s="213"/>
      <c r="L193" s="218"/>
      <c r="M193" s="219"/>
      <c r="N193" s="220"/>
      <c r="O193" s="220"/>
      <c r="P193" s="220"/>
      <c r="Q193" s="220"/>
      <c r="R193" s="220"/>
      <c r="S193" s="220"/>
      <c r="T193" s="221"/>
      <c r="AT193" s="222" t="s">
        <v>184</v>
      </c>
      <c r="AU193" s="222" t="s">
        <v>84</v>
      </c>
      <c r="AV193" s="13" t="s">
        <v>84</v>
      </c>
      <c r="AW193" s="13" t="s">
        <v>35</v>
      </c>
      <c r="AX193" s="13" t="s">
        <v>74</v>
      </c>
      <c r="AY193" s="222" t="s">
        <v>159</v>
      </c>
    </row>
    <row r="194" spans="2:51" s="13" customFormat="1" ht="11.25">
      <c r="B194" s="212"/>
      <c r="C194" s="213"/>
      <c r="D194" s="199" t="s">
        <v>184</v>
      </c>
      <c r="E194" s="214" t="s">
        <v>20</v>
      </c>
      <c r="F194" s="215" t="s">
        <v>286</v>
      </c>
      <c r="G194" s="213"/>
      <c r="H194" s="216">
        <v>-73.254000000000005</v>
      </c>
      <c r="I194" s="217"/>
      <c r="J194" s="213"/>
      <c r="K194" s="213"/>
      <c r="L194" s="218"/>
      <c r="M194" s="219"/>
      <c r="N194" s="220"/>
      <c r="O194" s="220"/>
      <c r="P194" s="220"/>
      <c r="Q194" s="220"/>
      <c r="R194" s="220"/>
      <c r="S194" s="220"/>
      <c r="T194" s="221"/>
      <c r="AT194" s="222" t="s">
        <v>184</v>
      </c>
      <c r="AU194" s="222" t="s">
        <v>84</v>
      </c>
      <c r="AV194" s="13" t="s">
        <v>84</v>
      </c>
      <c r="AW194" s="13" t="s">
        <v>35</v>
      </c>
      <c r="AX194" s="13" t="s">
        <v>74</v>
      </c>
      <c r="AY194" s="222" t="s">
        <v>159</v>
      </c>
    </row>
    <row r="195" spans="2:51" s="13" customFormat="1" ht="11.25">
      <c r="B195" s="212"/>
      <c r="C195" s="213"/>
      <c r="D195" s="199" t="s">
        <v>184</v>
      </c>
      <c r="E195" s="214" t="s">
        <v>20</v>
      </c>
      <c r="F195" s="215" t="s">
        <v>287</v>
      </c>
      <c r="G195" s="213"/>
      <c r="H195" s="216">
        <v>-36.9</v>
      </c>
      <c r="I195" s="217"/>
      <c r="J195" s="213"/>
      <c r="K195" s="213"/>
      <c r="L195" s="218"/>
      <c r="M195" s="219"/>
      <c r="N195" s="220"/>
      <c r="O195" s="220"/>
      <c r="P195" s="220"/>
      <c r="Q195" s="220"/>
      <c r="R195" s="220"/>
      <c r="S195" s="220"/>
      <c r="T195" s="221"/>
      <c r="AT195" s="222" t="s">
        <v>184</v>
      </c>
      <c r="AU195" s="222" t="s">
        <v>84</v>
      </c>
      <c r="AV195" s="13" t="s">
        <v>84</v>
      </c>
      <c r="AW195" s="13" t="s">
        <v>35</v>
      </c>
      <c r="AX195" s="13" t="s">
        <v>74</v>
      </c>
      <c r="AY195" s="222" t="s">
        <v>159</v>
      </c>
    </row>
    <row r="196" spans="2:51" s="13" customFormat="1" ht="11.25">
      <c r="B196" s="212"/>
      <c r="C196" s="213"/>
      <c r="D196" s="199" t="s">
        <v>184</v>
      </c>
      <c r="E196" s="214" t="s">
        <v>20</v>
      </c>
      <c r="F196" s="215" t="s">
        <v>288</v>
      </c>
      <c r="G196" s="213"/>
      <c r="H196" s="216">
        <v>-30.66</v>
      </c>
      <c r="I196" s="217"/>
      <c r="J196" s="213"/>
      <c r="K196" s="213"/>
      <c r="L196" s="218"/>
      <c r="M196" s="219"/>
      <c r="N196" s="220"/>
      <c r="O196" s="220"/>
      <c r="P196" s="220"/>
      <c r="Q196" s="220"/>
      <c r="R196" s="220"/>
      <c r="S196" s="220"/>
      <c r="T196" s="221"/>
      <c r="AT196" s="222" t="s">
        <v>184</v>
      </c>
      <c r="AU196" s="222" t="s">
        <v>84</v>
      </c>
      <c r="AV196" s="13" t="s">
        <v>84</v>
      </c>
      <c r="AW196" s="13" t="s">
        <v>35</v>
      </c>
      <c r="AX196" s="13" t="s">
        <v>74</v>
      </c>
      <c r="AY196" s="222" t="s">
        <v>159</v>
      </c>
    </row>
    <row r="197" spans="2:51" s="13" customFormat="1" ht="11.25">
      <c r="B197" s="212"/>
      <c r="C197" s="213"/>
      <c r="D197" s="199" t="s">
        <v>184</v>
      </c>
      <c r="E197" s="214" t="s">
        <v>20</v>
      </c>
      <c r="F197" s="215" t="s">
        <v>289</v>
      </c>
      <c r="G197" s="213"/>
      <c r="H197" s="216">
        <v>-2.2879999999999998</v>
      </c>
      <c r="I197" s="217"/>
      <c r="J197" s="213"/>
      <c r="K197" s="213"/>
      <c r="L197" s="218"/>
      <c r="M197" s="219"/>
      <c r="N197" s="220"/>
      <c r="O197" s="220"/>
      <c r="P197" s="220"/>
      <c r="Q197" s="220"/>
      <c r="R197" s="220"/>
      <c r="S197" s="220"/>
      <c r="T197" s="221"/>
      <c r="AT197" s="222" t="s">
        <v>184</v>
      </c>
      <c r="AU197" s="222" t="s">
        <v>84</v>
      </c>
      <c r="AV197" s="13" t="s">
        <v>84</v>
      </c>
      <c r="AW197" s="13" t="s">
        <v>35</v>
      </c>
      <c r="AX197" s="13" t="s">
        <v>74</v>
      </c>
      <c r="AY197" s="222" t="s">
        <v>159</v>
      </c>
    </row>
    <row r="198" spans="2:51" s="13" customFormat="1" ht="11.25">
      <c r="B198" s="212"/>
      <c r="C198" s="213"/>
      <c r="D198" s="199" t="s">
        <v>184</v>
      </c>
      <c r="E198" s="214" t="s">
        <v>20</v>
      </c>
      <c r="F198" s="215" t="s">
        <v>290</v>
      </c>
      <c r="G198" s="213"/>
      <c r="H198" s="216">
        <v>-4.41</v>
      </c>
      <c r="I198" s="217"/>
      <c r="J198" s="213"/>
      <c r="K198" s="213"/>
      <c r="L198" s="218"/>
      <c r="M198" s="219"/>
      <c r="N198" s="220"/>
      <c r="O198" s="220"/>
      <c r="P198" s="220"/>
      <c r="Q198" s="220"/>
      <c r="R198" s="220"/>
      <c r="S198" s="220"/>
      <c r="T198" s="221"/>
      <c r="AT198" s="222" t="s">
        <v>184</v>
      </c>
      <c r="AU198" s="222" t="s">
        <v>84</v>
      </c>
      <c r="AV198" s="13" t="s">
        <v>84</v>
      </c>
      <c r="AW198" s="13" t="s">
        <v>35</v>
      </c>
      <c r="AX198" s="13" t="s">
        <v>74</v>
      </c>
      <c r="AY198" s="222" t="s">
        <v>159</v>
      </c>
    </row>
    <row r="199" spans="2:51" s="13" customFormat="1" ht="11.25">
      <c r="B199" s="212"/>
      <c r="C199" s="213"/>
      <c r="D199" s="199" t="s">
        <v>184</v>
      </c>
      <c r="E199" s="214" t="s">
        <v>20</v>
      </c>
      <c r="F199" s="215" t="s">
        <v>291</v>
      </c>
      <c r="G199" s="213"/>
      <c r="H199" s="216">
        <v>-53.28</v>
      </c>
      <c r="I199" s="217"/>
      <c r="J199" s="213"/>
      <c r="K199" s="213"/>
      <c r="L199" s="218"/>
      <c r="M199" s="219"/>
      <c r="N199" s="220"/>
      <c r="O199" s="220"/>
      <c r="P199" s="220"/>
      <c r="Q199" s="220"/>
      <c r="R199" s="220"/>
      <c r="S199" s="220"/>
      <c r="T199" s="221"/>
      <c r="AT199" s="222" t="s">
        <v>184</v>
      </c>
      <c r="AU199" s="222" t="s">
        <v>84</v>
      </c>
      <c r="AV199" s="13" t="s">
        <v>84</v>
      </c>
      <c r="AW199" s="13" t="s">
        <v>35</v>
      </c>
      <c r="AX199" s="13" t="s">
        <v>74</v>
      </c>
      <c r="AY199" s="222" t="s">
        <v>159</v>
      </c>
    </row>
    <row r="200" spans="2:51" s="12" customFormat="1" ht="11.25">
      <c r="B200" s="202"/>
      <c r="C200" s="203"/>
      <c r="D200" s="199" t="s">
        <v>184</v>
      </c>
      <c r="E200" s="204" t="s">
        <v>20</v>
      </c>
      <c r="F200" s="205" t="s">
        <v>292</v>
      </c>
      <c r="G200" s="203"/>
      <c r="H200" s="204" t="s">
        <v>20</v>
      </c>
      <c r="I200" s="206"/>
      <c r="J200" s="203"/>
      <c r="K200" s="203"/>
      <c r="L200" s="207"/>
      <c r="M200" s="208"/>
      <c r="N200" s="209"/>
      <c r="O200" s="209"/>
      <c r="P200" s="209"/>
      <c r="Q200" s="209"/>
      <c r="R200" s="209"/>
      <c r="S200" s="209"/>
      <c r="T200" s="210"/>
      <c r="AT200" s="211" t="s">
        <v>184</v>
      </c>
      <c r="AU200" s="211" t="s">
        <v>84</v>
      </c>
      <c r="AV200" s="12" t="s">
        <v>22</v>
      </c>
      <c r="AW200" s="12" t="s">
        <v>35</v>
      </c>
      <c r="AX200" s="12" t="s">
        <v>74</v>
      </c>
      <c r="AY200" s="211" t="s">
        <v>159</v>
      </c>
    </row>
    <row r="201" spans="2:51" s="13" customFormat="1" ht="11.25">
      <c r="B201" s="212"/>
      <c r="C201" s="213"/>
      <c r="D201" s="199" t="s">
        <v>184</v>
      </c>
      <c r="E201" s="214" t="s">
        <v>20</v>
      </c>
      <c r="F201" s="215" t="s">
        <v>293</v>
      </c>
      <c r="G201" s="213"/>
      <c r="H201" s="216">
        <v>58.5</v>
      </c>
      <c r="I201" s="217"/>
      <c r="J201" s="213"/>
      <c r="K201" s="213"/>
      <c r="L201" s="218"/>
      <c r="M201" s="219"/>
      <c r="N201" s="220"/>
      <c r="O201" s="220"/>
      <c r="P201" s="220"/>
      <c r="Q201" s="220"/>
      <c r="R201" s="220"/>
      <c r="S201" s="220"/>
      <c r="T201" s="221"/>
      <c r="AT201" s="222" t="s">
        <v>184</v>
      </c>
      <c r="AU201" s="222" t="s">
        <v>84</v>
      </c>
      <c r="AV201" s="13" t="s">
        <v>84</v>
      </c>
      <c r="AW201" s="13" t="s">
        <v>35</v>
      </c>
      <c r="AX201" s="13" t="s">
        <v>74</v>
      </c>
      <c r="AY201" s="222" t="s">
        <v>159</v>
      </c>
    </row>
    <row r="202" spans="2:51" s="13" customFormat="1" ht="11.25">
      <c r="B202" s="212"/>
      <c r="C202" s="213"/>
      <c r="D202" s="199" t="s">
        <v>184</v>
      </c>
      <c r="E202" s="214" t="s">
        <v>20</v>
      </c>
      <c r="F202" s="215" t="s">
        <v>294</v>
      </c>
      <c r="G202" s="213"/>
      <c r="H202" s="216">
        <v>104.97499999999999</v>
      </c>
      <c r="I202" s="217"/>
      <c r="J202" s="213"/>
      <c r="K202" s="213"/>
      <c r="L202" s="218"/>
      <c r="M202" s="219"/>
      <c r="N202" s="220"/>
      <c r="O202" s="220"/>
      <c r="P202" s="220"/>
      <c r="Q202" s="220"/>
      <c r="R202" s="220"/>
      <c r="S202" s="220"/>
      <c r="T202" s="221"/>
      <c r="AT202" s="222" t="s">
        <v>184</v>
      </c>
      <c r="AU202" s="222" t="s">
        <v>84</v>
      </c>
      <c r="AV202" s="13" t="s">
        <v>84</v>
      </c>
      <c r="AW202" s="13" t="s">
        <v>35</v>
      </c>
      <c r="AX202" s="13" t="s">
        <v>74</v>
      </c>
      <c r="AY202" s="222" t="s">
        <v>159</v>
      </c>
    </row>
    <row r="203" spans="2:51" s="13" customFormat="1" ht="11.25">
      <c r="B203" s="212"/>
      <c r="C203" s="213"/>
      <c r="D203" s="199" t="s">
        <v>184</v>
      </c>
      <c r="E203" s="214" t="s">
        <v>20</v>
      </c>
      <c r="F203" s="215" t="s">
        <v>295</v>
      </c>
      <c r="G203" s="213"/>
      <c r="H203" s="216">
        <v>384.11799999999999</v>
      </c>
      <c r="I203" s="217"/>
      <c r="J203" s="213"/>
      <c r="K203" s="213"/>
      <c r="L203" s="218"/>
      <c r="M203" s="219"/>
      <c r="N203" s="220"/>
      <c r="O203" s="220"/>
      <c r="P203" s="220"/>
      <c r="Q203" s="220"/>
      <c r="R203" s="220"/>
      <c r="S203" s="220"/>
      <c r="T203" s="221"/>
      <c r="AT203" s="222" t="s">
        <v>184</v>
      </c>
      <c r="AU203" s="222" t="s">
        <v>84</v>
      </c>
      <c r="AV203" s="13" t="s">
        <v>84</v>
      </c>
      <c r="AW203" s="13" t="s">
        <v>35</v>
      </c>
      <c r="AX203" s="13" t="s">
        <v>74</v>
      </c>
      <c r="AY203" s="222" t="s">
        <v>159</v>
      </c>
    </row>
    <row r="204" spans="2:51" s="13" customFormat="1" ht="11.25">
      <c r="B204" s="212"/>
      <c r="C204" s="213"/>
      <c r="D204" s="199" t="s">
        <v>184</v>
      </c>
      <c r="E204" s="214" t="s">
        <v>20</v>
      </c>
      <c r="F204" s="215" t="s">
        <v>296</v>
      </c>
      <c r="G204" s="213"/>
      <c r="H204" s="216">
        <v>50</v>
      </c>
      <c r="I204" s="217"/>
      <c r="J204" s="213"/>
      <c r="K204" s="213"/>
      <c r="L204" s="218"/>
      <c r="M204" s="219"/>
      <c r="N204" s="220"/>
      <c r="O204" s="220"/>
      <c r="P204" s="220"/>
      <c r="Q204" s="220"/>
      <c r="R204" s="220"/>
      <c r="S204" s="220"/>
      <c r="T204" s="221"/>
      <c r="AT204" s="222" t="s">
        <v>184</v>
      </c>
      <c r="AU204" s="222" t="s">
        <v>84</v>
      </c>
      <c r="AV204" s="13" t="s">
        <v>84</v>
      </c>
      <c r="AW204" s="13" t="s">
        <v>35</v>
      </c>
      <c r="AX204" s="13" t="s">
        <v>74</v>
      </c>
      <c r="AY204" s="222" t="s">
        <v>159</v>
      </c>
    </row>
    <row r="205" spans="2:51" s="13" customFormat="1" ht="11.25">
      <c r="B205" s="212"/>
      <c r="C205" s="213"/>
      <c r="D205" s="199" t="s">
        <v>184</v>
      </c>
      <c r="E205" s="214" t="s">
        <v>20</v>
      </c>
      <c r="F205" s="215" t="s">
        <v>297</v>
      </c>
      <c r="G205" s="213"/>
      <c r="H205" s="216">
        <v>20</v>
      </c>
      <c r="I205" s="217"/>
      <c r="J205" s="213"/>
      <c r="K205" s="213"/>
      <c r="L205" s="218"/>
      <c r="M205" s="219"/>
      <c r="N205" s="220"/>
      <c r="O205" s="220"/>
      <c r="P205" s="220"/>
      <c r="Q205" s="220"/>
      <c r="R205" s="220"/>
      <c r="S205" s="220"/>
      <c r="T205" s="221"/>
      <c r="AT205" s="222" t="s">
        <v>184</v>
      </c>
      <c r="AU205" s="222" t="s">
        <v>84</v>
      </c>
      <c r="AV205" s="13" t="s">
        <v>84</v>
      </c>
      <c r="AW205" s="13" t="s">
        <v>35</v>
      </c>
      <c r="AX205" s="13" t="s">
        <v>74</v>
      </c>
      <c r="AY205" s="222" t="s">
        <v>159</v>
      </c>
    </row>
    <row r="206" spans="2:51" s="13" customFormat="1" ht="11.25">
      <c r="B206" s="212"/>
      <c r="C206" s="213"/>
      <c r="D206" s="199" t="s">
        <v>184</v>
      </c>
      <c r="E206" s="214" t="s">
        <v>20</v>
      </c>
      <c r="F206" s="215" t="s">
        <v>298</v>
      </c>
      <c r="G206" s="213"/>
      <c r="H206" s="216">
        <v>-10.614000000000001</v>
      </c>
      <c r="I206" s="217"/>
      <c r="J206" s="213"/>
      <c r="K206" s="213"/>
      <c r="L206" s="218"/>
      <c r="M206" s="219"/>
      <c r="N206" s="220"/>
      <c r="O206" s="220"/>
      <c r="P206" s="220"/>
      <c r="Q206" s="220"/>
      <c r="R206" s="220"/>
      <c r="S206" s="220"/>
      <c r="T206" s="221"/>
      <c r="AT206" s="222" t="s">
        <v>184</v>
      </c>
      <c r="AU206" s="222" t="s">
        <v>84</v>
      </c>
      <c r="AV206" s="13" t="s">
        <v>84</v>
      </c>
      <c r="AW206" s="13" t="s">
        <v>35</v>
      </c>
      <c r="AX206" s="13" t="s">
        <v>74</v>
      </c>
      <c r="AY206" s="222" t="s">
        <v>159</v>
      </c>
    </row>
    <row r="207" spans="2:51" s="13" customFormat="1" ht="11.25">
      <c r="B207" s="212"/>
      <c r="C207" s="213"/>
      <c r="D207" s="199" t="s">
        <v>184</v>
      </c>
      <c r="E207" s="214" t="s">
        <v>20</v>
      </c>
      <c r="F207" s="215" t="s">
        <v>299</v>
      </c>
      <c r="G207" s="213"/>
      <c r="H207" s="216">
        <v>-42.3</v>
      </c>
      <c r="I207" s="217"/>
      <c r="J207" s="213"/>
      <c r="K207" s="213"/>
      <c r="L207" s="218"/>
      <c r="M207" s="219"/>
      <c r="N207" s="220"/>
      <c r="O207" s="220"/>
      <c r="P207" s="220"/>
      <c r="Q207" s="220"/>
      <c r="R207" s="220"/>
      <c r="S207" s="220"/>
      <c r="T207" s="221"/>
      <c r="AT207" s="222" t="s">
        <v>184</v>
      </c>
      <c r="AU207" s="222" t="s">
        <v>84</v>
      </c>
      <c r="AV207" s="13" t="s">
        <v>84</v>
      </c>
      <c r="AW207" s="13" t="s">
        <v>35</v>
      </c>
      <c r="AX207" s="13" t="s">
        <v>74</v>
      </c>
      <c r="AY207" s="222" t="s">
        <v>159</v>
      </c>
    </row>
    <row r="208" spans="2:51" s="13" customFormat="1" ht="11.25">
      <c r="B208" s="212"/>
      <c r="C208" s="213"/>
      <c r="D208" s="199" t="s">
        <v>184</v>
      </c>
      <c r="E208" s="214" t="s">
        <v>20</v>
      </c>
      <c r="F208" s="215" t="s">
        <v>300</v>
      </c>
      <c r="G208" s="213"/>
      <c r="H208" s="216">
        <v>-5.0999999999999996</v>
      </c>
      <c r="I208" s="217"/>
      <c r="J208" s="213"/>
      <c r="K208" s="213"/>
      <c r="L208" s="218"/>
      <c r="M208" s="219"/>
      <c r="N208" s="220"/>
      <c r="O208" s="220"/>
      <c r="P208" s="220"/>
      <c r="Q208" s="220"/>
      <c r="R208" s="220"/>
      <c r="S208" s="220"/>
      <c r="T208" s="221"/>
      <c r="AT208" s="222" t="s">
        <v>184</v>
      </c>
      <c r="AU208" s="222" t="s">
        <v>84</v>
      </c>
      <c r="AV208" s="13" t="s">
        <v>84</v>
      </c>
      <c r="AW208" s="13" t="s">
        <v>35</v>
      </c>
      <c r="AX208" s="13" t="s">
        <v>74</v>
      </c>
      <c r="AY208" s="222" t="s">
        <v>159</v>
      </c>
    </row>
    <row r="209" spans="2:51" s="13" customFormat="1" ht="11.25">
      <c r="B209" s="212"/>
      <c r="C209" s="213"/>
      <c r="D209" s="199" t="s">
        <v>184</v>
      </c>
      <c r="E209" s="214" t="s">
        <v>20</v>
      </c>
      <c r="F209" s="215" t="s">
        <v>301</v>
      </c>
      <c r="G209" s="213"/>
      <c r="H209" s="216">
        <v>-3.7149999999999999</v>
      </c>
      <c r="I209" s="217"/>
      <c r="J209" s="213"/>
      <c r="K209" s="213"/>
      <c r="L209" s="218"/>
      <c r="M209" s="219"/>
      <c r="N209" s="220"/>
      <c r="O209" s="220"/>
      <c r="P209" s="220"/>
      <c r="Q209" s="220"/>
      <c r="R209" s="220"/>
      <c r="S209" s="220"/>
      <c r="T209" s="221"/>
      <c r="AT209" s="222" t="s">
        <v>184</v>
      </c>
      <c r="AU209" s="222" t="s">
        <v>84</v>
      </c>
      <c r="AV209" s="13" t="s">
        <v>84</v>
      </c>
      <c r="AW209" s="13" t="s">
        <v>35</v>
      </c>
      <c r="AX209" s="13" t="s">
        <v>74</v>
      </c>
      <c r="AY209" s="222" t="s">
        <v>159</v>
      </c>
    </row>
    <row r="210" spans="2:51" s="12" customFormat="1" ht="11.25">
      <c r="B210" s="202"/>
      <c r="C210" s="203"/>
      <c r="D210" s="199" t="s">
        <v>184</v>
      </c>
      <c r="E210" s="204" t="s">
        <v>20</v>
      </c>
      <c r="F210" s="205" t="s">
        <v>302</v>
      </c>
      <c r="G210" s="203"/>
      <c r="H210" s="204" t="s">
        <v>20</v>
      </c>
      <c r="I210" s="206"/>
      <c r="J210" s="203"/>
      <c r="K210" s="203"/>
      <c r="L210" s="207"/>
      <c r="M210" s="208"/>
      <c r="N210" s="209"/>
      <c r="O210" s="209"/>
      <c r="P210" s="209"/>
      <c r="Q210" s="209"/>
      <c r="R210" s="209"/>
      <c r="S210" s="209"/>
      <c r="T210" s="210"/>
      <c r="AT210" s="211" t="s">
        <v>184</v>
      </c>
      <c r="AU210" s="211" t="s">
        <v>84</v>
      </c>
      <c r="AV210" s="12" t="s">
        <v>22</v>
      </c>
      <c r="AW210" s="12" t="s">
        <v>35</v>
      </c>
      <c r="AX210" s="12" t="s">
        <v>74</v>
      </c>
      <c r="AY210" s="211" t="s">
        <v>159</v>
      </c>
    </row>
    <row r="211" spans="2:51" s="12" customFormat="1" ht="11.25">
      <c r="B211" s="202"/>
      <c r="C211" s="203"/>
      <c r="D211" s="199" t="s">
        <v>184</v>
      </c>
      <c r="E211" s="204" t="s">
        <v>20</v>
      </c>
      <c r="F211" s="205" t="s">
        <v>303</v>
      </c>
      <c r="G211" s="203"/>
      <c r="H211" s="204" t="s">
        <v>20</v>
      </c>
      <c r="I211" s="206"/>
      <c r="J211" s="203"/>
      <c r="K211" s="203"/>
      <c r="L211" s="207"/>
      <c r="M211" s="208"/>
      <c r="N211" s="209"/>
      <c r="O211" s="209"/>
      <c r="P211" s="209"/>
      <c r="Q211" s="209"/>
      <c r="R211" s="209"/>
      <c r="S211" s="209"/>
      <c r="T211" s="210"/>
      <c r="AT211" s="211" t="s">
        <v>184</v>
      </c>
      <c r="AU211" s="211" t="s">
        <v>84</v>
      </c>
      <c r="AV211" s="12" t="s">
        <v>22</v>
      </c>
      <c r="AW211" s="12" t="s">
        <v>35</v>
      </c>
      <c r="AX211" s="12" t="s">
        <v>74</v>
      </c>
      <c r="AY211" s="211" t="s">
        <v>159</v>
      </c>
    </row>
    <row r="212" spans="2:51" s="13" customFormat="1" ht="11.25">
      <c r="B212" s="212"/>
      <c r="C212" s="213"/>
      <c r="D212" s="199" t="s">
        <v>184</v>
      </c>
      <c r="E212" s="214" t="s">
        <v>20</v>
      </c>
      <c r="F212" s="215" t="s">
        <v>304</v>
      </c>
      <c r="G212" s="213"/>
      <c r="H212" s="216">
        <v>126.55500000000001</v>
      </c>
      <c r="I212" s="217"/>
      <c r="J212" s="213"/>
      <c r="K212" s="213"/>
      <c r="L212" s="218"/>
      <c r="M212" s="219"/>
      <c r="N212" s="220"/>
      <c r="O212" s="220"/>
      <c r="P212" s="220"/>
      <c r="Q212" s="220"/>
      <c r="R212" s="220"/>
      <c r="S212" s="220"/>
      <c r="T212" s="221"/>
      <c r="AT212" s="222" t="s">
        <v>184</v>
      </c>
      <c r="AU212" s="222" t="s">
        <v>84</v>
      </c>
      <c r="AV212" s="13" t="s">
        <v>84</v>
      </c>
      <c r="AW212" s="13" t="s">
        <v>35</v>
      </c>
      <c r="AX212" s="13" t="s">
        <v>74</v>
      </c>
      <c r="AY212" s="222" t="s">
        <v>159</v>
      </c>
    </row>
    <row r="213" spans="2:51" s="13" customFormat="1" ht="11.25">
      <c r="B213" s="212"/>
      <c r="C213" s="213"/>
      <c r="D213" s="199" t="s">
        <v>184</v>
      </c>
      <c r="E213" s="214" t="s">
        <v>20</v>
      </c>
      <c r="F213" s="215" t="s">
        <v>305</v>
      </c>
      <c r="G213" s="213"/>
      <c r="H213" s="216">
        <v>15</v>
      </c>
      <c r="I213" s="217"/>
      <c r="J213" s="213"/>
      <c r="K213" s="213"/>
      <c r="L213" s="218"/>
      <c r="M213" s="219"/>
      <c r="N213" s="220"/>
      <c r="O213" s="220"/>
      <c r="P213" s="220"/>
      <c r="Q213" s="220"/>
      <c r="R213" s="220"/>
      <c r="S213" s="220"/>
      <c r="T213" s="221"/>
      <c r="AT213" s="222" t="s">
        <v>184</v>
      </c>
      <c r="AU213" s="222" t="s">
        <v>84</v>
      </c>
      <c r="AV213" s="13" t="s">
        <v>84</v>
      </c>
      <c r="AW213" s="13" t="s">
        <v>35</v>
      </c>
      <c r="AX213" s="13" t="s">
        <v>74</v>
      </c>
      <c r="AY213" s="222" t="s">
        <v>159</v>
      </c>
    </row>
    <row r="214" spans="2:51" s="13" customFormat="1" ht="11.25">
      <c r="B214" s="212"/>
      <c r="C214" s="213"/>
      <c r="D214" s="199" t="s">
        <v>184</v>
      </c>
      <c r="E214" s="214" t="s">
        <v>20</v>
      </c>
      <c r="F214" s="215" t="s">
        <v>306</v>
      </c>
      <c r="G214" s="213"/>
      <c r="H214" s="216">
        <v>-26.506</v>
      </c>
      <c r="I214" s="217"/>
      <c r="J214" s="213"/>
      <c r="K214" s="213"/>
      <c r="L214" s="218"/>
      <c r="M214" s="219"/>
      <c r="N214" s="220"/>
      <c r="O214" s="220"/>
      <c r="P214" s="220"/>
      <c r="Q214" s="220"/>
      <c r="R214" s="220"/>
      <c r="S214" s="220"/>
      <c r="T214" s="221"/>
      <c r="AT214" s="222" t="s">
        <v>184</v>
      </c>
      <c r="AU214" s="222" t="s">
        <v>84</v>
      </c>
      <c r="AV214" s="13" t="s">
        <v>84</v>
      </c>
      <c r="AW214" s="13" t="s">
        <v>35</v>
      </c>
      <c r="AX214" s="13" t="s">
        <v>74</v>
      </c>
      <c r="AY214" s="222" t="s">
        <v>159</v>
      </c>
    </row>
    <row r="215" spans="2:51" s="12" customFormat="1" ht="11.25">
      <c r="B215" s="202"/>
      <c r="C215" s="203"/>
      <c r="D215" s="199" t="s">
        <v>184</v>
      </c>
      <c r="E215" s="204" t="s">
        <v>20</v>
      </c>
      <c r="F215" s="205" t="s">
        <v>307</v>
      </c>
      <c r="G215" s="203"/>
      <c r="H215" s="204" t="s">
        <v>20</v>
      </c>
      <c r="I215" s="206"/>
      <c r="J215" s="203"/>
      <c r="K215" s="203"/>
      <c r="L215" s="207"/>
      <c r="M215" s="208"/>
      <c r="N215" s="209"/>
      <c r="O215" s="209"/>
      <c r="P215" s="209"/>
      <c r="Q215" s="209"/>
      <c r="R215" s="209"/>
      <c r="S215" s="209"/>
      <c r="T215" s="210"/>
      <c r="AT215" s="211" t="s">
        <v>184</v>
      </c>
      <c r="AU215" s="211" t="s">
        <v>84</v>
      </c>
      <c r="AV215" s="12" t="s">
        <v>22</v>
      </c>
      <c r="AW215" s="12" t="s">
        <v>35</v>
      </c>
      <c r="AX215" s="12" t="s">
        <v>74</v>
      </c>
      <c r="AY215" s="211" t="s">
        <v>159</v>
      </c>
    </row>
    <row r="216" spans="2:51" s="13" customFormat="1" ht="11.25">
      <c r="B216" s="212"/>
      <c r="C216" s="213"/>
      <c r="D216" s="199" t="s">
        <v>184</v>
      </c>
      <c r="E216" s="214" t="s">
        <v>20</v>
      </c>
      <c r="F216" s="215" t="s">
        <v>308</v>
      </c>
      <c r="G216" s="213"/>
      <c r="H216" s="216">
        <v>179.4</v>
      </c>
      <c r="I216" s="217"/>
      <c r="J216" s="213"/>
      <c r="K216" s="213"/>
      <c r="L216" s="218"/>
      <c r="M216" s="219"/>
      <c r="N216" s="220"/>
      <c r="O216" s="220"/>
      <c r="P216" s="220"/>
      <c r="Q216" s="220"/>
      <c r="R216" s="220"/>
      <c r="S216" s="220"/>
      <c r="T216" s="221"/>
      <c r="AT216" s="222" t="s">
        <v>184</v>
      </c>
      <c r="AU216" s="222" t="s">
        <v>84</v>
      </c>
      <c r="AV216" s="13" t="s">
        <v>84</v>
      </c>
      <c r="AW216" s="13" t="s">
        <v>35</v>
      </c>
      <c r="AX216" s="13" t="s">
        <v>74</v>
      </c>
      <c r="AY216" s="222" t="s">
        <v>159</v>
      </c>
    </row>
    <row r="217" spans="2:51" s="13" customFormat="1" ht="11.25">
      <c r="B217" s="212"/>
      <c r="C217" s="213"/>
      <c r="D217" s="199" t="s">
        <v>184</v>
      </c>
      <c r="E217" s="214" t="s">
        <v>20</v>
      </c>
      <c r="F217" s="215" t="s">
        <v>309</v>
      </c>
      <c r="G217" s="213"/>
      <c r="H217" s="216">
        <v>171.99</v>
      </c>
      <c r="I217" s="217"/>
      <c r="J217" s="213"/>
      <c r="K217" s="213"/>
      <c r="L217" s="218"/>
      <c r="M217" s="219"/>
      <c r="N217" s="220"/>
      <c r="O217" s="220"/>
      <c r="P217" s="220"/>
      <c r="Q217" s="220"/>
      <c r="R217" s="220"/>
      <c r="S217" s="220"/>
      <c r="T217" s="221"/>
      <c r="AT217" s="222" t="s">
        <v>184</v>
      </c>
      <c r="AU217" s="222" t="s">
        <v>84</v>
      </c>
      <c r="AV217" s="13" t="s">
        <v>84</v>
      </c>
      <c r="AW217" s="13" t="s">
        <v>35</v>
      </c>
      <c r="AX217" s="13" t="s">
        <v>74</v>
      </c>
      <c r="AY217" s="222" t="s">
        <v>159</v>
      </c>
    </row>
    <row r="218" spans="2:51" s="13" customFormat="1" ht="11.25">
      <c r="B218" s="212"/>
      <c r="C218" s="213"/>
      <c r="D218" s="199" t="s">
        <v>184</v>
      </c>
      <c r="E218" s="214" t="s">
        <v>20</v>
      </c>
      <c r="F218" s="215" t="s">
        <v>310</v>
      </c>
      <c r="G218" s="213"/>
      <c r="H218" s="216">
        <v>223.92500000000001</v>
      </c>
      <c r="I218" s="217"/>
      <c r="J218" s="213"/>
      <c r="K218" s="213"/>
      <c r="L218" s="218"/>
      <c r="M218" s="219"/>
      <c r="N218" s="220"/>
      <c r="O218" s="220"/>
      <c r="P218" s="220"/>
      <c r="Q218" s="220"/>
      <c r="R218" s="220"/>
      <c r="S218" s="220"/>
      <c r="T218" s="221"/>
      <c r="AT218" s="222" t="s">
        <v>184</v>
      </c>
      <c r="AU218" s="222" t="s">
        <v>84</v>
      </c>
      <c r="AV218" s="13" t="s">
        <v>84</v>
      </c>
      <c r="AW218" s="13" t="s">
        <v>35</v>
      </c>
      <c r="AX218" s="13" t="s">
        <v>74</v>
      </c>
      <c r="AY218" s="222" t="s">
        <v>159</v>
      </c>
    </row>
    <row r="219" spans="2:51" s="13" customFormat="1" ht="11.25">
      <c r="B219" s="212"/>
      <c r="C219" s="213"/>
      <c r="D219" s="199" t="s">
        <v>184</v>
      </c>
      <c r="E219" s="214" t="s">
        <v>20</v>
      </c>
      <c r="F219" s="215" t="s">
        <v>311</v>
      </c>
      <c r="G219" s="213"/>
      <c r="H219" s="216">
        <v>23</v>
      </c>
      <c r="I219" s="217"/>
      <c r="J219" s="213"/>
      <c r="K219" s="213"/>
      <c r="L219" s="218"/>
      <c r="M219" s="219"/>
      <c r="N219" s="220"/>
      <c r="O219" s="220"/>
      <c r="P219" s="220"/>
      <c r="Q219" s="220"/>
      <c r="R219" s="220"/>
      <c r="S219" s="220"/>
      <c r="T219" s="221"/>
      <c r="AT219" s="222" t="s">
        <v>184</v>
      </c>
      <c r="AU219" s="222" t="s">
        <v>84</v>
      </c>
      <c r="AV219" s="13" t="s">
        <v>84</v>
      </c>
      <c r="AW219" s="13" t="s">
        <v>35</v>
      </c>
      <c r="AX219" s="13" t="s">
        <v>74</v>
      </c>
      <c r="AY219" s="222" t="s">
        <v>159</v>
      </c>
    </row>
    <row r="220" spans="2:51" s="13" customFormat="1" ht="11.25">
      <c r="B220" s="212"/>
      <c r="C220" s="213"/>
      <c r="D220" s="199" t="s">
        <v>184</v>
      </c>
      <c r="E220" s="214" t="s">
        <v>20</v>
      </c>
      <c r="F220" s="215" t="s">
        <v>312</v>
      </c>
      <c r="G220" s="213"/>
      <c r="H220" s="216">
        <v>60</v>
      </c>
      <c r="I220" s="217"/>
      <c r="J220" s="213"/>
      <c r="K220" s="213"/>
      <c r="L220" s="218"/>
      <c r="M220" s="219"/>
      <c r="N220" s="220"/>
      <c r="O220" s="220"/>
      <c r="P220" s="220"/>
      <c r="Q220" s="220"/>
      <c r="R220" s="220"/>
      <c r="S220" s="220"/>
      <c r="T220" s="221"/>
      <c r="AT220" s="222" t="s">
        <v>184</v>
      </c>
      <c r="AU220" s="222" t="s">
        <v>84</v>
      </c>
      <c r="AV220" s="13" t="s">
        <v>84</v>
      </c>
      <c r="AW220" s="13" t="s">
        <v>35</v>
      </c>
      <c r="AX220" s="13" t="s">
        <v>74</v>
      </c>
      <c r="AY220" s="222" t="s">
        <v>159</v>
      </c>
    </row>
    <row r="221" spans="2:51" s="13" customFormat="1" ht="11.25">
      <c r="B221" s="212"/>
      <c r="C221" s="213"/>
      <c r="D221" s="199" t="s">
        <v>184</v>
      </c>
      <c r="E221" s="214" t="s">
        <v>20</v>
      </c>
      <c r="F221" s="215" t="s">
        <v>313</v>
      </c>
      <c r="G221" s="213"/>
      <c r="H221" s="216">
        <v>-4.524</v>
      </c>
      <c r="I221" s="217"/>
      <c r="J221" s="213"/>
      <c r="K221" s="213"/>
      <c r="L221" s="218"/>
      <c r="M221" s="219"/>
      <c r="N221" s="220"/>
      <c r="O221" s="220"/>
      <c r="P221" s="220"/>
      <c r="Q221" s="220"/>
      <c r="R221" s="220"/>
      <c r="S221" s="220"/>
      <c r="T221" s="221"/>
      <c r="AT221" s="222" t="s">
        <v>184</v>
      </c>
      <c r="AU221" s="222" t="s">
        <v>84</v>
      </c>
      <c r="AV221" s="13" t="s">
        <v>84</v>
      </c>
      <c r="AW221" s="13" t="s">
        <v>35</v>
      </c>
      <c r="AX221" s="13" t="s">
        <v>74</v>
      </c>
      <c r="AY221" s="222" t="s">
        <v>159</v>
      </c>
    </row>
    <row r="222" spans="2:51" s="13" customFormat="1" ht="11.25">
      <c r="B222" s="212"/>
      <c r="C222" s="213"/>
      <c r="D222" s="199" t="s">
        <v>184</v>
      </c>
      <c r="E222" s="214" t="s">
        <v>20</v>
      </c>
      <c r="F222" s="215" t="s">
        <v>314</v>
      </c>
      <c r="G222" s="213"/>
      <c r="H222" s="216">
        <v>-88.245000000000005</v>
      </c>
      <c r="I222" s="217"/>
      <c r="J222" s="213"/>
      <c r="K222" s="213"/>
      <c r="L222" s="218"/>
      <c r="M222" s="219"/>
      <c r="N222" s="220"/>
      <c r="O222" s="220"/>
      <c r="P222" s="220"/>
      <c r="Q222" s="220"/>
      <c r="R222" s="220"/>
      <c r="S222" s="220"/>
      <c r="T222" s="221"/>
      <c r="AT222" s="222" t="s">
        <v>184</v>
      </c>
      <c r="AU222" s="222" t="s">
        <v>84</v>
      </c>
      <c r="AV222" s="13" t="s">
        <v>84</v>
      </c>
      <c r="AW222" s="13" t="s">
        <v>35</v>
      </c>
      <c r="AX222" s="13" t="s">
        <v>74</v>
      </c>
      <c r="AY222" s="222" t="s">
        <v>159</v>
      </c>
    </row>
    <row r="223" spans="2:51" s="13" customFormat="1" ht="11.25">
      <c r="B223" s="212"/>
      <c r="C223" s="213"/>
      <c r="D223" s="199" t="s">
        <v>184</v>
      </c>
      <c r="E223" s="214" t="s">
        <v>20</v>
      </c>
      <c r="F223" s="215" t="s">
        <v>315</v>
      </c>
      <c r="G223" s="213"/>
      <c r="H223" s="216">
        <v>-2.88</v>
      </c>
      <c r="I223" s="217"/>
      <c r="J223" s="213"/>
      <c r="K223" s="213"/>
      <c r="L223" s="218"/>
      <c r="M223" s="219"/>
      <c r="N223" s="220"/>
      <c r="O223" s="220"/>
      <c r="P223" s="220"/>
      <c r="Q223" s="220"/>
      <c r="R223" s="220"/>
      <c r="S223" s="220"/>
      <c r="T223" s="221"/>
      <c r="AT223" s="222" t="s">
        <v>184</v>
      </c>
      <c r="AU223" s="222" t="s">
        <v>84</v>
      </c>
      <c r="AV223" s="13" t="s">
        <v>84</v>
      </c>
      <c r="AW223" s="13" t="s">
        <v>35</v>
      </c>
      <c r="AX223" s="13" t="s">
        <v>74</v>
      </c>
      <c r="AY223" s="222" t="s">
        <v>159</v>
      </c>
    </row>
    <row r="224" spans="2:51" s="12" customFormat="1" ht="11.25">
      <c r="B224" s="202"/>
      <c r="C224" s="203"/>
      <c r="D224" s="199" t="s">
        <v>184</v>
      </c>
      <c r="E224" s="204" t="s">
        <v>20</v>
      </c>
      <c r="F224" s="205" t="s">
        <v>316</v>
      </c>
      <c r="G224" s="203"/>
      <c r="H224" s="204" t="s">
        <v>20</v>
      </c>
      <c r="I224" s="206"/>
      <c r="J224" s="203"/>
      <c r="K224" s="203"/>
      <c r="L224" s="207"/>
      <c r="M224" s="208"/>
      <c r="N224" s="209"/>
      <c r="O224" s="209"/>
      <c r="P224" s="209"/>
      <c r="Q224" s="209"/>
      <c r="R224" s="209"/>
      <c r="S224" s="209"/>
      <c r="T224" s="210"/>
      <c r="AT224" s="211" t="s">
        <v>184</v>
      </c>
      <c r="AU224" s="211" t="s">
        <v>84</v>
      </c>
      <c r="AV224" s="12" t="s">
        <v>22</v>
      </c>
      <c r="AW224" s="12" t="s">
        <v>35</v>
      </c>
      <c r="AX224" s="12" t="s">
        <v>74</v>
      </c>
      <c r="AY224" s="211" t="s">
        <v>159</v>
      </c>
    </row>
    <row r="225" spans="2:51" s="13" customFormat="1" ht="11.25">
      <c r="B225" s="212"/>
      <c r="C225" s="213"/>
      <c r="D225" s="199" t="s">
        <v>184</v>
      </c>
      <c r="E225" s="214" t="s">
        <v>20</v>
      </c>
      <c r="F225" s="215" t="s">
        <v>317</v>
      </c>
      <c r="G225" s="213"/>
      <c r="H225" s="216">
        <v>168.935</v>
      </c>
      <c r="I225" s="217"/>
      <c r="J225" s="213"/>
      <c r="K225" s="213"/>
      <c r="L225" s="218"/>
      <c r="M225" s="219"/>
      <c r="N225" s="220"/>
      <c r="O225" s="220"/>
      <c r="P225" s="220"/>
      <c r="Q225" s="220"/>
      <c r="R225" s="220"/>
      <c r="S225" s="220"/>
      <c r="T225" s="221"/>
      <c r="AT225" s="222" t="s">
        <v>184</v>
      </c>
      <c r="AU225" s="222" t="s">
        <v>84</v>
      </c>
      <c r="AV225" s="13" t="s">
        <v>84</v>
      </c>
      <c r="AW225" s="13" t="s">
        <v>35</v>
      </c>
      <c r="AX225" s="13" t="s">
        <v>74</v>
      </c>
      <c r="AY225" s="222" t="s">
        <v>159</v>
      </c>
    </row>
    <row r="226" spans="2:51" s="13" customFormat="1" ht="11.25">
      <c r="B226" s="212"/>
      <c r="C226" s="213"/>
      <c r="D226" s="199" t="s">
        <v>184</v>
      </c>
      <c r="E226" s="214" t="s">
        <v>20</v>
      </c>
      <c r="F226" s="215" t="s">
        <v>318</v>
      </c>
      <c r="G226" s="213"/>
      <c r="H226" s="216">
        <v>25</v>
      </c>
      <c r="I226" s="217"/>
      <c r="J226" s="213"/>
      <c r="K226" s="213"/>
      <c r="L226" s="218"/>
      <c r="M226" s="219"/>
      <c r="N226" s="220"/>
      <c r="O226" s="220"/>
      <c r="P226" s="220"/>
      <c r="Q226" s="220"/>
      <c r="R226" s="220"/>
      <c r="S226" s="220"/>
      <c r="T226" s="221"/>
      <c r="AT226" s="222" t="s">
        <v>184</v>
      </c>
      <c r="AU226" s="222" t="s">
        <v>84</v>
      </c>
      <c r="AV226" s="13" t="s">
        <v>84</v>
      </c>
      <c r="AW226" s="13" t="s">
        <v>35</v>
      </c>
      <c r="AX226" s="13" t="s">
        <v>74</v>
      </c>
      <c r="AY226" s="222" t="s">
        <v>159</v>
      </c>
    </row>
    <row r="227" spans="2:51" s="13" customFormat="1" ht="11.25">
      <c r="B227" s="212"/>
      <c r="C227" s="213"/>
      <c r="D227" s="199" t="s">
        <v>184</v>
      </c>
      <c r="E227" s="214" t="s">
        <v>20</v>
      </c>
      <c r="F227" s="215" t="s">
        <v>319</v>
      </c>
      <c r="G227" s="213"/>
      <c r="H227" s="216">
        <v>-9.0299999999999994</v>
      </c>
      <c r="I227" s="217"/>
      <c r="J227" s="213"/>
      <c r="K227" s="213"/>
      <c r="L227" s="218"/>
      <c r="M227" s="219"/>
      <c r="N227" s="220"/>
      <c r="O227" s="220"/>
      <c r="P227" s="220"/>
      <c r="Q227" s="220"/>
      <c r="R227" s="220"/>
      <c r="S227" s="220"/>
      <c r="T227" s="221"/>
      <c r="AT227" s="222" t="s">
        <v>184</v>
      </c>
      <c r="AU227" s="222" t="s">
        <v>84</v>
      </c>
      <c r="AV227" s="13" t="s">
        <v>84</v>
      </c>
      <c r="AW227" s="13" t="s">
        <v>35</v>
      </c>
      <c r="AX227" s="13" t="s">
        <v>74</v>
      </c>
      <c r="AY227" s="222" t="s">
        <v>159</v>
      </c>
    </row>
    <row r="228" spans="2:51" s="12" customFormat="1" ht="11.25">
      <c r="B228" s="202"/>
      <c r="C228" s="203"/>
      <c r="D228" s="199" t="s">
        <v>184</v>
      </c>
      <c r="E228" s="204" t="s">
        <v>20</v>
      </c>
      <c r="F228" s="205" t="s">
        <v>320</v>
      </c>
      <c r="G228" s="203"/>
      <c r="H228" s="204" t="s">
        <v>20</v>
      </c>
      <c r="I228" s="206"/>
      <c r="J228" s="203"/>
      <c r="K228" s="203"/>
      <c r="L228" s="207"/>
      <c r="M228" s="208"/>
      <c r="N228" s="209"/>
      <c r="O228" s="209"/>
      <c r="P228" s="209"/>
      <c r="Q228" s="209"/>
      <c r="R228" s="209"/>
      <c r="S228" s="209"/>
      <c r="T228" s="210"/>
      <c r="AT228" s="211" t="s">
        <v>184</v>
      </c>
      <c r="AU228" s="211" t="s">
        <v>84</v>
      </c>
      <c r="AV228" s="12" t="s">
        <v>22</v>
      </c>
      <c r="AW228" s="12" t="s">
        <v>35</v>
      </c>
      <c r="AX228" s="12" t="s">
        <v>74</v>
      </c>
      <c r="AY228" s="211" t="s">
        <v>159</v>
      </c>
    </row>
    <row r="229" spans="2:51" s="12" customFormat="1" ht="11.25">
      <c r="B229" s="202"/>
      <c r="C229" s="203"/>
      <c r="D229" s="199" t="s">
        <v>184</v>
      </c>
      <c r="E229" s="204" t="s">
        <v>20</v>
      </c>
      <c r="F229" s="205" t="s">
        <v>321</v>
      </c>
      <c r="G229" s="203"/>
      <c r="H229" s="204" t="s">
        <v>20</v>
      </c>
      <c r="I229" s="206"/>
      <c r="J229" s="203"/>
      <c r="K229" s="203"/>
      <c r="L229" s="207"/>
      <c r="M229" s="208"/>
      <c r="N229" s="209"/>
      <c r="O229" s="209"/>
      <c r="P229" s="209"/>
      <c r="Q229" s="209"/>
      <c r="R229" s="209"/>
      <c r="S229" s="209"/>
      <c r="T229" s="210"/>
      <c r="AT229" s="211" t="s">
        <v>184</v>
      </c>
      <c r="AU229" s="211" t="s">
        <v>84</v>
      </c>
      <c r="AV229" s="12" t="s">
        <v>22</v>
      </c>
      <c r="AW229" s="12" t="s">
        <v>35</v>
      </c>
      <c r="AX229" s="12" t="s">
        <v>74</v>
      </c>
      <c r="AY229" s="211" t="s">
        <v>159</v>
      </c>
    </row>
    <row r="230" spans="2:51" s="13" customFormat="1" ht="11.25">
      <c r="B230" s="212"/>
      <c r="C230" s="213"/>
      <c r="D230" s="199" t="s">
        <v>184</v>
      </c>
      <c r="E230" s="214" t="s">
        <v>20</v>
      </c>
      <c r="F230" s="215" t="s">
        <v>322</v>
      </c>
      <c r="G230" s="213"/>
      <c r="H230" s="216">
        <v>42.9</v>
      </c>
      <c r="I230" s="217"/>
      <c r="J230" s="213"/>
      <c r="K230" s="213"/>
      <c r="L230" s="218"/>
      <c r="M230" s="219"/>
      <c r="N230" s="220"/>
      <c r="O230" s="220"/>
      <c r="P230" s="220"/>
      <c r="Q230" s="220"/>
      <c r="R230" s="220"/>
      <c r="S230" s="220"/>
      <c r="T230" s="221"/>
      <c r="AT230" s="222" t="s">
        <v>184</v>
      </c>
      <c r="AU230" s="222" t="s">
        <v>84</v>
      </c>
      <c r="AV230" s="13" t="s">
        <v>84</v>
      </c>
      <c r="AW230" s="13" t="s">
        <v>35</v>
      </c>
      <c r="AX230" s="13" t="s">
        <v>74</v>
      </c>
      <c r="AY230" s="222" t="s">
        <v>159</v>
      </c>
    </row>
    <row r="231" spans="2:51" s="13" customFormat="1" ht="11.25">
      <c r="B231" s="212"/>
      <c r="C231" s="213"/>
      <c r="D231" s="199" t="s">
        <v>184</v>
      </c>
      <c r="E231" s="214" t="s">
        <v>20</v>
      </c>
      <c r="F231" s="215" t="s">
        <v>323</v>
      </c>
      <c r="G231" s="213"/>
      <c r="H231" s="216">
        <v>170.04</v>
      </c>
      <c r="I231" s="217"/>
      <c r="J231" s="213"/>
      <c r="K231" s="213"/>
      <c r="L231" s="218"/>
      <c r="M231" s="219"/>
      <c r="N231" s="220"/>
      <c r="O231" s="220"/>
      <c r="P231" s="220"/>
      <c r="Q231" s="220"/>
      <c r="R231" s="220"/>
      <c r="S231" s="220"/>
      <c r="T231" s="221"/>
      <c r="AT231" s="222" t="s">
        <v>184</v>
      </c>
      <c r="AU231" s="222" t="s">
        <v>84</v>
      </c>
      <c r="AV231" s="13" t="s">
        <v>84</v>
      </c>
      <c r="AW231" s="13" t="s">
        <v>35</v>
      </c>
      <c r="AX231" s="13" t="s">
        <v>74</v>
      </c>
      <c r="AY231" s="222" t="s">
        <v>159</v>
      </c>
    </row>
    <row r="232" spans="2:51" s="13" customFormat="1" ht="11.25">
      <c r="B232" s="212"/>
      <c r="C232" s="213"/>
      <c r="D232" s="199" t="s">
        <v>184</v>
      </c>
      <c r="E232" s="214" t="s">
        <v>20</v>
      </c>
      <c r="F232" s="215" t="s">
        <v>324</v>
      </c>
      <c r="G232" s="213"/>
      <c r="H232" s="216">
        <v>20</v>
      </c>
      <c r="I232" s="217"/>
      <c r="J232" s="213"/>
      <c r="K232" s="213"/>
      <c r="L232" s="218"/>
      <c r="M232" s="219"/>
      <c r="N232" s="220"/>
      <c r="O232" s="220"/>
      <c r="P232" s="220"/>
      <c r="Q232" s="220"/>
      <c r="R232" s="220"/>
      <c r="S232" s="220"/>
      <c r="T232" s="221"/>
      <c r="AT232" s="222" t="s">
        <v>184</v>
      </c>
      <c r="AU232" s="222" t="s">
        <v>84</v>
      </c>
      <c r="AV232" s="13" t="s">
        <v>84</v>
      </c>
      <c r="AW232" s="13" t="s">
        <v>35</v>
      </c>
      <c r="AX232" s="13" t="s">
        <v>74</v>
      </c>
      <c r="AY232" s="222" t="s">
        <v>159</v>
      </c>
    </row>
    <row r="233" spans="2:51" s="13" customFormat="1" ht="11.25">
      <c r="B233" s="212"/>
      <c r="C233" s="213"/>
      <c r="D233" s="199" t="s">
        <v>184</v>
      </c>
      <c r="E233" s="214" t="s">
        <v>20</v>
      </c>
      <c r="F233" s="215" t="s">
        <v>325</v>
      </c>
      <c r="G233" s="213"/>
      <c r="H233" s="216">
        <v>17</v>
      </c>
      <c r="I233" s="217"/>
      <c r="J233" s="213"/>
      <c r="K233" s="213"/>
      <c r="L233" s="218"/>
      <c r="M233" s="219"/>
      <c r="N233" s="220"/>
      <c r="O233" s="220"/>
      <c r="P233" s="220"/>
      <c r="Q233" s="220"/>
      <c r="R233" s="220"/>
      <c r="S233" s="220"/>
      <c r="T233" s="221"/>
      <c r="AT233" s="222" t="s">
        <v>184</v>
      </c>
      <c r="AU233" s="222" t="s">
        <v>84</v>
      </c>
      <c r="AV233" s="13" t="s">
        <v>84</v>
      </c>
      <c r="AW233" s="13" t="s">
        <v>35</v>
      </c>
      <c r="AX233" s="13" t="s">
        <v>74</v>
      </c>
      <c r="AY233" s="222" t="s">
        <v>159</v>
      </c>
    </row>
    <row r="234" spans="2:51" s="13" customFormat="1" ht="11.25">
      <c r="B234" s="212"/>
      <c r="C234" s="213"/>
      <c r="D234" s="199" t="s">
        <v>184</v>
      </c>
      <c r="E234" s="214" t="s">
        <v>20</v>
      </c>
      <c r="F234" s="215" t="s">
        <v>326</v>
      </c>
      <c r="G234" s="213"/>
      <c r="H234" s="216">
        <v>-1.508</v>
      </c>
      <c r="I234" s="217"/>
      <c r="J234" s="213"/>
      <c r="K234" s="213"/>
      <c r="L234" s="218"/>
      <c r="M234" s="219"/>
      <c r="N234" s="220"/>
      <c r="O234" s="220"/>
      <c r="P234" s="220"/>
      <c r="Q234" s="220"/>
      <c r="R234" s="220"/>
      <c r="S234" s="220"/>
      <c r="T234" s="221"/>
      <c r="AT234" s="222" t="s">
        <v>184</v>
      </c>
      <c r="AU234" s="222" t="s">
        <v>84</v>
      </c>
      <c r="AV234" s="13" t="s">
        <v>84</v>
      </c>
      <c r="AW234" s="13" t="s">
        <v>35</v>
      </c>
      <c r="AX234" s="13" t="s">
        <v>74</v>
      </c>
      <c r="AY234" s="222" t="s">
        <v>159</v>
      </c>
    </row>
    <row r="235" spans="2:51" s="13" customFormat="1" ht="11.25">
      <c r="B235" s="212"/>
      <c r="C235" s="213"/>
      <c r="D235" s="199" t="s">
        <v>184</v>
      </c>
      <c r="E235" s="214" t="s">
        <v>20</v>
      </c>
      <c r="F235" s="215" t="s">
        <v>327</v>
      </c>
      <c r="G235" s="213"/>
      <c r="H235" s="216">
        <v>-8.7230000000000008</v>
      </c>
      <c r="I235" s="217"/>
      <c r="J235" s="213"/>
      <c r="K235" s="213"/>
      <c r="L235" s="218"/>
      <c r="M235" s="219"/>
      <c r="N235" s="220"/>
      <c r="O235" s="220"/>
      <c r="P235" s="220"/>
      <c r="Q235" s="220"/>
      <c r="R235" s="220"/>
      <c r="S235" s="220"/>
      <c r="T235" s="221"/>
      <c r="AT235" s="222" t="s">
        <v>184</v>
      </c>
      <c r="AU235" s="222" t="s">
        <v>84</v>
      </c>
      <c r="AV235" s="13" t="s">
        <v>84</v>
      </c>
      <c r="AW235" s="13" t="s">
        <v>35</v>
      </c>
      <c r="AX235" s="13" t="s">
        <v>74</v>
      </c>
      <c r="AY235" s="222" t="s">
        <v>159</v>
      </c>
    </row>
    <row r="236" spans="2:51" s="13" customFormat="1" ht="11.25">
      <c r="B236" s="212"/>
      <c r="C236" s="213"/>
      <c r="D236" s="199" t="s">
        <v>184</v>
      </c>
      <c r="E236" s="214" t="s">
        <v>20</v>
      </c>
      <c r="F236" s="215" t="s">
        <v>328</v>
      </c>
      <c r="G236" s="213"/>
      <c r="H236" s="216">
        <v>-3.14</v>
      </c>
      <c r="I236" s="217"/>
      <c r="J236" s="213"/>
      <c r="K236" s="213"/>
      <c r="L236" s="218"/>
      <c r="M236" s="219"/>
      <c r="N236" s="220"/>
      <c r="O236" s="220"/>
      <c r="P236" s="220"/>
      <c r="Q236" s="220"/>
      <c r="R236" s="220"/>
      <c r="S236" s="220"/>
      <c r="T236" s="221"/>
      <c r="AT236" s="222" t="s">
        <v>184</v>
      </c>
      <c r="AU236" s="222" t="s">
        <v>84</v>
      </c>
      <c r="AV236" s="13" t="s">
        <v>84</v>
      </c>
      <c r="AW236" s="13" t="s">
        <v>35</v>
      </c>
      <c r="AX236" s="13" t="s">
        <v>74</v>
      </c>
      <c r="AY236" s="222" t="s">
        <v>159</v>
      </c>
    </row>
    <row r="237" spans="2:51" s="12" customFormat="1" ht="11.25">
      <c r="B237" s="202"/>
      <c r="C237" s="203"/>
      <c r="D237" s="199" t="s">
        <v>184</v>
      </c>
      <c r="E237" s="204" t="s">
        <v>20</v>
      </c>
      <c r="F237" s="205" t="s">
        <v>329</v>
      </c>
      <c r="G237" s="203"/>
      <c r="H237" s="204" t="s">
        <v>20</v>
      </c>
      <c r="I237" s="206"/>
      <c r="J237" s="203"/>
      <c r="K237" s="203"/>
      <c r="L237" s="207"/>
      <c r="M237" s="208"/>
      <c r="N237" s="209"/>
      <c r="O237" s="209"/>
      <c r="P237" s="209"/>
      <c r="Q237" s="209"/>
      <c r="R237" s="209"/>
      <c r="S237" s="209"/>
      <c r="T237" s="210"/>
      <c r="AT237" s="211" t="s">
        <v>184</v>
      </c>
      <c r="AU237" s="211" t="s">
        <v>84</v>
      </c>
      <c r="AV237" s="12" t="s">
        <v>22</v>
      </c>
      <c r="AW237" s="12" t="s">
        <v>35</v>
      </c>
      <c r="AX237" s="12" t="s">
        <v>74</v>
      </c>
      <c r="AY237" s="211" t="s">
        <v>159</v>
      </c>
    </row>
    <row r="238" spans="2:51" s="13" customFormat="1" ht="11.25">
      <c r="B238" s="212"/>
      <c r="C238" s="213"/>
      <c r="D238" s="199" t="s">
        <v>184</v>
      </c>
      <c r="E238" s="214" t="s">
        <v>20</v>
      </c>
      <c r="F238" s="215" t="s">
        <v>330</v>
      </c>
      <c r="G238" s="213"/>
      <c r="H238" s="216">
        <v>1457.1379999999999</v>
      </c>
      <c r="I238" s="217"/>
      <c r="J238" s="213"/>
      <c r="K238" s="213"/>
      <c r="L238" s="218"/>
      <c r="M238" s="219"/>
      <c r="N238" s="220"/>
      <c r="O238" s="220"/>
      <c r="P238" s="220"/>
      <c r="Q238" s="220"/>
      <c r="R238" s="220"/>
      <c r="S238" s="220"/>
      <c r="T238" s="221"/>
      <c r="AT238" s="222" t="s">
        <v>184</v>
      </c>
      <c r="AU238" s="222" t="s">
        <v>84</v>
      </c>
      <c r="AV238" s="13" t="s">
        <v>84</v>
      </c>
      <c r="AW238" s="13" t="s">
        <v>35</v>
      </c>
      <c r="AX238" s="13" t="s">
        <v>74</v>
      </c>
      <c r="AY238" s="222" t="s">
        <v>159</v>
      </c>
    </row>
    <row r="239" spans="2:51" s="13" customFormat="1" ht="11.25">
      <c r="B239" s="212"/>
      <c r="C239" s="213"/>
      <c r="D239" s="199" t="s">
        <v>184</v>
      </c>
      <c r="E239" s="214" t="s">
        <v>20</v>
      </c>
      <c r="F239" s="215" t="s">
        <v>331</v>
      </c>
      <c r="G239" s="213"/>
      <c r="H239" s="216">
        <v>90</v>
      </c>
      <c r="I239" s="217"/>
      <c r="J239" s="213"/>
      <c r="K239" s="213"/>
      <c r="L239" s="218"/>
      <c r="M239" s="219"/>
      <c r="N239" s="220"/>
      <c r="O239" s="220"/>
      <c r="P239" s="220"/>
      <c r="Q239" s="220"/>
      <c r="R239" s="220"/>
      <c r="S239" s="220"/>
      <c r="T239" s="221"/>
      <c r="AT239" s="222" t="s">
        <v>184</v>
      </c>
      <c r="AU239" s="222" t="s">
        <v>84</v>
      </c>
      <c r="AV239" s="13" t="s">
        <v>84</v>
      </c>
      <c r="AW239" s="13" t="s">
        <v>35</v>
      </c>
      <c r="AX239" s="13" t="s">
        <v>74</v>
      </c>
      <c r="AY239" s="222" t="s">
        <v>159</v>
      </c>
    </row>
    <row r="240" spans="2:51" s="13" customFormat="1" ht="11.25">
      <c r="B240" s="212"/>
      <c r="C240" s="213"/>
      <c r="D240" s="199" t="s">
        <v>184</v>
      </c>
      <c r="E240" s="214" t="s">
        <v>20</v>
      </c>
      <c r="F240" s="215" t="s">
        <v>332</v>
      </c>
      <c r="G240" s="213"/>
      <c r="H240" s="216">
        <v>-139.02600000000001</v>
      </c>
      <c r="I240" s="217"/>
      <c r="J240" s="213"/>
      <c r="K240" s="213"/>
      <c r="L240" s="218"/>
      <c r="M240" s="219"/>
      <c r="N240" s="220"/>
      <c r="O240" s="220"/>
      <c r="P240" s="220"/>
      <c r="Q240" s="220"/>
      <c r="R240" s="220"/>
      <c r="S240" s="220"/>
      <c r="T240" s="221"/>
      <c r="AT240" s="222" t="s">
        <v>184</v>
      </c>
      <c r="AU240" s="222" t="s">
        <v>84</v>
      </c>
      <c r="AV240" s="13" t="s">
        <v>84</v>
      </c>
      <c r="AW240" s="13" t="s">
        <v>35</v>
      </c>
      <c r="AX240" s="13" t="s">
        <v>74</v>
      </c>
      <c r="AY240" s="222" t="s">
        <v>159</v>
      </c>
    </row>
    <row r="241" spans="2:51" s="13" customFormat="1" ht="11.25">
      <c r="B241" s="212"/>
      <c r="C241" s="213"/>
      <c r="D241" s="199" t="s">
        <v>184</v>
      </c>
      <c r="E241" s="214" t="s">
        <v>20</v>
      </c>
      <c r="F241" s="215" t="s">
        <v>333</v>
      </c>
      <c r="G241" s="213"/>
      <c r="H241" s="216">
        <v>-9.4049999999999994</v>
      </c>
      <c r="I241" s="217"/>
      <c r="J241" s="213"/>
      <c r="K241" s="213"/>
      <c r="L241" s="218"/>
      <c r="M241" s="219"/>
      <c r="N241" s="220"/>
      <c r="O241" s="220"/>
      <c r="P241" s="220"/>
      <c r="Q241" s="220"/>
      <c r="R241" s="220"/>
      <c r="S241" s="220"/>
      <c r="T241" s="221"/>
      <c r="AT241" s="222" t="s">
        <v>184</v>
      </c>
      <c r="AU241" s="222" t="s">
        <v>84</v>
      </c>
      <c r="AV241" s="13" t="s">
        <v>84</v>
      </c>
      <c r="AW241" s="13" t="s">
        <v>35</v>
      </c>
      <c r="AX241" s="13" t="s">
        <v>74</v>
      </c>
      <c r="AY241" s="222" t="s">
        <v>159</v>
      </c>
    </row>
    <row r="242" spans="2:51" s="13" customFormat="1" ht="11.25">
      <c r="B242" s="212"/>
      <c r="C242" s="213"/>
      <c r="D242" s="199" t="s">
        <v>184</v>
      </c>
      <c r="E242" s="214" t="s">
        <v>20</v>
      </c>
      <c r="F242" s="215" t="s">
        <v>334</v>
      </c>
      <c r="G242" s="213"/>
      <c r="H242" s="216">
        <v>-0.78</v>
      </c>
      <c r="I242" s="217"/>
      <c r="J242" s="213"/>
      <c r="K242" s="213"/>
      <c r="L242" s="218"/>
      <c r="M242" s="219"/>
      <c r="N242" s="220"/>
      <c r="O242" s="220"/>
      <c r="P242" s="220"/>
      <c r="Q242" s="220"/>
      <c r="R242" s="220"/>
      <c r="S242" s="220"/>
      <c r="T242" s="221"/>
      <c r="AT242" s="222" t="s">
        <v>184</v>
      </c>
      <c r="AU242" s="222" t="s">
        <v>84</v>
      </c>
      <c r="AV242" s="13" t="s">
        <v>84</v>
      </c>
      <c r="AW242" s="13" t="s">
        <v>35</v>
      </c>
      <c r="AX242" s="13" t="s">
        <v>74</v>
      </c>
      <c r="AY242" s="222" t="s">
        <v>159</v>
      </c>
    </row>
    <row r="243" spans="2:51" s="13" customFormat="1" ht="11.25">
      <c r="B243" s="212"/>
      <c r="C243" s="213"/>
      <c r="D243" s="199" t="s">
        <v>184</v>
      </c>
      <c r="E243" s="214" t="s">
        <v>20</v>
      </c>
      <c r="F243" s="215" t="s">
        <v>335</v>
      </c>
      <c r="G243" s="213"/>
      <c r="H243" s="216">
        <v>-18.984999999999999</v>
      </c>
      <c r="I243" s="217"/>
      <c r="J243" s="213"/>
      <c r="K243" s="213"/>
      <c r="L243" s="218"/>
      <c r="M243" s="219"/>
      <c r="N243" s="220"/>
      <c r="O243" s="220"/>
      <c r="P243" s="220"/>
      <c r="Q243" s="220"/>
      <c r="R243" s="220"/>
      <c r="S243" s="220"/>
      <c r="T243" s="221"/>
      <c r="AT243" s="222" t="s">
        <v>184</v>
      </c>
      <c r="AU243" s="222" t="s">
        <v>84</v>
      </c>
      <c r="AV243" s="13" t="s">
        <v>84</v>
      </c>
      <c r="AW243" s="13" t="s">
        <v>35</v>
      </c>
      <c r="AX243" s="13" t="s">
        <v>74</v>
      </c>
      <c r="AY243" s="222" t="s">
        <v>159</v>
      </c>
    </row>
    <row r="244" spans="2:51" s="13" customFormat="1" ht="11.25">
      <c r="B244" s="212"/>
      <c r="C244" s="213"/>
      <c r="D244" s="199" t="s">
        <v>184</v>
      </c>
      <c r="E244" s="214" t="s">
        <v>20</v>
      </c>
      <c r="F244" s="215" t="s">
        <v>336</v>
      </c>
      <c r="G244" s="213"/>
      <c r="H244" s="216">
        <v>-4.5759999999999996</v>
      </c>
      <c r="I244" s="217"/>
      <c r="J244" s="213"/>
      <c r="K244" s="213"/>
      <c r="L244" s="218"/>
      <c r="M244" s="219"/>
      <c r="N244" s="220"/>
      <c r="O244" s="220"/>
      <c r="P244" s="220"/>
      <c r="Q244" s="220"/>
      <c r="R244" s="220"/>
      <c r="S244" s="220"/>
      <c r="T244" s="221"/>
      <c r="AT244" s="222" t="s">
        <v>184</v>
      </c>
      <c r="AU244" s="222" t="s">
        <v>84</v>
      </c>
      <c r="AV244" s="13" t="s">
        <v>84</v>
      </c>
      <c r="AW244" s="13" t="s">
        <v>35</v>
      </c>
      <c r="AX244" s="13" t="s">
        <v>74</v>
      </c>
      <c r="AY244" s="222" t="s">
        <v>159</v>
      </c>
    </row>
    <row r="245" spans="2:51" s="13" customFormat="1" ht="11.25">
      <c r="B245" s="212"/>
      <c r="C245" s="213"/>
      <c r="D245" s="199" t="s">
        <v>184</v>
      </c>
      <c r="E245" s="214" t="s">
        <v>20</v>
      </c>
      <c r="F245" s="215" t="s">
        <v>337</v>
      </c>
      <c r="G245" s="213"/>
      <c r="H245" s="216">
        <v>-6.5519999999999996</v>
      </c>
      <c r="I245" s="217"/>
      <c r="J245" s="213"/>
      <c r="K245" s="213"/>
      <c r="L245" s="218"/>
      <c r="M245" s="219"/>
      <c r="N245" s="220"/>
      <c r="O245" s="220"/>
      <c r="P245" s="220"/>
      <c r="Q245" s="220"/>
      <c r="R245" s="220"/>
      <c r="S245" s="220"/>
      <c r="T245" s="221"/>
      <c r="AT245" s="222" t="s">
        <v>184</v>
      </c>
      <c r="AU245" s="222" t="s">
        <v>84</v>
      </c>
      <c r="AV245" s="13" t="s">
        <v>84</v>
      </c>
      <c r="AW245" s="13" t="s">
        <v>35</v>
      </c>
      <c r="AX245" s="13" t="s">
        <v>74</v>
      </c>
      <c r="AY245" s="222" t="s">
        <v>159</v>
      </c>
    </row>
    <row r="246" spans="2:51" s="13" customFormat="1" ht="11.25">
      <c r="B246" s="212"/>
      <c r="C246" s="213"/>
      <c r="D246" s="199" t="s">
        <v>184</v>
      </c>
      <c r="E246" s="214" t="s">
        <v>20</v>
      </c>
      <c r="F246" s="215" t="s">
        <v>338</v>
      </c>
      <c r="G246" s="213"/>
      <c r="H246" s="216">
        <v>-1.248</v>
      </c>
      <c r="I246" s="217"/>
      <c r="J246" s="213"/>
      <c r="K246" s="213"/>
      <c r="L246" s="218"/>
      <c r="M246" s="219"/>
      <c r="N246" s="220"/>
      <c r="O246" s="220"/>
      <c r="P246" s="220"/>
      <c r="Q246" s="220"/>
      <c r="R246" s="220"/>
      <c r="S246" s="220"/>
      <c r="T246" s="221"/>
      <c r="AT246" s="222" t="s">
        <v>184</v>
      </c>
      <c r="AU246" s="222" t="s">
        <v>84</v>
      </c>
      <c r="AV246" s="13" t="s">
        <v>84</v>
      </c>
      <c r="AW246" s="13" t="s">
        <v>35</v>
      </c>
      <c r="AX246" s="13" t="s">
        <v>74</v>
      </c>
      <c r="AY246" s="222" t="s">
        <v>159</v>
      </c>
    </row>
    <row r="247" spans="2:51" s="13" customFormat="1" ht="11.25">
      <c r="B247" s="212"/>
      <c r="C247" s="213"/>
      <c r="D247" s="199" t="s">
        <v>184</v>
      </c>
      <c r="E247" s="214" t="s">
        <v>20</v>
      </c>
      <c r="F247" s="215" t="s">
        <v>339</v>
      </c>
      <c r="G247" s="213"/>
      <c r="H247" s="216">
        <v>-1.4950000000000001</v>
      </c>
      <c r="I247" s="217"/>
      <c r="J247" s="213"/>
      <c r="K247" s="213"/>
      <c r="L247" s="218"/>
      <c r="M247" s="219"/>
      <c r="N247" s="220"/>
      <c r="O247" s="220"/>
      <c r="P247" s="220"/>
      <c r="Q247" s="220"/>
      <c r="R247" s="220"/>
      <c r="S247" s="220"/>
      <c r="T247" s="221"/>
      <c r="AT247" s="222" t="s">
        <v>184</v>
      </c>
      <c r="AU247" s="222" t="s">
        <v>84</v>
      </c>
      <c r="AV247" s="13" t="s">
        <v>84</v>
      </c>
      <c r="AW247" s="13" t="s">
        <v>35</v>
      </c>
      <c r="AX247" s="13" t="s">
        <v>74</v>
      </c>
      <c r="AY247" s="222" t="s">
        <v>159</v>
      </c>
    </row>
    <row r="248" spans="2:51" s="12" customFormat="1" ht="11.25">
      <c r="B248" s="202"/>
      <c r="C248" s="203"/>
      <c r="D248" s="199" t="s">
        <v>184</v>
      </c>
      <c r="E248" s="204" t="s">
        <v>20</v>
      </c>
      <c r="F248" s="205" t="s">
        <v>340</v>
      </c>
      <c r="G248" s="203"/>
      <c r="H248" s="204" t="s">
        <v>20</v>
      </c>
      <c r="I248" s="206"/>
      <c r="J248" s="203"/>
      <c r="K248" s="203"/>
      <c r="L248" s="207"/>
      <c r="M248" s="208"/>
      <c r="N248" s="209"/>
      <c r="O248" s="209"/>
      <c r="P248" s="209"/>
      <c r="Q248" s="209"/>
      <c r="R248" s="209"/>
      <c r="S248" s="209"/>
      <c r="T248" s="210"/>
      <c r="AT248" s="211" t="s">
        <v>184</v>
      </c>
      <c r="AU248" s="211" t="s">
        <v>84</v>
      </c>
      <c r="AV248" s="12" t="s">
        <v>22</v>
      </c>
      <c r="AW248" s="12" t="s">
        <v>35</v>
      </c>
      <c r="AX248" s="12" t="s">
        <v>74</v>
      </c>
      <c r="AY248" s="211" t="s">
        <v>159</v>
      </c>
    </row>
    <row r="249" spans="2:51" s="13" customFormat="1" ht="11.25">
      <c r="B249" s="212"/>
      <c r="C249" s="213"/>
      <c r="D249" s="199" t="s">
        <v>184</v>
      </c>
      <c r="E249" s="214" t="s">
        <v>20</v>
      </c>
      <c r="F249" s="215" t="s">
        <v>341</v>
      </c>
      <c r="G249" s="213"/>
      <c r="H249" s="216">
        <v>323.53800000000001</v>
      </c>
      <c r="I249" s="217"/>
      <c r="J249" s="213"/>
      <c r="K249" s="213"/>
      <c r="L249" s="218"/>
      <c r="M249" s="219"/>
      <c r="N249" s="220"/>
      <c r="O249" s="220"/>
      <c r="P249" s="220"/>
      <c r="Q249" s="220"/>
      <c r="R249" s="220"/>
      <c r="S249" s="220"/>
      <c r="T249" s="221"/>
      <c r="AT249" s="222" t="s">
        <v>184</v>
      </c>
      <c r="AU249" s="222" t="s">
        <v>84</v>
      </c>
      <c r="AV249" s="13" t="s">
        <v>84</v>
      </c>
      <c r="AW249" s="13" t="s">
        <v>35</v>
      </c>
      <c r="AX249" s="13" t="s">
        <v>74</v>
      </c>
      <c r="AY249" s="222" t="s">
        <v>159</v>
      </c>
    </row>
    <row r="250" spans="2:51" s="13" customFormat="1" ht="11.25">
      <c r="B250" s="212"/>
      <c r="C250" s="213"/>
      <c r="D250" s="199" t="s">
        <v>184</v>
      </c>
      <c r="E250" s="214" t="s">
        <v>20</v>
      </c>
      <c r="F250" s="215" t="s">
        <v>342</v>
      </c>
      <c r="G250" s="213"/>
      <c r="H250" s="216">
        <v>30</v>
      </c>
      <c r="I250" s="217"/>
      <c r="J250" s="213"/>
      <c r="K250" s="213"/>
      <c r="L250" s="218"/>
      <c r="M250" s="219"/>
      <c r="N250" s="220"/>
      <c r="O250" s="220"/>
      <c r="P250" s="220"/>
      <c r="Q250" s="220"/>
      <c r="R250" s="220"/>
      <c r="S250" s="220"/>
      <c r="T250" s="221"/>
      <c r="AT250" s="222" t="s">
        <v>184</v>
      </c>
      <c r="AU250" s="222" t="s">
        <v>84</v>
      </c>
      <c r="AV250" s="13" t="s">
        <v>84</v>
      </c>
      <c r="AW250" s="13" t="s">
        <v>35</v>
      </c>
      <c r="AX250" s="13" t="s">
        <v>74</v>
      </c>
      <c r="AY250" s="222" t="s">
        <v>159</v>
      </c>
    </row>
    <row r="251" spans="2:51" s="13" customFormat="1" ht="11.25">
      <c r="B251" s="212"/>
      <c r="C251" s="213"/>
      <c r="D251" s="199" t="s">
        <v>184</v>
      </c>
      <c r="E251" s="214" t="s">
        <v>20</v>
      </c>
      <c r="F251" s="215" t="s">
        <v>343</v>
      </c>
      <c r="G251" s="213"/>
      <c r="H251" s="216">
        <v>31.72</v>
      </c>
      <c r="I251" s="217"/>
      <c r="J251" s="213"/>
      <c r="K251" s="213"/>
      <c r="L251" s="218"/>
      <c r="M251" s="219"/>
      <c r="N251" s="220"/>
      <c r="O251" s="220"/>
      <c r="P251" s="220"/>
      <c r="Q251" s="220"/>
      <c r="R251" s="220"/>
      <c r="S251" s="220"/>
      <c r="T251" s="221"/>
      <c r="AT251" s="222" t="s">
        <v>184</v>
      </c>
      <c r="AU251" s="222" t="s">
        <v>84</v>
      </c>
      <c r="AV251" s="13" t="s">
        <v>84</v>
      </c>
      <c r="AW251" s="13" t="s">
        <v>35</v>
      </c>
      <c r="AX251" s="13" t="s">
        <v>74</v>
      </c>
      <c r="AY251" s="222" t="s">
        <v>159</v>
      </c>
    </row>
    <row r="252" spans="2:51" s="13" customFormat="1" ht="11.25">
      <c r="B252" s="212"/>
      <c r="C252" s="213"/>
      <c r="D252" s="199" t="s">
        <v>184</v>
      </c>
      <c r="E252" s="214" t="s">
        <v>20</v>
      </c>
      <c r="F252" s="215" t="s">
        <v>313</v>
      </c>
      <c r="G252" s="213"/>
      <c r="H252" s="216">
        <v>-4.524</v>
      </c>
      <c r="I252" s="217"/>
      <c r="J252" s="213"/>
      <c r="K252" s="213"/>
      <c r="L252" s="218"/>
      <c r="M252" s="219"/>
      <c r="N252" s="220"/>
      <c r="O252" s="220"/>
      <c r="P252" s="220"/>
      <c r="Q252" s="220"/>
      <c r="R252" s="220"/>
      <c r="S252" s="220"/>
      <c r="T252" s="221"/>
      <c r="AT252" s="222" t="s">
        <v>184</v>
      </c>
      <c r="AU252" s="222" t="s">
        <v>84</v>
      </c>
      <c r="AV252" s="13" t="s">
        <v>84</v>
      </c>
      <c r="AW252" s="13" t="s">
        <v>35</v>
      </c>
      <c r="AX252" s="13" t="s">
        <v>74</v>
      </c>
      <c r="AY252" s="222" t="s">
        <v>159</v>
      </c>
    </row>
    <row r="253" spans="2:51" s="13" customFormat="1" ht="11.25">
      <c r="B253" s="212"/>
      <c r="C253" s="213"/>
      <c r="D253" s="199" t="s">
        <v>184</v>
      </c>
      <c r="E253" s="214" t="s">
        <v>20</v>
      </c>
      <c r="F253" s="215" t="s">
        <v>344</v>
      </c>
      <c r="G253" s="213"/>
      <c r="H253" s="216">
        <v>-14.715</v>
      </c>
      <c r="I253" s="217"/>
      <c r="J253" s="213"/>
      <c r="K253" s="213"/>
      <c r="L253" s="218"/>
      <c r="M253" s="219"/>
      <c r="N253" s="220"/>
      <c r="O253" s="220"/>
      <c r="P253" s="220"/>
      <c r="Q253" s="220"/>
      <c r="R253" s="220"/>
      <c r="S253" s="220"/>
      <c r="T253" s="221"/>
      <c r="AT253" s="222" t="s">
        <v>184</v>
      </c>
      <c r="AU253" s="222" t="s">
        <v>84</v>
      </c>
      <c r="AV253" s="13" t="s">
        <v>84</v>
      </c>
      <c r="AW253" s="13" t="s">
        <v>35</v>
      </c>
      <c r="AX253" s="13" t="s">
        <v>74</v>
      </c>
      <c r="AY253" s="222" t="s">
        <v>159</v>
      </c>
    </row>
    <row r="254" spans="2:51" s="13" customFormat="1" ht="11.25">
      <c r="B254" s="212"/>
      <c r="C254" s="213"/>
      <c r="D254" s="199" t="s">
        <v>184</v>
      </c>
      <c r="E254" s="214" t="s">
        <v>20</v>
      </c>
      <c r="F254" s="215" t="s">
        <v>345</v>
      </c>
      <c r="G254" s="213"/>
      <c r="H254" s="216">
        <v>-12.413</v>
      </c>
      <c r="I254" s="217"/>
      <c r="J254" s="213"/>
      <c r="K254" s="213"/>
      <c r="L254" s="218"/>
      <c r="M254" s="219"/>
      <c r="N254" s="220"/>
      <c r="O254" s="220"/>
      <c r="P254" s="220"/>
      <c r="Q254" s="220"/>
      <c r="R254" s="220"/>
      <c r="S254" s="220"/>
      <c r="T254" s="221"/>
      <c r="AT254" s="222" t="s">
        <v>184</v>
      </c>
      <c r="AU254" s="222" t="s">
        <v>84</v>
      </c>
      <c r="AV254" s="13" t="s">
        <v>84</v>
      </c>
      <c r="AW254" s="13" t="s">
        <v>35</v>
      </c>
      <c r="AX254" s="13" t="s">
        <v>74</v>
      </c>
      <c r="AY254" s="222" t="s">
        <v>159</v>
      </c>
    </row>
    <row r="255" spans="2:51" s="12" customFormat="1" ht="11.25">
      <c r="B255" s="202"/>
      <c r="C255" s="203"/>
      <c r="D255" s="199" t="s">
        <v>184</v>
      </c>
      <c r="E255" s="204" t="s">
        <v>20</v>
      </c>
      <c r="F255" s="205" t="s">
        <v>346</v>
      </c>
      <c r="G255" s="203"/>
      <c r="H255" s="204" t="s">
        <v>20</v>
      </c>
      <c r="I255" s="206"/>
      <c r="J255" s="203"/>
      <c r="K255" s="203"/>
      <c r="L255" s="207"/>
      <c r="M255" s="208"/>
      <c r="N255" s="209"/>
      <c r="O255" s="209"/>
      <c r="P255" s="209"/>
      <c r="Q255" s="209"/>
      <c r="R255" s="209"/>
      <c r="S255" s="209"/>
      <c r="T255" s="210"/>
      <c r="AT255" s="211" t="s">
        <v>184</v>
      </c>
      <c r="AU255" s="211" t="s">
        <v>84</v>
      </c>
      <c r="AV255" s="12" t="s">
        <v>22</v>
      </c>
      <c r="AW255" s="12" t="s">
        <v>35</v>
      </c>
      <c r="AX255" s="12" t="s">
        <v>74</v>
      </c>
      <c r="AY255" s="211" t="s">
        <v>159</v>
      </c>
    </row>
    <row r="256" spans="2:51" s="13" customFormat="1" ht="11.25">
      <c r="B256" s="212"/>
      <c r="C256" s="213"/>
      <c r="D256" s="199" t="s">
        <v>184</v>
      </c>
      <c r="E256" s="214" t="s">
        <v>20</v>
      </c>
      <c r="F256" s="215" t="s">
        <v>347</v>
      </c>
      <c r="G256" s="213"/>
      <c r="H256" s="216">
        <v>441.28500000000003</v>
      </c>
      <c r="I256" s="217"/>
      <c r="J256" s="213"/>
      <c r="K256" s="213"/>
      <c r="L256" s="218"/>
      <c r="M256" s="219"/>
      <c r="N256" s="220"/>
      <c r="O256" s="220"/>
      <c r="P256" s="220"/>
      <c r="Q256" s="220"/>
      <c r="R256" s="220"/>
      <c r="S256" s="220"/>
      <c r="T256" s="221"/>
      <c r="AT256" s="222" t="s">
        <v>184</v>
      </c>
      <c r="AU256" s="222" t="s">
        <v>84</v>
      </c>
      <c r="AV256" s="13" t="s">
        <v>84</v>
      </c>
      <c r="AW256" s="13" t="s">
        <v>35</v>
      </c>
      <c r="AX256" s="13" t="s">
        <v>74</v>
      </c>
      <c r="AY256" s="222" t="s">
        <v>159</v>
      </c>
    </row>
    <row r="257" spans="2:51" s="13" customFormat="1" ht="11.25">
      <c r="B257" s="212"/>
      <c r="C257" s="213"/>
      <c r="D257" s="199" t="s">
        <v>184</v>
      </c>
      <c r="E257" s="214" t="s">
        <v>20</v>
      </c>
      <c r="F257" s="215" t="s">
        <v>348</v>
      </c>
      <c r="G257" s="213"/>
      <c r="H257" s="216">
        <v>151.47</v>
      </c>
      <c r="I257" s="217"/>
      <c r="J257" s="213"/>
      <c r="K257" s="213"/>
      <c r="L257" s="218"/>
      <c r="M257" s="219"/>
      <c r="N257" s="220"/>
      <c r="O257" s="220"/>
      <c r="P257" s="220"/>
      <c r="Q257" s="220"/>
      <c r="R257" s="220"/>
      <c r="S257" s="220"/>
      <c r="T257" s="221"/>
      <c r="AT257" s="222" t="s">
        <v>184</v>
      </c>
      <c r="AU257" s="222" t="s">
        <v>84</v>
      </c>
      <c r="AV257" s="13" t="s">
        <v>84</v>
      </c>
      <c r="AW257" s="13" t="s">
        <v>35</v>
      </c>
      <c r="AX257" s="13" t="s">
        <v>74</v>
      </c>
      <c r="AY257" s="222" t="s">
        <v>159</v>
      </c>
    </row>
    <row r="258" spans="2:51" s="13" customFormat="1" ht="11.25">
      <c r="B258" s="212"/>
      <c r="C258" s="213"/>
      <c r="D258" s="199" t="s">
        <v>184</v>
      </c>
      <c r="E258" s="214" t="s">
        <v>20</v>
      </c>
      <c r="F258" s="215" t="s">
        <v>349</v>
      </c>
      <c r="G258" s="213"/>
      <c r="H258" s="216">
        <v>6</v>
      </c>
      <c r="I258" s="217"/>
      <c r="J258" s="213"/>
      <c r="K258" s="213"/>
      <c r="L258" s="218"/>
      <c r="M258" s="219"/>
      <c r="N258" s="220"/>
      <c r="O258" s="220"/>
      <c r="P258" s="220"/>
      <c r="Q258" s="220"/>
      <c r="R258" s="220"/>
      <c r="S258" s="220"/>
      <c r="T258" s="221"/>
      <c r="AT258" s="222" t="s">
        <v>184</v>
      </c>
      <c r="AU258" s="222" t="s">
        <v>84</v>
      </c>
      <c r="AV258" s="13" t="s">
        <v>84</v>
      </c>
      <c r="AW258" s="13" t="s">
        <v>35</v>
      </c>
      <c r="AX258" s="13" t="s">
        <v>74</v>
      </c>
      <c r="AY258" s="222" t="s">
        <v>159</v>
      </c>
    </row>
    <row r="259" spans="2:51" s="13" customFormat="1" ht="11.25">
      <c r="B259" s="212"/>
      <c r="C259" s="213"/>
      <c r="D259" s="199" t="s">
        <v>184</v>
      </c>
      <c r="E259" s="214" t="s">
        <v>20</v>
      </c>
      <c r="F259" s="215" t="s">
        <v>350</v>
      </c>
      <c r="G259" s="213"/>
      <c r="H259" s="216">
        <v>35</v>
      </c>
      <c r="I259" s="217"/>
      <c r="J259" s="213"/>
      <c r="K259" s="213"/>
      <c r="L259" s="218"/>
      <c r="M259" s="219"/>
      <c r="N259" s="220"/>
      <c r="O259" s="220"/>
      <c r="P259" s="220"/>
      <c r="Q259" s="220"/>
      <c r="R259" s="220"/>
      <c r="S259" s="220"/>
      <c r="T259" s="221"/>
      <c r="AT259" s="222" t="s">
        <v>184</v>
      </c>
      <c r="AU259" s="222" t="s">
        <v>84</v>
      </c>
      <c r="AV259" s="13" t="s">
        <v>84</v>
      </c>
      <c r="AW259" s="13" t="s">
        <v>35</v>
      </c>
      <c r="AX259" s="13" t="s">
        <v>74</v>
      </c>
      <c r="AY259" s="222" t="s">
        <v>159</v>
      </c>
    </row>
    <row r="260" spans="2:51" s="13" customFormat="1" ht="11.25">
      <c r="B260" s="212"/>
      <c r="C260" s="213"/>
      <c r="D260" s="199" t="s">
        <v>184</v>
      </c>
      <c r="E260" s="214" t="s">
        <v>20</v>
      </c>
      <c r="F260" s="215" t="s">
        <v>351</v>
      </c>
      <c r="G260" s="213"/>
      <c r="H260" s="216">
        <v>-56.295000000000002</v>
      </c>
      <c r="I260" s="217"/>
      <c r="J260" s="213"/>
      <c r="K260" s="213"/>
      <c r="L260" s="218"/>
      <c r="M260" s="219"/>
      <c r="N260" s="220"/>
      <c r="O260" s="220"/>
      <c r="P260" s="220"/>
      <c r="Q260" s="220"/>
      <c r="R260" s="220"/>
      <c r="S260" s="220"/>
      <c r="T260" s="221"/>
      <c r="AT260" s="222" t="s">
        <v>184</v>
      </c>
      <c r="AU260" s="222" t="s">
        <v>84</v>
      </c>
      <c r="AV260" s="13" t="s">
        <v>84</v>
      </c>
      <c r="AW260" s="13" t="s">
        <v>35</v>
      </c>
      <c r="AX260" s="13" t="s">
        <v>74</v>
      </c>
      <c r="AY260" s="222" t="s">
        <v>159</v>
      </c>
    </row>
    <row r="261" spans="2:51" s="13" customFormat="1" ht="11.25">
      <c r="B261" s="212"/>
      <c r="C261" s="213"/>
      <c r="D261" s="199" t="s">
        <v>184</v>
      </c>
      <c r="E261" s="214" t="s">
        <v>20</v>
      </c>
      <c r="F261" s="215" t="s">
        <v>352</v>
      </c>
      <c r="G261" s="213"/>
      <c r="H261" s="216">
        <v>-6.3</v>
      </c>
      <c r="I261" s="217"/>
      <c r="J261" s="213"/>
      <c r="K261" s="213"/>
      <c r="L261" s="218"/>
      <c r="M261" s="219"/>
      <c r="N261" s="220"/>
      <c r="O261" s="220"/>
      <c r="P261" s="220"/>
      <c r="Q261" s="220"/>
      <c r="R261" s="220"/>
      <c r="S261" s="220"/>
      <c r="T261" s="221"/>
      <c r="AT261" s="222" t="s">
        <v>184</v>
      </c>
      <c r="AU261" s="222" t="s">
        <v>84</v>
      </c>
      <c r="AV261" s="13" t="s">
        <v>84</v>
      </c>
      <c r="AW261" s="13" t="s">
        <v>35</v>
      </c>
      <c r="AX261" s="13" t="s">
        <v>74</v>
      </c>
      <c r="AY261" s="222" t="s">
        <v>159</v>
      </c>
    </row>
    <row r="262" spans="2:51" s="12" customFormat="1" ht="11.25">
      <c r="B262" s="202"/>
      <c r="C262" s="203"/>
      <c r="D262" s="199" t="s">
        <v>184</v>
      </c>
      <c r="E262" s="204" t="s">
        <v>20</v>
      </c>
      <c r="F262" s="205" t="s">
        <v>353</v>
      </c>
      <c r="G262" s="203"/>
      <c r="H262" s="204" t="s">
        <v>20</v>
      </c>
      <c r="I262" s="206"/>
      <c r="J262" s="203"/>
      <c r="K262" s="203"/>
      <c r="L262" s="207"/>
      <c r="M262" s="208"/>
      <c r="N262" s="209"/>
      <c r="O262" s="209"/>
      <c r="P262" s="209"/>
      <c r="Q262" s="209"/>
      <c r="R262" s="209"/>
      <c r="S262" s="209"/>
      <c r="T262" s="210"/>
      <c r="AT262" s="211" t="s">
        <v>184</v>
      </c>
      <c r="AU262" s="211" t="s">
        <v>84</v>
      </c>
      <c r="AV262" s="12" t="s">
        <v>22</v>
      </c>
      <c r="AW262" s="12" t="s">
        <v>35</v>
      </c>
      <c r="AX262" s="12" t="s">
        <v>74</v>
      </c>
      <c r="AY262" s="211" t="s">
        <v>159</v>
      </c>
    </row>
    <row r="263" spans="2:51" s="13" customFormat="1" ht="11.25">
      <c r="B263" s="212"/>
      <c r="C263" s="213"/>
      <c r="D263" s="199" t="s">
        <v>184</v>
      </c>
      <c r="E263" s="214" t="s">
        <v>20</v>
      </c>
      <c r="F263" s="215" t="s">
        <v>354</v>
      </c>
      <c r="G263" s="213"/>
      <c r="H263" s="216">
        <v>102.375</v>
      </c>
      <c r="I263" s="217"/>
      <c r="J263" s="213"/>
      <c r="K263" s="213"/>
      <c r="L263" s="218"/>
      <c r="M263" s="219"/>
      <c r="N263" s="220"/>
      <c r="O263" s="220"/>
      <c r="P263" s="220"/>
      <c r="Q263" s="220"/>
      <c r="R263" s="220"/>
      <c r="S263" s="220"/>
      <c r="T263" s="221"/>
      <c r="AT263" s="222" t="s">
        <v>184</v>
      </c>
      <c r="AU263" s="222" t="s">
        <v>84</v>
      </c>
      <c r="AV263" s="13" t="s">
        <v>84</v>
      </c>
      <c r="AW263" s="13" t="s">
        <v>35</v>
      </c>
      <c r="AX263" s="13" t="s">
        <v>74</v>
      </c>
      <c r="AY263" s="222" t="s">
        <v>159</v>
      </c>
    </row>
    <row r="264" spans="2:51" s="13" customFormat="1" ht="11.25">
      <c r="B264" s="212"/>
      <c r="C264" s="213"/>
      <c r="D264" s="199" t="s">
        <v>184</v>
      </c>
      <c r="E264" s="214" t="s">
        <v>20</v>
      </c>
      <c r="F264" s="215" t="s">
        <v>355</v>
      </c>
      <c r="G264" s="213"/>
      <c r="H264" s="216">
        <v>6</v>
      </c>
      <c r="I264" s="217"/>
      <c r="J264" s="213"/>
      <c r="K264" s="213"/>
      <c r="L264" s="218"/>
      <c r="M264" s="219"/>
      <c r="N264" s="220"/>
      <c r="O264" s="220"/>
      <c r="P264" s="220"/>
      <c r="Q264" s="220"/>
      <c r="R264" s="220"/>
      <c r="S264" s="220"/>
      <c r="T264" s="221"/>
      <c r="AT264" s="222" t="s">
        <v>184</v>
      </c>
      <c r="AU264" s="222" t="s">
        <v>84</v>
      </c>
      <c r="AV264" s="13" t="s">
        <v>84</v>
      </c>
      <c r="AW264" s="13" t="s">
        <v>35</v>
      </c>
      <c r="AX264" s="13" t="s">
        <v>74</v>
      </c>
      <c r="AY264" s="222" t="s">
        <v>159</v>
      </c>
    </row>
    <row r="265" spans="2:51" s="13" customFormat="1" ht="11.25">
      <c r="B265" s="212"/>
      <c r="C265" s="213"/>
      <c r="D265" s="199" t="s">
        <v>184</v>
      </c>
      <c r="E265" s="214" t="s">
        <v>20</v>
      </c>
      <c r="F265" s="215" t="s">
        <v>356</v>
      </c>
      <c r="G265" s="213"/>
      <c r="H265" s="216">
        <v>-7.0350000000000001</v>
      </c>
      <c r="I265" s="217"/>
      <c r="J265" s="213"/>
      <c r="K265" s="213"/>
      <c r="L265" s="218"/>
      <c r="M265" s="219"/>
      <c r="N265" s="220"/>
      <c r="O265" s="220"/>
      <c r="P265" s="220"/>
      <c r="Q265" s="220"/>
      <c r="R265" s="220"/>
      <c r="S265" s="220"/>
      <c r="T265" s="221"/>
      <c r="AT265" s="222" t="s">
        <v>184</v>
      </c>
      <c r="AU265" s="222" t="s">
        <v>84</v>
      </c>
      <c r="AV265" s="13" t="s">
        <v>84</v>
      </c>
      <c r="AW265" s="13" t="s">
        <v>35</v>
      </c>
      <c r="AX265" s="13" t="s">
        <v>74</v>
      </c>
      <c r="AY265" s="222" t="s">
        <v>159</v>
      </c>
    </row>
    <row r="266" spans="2:51" s="12" customFormat="1" ht="11.25">
      <c r="B266" s="202"/>
      <c r="C266" s="203"/>
      <c r="D266" s="199" t="s">
        <v>184</v>
      </c>
      <c r="E266" s="204" t="s">
        <v>20</v>
      </c>
      <c r="F266" s="205" t="s">
        <v>357</v>
      </c>
      <c r="G266" s="203"/>
      <c r="H266" s="204" t="s">
        <v>20</v>
      </c>
      <c r="I266" s="206"/>
      <c r="J266" s="203"/>
      <c r="K266" s="203"/>
      <c r="L266" s="207"/>
      <c r="M266" s="208"/>
      <c r="N266" s="209"/>
      <c r="O266" s="209"/>
      <c r="P266" s="209"/>
      <c r="Q266" s="209"/>
      <c r="R266" s="209"/>
      <c r="S266" s="209"/>
      <c r="T266" s="210"/>
      <c r="AT266" s="211" t="s">
        <v>184</v>
      </c>
      <c r="AU266" s="211" t="s">
        <v>84</v>
      </c>
      <c r="AV266" s="12" t="s">
        <v>22</v>
      </c>
      <c r="AW266" s="12" t="s">
        <v>35</v>
      </c>
      <c r="AX266" s="12" t="s">
        <v>74</v>
      </c>
      <c r="AY266" s="211" t="s">
        <v>159</v>
      </c>
    </row>
    <row r="267" spans="2:51" s="13" customFormat="1" ht="11.25">
      <c r="B267" s="212"/>
      <c r="C267" s="213"/>
      <c r="D267" s="199" t="s">
        <v>184</v>
      </c>
      <c r="E267" s="214" t="s">
        <v>20</v>
      </c>
      <c r="F267" s="215" t="s">
        <v>358</v>
      </c>
      <c r="G267" s="213"/>
      <c r="H267" s="216">
        <v>292.5</v>
      </c>
      <c r="I267" s="217"/>
      <c r="J267" s="213"/>
      <c r="K267" s="213"/>
      <c r="L267" s="218"/>
      <c r="M267" s="219"/>
      <c r="N267" s="220"/>
      <c r="O267" s="220"/>
      <c r="P267" s="220"/>
      <c r="Q267" s="220"/>
      <c r="R267" s="220"/>
      <c r="S267" s="220"/>
      <c r="T267" s="221"/>
      <c r="AT267" s="222" t="s">
        <v>184</v>
      </c>
      <c r="AU267" s="222" t="s">
        <v>84</v>
      </c>
      <c r="AV267" s="13" t="s">
        <v>84</v>
      </c>
      <c r="AW267" s="13" t="s">
        <v>35</v>
      </c>
      <c r="AX267" s="13" t="s">
        <v>74</v>
      </c>
      <c r="AY267" s="222" t="s">
        <v>159</v>
      </c>
    </row>
    <row r="268" spans="2:51" s="13" customFormat="1" ht="11.25">
      <c r="B268" s="212"/>
      <c r="C268" s="213"/>
      <c r="D268" s="199" t="s">
        <v>184</v>
      </c>
      <c r="E268" s="214" t="s">
        <v>20</v>
      </c>
      <c r="F268" s="215" t="s">
        <v>359</v>
      </c>
      <c r="G268" s="213"/>
      <c r="H268" s="216">
        <v>45.825000000000003</v>
      </c>
      <c r="I268" s="217"/>
      <c r="J268" s="213"/>
      <c r="K268" s="213"/>
      <c r="L268" s="218"/>
      <c r="M268" s="219"/>
      <c r="N268" s="220"/>
      <c r="O268" s="220"/>
      <c r="P268" s="220"/>
      <c r="Q268" s="220"/>
      <c r="R268" s="220"/>
      <c r="S268" s="220"/>
      <c r="T268" s="221"/>
      <c r="AT268" s="222" t="s">
        <v>184</v>
      </c>
      <c r="AU268" s="222" t="s">
        <v>84</v>
      </c>
      <c r="AV268" s="13" t="s">
        <v>84</v>
      </c>
      <c r="AW268" s="13" t="s">
        <v>35</v>
      </c>
      <c r="AX268" s="13" t="s">
        <v>74</v>
      </c>
      <c r="AY268" s="222" t="s">
        <v>159</v>
      </c>
    </row>
    <row r="269" spans="2:51" s="13" customFormat="1" ht="11.25">
      <c r="B269" s="212"/>
      <c r="C269" s="213"/>
      <c r="D269" s="199" t="s">
        <v>184</v>
      </c>
      <c r="E269" s="214" t="s">
        <v>20</v>
      </c>
      <c r="F269" s="215" t="s">
        <v>360</v>
      </c>
      <c r="G269" s="213"/>
      <c r="H269" s="216">
        <v>8.06</v>
      </c>
      <c r="I269" s="217"/>
      <c r="J269" s="213"/>
      <c r="K269" s="213"/>
      <c r="L269" s="218"/>
      <c r="M269" s="219"/>
      <c r="N269" s="220"/>
      <c r="O269" s="220"/>
      <c r="P269" s="220"/>
      <c r="Q269" s="220"/>
      <c r="R269" s="220"/>
      <c r="S269" s="220"/>
      <c r="T269" s="221"/>
      <c r="AT269" s="222" t="s">
        <v>184</v>
      </c>
      <c r="AU269" s="222" t="s">
        <v>84</v>
      </c>
      <c r="AV269" s="13" t="s">
        <v>84</v>
      </c>
      <c r="AW269" s="13" t="s">
        <v>35</v>
      </c>
      <c r="AX269" s="13" t="s">
        <v>74</v>
      </c>
      <c r="AY269" s="222" t="s">
        <v>159</v>
      </c>
    </row>
    <row r="270" spans="2:51" s="13" customFormat="1" ht="11.25">
      <c r="B270" s="212"/>
      <c r="C270" s="213"/>
      <c r="D270" s="199" t="s">
        <v>184</v>
      </c>
      <c r="E270" s="214" t="s">
        <v>20</v>
      </c>
      <c r="F270" s="215" t="s">
        <v>361</v>
      </c>
      <c r="G270" s="213"/>
      <c r="H270" s="216">
        <v>18</v>
      </c>
      <c r="I270" s="217"/>
      <c r="J270" s="213"/>
      <c r="K270" s="213"/>
      <c r="L270" s="218"/>
      <c r="M270" s="219"/>
      <c r="N270" s="220"/>
      <c r="O270" s="220"/>
      <c r="P270" s="220"/>
      <c r="Q270" s="220"/>
      <c r="R270" s="220"/>
      <c r="S270" s="220"/>
      <c r="T270" s="221"/>
      <c r="AT270" s="222" t="s">
        <v>184</v>
      </c>
      <c r="AU270" s="222" t="s">
        <v>84</v>
      </c>
      <c r="AV270" s="13" t="s">
        <v>84</v>
      </c>
      <c r="AW270" s="13" t="s">
        <v>35</v>
      </c>
      <c r="AX270" s="13" t="s">
        <v>74</v>
      </c>
      <c r="AY270" s="222" t="s">
        <v>159</v>
      </c>
    </row>
    <row r="271" spans="2:51" s="13" customFormat="1" ht="11.25">
      <c r="B271" s="212"/>
      <c r="C271" s="213"/>
      <c r="D271" s="199" t="s">
        <v>184</v>
      </c>
      <c r="E271" s="214" t="s">
        <v>20</v>
      </c>
      <c r="F271" s="215" t="s">
        <v>362</v>
      </c>
      <c r="G271" s="213"/>
      <c r="H271" s="216">
        <v>-5.2779999999999996</v>
      </c>
      <c r="I271" s="217"/>
      <c r="J271" s="213"/>
      <c r="K271" s="213"/>
      <c r="L271" s="218"/>
      <c r="M271" s="219"/>
      <c r="N271" s="220"/>
      <c r="O271" s="220"/>
      <c r="P271" s="220"/>
      <c r="Q271" s="220"/>
      <c r="R271" s="220"/>
      <c r="S271" s="220"/>
      <c r="T271" s="221"/>
      <c r="AT271" s="222" t="s">
        <v>184</v>
      </c>
      <c r="AU271" s="222" t="s">
        <v>84</v>
      </c>
      <c r="AV271" s="13" t="s">
        <v>84</v>
      </c>
      <c r="AW271" s="13" t="s">
        <v>35</v>
      </c>
      <c r="AX271" s="13" t="s">
        <v>74</v>
      </c>
      <c r="AY271" s="222" t="s">
        <v>159</v>
      </c>
    </row>
    <row r="272" spans="2:51" s="13" customFormat="1" ht="11.25">
      <c r="B272" s="212"/>
      <c r="C272" s="213"/>
      <c r="D272" s="199" t="s">
        <v>184</v>
      </c>
      <c r="E272" s="214" t="s">
        <v>20</v>
      </c>
      <c r="F272" s="215" t="s">
        <v>363</v>
      </c>
      <c r="G272" s="213"/>
      <c r="H272" s="216">
        <v>-58.927999999999997</v>
      </c>
      <c r="I272" s="217"/>
      <c r="J272" s="213"/>
      <c r="K272" s="213"/>
      <c r="L272" s="218"/>
      <c r="M272" s="219"/>
      <c r="N272" s="220"/>
      <c r="O272" s="220"/>
      <c r="P272" s="220"/>
      <c r="Q272" s="220"/>
      <c r="R272" s="220"/>
      <c r="S272" s="220"/>
      <c r="T272" s="221"/>
      <c r="AT272" s="222" t="s">
        <v>184</v>
      </c>
      <c r="AU272" s="222" t="s">
        <v>84</v>
      </c>
      <c r="AV272" s="13" t="s">
        <v>84</v>
      </c>
      <c r="AW272" s="13" t="s">
        <v>35</v>
      </c>
      <c r="AX272" s="13" t="s">
        <v>74</v>
      </c>
      <c r="AY272" s="222" t="s">
        <v>159</v>
      </c>
    </row>
    <row r="273" spans="2:51" s="13" customFormat="1" ht="11.25">
      <c r="B273" s="212"/>
      <c r="C273" s="213"/>
      <c r="D273" s="199" t="s">
        <v>184</v>
      </c>
      <c r="E273" s="214" t="s">
        <v>20</v>
      </c>
      <c r="F273" s="215" t="s">
        <v>364</v>
      </c>
      <c r="G273" s="213"/>
      <c r="H273" s="216">
        <v>-0.156</v>
      </c>
      <c r="I273" s="217"/>
      <c r="J273" s="213"/>
      <c r="K273" s="213"/>
      <c r="L273" s="218"/>
      <c r="M273" s="219"/>
      <c r="N273" s="220"/>
      <c r="O273" s="220"/>
      <c r="P273" s="220"/>
      <c r="Q273" s="220"/>
      <c r="R273" s="220"/>
      <c r="S273" s="220"/>
      <c r="T273" s="221"/>
      <c r="AT273" s="222" t="s">
        <v>184</v>
      </c>
      <c r="AU273" s="222" t="s">
        <v>84</v>
      </c>
      <c r="AV273" s="13" t="s">
        <v>84</v>
      </c>
      <c r="AW273" s="13" t="s">
        <v>35</v>
      </c>
      <c r="AX273" s="13" t="s">
        <v>74</v>
      </c>
      <c r="AY273" s="222" t="s">
        <v>159</v>
      </c>
    </row>
    <row r="274" spans="2:51" s="12" customFormat="1" ht="11.25">
      <c r="B274" s="202"/>
      <c r="C274" s="203"/>
      <c r="D274" s="199" t="s">
        <v>184</v>
      </c>
      <c r="E274" s="204" t="s">
        <v>20</v>
      </c>
      <c r="F274" s="205" t="s">
        <v>365</v>
      </c>
      <c r="G274" s="203"/>
      <c r="H274" s="204" t="s">
        <v>20</v>
      </c>
      <c r="I274" s="206"/>
      <c r="J274" s="203"/>
      <c r="K274" s="203"/>
      <c r="L274" s="207"/>
      <c r="M274" s="208"/>
      <c r="N274" s="209"/>
      <c r="O274" s="209"/>
      <c r="P274" s="209"/>
      <c r="Q274" s="209"/>
      <c r="R274" s="209"/>
      <c r="S274" s="209"/>
      <c r="T274" s="210"/>
      <c r="AT274" s="211" t="s">
        <v>184</v>
      </c>
      <c r="AU274" s="211" t="s">
        <v>84</v>
      </c>
      <c r="AV274" s="12" t="s">
        <v>22</v>
      </c>
      <c r="AW274" s="12" t="s">
        <v>35</v>
      </c>
      <c r="AX274" s="12" t="s">
        <v>74</v>
      </c>
      <c r="AY274" s="211" t="s">
        <v>159</v>
      </c>
    </row>
    <row r="275" spans="2:51" s="13" customFormat="1" ht="11.25">
      <c r="B275" s="212"/>
      <c r="C275" s="213"/>
      <c r="D275" s="199" t="s">
        <v>184</v>
      </c>
      <c r="E275" s="214" t="s">
        <v>20</v>
      </c>
      <c r="F275" s="215" t="s">
        <v>366</v>
      </c>
      <c r="G275" s="213"/>
      <c r="H275" s="216">
        <v>126.88</v>
      </c>
      <c r="I275" s="217"/>
      <c r="J275" s="213"/>
      <c r="K275" s="213"/>
      <c r="L275" s="218"/>
      <c r="M275" s="219"/>
      <c r="N275" s="220"/>
      <c r="O275" s="220"/>
      <c r="P275" s="220"/>
      <c r="Q275" s="220"/>
      <c r="R275" s="220"/>
      <c r="S275" s="220"/>
      <c r="T275" s="221"/>
      <c r="AT275" s="222" t="s">
        <v>184</v>
      </c>
      <c r="AU275" s="222" t="s">
        <v>84</v>
      </c>
      <c r="AV275" s="13" t="s">
        <v>84</v>
      </c>
      <c r="AW275" s="13" t="s">
        <v>35</v>
      </c>
      <c r="AX275" s="13" t="s">
        <v>74</v>
      </c>
      <c r="AY275" s="222" t="s">
        <v>159</v>
      </c>
    </row>
    <row r="276" spans="2:51" s="13" customFormat="1" ht="11.25">
      <c r="B276" s="212"/>
      <c r="C276" s="213"/>
      <c r="D276" s="199" t="s">
        <v>184</v>
      </c>
      <c r="E276" s="214" t="s">
        <v>20</v>
      </c>
      <c r="F276" s="215" t="s">
        <v>367</v>
      </c>
      <c r="G276" s="213"/>
      <c r="H276" s="216">
        <v>84.24</v>
      </c>
      <c r="I276" s="217"/>
      <c r="J276" s="213"/>
      <c r="K276" s="213"/>
      <c r="L276" s="218"/>
      <c r="M276" s="219"/>
      <c r="N276" s="220"/>
      <c r="O276" s="220"/>
      <c r="P276" s="220"/>
      <c r="Q276" s="220"/>
      <c r="R276" s="220"/>
      <c r="S276" s="220"/>
      <c r="T276" s="221"/>
      <c r="AT276" s="222" t="s">
        <v>184</v>
      </c>
      <c r="AU276" s="222" t="s">
        <v>84</v>
      </c>
      <c r="AV276" s="13" t="s">
        <v>84</v>
      </c>
      <c r="AW276" s="13" t="s">
        <v>35</v>
      </c>
      <c r="AX276" s="13" t="s">
        <v>74</v>
      </c>
      <c r="AY276" s="222" t="s">
        <v>159</v>
      </c>
    </row>
    <row r="277" spans="2:51" s="13" customFormat="1" ht="11.25">
      <c r="B277" s="212"/>
      <c r="C277" s="213"/>
      <c r="D277" s="199" t="s">
        <v>184</v>
      </c>
      <c r="E277" s="214" t="s">
        <v>20</v>
      </c>
      <c r="F277" s="215" t="s">
        <v>361</v>
      </c>
      <c r="G277" s="213"/>
      <c r="H277" s="216">
        <v>18</v>
      </c>
      <c r="I277" s="217"/>
      <c r="J277" s="213"/>
      <c r="K277" s="213"/>
      <c r="L277" s="218"/>
      <c r="M277" s="219"/>
      <c r="N277" s="220"/>
      <c r="O277" s="220"/>
      <c r="P277" s="220"/>
      <c r="Q277" s="220"/>
      <c r="R277" s="220"/>
      <c r="S277" s="220"/>
      <c r="T277" s="221"/>
      <c r="AT277" s="222" t="s">
        <v>184</v>
      </c>
      <c r="AU277" s="222" t="s">
        <v>84</v>
      </c>
      <c r="AV277" s="13" t="s">
        <v>84</v>
      </c>
      <c r="AW277" s="13" t="s">
        <v>35</v>
      </c>
      <c r="AX277" s="13" t="s">
        <v>74</v>
      </c>
      <c r="AY277" s="222" t="s">
        <v>159</v>
      </c>
    </row>
    <row r="278" spans="2:51" s="13" customFormat="1" ht="11.25">
      <c r="B278" s="212"/>
      <c r="C278" s="213"/>
      <c r="D278" s="199" t="s">
        <v>184</v>
      </c>
      <c r="E278" s="214" t="s">
        <v>20</v>
      </c>
      <c r="F278" s="215" t="s">
        <v>368</v>
      </c>
      <c r="G278" s="213"/>
      <c r="H278" s="216">
        <v>-35.28</v>
      </c>
      <c r="I278" s="217"/>
      <c r="J278" s="213"/>
      <c r="K278" s="213"/>
      <c r="L278" s="218"/>
      <c r="M278" s="219"/>
      <c r="N278" s="220"/>
      <c r="O278" s="220"/>
      <c r="P278" s="220"/>
      <c r="Q278" s="220"/>
      <c r="R278" s="220"/>
      <c r="S278" s="220"/>
      <c r="T278" s="221"/>
      <c r="AT278" s="222" t="s">
        <v>184</v>
      </c>
      <c r="AU278" s="222" t="s">
        <v>84</v>
      </c>
      <c r="AV278" s="13" t="s">
        <v>84</v>
      </c>
      <c r="AW278" s="13" t="s">
        <v>35</v>
      </c>
      <c r="AX278" s="13" t="s">
        <v>74</v>
      </c>
      <c r="AY278" s="222" t="s">
        <v>159</v>
      </c>
    </row>
    <row r="279" spans="2:51" s="13" customFormat="1" ht="11.25">
      <c r="B279" s="212"/>
      <c r="C279" s="213"/>
      <c r="D279" s="199" t="s">
        <v>184</v>
      </c>
      <c r="E279" s="214" t="s">
        <v>20</v>
      </c>
      <c r="F279" s="215" t="s">
        <v>369</v>
      </c>
      <c r="G279" s="213"/>
      <c r="H279" s="216">
        <v>-0.93600000000000005</v>
      </c>
      <c r="I279" s="217"/>
      <c r="J279" s="213"/>
      <c r="K279" s="213"/>
      <c r="L279" s="218"/>
      <c r="M279" s="219"/>
      <c r="N279" s="220"/>
      <c r="O279" s="220"/>
      <c r="P279" s="220"/>
      <c r="Q279" s="220"/>
      <c r="R279" s="220"/>
      <c r="S279" s="220"/>
      <c r="T279" s="221"/>
      <c r="AT279" s="222" t="s">
        <v>184</v>
      </c>
      <c r="AU279" s="222" t="s">
        <v>84</v>
      </c>
      <c r="AV279" s="13" t="s">
        <v>84</v>
      </c>
      <c r="AW279" s="13" t="s">
        <v>35</v>
      </c>
      <c r="AX279" s="13" t="s">
        <v>74</v>
      </c>
      <c r="AY279" s="222" t="s">
        <v>159</v>
      </c>
    </row>
    <row r="280" spans="2:51" s="12" customFormat="1" ht="11.25">
      <c r="B280" s="202"/>
      <c r="C280" s="203"/>
      <c r="D280" s="199" t="s">
        <v>184</v>
      </c>
      <c r="E280" s="204" t="s">
        <v>20</v>
      </c>
      <c r="F280" s="205" t="s">
        <v>370</v>
      </c>
      <c r="G280" s="203"/>
      <c r="H280" s="204" t="s">
        <v>20</v>
      </c>
      <c r="I280" s="206"/>
      <c r="J280" s="203"/>
      <c r="K280" s="203"/>
      <c r="L280" s="207"/>
      <c r="M280" s="208"/>
      <c r="N280" s="209"/>
      <c r="O280" s="209"/>
      <c r="P280" s="209"/>
      <c r="Q280" s="209"/>
      <c r="R280" s="209"/>
      <c r="S280" s="209"/>
      <c r="T280" s="210"/>
      <c r="AT280" s="211" t="s">
        <v>184</v>
      </c>
      <c r="AU280" s="211" t="s">
        <v>84</v>
      </c>
      <c r="AV280" s="12" t="s">
        <v>22</v>
      </c>
      <c r="AW280" s="12" t="s">
        <v>35</v>
      </c>
      <c r="AX280" s="12" t="s">
        <v>74</v>
      </c>
      <c r="AY280" s="211" t="s">
        <v>159</v>
      </c>
    </row>
    <row r="281" spans="2:51" s="13" customFormat="1" ht="11.25">
      <c r="B281" s="212"/>
      <c r="C281" s="213"/>
      <c r="D281" s="199" t="s">
        <v>184</v>
      </c>
      <c r="E281" s="214" t="s">
        <v>20</v>
      </c>
      <c r="F281" s="215" t="s">
        <v>371</v>
      </c>
      <c r="G281" s="213"/>
      <c r="H281" s="216">
        <v>24.18</v>
      </c>
      <c r="I281" s="217"/>
      <c r="J281" s="213"/>
      <c r="K281" s="213"/>
      <c r="L281" s="218"/>
      <c r="M281" s="219"/>
      <c r="N281" s="220"/>
      <c r="O281" s="220"/>
      <c r="P281" s="220"/>
      <c r="Q281" s="220"/>
      <c r="R281" s="220"/>
      <c r="S281" s="220"/>
      <c r="T281" s="221"/>
      <c r="AT281" s="222" t="s">
        <v>184</v>
      </c>
      <c r="AU281" s="222" t="s">
        <v>84</v>
      </c>
      <c r="AV281" s="13" t="s">
        <v>84</v>
      </c>
      <c r="AW281" s="13" t="s">
        <v>35</v>
      </c>
      <c r="AX281" s="13" t="s">
        <v>74</v>
      </c>
      <c r="AY281" s="222" t="s">
        <v>159</v>
      </c>
    </row>
    <row r="282" spans="2:51" s="13" customFormat="1" ht="11.25">
      <c r="B282" s="212"/>
      <c r="C282" s="213"/>
      <c r="D282" s="199" t="s">
        <v>184</v>
      </c>
      <c r="E282" s="214" t="s">
        <v>20</v>
      </c>
      <c r="F282" s="215" t="s">
        <v>372</v>
      </c>
      <c r="G282" s="213"/>
      <c r="H282" s="216">
        <v>3114.02</v>
      </c>
      <c r="I282" s="217"/>
      <c r="J282" s="213"/>
      <c r="K282" s="213"/>
      <c r="L282" s="218"/>
      <c r="M282" s="219"/>
      <c r="N282" s="220"/>
      <c r="O282" s="220"/>
      <c r="P282" s="220"/>
      <c r="Q282" s="220"/>
      <c r="R282" s="220"/>
      <c r="S282" s="220"/>
      <c r="T282" s="221"/>
      <c r="AT282" s="222" t="s">
        <v>184</v>
      </c>
      <c r="AU282" s="222" t="s">
        <v>84</v>
      </c>
      <c r="AV282" s="13" t="s">
        <v>84</v>
      </c>
      <c r="AW282" s="13" t="s">
        <v>35</v>
      </c>
      <c r="AX282" s="13" t="s">
        <v>74</v>
      </c>
      <c r="AY282" s="222" t="s">
        <v>159</v>
      </c>
    </row>
    <row r="283" spans="2:51" s="13" customFormat="1" ht="11.25">
      <c r="B283" s="212"/>
      <c r="C283" s="213"/>
      <c r="D283" s="199" t="s">
        <v>184</v>
      </c>
      <c r="E283" s="214" t="s">
        <v>20</v>
      </c>
      <c r="F283" s="215" t="s">
        <v>373</v>
      </c>
      <c r="G283" s="213"/>
      <c r="H283" s="216">
        <v>165</v>
      </c>
      <c r="I283" s="217"/>
      <c r="J283" s="213"/>
      <c r="K283" s="213"/>
      <c r="L283" s="218"/>
      <c r="M283" s="219"/>
      <c r="N283" s="220"/>
      <c r="O283" s="220"/>
      <c r="P283" s="220"/>
      <c r="Q283" s="220"/>
      <c r="R283" s="220"/>
      <c r="S283" s="220"/>
      <c r="T283" s="221"/>
      <c r="AT283" s="222" t="s">
        <v>184</v>
      </c>
      <c r="AU283" s="222" t="s">
        <v>84</v>
      </c>
      <c r="AV283" s="13" t="s">
        <v>84</v>
      </c>
      <c r="AW283" s="13" t="s">
        <v>35</v>
      </c>
      <c r="AX283" s="13" t="s">
        <v>74</v>
      </c>
      <c r="AY283" s="222" t="s">
        <v>159</v>
      </c>
    </row>
    <row r="284" spans="2:51" s="13" customFormat="1" ht="11.25">
      <c r="B284" s="212"/>
      <c r="C284" s="213"/>
      <c r="D284" s="199" t="s">
        <v>184</v>
      </c>
      <c r="E284" s="214" t="s">
        <v>20</v>
      </c>
      <c r="F284" s="215" t="s">
        <v>374</v>
      </c>
      <c r="G284" s="213"/>
      <c r="H284" s="216">
        <v>12</v>
      </c>
      <c r="I284" s="217"/>
      <c r="J284" s="213"/>
      <c r="K284" s="213"/>
      <c r="L284" s="218"/>
      <c r="M284" s="219"/>
      <c r="N284" s="220"/>
      <c r="O284" s="220"/>
      <c r="P284" s="220"/>
      <c r="Q284" s="220"/>
      <c r="R284" s="220"/>
      <c r="S284" s="220"/>
      <c r="T284" s="221"/>
      <c r="AT284" s="222" t="s">
        <v>184</v>
      </c>
      <c r="AU284" s="222" t="s">
        <v>84</v>
      </c>
      <c r="AV284" s="13" t="s">
        <v>84</v>
      </c>
      <c r="AW284" s="13" t="s">
        <v>35</v>
      </c>
      <c r="AX284" s="13" t="s">
        <v>74</v>
      </c>
      <c r="AY284" s="222" t="s">
        <v>159</v>
      </c>
    </row>
    <row r="285" spans="2:51" s="13" customFormat="1" ht="11.25">
      <c r="B285" s="212"/>
      <c r="C285" s="213"/>
      <c r="D285" s="199" t="s">
        <v>184</v>
      </c>
      <c r="E285" s="214" t="s">
        <v>20</v>
      </c>
      <c r="F285" s="215" t="s">
        <v>375</v>
      </c>
      <c r="G285" s="213"/>
      <c r="H285" s="216">
        <v>-572.69200000000001</v>
      </c>
      <c r="I285" s="217"/>
      <c r="J285" s="213"/>
      <c r="K285" s="213"/>
      <c r="L285" s="218"/>
      <c r="M285" s="219"/>
      <c r="N285" s="220"/>
      <c r="O285" s="220"/>
      <c r="P285" s="220"/>
      <c r="Q285" s="220"/>
      <c r="R285" s="220"/>
      <c r="S285" s="220"/>
      <c r="T285" s="221"/>
      <c r="AT285" s="222" t="s">
        <v>184</v>
      </c>
      <c r="AU285" s="222" t="s">
        <v>84</v>
      </c>
      <c r="AV285" s="13" t="s">
        <v>84</v>
      </c>
      <c r="AW285" s="13" t="s">
        <v>35</v>
      </c>
      <c r="AX285" s="13" t="s">
        <v>74</v>
      </c>
      <c r="AY285" s="222" t="s">
        <v>159</v>
      </c>
    </row>
    <row r="286" spans="2:51" s="13" customFormat="1" ht="11.25">
      <c r="B286" s="212"/>
      <c r="C286" s="213"/>
      <c r="D286" s="199" t="s">
        <v>184</v>
      </c>
      <c r="E286" s="214" t="s">
        <v>20</v>
      </c>
      <c r="F286" s="215" t="s">
        <v>376</v>
      </c>
      <c r="G286" s="213"/>
      <c r="H286" s="216">
        <v>-10.185</v>
      </c>
      <c r="I286" s="217"/>
      <c r="J286" s="213"/>
      <c r="K286" s="213"/>
      <c r="L286" s="218"/>
      <c r="M286" s="219"/>
      <c r="N286" s="220"/>
      <c r="O286" s="220"/>
      <c r="P286" s="220"/>
      <c r="Q286" s="220"/>
      <c r="R286" s="220"/>
      <c r="S286" s="220"/>
      <c r="T286" s="221"/>
      <c r="AT286" s="222" t="s">
        <v>184</v>
      </c>
      <c r="AU286" s="222" t="s">
        <v>84</v>
      </c>
      <c r="AV286" s="13" t="s">
        <v>84</v>
      </c>
      <c r="AW286" s="13" t="s">
        <v>35</v>
      </c>
      <c r="AX286" s="13" t="s">
        <v>74</v>
      </c>
      <c r="AY286" s="222" t="s">
        <v>159</v>
      </c>
    </row>
    <row r="287" spans="2:51" s="13" customFormat="1" ht="11.25">
      <c r="B287" s="212"/>
      <c r="C287" s="213"/>
      <c r="D287" s="199" t="s">
        <v>184</v>
      </c>
      <c r="E287" s="214" t="s">
        <v>20</v>
      </c>
      <c r="F287" s="215" t="s">
        <v>377</v>
      </c>
      <c r="G287" s="213"/>
      <c r="H287" s="216">
        <v>-5.73</v>
      </c>
      <c r="I287" s="217"/>
      <c r="J287" s="213"/>
      <c r="K287" s="213"/>
      <c r="L287" s="218"/>
      <c r="M287" s="219"/>
      <c r="N287" s="220"/>
      <c r="O287" s="220"/>
      <c r="P287" s="220"/>
      <c r="Q287" s="220"/>
      <c r="R287" s="220"/>
      <c r="S287" s="220"/>
      <c r="T287" s="221"/>
      <c r="AT287" s="222" t="s">
        <v>184</v>
      </c>
      <c r="AU287" s="222" t="s">
        <v>84</v>
      </c>
      <c r="AV287" s="13" t="s">
        <v>84</v>
      </c>
      <c r="AW287" s="13" t="s">
        <v>35</v>
      </c>
      <c r="AX287" s="13" t="s">
        <v>74</v>
      </c>
      <c r="AY287" s="222" t="s">
        <v>159</v>
      </c>
    </row>
    <row r="288" spans="2:51" s="12" customFormat="1" ht="11.25">
      <c r="B288" s="202"/>
      <c r="C288" s="203"/>
      <c r="D288" s="199" t="s">
        <v>184</v>
      </c>
      <c r="E288" s="204" t="s">
        <v>20</v>
      </c>
      <c r="F288" s="205" t="s">
        <v>378</v>
      </c>
      <c r="G288" s="203"/>
      <c r="H288" s="204" t="s">
        <v>20</v>
      </c>
      <c r="I288" s="206"/>
      <c r="J288" s="203"/>
      <c r="K288" s="203"/>
      <c r="L288" s="207"/>
      <c r="M288" s="208"/>
      <c r="N288" s="209"/>
      <c r="O288" s="209"/>
      <c r="P288" s="209"/>
      <c r="Q288" s="209"/>
      <c r="R288" s="209"/>
      <c r="S288" s="209"/>
      <c r="T288" s="210"/>
      <c r="AT288" s="211" t="s">
        <v>184</v>
      </c>
      <c r="AU288" s="211" t="s">
        <v>84</v>
      </c>
      <c r="AV288" s="12" t="s">
        <v>22</v>
      </c>
      <c r="AW288" s="12" t="s">
        <v>35</v>
      </c>
      <c r="AX288" s="12" t="s">
        <v>74</v>
      </c>
      <c r="AY288" s="211" t="s">
        <v>159</v>
      </c>
    </row>
    <row r="289" spans="2:51" s="13" customFormat="1" ht="11.25">
      <c r="B289" s="212"/>
      <c r="C289" s="213"/>
      <c r="D289" s="199" t="s">
        <v>184</v>
      </c>
      <c r="E289" s="214" t="s">
        <v>20</v>
      </c>
      <c r="F289" s="215" t="s">
        <v>379</v>
      </c>
      <c r="G289" s="213"/>
      <c r="H289" s="216">
        <v>55.66</v>
      </c>
      <c r="I289" s="217"/>
      <c r="J289" s="213"/>
      <c r="K289" s="213"/>
      <c r="L289" s="218"/>
      <c r="M289" s="219"/>
      <c r="N289" s="220"/>
      <c r="O289" s="220"/>
      <c r="P289" s="220"/>
      <c r="Q289" s="220"/>
      <c r="R289" s="220"/>
      <c r="S289" s="220"/>
      <c r="T289" s="221"/>
      <c r="AT289" s="222" t="s">
        <v>184</v>
      </c>
      <c r="AU289" s="222" t="s">
        <v>84</v>
      </c>
      <c r="AV289" s="13" t="s">
        <v>84</v>
      </c>
      <c r="AW289" s="13" t="s">
        <v>35</v>
      </c>
      <c r="AX289" s="13" t="s">
        <v>74</v>
      </c>
      <c r="AY289" s="222" t="s">
        <v>159</v>
      </c>
    </row>
    <row r="290" spans="2:51" s="13" customFormat="1" ht="11.25">
      <c r="B290" s="212"/>
      <c r="C290" s="213"/>
      <c r="D290" s="199" t="s">
        <v>184</v>
      </c>
      <c r="E290" s="214" t="s">
        <v>20</v>
      </c>
      <c r="F290" s="215" t="s">
        <v>380</v>
      </c>
      <c r="G290" s="213"/>
      <c r="H290" s="216">
        <v>717.79499999999996</v>
      </c>
      <c r="I290" s="217"/>
      <c r="J290" s="213"/>
      <c r="K290" s="213"/>
      <c r="L290" s="218"/>
      <c r="M290" s="219"/>
      <c r="N290" s="220"/>
      <c r="O290" s="220"/>
      <c r="P290" s="220"/>
      <c r="Q290" s="220"/>
      <c r="R290" s="220"/>
      <c r="S290" s="220"/>
      <c r="T290" s="221"/>
      <c r="AT290" s="222" t="s">
        <v>184</v>
      </c>
      <c r="AU290" s="222" t="s">
        <v>84</v>
      </c>
      <c r="AV290" s="13" t="s">
        <v>84</v>
      </c>
      <c r="AW290" s="13" t="s">
        <v>35</v>
      </c>
      <c r="AX290" s="13" t="s">
        <v>74</v>
      </c>
      <c r="AY290" s="222" t="s">
        <v>159</v>
      </c>
    </row>
    <row r="291" spans="2:51" s="13" customFormat="1" ht="11.25">
      <c r="B291" s="212"/>
      <c r="C291" s="213"/>
      <c r="D291" s="199" t="s">
        <v>184</v>
      </c>
      <c r="E291" s="214" t="s">
        <v>20</v>
      </c>
      <c r="F291" s="215" t="s">
        <v>381</v>
      </c>
      <c r="G291" s="213"/>
      <c r="H291" s="216">
        <v>5</v>
      </c>
      <c r="I291" s="217"/>
      <c r="J291" s="213"/>
      <c r="K291" s="213"/>
      <c r="L291" s="218"/>
      <c r="M291" s="219"/>
      <c r="N291" s="220"/>
      <c r="O291" s="220"/>
      <c r="P291" s="220"/>
      <c r="Q291" s="220"/>
      <c r="R291" s="220"/>
      <c r="S291" s="220"/>
      <c r="T291" s="221"/>
      <c r="AT291" s="222" t="s">
        <v>184</v>
      </c>
      <c r="AU291" s="222" t="s">
        <v>84</v>
      </c>
      <c r="AV291" s="13" t="s">
        <v>84</v>
      </c>
      <c r="AW291" s="13" t="s">
        <v>35</v>
      </c>
      <c r="AX291" s="13" t="s">
        <v>74</v>
      </c>
      <c r="AY291" s="222" t="s">
        <v>159</v>
      </c>
    </row>
    <row r="292" spans="2:51" s="13" customFormat="1" ht="11.25">
      <c r="B292" s="212"/>
      <c r="C292" s="213"/>
      <c r="D292" s="199" t="s">
        <v>184</v>
      </c>
      <c r="E292" s="214" t="s">
        <v>20</v>
      </c>
      <c r="F292" s="215" t="s">
        <v>382</v>
      </c>
      <c r="G292" s="213"/>
      <c r="H292" s="216">
        <v>56</v>
      </c>
      <c r="I292" s="217"/>
      <c r="J292" s="213"/>
      <c r="K292" s="213"/>
      <c r="L292" s="218"/>
      <c r="M292" s="219"/>
      <c r="N292" s="220"/>
      <c r="O292" s="220"/>
      <c r="P292" s="220"/>
      <c r="Q292" s="220"/>
      <c r="R292" s="220"/>
      <c r="S292" s="220"/>
      <c r="T292" s="221"/>
      <c r="AT292" s="222" t="s">
        <v>184</v>
      </c>
      <c r="AU292" s="222" t="s">
        <v>84</v>
      </c>
      <c r="AV292" s="13" t="s">
        <v>84</v>
      </c>
      <c r="AW292" s="13" t="s">
        <v>35</v>
      </c>
      <c r="AX292" s="13" t="s">
        <v>74</v>
      </c>
      <c r="AY292" s="222" t="s">
        <v>159</v>
      </c>
    </row>
    <row r="293" spans="2:51" s="13" customFormat="1" ht="11.25">
      <c r="B293" s="212"/>
      <c r="C293" s="213"/>
      <c r="D293" s="199" t="s">
        <v>184</v>
      </c>
      <c r="E293" s="214" t="s">
        <v>20</v>
      </c>
      <c r="F293" s="215" t="s">
        <v>383</v>
      </c>
      <c r="G293" s="213"/>
      <c r="H293" s="216">
        <v>-41.558</v>
      </c>
      <c r="I293" s="217"/>
      <c r="J293" s="213"/>
      <c r="K293" s="213"/>
      <c r="L293" s="218"/>
      <c r="M293" s="219"/>
      <c r="N293" s="220"/>
      <c r="O293" s="220"/>
      <c r="P293" s="220"/>
      <c r="Q293" s="220"/>
      <c r="R293" s="220"/>
      <c r="S293" s="220"/>
      <c r="T293" s="221"/>
      <c r="AT293" s="222" t="s">
        <v>184</v>
      </c>
      <c r="AU293" s="222" t="s">
        <v>84</v>
      </c>
      <c r="AV293" s="13" t="s">
        <v>84</v>
      </c>
      <c r="AW293" s="13" t="s">
        <v>35</v>
      </c>
      <c r="AX293" s="13" t="s">
        <v>74</v>
      </c>
      <c r="AY293" s="222" t="s">
        <v>159</v>
      </c>
    </row>
    <row r="294" spans="2:51" s="13" customFormat="1" ht="11.25">
      <c r="B294" s="212"/>
      <c r="C294" s="213"/>
      <c r="D294" s="199" t="s">
        <v>184</v>
      </c>
      <c r="E294" s="214" t="s">
        <v>20</v>
      </c>
      <c r="F294" s="215" t="s">
        <v>384</v>
      </c>
      <c r="G294" s="213"/>
      <c r="H294" s="216">
        <v>-2.6</v>
      </c>
      <c r="I294" s="217"/>
      <c r="J294" s="213"/>
      <c r="K294" s="213"/>
      <c r="L294" s="218"/>
      <c r="M294" s="219"/>
      <c r="N294" s="220"/>
      <c r="O294" s="220"/>
      <c r="P294" s="220"/>
      <c r="Q294" s="220"/>
      <c r="R294" s="220"/>
      <c r="S294" s="220"/>
      <c r="T294" s="221"/>
      <c r="AT294" s="222" t="s">
        <v>184</v>
      </c>
      <c r="AU294" s="222" t="s">
        <v>84</v>
      </c>
      <c r="AV294" s="13" t="s">
        <v>84</v>
      </c>
      <c r="AW294" s="13" t="s">
        <v>35</v>
      </c>
      <c r="AX294" s="13" t="s">
        <v>74</v>
      </c>
      <c r="AY294" s="222" t="s">
        <v>159</v>
      </c>
    </row>
    <row r="295" spans="2:51" s="12" customFormat="1" ht="11.25">
      <c r="B295" s="202"/>
      <c r="C295" s="203"/>
      <c r="D295" s="199" t="s">
        <v>184</v>
      </c>
      <c r="E295" s="204" t="s">
        <v>20</v>
      </c>
      <c r="F295" s="205" t="s">
        <v>385</v>
      </c>
      <c r="G295" s="203"/>
      <c r="H295" s="204" t="s">
        <v>20</v>
      </c>
      <c r="I295" s="206"/>
      <c r="J295" s="203"/>
      <c r="K295" s="203"/>
      <c r="L295" s="207"/>
      <c r="M295" s="208"/>
      <c r="N295" s="209"/>
      <c r="O295" s="209"/>
      <c r="P295" s="209"/>
      <c r="Q295" s="209"/>
      <c r="R295" s="209"/>
      <c r="S295" s="209"/>
      <c r="T295" s="210"/>
      <c r="AT295" s="211" t="s">
        <v>184</v>
      </c>
      <c r="AU295" s="211" t="s">
        <v>84</v>
      </c>
      <c r="AV295" s="12" t="s">
        <v>22</v>
      </c>
      <c r="AW295" s="12" t="s">
        <v>35</v>
      </c>
      <c r="AX295" s="12" t="s">
        <v>74</v>
      </c>
      <c r="AY295" s="211" t="s">
        <v>159</v>
      </c>
    </row>
    <row r="296" spans="2:51" s="13" customFormat="1" ht="11.25">
      <c r="B296" s="212"/>
      <c r="C296" s="213"/>
      <c r="D296" s="199" t="s">
        <v>184</v>
      </c>
      <c r="E296" s="214" t="s">
        <v>20</v>
      </c>
      <c r="F296" s="215" t="s">
        <v>386</v>
      </c>
      <c r="G296" s="213"/>
      <c r="H296" s="216">
        <v>19.11</v>
      </c>
      <c r="I296" s="217"/>
      <c r="J296" s="213"/>
      <c r="K296" s="213"/>
      <c r="L296" s="218"/>
      <c r="M296" s="219"/>
      <c r="N296" s="220"/>
      <c r="O296" s="220"/>
      <c r="P296" s="220"/>
      <c r="Q296" s="220"/>
      <c r="R296" s="220"/>
      <c r="S296" s="220"/>
      <c r="T296" s="221"/>
      <c r="AT296" s="222" t="s">
        <v>184</v>
      </c>
      <c r="AU296" s="222" t="s">
        <v>84</v>
      </c>
      <c r="AV296" s="13" t="s">
        <v>84</v>
      </c>
      <c r="AW296" s="13" t="s">
        <v>35</v>
      </c>
      <c r="AX296" s="13" t="s">
        <v>74</v>
      </c>
      <c r="AY296" s="222" t="s">
        <v>159</v>
      </c>
    </row>
    <row r="297" spans="2:51" s="13" customFormat="1" ht="11.25">
      <c r="B297" s="212"/>
      <c r="C297" s="213"/>
      <c r="D297" s="199" t="s">
        <v>184</v>
      </c>
      <c r="E297" s="214" t="s">
        <v>20</v>
      </c>
      <c r="F297" s="215" t="s">
        <v>387</v>
      </c>
      <c r="G297" s="213"/>
      <c r="H297" s="216">
        <v>56.87</v>
      </c>
      <c r="I297" s="217"/>
      <c r="J297" s="213"/>
      <c r="K297" s="213"/>
      <c r="L297" s="218"/>
      <c r="M297" s="219"/>
      <c r="N297" s="220"/>
      <c r="O297" s="220"/>
      <c r="P297" s="220"/>
      <c r="Q297" s="220"/>
      <c r="R297" s="220"/>
      <c r="S297" s="220"/>
      <c r="T297" s="221"/>
      <c r="AT297" s="222" t="s">
        <v>184</v>
      </c>
      <c r="AU297" s="222" t="s">
        <v>84</v>
      </c>
      <c r="AV297" s="13" t="s">
        <v>84</v>
      </c>
      <c r="AW297" s="13" t="s">
        <v>35</v>
      </c>
      <c r="AX297" s="13" t="s">
        <v>74</v>
      </c>
      <c r="AY297" s="222" t="s">
        <v>159</v>
      </c>
    </row>
    <row r="298" spans="2:51" s="13" customFormat="1" ht="11.25">
      <c r="B298" s="212"/>
      <c r="C298" s="213"/>
      <c r="D298" s="199" t="s">
        <v>184</v>
      </c>
      <c r="E298" s="214" t="s">
        <v>20</v>
      </c>
      <c r="F298" s="215" t="s">
        <v>388</v>
      </c>
      <c r="G298" s="213"/>
      <c r="H298" s="216">
        <v>11</v>
      </c>
      <c r="I298" s="217"/>
      <c r="J298" s="213"/>
      <c r="K298" s="213"/>
      <c r="L298" s="218"/>
      <c r="M298" s="219"/>
      <c r="N298" s="220"/>
      <c r="O298" s="220"/>
      <c r="P298" s="220"/>
      <c r="Q298" s="220"/>
      <c r="R298" s="220"/>
      <c r="S298" s="220"/>
      <c r="T298" s="221"/>
      <c r="AT298" s="222" t="s">
        <v>184</v>
      </c>
      <c r="AU298" s="222" t="s">
        <v>84</v>
      </c>
      <c r="AV298" s="13" t="s">
        <v>84</v>
      </c>
      <c r="AW298" s="13" t="s">
        <v>35</v>
      </c>
      <c r="AX298" s="13" t="s">
        <v>74</v>
      </c>
      <c r="AY298" s="222" t="s">
        <v>159</v>
      </c>
    </row>
    <row r="299" spans="2:51" s="13" customFormat="1" ht="11.25">
      <c r="B299" s="212"/>
      <c r="C299" s="213"/>
      <c r="D299" s="199" t="s">
        <v>184</v>
      </c>
      <c r="E299" s="214" t="s">
        <v>20</v>
      </c>
      <c r="F299" s="215" t="s">
        <v>389</v>
      </c>
      <c r="G299" s="213"/>
      <c r="H299" s="216">
        <v>-0.754</v>
      </c>
      <c r="I299" s="217"/>
      <c r="J299" s="213"/>
      <c r="K299" s="213"/>
      <c r="L299" s="218"/>
      <c r="M299" s="219"/>
      <c r="N299" s="220"/>
      <c r="O299" s="220"/>
      <c r="P299" s="220"/>
      <c r="Q299" s="220"/>
      <c r="R299" s="220"/>
      <c r="S299" s="220"/>
      <c r="T299" s="221"/>
      <c r="AT299" s="222" t="s">
        <v>184</v>
      </c>
      <c r="AU299" s="222" t="s">
        <v>84</v>
      </c>
      <c r="AV299" s="13" t="s">
        <v>84</v>
      </c>
      <c r="AW299" s="13" t="s">
        <v>35</v>
      </c>
      <c r="AX299" s="13" t="s">
        <v>74</v>
      </c>
      <c r="AY299" s="222" t="s">
        <v>159</v>
      </c>
    </row>
    <row r="300" spans="2:51" s="13" customFormat="1" ht="11.25">
      <c r="B300" s="212"/>
      <c r="C300" s="213"/>
      <c r="D300" s="199" t="s">
        <v>184</v>
      </c>
      <c r="E300" s="214" t="s">
        <v>20</v>
      </c>
      <c r="F300" s="215" t="s">
        <v>390</v>
      </c>
      <c r="G300" s="213"/>
      <c r="H300" s="216">
        <v>-1.1850000000000001</v>
      </c>
      <c r="I300" s="217"/>
      <c r="J300" s="213"/>
      <c r="K300" s="213"/>
      <c r="L300" s="218"/>
      <c r="M300" s="219"/>
      <c r="N300" s="220"/>
      <c r="O300" s="220"/>
      <c r="P300" s="220"/>
      <c r="Q300" s="220"/>
      <c r="R300" s="220"/>
      <c r="S300" s="220"/>
      <c r="T300" s="221"/>
      <c r="AT300" s="222" t="s">
        <v>184</v>
      </c>
      <c r="AU300" s="222" t="s">
        <v>84</v>
      </c>
      <c r="AV300" s="13" t="s">
        <v>84</v>
      </c>
      <c r="AW300" s="13" t="s">
        <v>35</v>
      </c>
      <c r="AX300" s="13" t="s">
        <v>74</v>
      </c>
      <c r="AY300" s="222" t="s">
        <v>159</v>
      </c>
    </row>
    <row r="301" spans="2:51" s="12" customFormat="1" ht="11.25">
      <c r="B301" s="202"/>
      <c r="C301" s="203"/>
      <c r="D301" s="199" t="s">
        <v>184</v>
      </c>
      <c r="E301" s="204" t="s">
        <v>20</v>
      </c>
      <c r="F301" s="205" t="s">
        <v>391</v>
      </c>
      <c r="G301" s="203"/>
      <c r="H301" s="204" t="s">
        <v>20</v>
      </c>
      <c r="I301" s="206"/>
      <c r="J301" s="203"/>
      <c r="K301" s="203"/>
      <c r="L301" s="207"/>
      <c r="M301" s="208"/>
      <c r="N301" s="209"/>
      <c r="O301" s="209"/>
      <c r="P301" s="209"/>
      <c r="Q301" s="209"/>
      <c r="R301" s="209"/>
      <c r="S301" s="209"/>
      <c r="T301" s="210"/>
      <c r="AT301" s="211" t="s">
        <v>184</v>
      </c>
      <c r="AU301" s="211" t="s">
        <v>84</v>
      </c>
      <c r="AV301" s="12" t="s">
        <v>22</v>
      </c>
      <c r="AW301" s="12" t="s">
        <v>35</v>
      </c>
      <c r="AX301" s="12" t="s">
        <v>74</v>
      </c>
      <c r="AY301" s="211" t="s">
        <v>159</v>
      </c>
    </row>
    <row r="302" spans="2:51" s="12" customFormat="1" ht="11.25">
      <c r="B302" s="202"/>
      <c r="C302" s="203"/>
      <c r="D302" s="199" t="s">
        <v>184</v>
      </c>
      <c r="E302" s="204" t="s">
        <v>20</v>
      </c>
      <c r="F302" s="205" t="s">
        <v>392</v>
      </c>
      <c r="G302" s="203"/>
      <c r="H302" s="204" t="s">
        <v>20</v>
      </c>
      <c r="I302" s="206"/>
      <c r="J302" s="203"/>
      <c r="K302" s="203"/>
      <c r="L302" s="207"/>
      <c r="M302" s="208"/>
      <c r="N302" s="209"/>
      <c r="O302" s="209"/>
      <c r="P302" s="209"/>
      <c r="Q302" s="209"/>
      <c r="R302" s="209"/>
      <c r="S302" s="209"/>
      <c r="T302" s="210"/>
      <c r="AT302" s="211" t="s">
        <v>184</v>
      </c>
      <c r="AU302" s="211" t="s">
        <v>84</v>
      </c>
      <c r="AV302" s="12" t="s">
        <v>22</v>
      </c>
      <c r="AW302" s="12" t="s">
        <v>35</v>
      </c>
      <c r="AX302" s="12" t="s">
        <v>74</v>
      </c>
      <c r="AY302" s="211" t="s">
        <v>159</v>
      </c>
    </row>
    <row r="303" spans="2:51" s="13" customFormat="1" ht="11.25">
      <c r="B303" s="212"/>
      <c r="C303" s="213"/>
      <c r="D303" s="199" t="s">
        <v>184</v>
      </c>
      <c r="E303" s="214" t="s">
        <v>20</v>
      </c>
      <c r="F303" s="215" t="s">
        <v>393</v>
      </c>
      <c r="G303" s="213"/>
      <c r="H303" s="216">
        <v>192.92</v>
      </c>
      <c r="I303" s="217"/>
      <c r="J303" s="213"/>
      <c r="K303" s="213"/>
      <c r="L303" s="218"/>
      <c r="M303" s="219"/>
      <c r="N303" s="220"/>
      <c r="O303" s="220"/>
      <c r="P303" s="220"/>
      <c r="Q303" s="220"/>
      <c r="R303" s="220"/>
      <c r="S303" s="220"/>
      <c r="T303" s="221"/>
      <c r="AT303" s="222" t="s">
        <v>184</v>
      </c>
      <c r="AU303" s="222" t="s">
        <v>84</v>
      </c>
      <c r="AV303" s="13" t="s">
        <v>84</v>
      </c>
      <c r="AW303" s="13" t="s">
        <v>35</v>
      </c>
      <c r="AX303" s="13" t="s">
        <v>74</v>
      </c>
      <c r="AY303" s="222" t="s">
        <v>159</v>
      </c>
    </row>
    <row r="304" spans="2:51" s="13" customFormat="1" ht="11.25">
      <c r="B304" s="212"/>
      <c r="C304" s="213"/>
      <c r="D304" s="199" t="s">
        <v>184</v>
      </c>
      <c r="E304" s="214" t="s">
        <v>20</v>
      </c>
      <c r="F304" s="215" t="s">
        <v>297</v>
      </c>
      <c r="G304" s="213"/>
      <c r="H304" s="216">
        <v>20</v>
      </c>
      <c r="I304" s="217"/>
      <c r="J304" s="213"/>
      <c r="K304" s="213"/>
      <c r="L304" s="218"/>
      <c r="M304" s="219"/>
      <c r="N304" s="220"/>
      <c r="O304" s="220"/>
      <c r="P304" s="220"/>
      <c r="Q304" s="220"/>
      <c r="R304" s="220"/>
      <c r="S304" s="220"/>
      <c r="T304" s="221"/>
      <c r="AT304" s="222" t="s">
        <v>184</v>
      </c>
      <c r="AU304" s="222" t="s">
        <v>84</v>
      </c>
      <c r="AV304" s="13" t="s">
        <v>84</v>
      </c>
      <c r="AW304" s="13" t="s">
        <v>35</v>
      </c>
      <c r="AX304" s="13" t="s">
        <v>74</v>
      </c>
      <c r="AY304" s="222" t="s">
        <v>159</v>
      </c>
    </row>
    <row r="305" spans="2:51" s="13" customFormat="1" ht="11.25">
      <c r="B305" s="212"/>
      <c r="C305" s="213"/>
      <c r="D305" s="199" t="s">
        <v>184</v>
      </c>
      <c r="E305" s="214" t="s">
        <v>20</v>
      </c>
      <c r="F305" s="215" t="s">
        <v>394</v>
      </c>
      <c r="G305" s="213"/>
      <c r="H305" s="216">
        <v>-3.3929999999999998</v>
      </c>
      <c r="I305" s="217"/>
      <c r="J305" s="213"/>
      <c r="K305" s="213"/>
      <c r="L305" s="218"/>
      <c r="M305" s="219"/>
      <c r="N305" s="220"/>
      <c r="O305" s="220"/>
      <c r="P305" s="220"/>
      <c r="Q305" s="220"/>
      <c r="R305" s="220"/>
      <c r="S305" s="220"/>
      <c r="T305" s="221"/>
      <c r="AT305" s="222" t="s">
        <v>184</v>
      </c>
      <c r="AU305" s="222" t="s">
        <v>84</v>
      </c>
      <c r="AV305" s="13" t="s">
        <v>84</v>
      </c>
      <c r="AW305" s="13" t="s">
        <v>35</v>
      </c>
      <c r="AX305" s="13" t="s">
        <v>74</v>
      </c>
      <c r="AY305" s="222" t="s">
        <v>159</v>
      </c>
    </row>
    <row r="306" spans="2:51" s="13" customFormat="1" ht="11.25">
      <c r="B306" s="212"/>
      <c r="C306" s="213"/>
      <c r="D306" s="199" t="s">
        <v>184</v>
      </c>
      <c r="E306" s="214" t="s">
        <v>20</v>
      </c>
      <c r="F306" s="215" t="s">
        <v>395</v>
      </c>
      <c r="G306" s="213"/>
      <c r="H306" s="216">
        <v>-26.707999999999998</v>
      </c>
      <c r="I306" s="217"/>
      <c r="J306" s="213"/>
      <c r="K306" s="213"/>
      <c r="L306" s="218"/>
      <c r="M306" s="219"/>
      <c r="N306" s="220"/>
      <c r="O306" s="220"/>
      <c r="P306" s="220"/>
      <c r="Q306" s="220"/>
      <c r="R306" s="220"/>
      <c r="S306" s="220"/>
      <c r="T306" s="221"/>
      <c r="AT306" s="222" t="s">
        <v>184</v>
      </c>
      <c r="AU306" s="222" t="s">
        <v>84</v>
      </c>
      <c r="AV306" s="13" t="s">
        <v>84</v>
      </c>
      <c r="AW306" s="13" t="s">
        <v>35</v>
      </c>
      <c r="AX306" s="13" t="s">
        <v>74</v>
      </c>
      <c r="AY306" s="222" t="s">
        <v>159</v>
      </c>
    </row>
    <row r="307" spans="2:51" s="13" customFormat="1" ht="11.25">
      <c r="B307" s="212"/>
      <c r="C307" s="213"/>
      <c r="D307" s="199" t="s">
        <v>184</v>
      </c>
      <c r="E307" s="214" t="s">
        <v>20</v>
      </c>
      <c r="F307" s="215" t="s">
        <v>396</v>
      </c>
      <c r="G307" s="213"/>
      <c r="H307" s="216">
        <v>-0.79</v>
      </c>
      <c r="I307" s="217"/>
      <c r="J307" s="213"/>
      <c r="K307" s="213"/>
      <c r="L307" s="218"/>
      <c r="M307" s="219"/>
      <c r="N307" s="220"/>
      <c r="O307" s="220"/>
      <c r="P307" s="220"/>
      <c r="Q307" s="220"/>
      <c r="R307" s="220"/>
      <c r="S307" s="220"/>
      <c r="T307" s="221"/>
      <c r="AT307" s="222" t="s">
        <v>184</v>
      </c>
      <c r="AU307" s="222" t="s">
        <v>84</v>
      </c>
      <c r="AV307" s="13" t="s">
        <v>84</v>
      </c>
      <c r="AW307" s="13" t="s">
        <v>35</v>
      </c>
      <c r="AX307" s="13" t="s">
        <v>74</v>
      </c>
      <c r="AY307" s="222" t="s">
        <v>159</v>
      </c>
    </row>
    <row r="308" spans="2:51" s="12" customFormat="1" ht="11.25">
      <c r="B308" s="202"/>
      <c r="C308" s="203"/>
      <c r="D308" s="199" t="s">
        <v>184</v>
      </c>
      <c r="E308" s="204" t="s">
        <v>20</v>
      </c>
      <c r="F308" s="205" t="s">
        <v>397</v>
      </c>
      <c r="G308" s="203"/>
      <c r="H308" s="204" t="s">
        <v>20</v>
      </c>
      <c r="I308" s="206"/>
      <c r="J308" s="203"/>
      <c r="K308" s="203"/>
      <c r="L308" s="207"/>
      <c r="M308" s="208"/>
      <c r="N308" s="209"/>
      <c r="O308" s="209"/>
      <c r="P308" s="209"/>
      <c r="Q308" s="209"/>
      <c r="R308" s="209"/>
      <c r="S308" s="209"/>
      <c r="T308" s="210"/>
      <c r="AT308" s="211" t="s">
        <v>184</v>
      </c>
      <c r="AU308" s="211" t="s">
        <v>84</v>
      </c>
      <c r="AV308" s="12" t="s">
        <v>22</v>
      </c>
      <c r="AW308" s="12" t="s">
        <v>35</v>
      </c>
      <c r="AX308" s="12" t="s">
        <v>74</v>
      </c>
      <c r="AY308" s="211" t="s">
        <v>159</v>
      </c>
    </row>
    <row r="309" spans="2:51" s="13" customFormat="1" ht="11.25">
      <c r="B309" s="212"/>
      <c r="C309" s="213"/>
      <c r="D309" s="199" t="s">
        <v>184</v>
      </c>
      <c r="E309" s="214" t="s">
        <v>20</v>
      </c>
      <c r="F309" s="215" t="s">
        <v>398</v>
      </c>
      <c r="G309" s="213"/>
      <c r="H309" s="216">
        <v>37.619999999999997</v>
      </c>
      <c r="I309" s="217"/>
      <c r="J309" s="213"/>
      <c r="K309" s="213"/>
      <c r="L309" s="218"/>
      <c r="M309" s="219"/>
      <c r="N309" s="220"/>
      <c r="O309" s="220"/>
      <c r="P309" s="220"/>
      <c r="Q309" s="220"/>
      <c r="R309" s="220"/>
      <c r="S309" s="220"/>
      <c r="T309" s="221"/>
      <c r="AT309" s="222" t="s">
        <v>184</v>
      </c>
      <c r="AU309" s="222" t="s">
        <v>84</v>
      </c>
      <c r="AV309" s="13" t="s">
        <v>84</v>
      </c>
      <c r="AW309" s="13" t="s">
        <v>35</v>
      </c>
      <c r="AX309" s="13" t="s">
        <v>74</v>
      </c>
      <c r="AY309" s="222" t="s">
        <v>159</v>
      </c>
    </row>
    <row r="310" spans="2:51" s="13" customFormat="1" ht="11.25">
      <c r="B310" s="212"/>
      <c r="C310" s="213"/>
      <c r="D310" s="199" t="s">
        <v>184</v>
      </c>
      <c r="E310" s="214" t="s">
        <v>20</v>
      </c>
      <c r="F310" s="215" t="s">
        <v>399</v>
      </c>
      <c r="G310" s="213"/>
      <c r="H310" s="216">
        <v>89.76</v>
      </c>
      <c r="I310" s="217"/>
      <c r="J310" s="213"/>
      <c r="K310" s="213"/>
      <c r="L310" s="218"/>
      <c r="M310" s="219"/>
      <c r="N310" s="220"/>
      <c r="O310" s="220"/>
      <c r="P310" s="220"/>
      <c r="Q310" s="220"/>
      <c r="R310" s="220"/>
      <c r="S310" s="220"/>
      <c r="T310" s="221"/>
      <c r="AT310" s="222" t="s">
        <v>184</v>
      </c>
      <c r="AU310" s="222" t="s">
        <v>84</v>
      </c>
      <c r="AV310" s="13" t="s">
        <v>84</v>
      </c>
      <c r="AW310" s="13" t="s">
        <v>35</v>
      </c>
      <c r="AX310" s="13" t="s">
        <v>74</v>
      </c>
      <c r="AY310" s="222" t="s">
        <v>159</v>
      </c>
    </row>
    <row r="311" spans="2:51" s="13" customFormat="1" ht="11.25">
      <c r="B311" s="212"/>
      <c r="C311" s="213"/>
      <c r="D311" s="199" t="s">
        <v>184</v>
      </c>
      <c r="E311" s="214" t="s">
        <v>20</v>
      </c>
      <c r="F311" s="215" t="s">
        <v>400</v>
      </c>
      <c r="G311" s="213"/>
      <c r="H311" s="216">
        <v>109.2</v>
      </c>
      <c r="I311" s="217"/>
      <c r="J311" s="213"/>
      <c r="K311" s="213"/>
      <c r="L311" s="218"/>
      <c r="M311" s="219"/>
      <c r="N311" s="220"/>
      <c r="O311" s="220"/>
      <c r="P311" s="220"/>
      <c r="Q311" s="220"/>
      <c r="R311" s="220"/>
      <c r="S311" s="220"/>
      <c r="T311" s="221"/>
      <c r="AT311" s="222" t="s">
        <v>184</v>
      </c>
      <c r="AU311" s="222" t="s">
        <v>84</v>
      </c>
      <c r="AV311" s="13" t="s">
        <v>84</v>
      </c>
      <c r="AW311" s="13" t="s">
        <v>35</v>
      </c>
      <c r="AX311" s="13" t="s">
        <v>74</v>
      </c>
      <c r="AY311" s="222" t="s">
        <v>159</v>
      </c>
    </row>
    <row r="312" spans="2:51" s="13" customFormat="1" ht="11.25">
      <c r="B312" s="212"/>
      <c r="C312" s="213"/>
      <c r="D312" s="199" t="s">
        <v>184</v>
      </c>
      <c r="E312" s="214" t="s">
        <v>20</v>
      </c>
      <c r="F312" s="215" t="s">
        <v>401</v>
      </c>
      <c r="G312" s="213"/>
      <c r="H312" s="216">
        <v>163.80000000000001</v>
      </c>
      <c r="I312" s="217"/>
      <c r="J312" s="213"/>
      <c r="K312" s="213"/>
      <c r="L312" s="218"/>
      <c r="M312" s="219"/>
      <c r="N312" s="220"/>
      <c r="O312" s="220"/>
      <c r="P312" s="220"/>
      <c r="Q312" s="220"/>
      <c r="R312" s="220"/>
      <c r="S312" s="220"/>
      <c r="T312" s="221"/>
      <c r="AT312" s="222" t="s">
        <v>184</v>
      </c>
      <c r="AU312" s="222" t="s">
        <v>84</v>
      </c>
      <c r="AV312" s="13" t="s">
        <v>84</v>
      </c>
      <c r="AW312" s="13" t="s">
        <v>35</v>
      </c>
      <c r="AX312" s="13" t="s">
        <v>74</v>
      </c>
      <c r="AY312" s="222" t="s">
        <v>159</v>
      </c>
    </row>
    <row r="313" spans="2:51" s="13" customFormat="1" ht="11.25">
      <c r="B313" s="212"/>
      <c r="C313" s="213"/>
      <c r="D313" s="199" t="s">
        <v>184</v>
      </c>
      <c r="E313" s="214" t="s">
        <v>20</v>
      </c>
      <c r="F313" s="215" t="s">
        <v>402</v>
      </c>
      <c r="G313" s="213"/>
      <c r="H313" s="216">
        <v>40.56</v>
      </c>
      <c r="I313" s="217"/>
      <c r="J313" s="213"/>
      <c r="K313" s="213"/>
      <c r="L313" s="218"/>
      <c r="M313" s="219"/>
      <c r="N313" s="220"/>
      <c r="O313" s="220"/>
      <c r="P313" s="220"/>
      <c r="Q313" s="220"/>
      <c r="R313" s="220"/>
      <c r="S313" s="220"/>
      <c r="T313" s="221"/>
      <c r="AT313" s="222" t="s">
        <v>184</v>
      </c>
      <c r="AU313" s="222" t="s">
        <v>84</v>
      </c>
      <c r="AV313" s="13" t="s">
        <v>84</v>
      </c>
      <c r="AW313" s="13" t="s">
        <v>35</v>
      </c>
      <c r="AX313" s="13" t="s">
        <v>74</v>
      </c>
      <c r="AY313" s="222" t="s">
        <v>159</v>
      </c>
    </row>
    <row r="314" spans="2:51" s="13" customFormat="1" ht="11.25">
      <c r="B314" s="212"/>
      <c r="C314" s="213"/>
      <c r="D314" s="199" t="s">
        <v>184</v>
      </c>
      <c r="E314" s="214" t="s">
        <v>20</v>
      </c>
      <c r="F314" s="215" t="s">
        <v>361</v>
      </c>
      <c r="G314" s="213"/>
      <c r="H314" s="216">
        <v>18</v>
      </c>
      <c r="I314" s="217"/>
      <c r="J314" s="213"/>
      <c r="K314" s="213"/>
      <c r="L314" s="218"/>
      <c r="M314" s="219"/>
      <c r="N314" s="220"/>
      <c r="O314" s="220"/>
      <c r="P314" s="220"/>
      <c r="Q314" s="220"/>
      <c r="R314" s="220"/>
      <c r="S314" s="220"/>
      <c r="T314" s="221"/>
      <c r="AT314" s="222" t="s">
        <v>184</v>
      </c>
      <c r="AU314" s="222" t="s">
        <v>84</v>
      </c>
      <c r="AV314" s="13" t="s">
        <v>84</v>
      </c>
      <c r="AW314" s="13" t="s">
        <v>35</v>
      </c>
      <c r="AX314" s="13" t="s">
        <v>74</v>
      </c>
      <c r="AY314" s="222" t="s">
        <v>159</v>
      </c>
    </row>
    <row r="315" spans="2:51" s="13" customFormat="1" ht="11.25">
      <c r="B315" s="212"/>
      <c r="C315" s="213"/>
      <c r="D315" s="199" t="s">
        <v>184</v>
      </c>
      <c r="E315" s="214" t="s">
        <v>20</v>
      </c>
      <c r="F315" s="215" t="s">
        <v>403</v>
      </c>
      <c r="G315" s="213"/>
      <c r="H315" s="216">
        <v>27</v>
      </c>
      <c r="I315" s="217"/>
      <c r="J315" s="213"/>
      <c r="K315" s="213"/>
      <c r="L315" s="218"/>
      <c r="M315" s="219"/>
      <c r="N315" s="220"/>
      <c r="O315" s="220"/>
      <c r="P315" s="220"/>
      <c r="Q315" s="220"/>
      <c r="R315" s="220"/>
      <c r="S315" s="220"/>
      <c r="T315" s="221"/>
      <c r="AT315" s="222" t="s">
        <v>184</v>
      </c>
      <c r="AU315" s="222" t="s">
        <v>84</v>
      </c>
      <c r="AV315" s="13" t="s">
        <v>84</v>
      </c>
      <c r="AW315" s="13" t="s">
        <v>35</v>
      </c>
      <c r="AX315" s="13" t="s">
        <v>74</v>
      </c>
      <c r="AY315" s="222" t="s">
        <v>159</v>
      </c>
    </row>
    <row r="316" spans="2:51" s="13" customFormat="1" ht="11.25">
      <c r="B316" s="212"/>
      <c r="C316" s="213"/>
      <c r="D316" s="199" t="s">
        <v>184</v>
      </c>
      <c r="E316" s="214" t="s">
        <v>20</v>
      </c>
      <c r="F316" s="215" t="s">
        <v>404</v>
      </c>
      <c r="G316" s="213"/>
      <c r="H316" s="216">
        <v>-55.8</v>
      </c>
      <c r="I316" s="217"/>
      <c r="J316" s="213"/>
      <c r="K316" s="213"/>
      <c r="L316" s="218"/>
      <c r="M316" s="219"/>
      <c r="N316" s="220"/>
      <c r="O316" s="220"/>
      <c r="P316" s="220"/>
      <c r="Q316" s="220"/>
      <c r="R316" s="220"/>
      <c r="S316" s="220"/>
      <c r="T316" s="221"/>
      <c r="AT316" s="222" t="s">
        <v>184</v>
      </c>
      <c r="AU316" s="222" t="s">
        <v>84</v>
      </c>
      <c r="AV316" s="13" t="s">
        <v>84</v>
      </c>
      <c r="AW316" s="13" t="s">
        <v>35</v>
      </c>
      <c r="AX316" s="13" t="s">
        <v>74</v>
      </c>
      <c r="AY316" s="222" t="s">
        <v>159</v>
      </c>
    </row>
    <row r="317" spans="2:51" s="13" customFormat="1" ht="11.25">
      <c r="B317" s="212"/>
      <c r="C317" s="213"/>
      <c r="D317" s="199" t="s">
        <v>184</v>
      </c>
      <c r="E317" s="214" t="s">
        <v>20</v>
      </c>
      <c r="F317" s="215" t="s">
        <v>405</v>
      </c>
      <c r="G317" s="213"/>
      <c r="H317" s="216">
        <v>-2.7</v>
      </c>
      <c r="I317" s="217"/>
      <c r="J317" s="213"/>
      <c r="K317" s="213"/>
      <c r="L317" s="218"/>
      <c r="M317" s="219"/>
      <c r="N317" s="220"/>
      <c r="O317" s="220"/>
      <c r="P317" s="220"/>
      <c r="Q317" s="220"/>
      <c r="R317" s="220"/>
      <c r="S317" s="220"/>
      <c r="T317" s="221"/>
      <c r="AT317" s="222" t="s">
        <v>184</v>
      </c>
      <c r="AU317" s="222" t="s">
        <v>84</v>
      </c>
      <c r="AV317" s="13" t="s">
        <v>84</v>
      </c>
      <c r="AW317" s="13" t="s">
        <v>35</v>
      </c>
      <c r="AX317" s="13" t="s">
        <v>74</v>
      </c>
      <c r="AY317" s="222" t="s">
        <v>159</v>
      </c>
    </row>
    <row r="318" spans="2:51" s="12" customFormat="1" ht="11.25">
      <c r="B318" s="202"/>
      <c r="C318" s="203"/>
      <c r="D318" s="199" t="s">
        <v>184</v>
      </c>
      <c r="E318" s="204" t="s">
        <v>20</v>
      </c>
      <c r="F318" s="205" t="s">
        <v>406</v>
      </c>
      <c r="G318" s="203"/>
      <c r="H318" s="204" t="s">
        <v>20</v>
      </c>
      <c r="I318" s="206"/>
      <c r="J318" s="203"/>
      <c r="K318" s="203"/>
      <c r="L318" s="207"/>
      <c r="M318" s="208"/>
      <c r="N318" s="209"/>
      <c r="O318" s="209"/>
      <c r="P318" s="209"/>
      <c r="Q318" s="209"/>
      <c r="R318" s="209"/>
      <c r="S318" s="209"/>
      <c r="T318" s="210"/>
      <c r="AT318" s="211" t="s">
        <v>184</v>
      </c>
      <c r="AU318" s="211" t="s">
        <v>84</v>
      </c>
      <c r="AV318" s="12" t="s">
        <v>22</v>
      </c>
      <c r="AW318" s="12" t="s">
        <v>35</v>
      </c>
      <c r="AX318" s="12" t="s">
        <v>74</v>
      </c>
      <c r="AY318" s="211" t="s">
        <v>159</v>
      </c>
    </row>
    <row r="319" spans="2:51" s="12" customFormat="1" ht="11.25">
      <c r="B319" s="202"/>
      <c r="C319" s="203"/>
      <c r="D319" s="199" t="s">
        <v>184</v>
      </c>
      <c r="E319" s="204" t="s">
        <v>20</v>
      </c>
      <c r="F319" s="205" t="s">
        <v>407</v>
      </c>
      <c r="G319" s="203"/>
      <c r="H319" s="204" t="s">
        <v>20</v>
      </c>
      <c r="I319" s="206"/>
      <c r="J319" s="203"/>
      <c r="K319" s="203"/>
      <c r="L319" s="207"/>
      <c r="M319" s="208"/>
      <c r="N319" s="209"/>
      <c r="O319" s="209"/>
      <c r="P319" s="209"/>
      <c r="Q319" s="209"/>
      <c r="R319" s="209"/>
      <c r="S319" s="209"/>
      <c r="T319" s="210"/>
      <c r="AT319" s="211" t="s">
        <v>184</v>
      </c>
      <c r="AU319" s="211" t="s">
        <v>84</v>
      </c>
      <c r="AV319" s="12" t="s">
        <v>22</v>
      </c>
      <c r="AW319" s="12" t="s">
        <v>35</v>
      </c>
      <c r="AX319" s="12" t="s">
        <v>74</v>
      </c>
      <c r="AY319" s="211" t="s">
        <v>159</v>
      </c>
    </row>
    <row r="320" spans="2:51" s="13" customFormat="1" ht="11.25">
      <c r="B320" s="212"/>
      <c r="C320" s="213"/>
      <c r="D320" s="199" t="s">
        <v>184</v>
      </c>
      <c r="E320" s="214" t="s">
        <v>20</v>
      </c>
      <c r="F320" s="215" t="s">
        <v>408</v>
      </c>
      <c r="G320" s="213"/>
      <c r="H320" s="216">
        <v>13.42</v>
      </c>
      <c r="I320" s="217"/>
      <c r="J320" s="213"/>
      <c r="K320" s="213"/>
      <c r="L320" s="218"/>
      <c r="M320" s="219"/>
      <c r="N320" s="220"/>
      <c r="O320" s="220"/>
      <c r="P320" s="220"/>
      <c r="Q320" s="220"/>
      <c r="R320" s="220"/>
      <c r="S320" s="220"/>
      <c r="T320" s="221"/>
      <c r="AT320" s="222" t="s">
        <v>184</v>
      </c>
      <c r="AU320" s="222" t="s">
        <v>84</v>
      </c>
      <c r="AV320" s="13" t="s">
        <v>84</v>
      </c>
      <c r="AW320" s="13" t="s">
        <v>35</v>
      </c>
      <c r="AX320" s="13" t="s">
        <v>74</v>
      </c>
      <c r="AY320" s="222" t="s">
        <v>159</v>
      </c>
    </row>
    <row r="321" spans="2:51" s="13" customFormat="1" ht="11.25">
      <c r="B321" s="212"/>
      <c r="C321" s="213"/>
      <c r="D321" s="199" t="s">
        <v>184</v>
      </c>
      <c r="E321" s="214" t="s">
        <v>20</v>
      </c>
      <c r="F321" s="215" t="s">
        <v>409</v>
      </c>
      <c r="G321" s="213"/>
      <c r="H321" s="216">
        <v>421.685</v>
      </c>
      <c r="I321" s="217"/>
      <c r="J321" s="213"/>
      <c r="K321" s="213"/>
      <c r="L321" s="218"/>
      <c r="M321" s="219"/>
      <c r="N321" s="220"/>
      <c r="O321" s="220"/>
      <c r="P321" s="220"/>
      <c r="Q321" s="220"/>
      <c r="R321" s="220"/>
      <c r="S321" s="220"/>
      <c r="T321" s="221"/>
      <c r="AT321" s="222" t="s">
        <v>184</v>
      </c>
      <c r="AU321" s="222" t="s">
        <v>84</v>
      </c>
      <c r="AV321" s="13" t="s">
        <v>84</v>
      </c>
      <c r="AW321" s="13" t="s">
        <v>35</v>
      </c>
      <c r="AX321" s="13" t="s">
        <v>74</v>
      </c>
      <c r="AY321" s="222" t="s">
        <v>159</v>
      </c>
    </row>
    <row r="322" spans="2:51" s="13" customFormat="1" ht="11.25">
      <c r="B322" s="212"/>
      <c r="C322" s="213"/>
      <c r="D322" s="199" t="s">
        <v>184</v>
      </c>
      <c r="E322" s="214" t="s">
        <v>20</v>
      </c>
      <c r="F322" s="215" t="s">
        <v>410</v>
      </c>
      <c r="G322" s="213"/>
      <c r="H322" s="216">
        <v>40</v>
      </c>
      <c r="I322" s="217"/>
      <c r="J322" s="213"/>
      <c r="K322" s="213"/>
      <c r="L322" s="218"/>
      <c r="M322" s="219"/>
      <c r="N322" s="220"/>
      <c r="O322" s="220"/>
      <c r="P322" s="220"/>
      <c r="Q322" s="220"/>
      <c r="R322" s="220"/>
      <c r="S322" s="220"/>
      <c r="T322" s="221"/>
      <c r="AT322" s="222" t="s">
        <v>184</v>
      </c>
      <c r="AU322" s="222" t="s">
        <v>84</v>
      </c>
      <c r="AV322" s="13" t="s">
        <v>84</v>
      </c>
      <c r="AW322" s="13" t="s">
        <v>35</v>
      </c>
      <c r="AX322" s="13" t="s">
        <v>74</v>
      </c>
      <c r="AY322" s="222" t="s">
        <v>159</v>
      </c>
    </row>
    <row r="323" spans="2:51" s="13" customFormat="1" ht="11.25">
      <c r="B323" s="212"/>
      <c r="C323" s="213"/>
      <c r="D323" s="199" t="s">
        <v>184</v>
      </c>
      <c r="E323" s="214" t="s">
        <v>20</v>
      </c>
      <c r="F323" s="215" t="s">
        <v>411</v>
      </c>
      <c r="G323" s="213"/>
      <c r="H323" s="216">
        <v>7</v>
      </c>
      <c r="I323" s="217"/>
      <c r="J323" s="213"/>
      <c r="K323" s="213"/>
      <c r="L323" s="218"/>
      <c r="M323" s="219"/>
      <c r="N323" s="220"/>
      <c r="O323" s="220"/>
      <c r="P323" s="220"/>
      <c r="Q323" s="220"/>
      <c r="R323" s="220"/>
      <c r="S323" s="220"/>
      <c r="T323" s="221"/>
      <c r="AT323" s="222" t="s">
        <v>184</v>
      </c>
      <c r="AU323" s="222" t="s">
        <v>84</v>
      </c>
      <c r="AV323" s="13" t="s">
        <v>84</v>
      </c>
      <c r="AW323" s="13" t="s">
        <v>35</v>
      </c>
      <c r="AX323" s="13" t="s">
        <v>74</v>
      </c>
      <c r="AY323" s="222" t="s">
        <v>159</v>
      </c>
    </row>
    <row r="324" spans="2:51" s="13" customFormat="1" ht="11.25">
      <c r="B324" s="212"/>
      <c r="C324" s="213"/>
      <c r="D324" s="199" t="s">
        <v>184</v>
      </c>
      <c r="E324" s="214" t="s">
        <v>20</v>
      </c>
      <c r="F324" s="215" t="s">
        <v>412</v>
      </c>
      <c r="G324" s="213"/>
      <c r="H324" s="216">
        <v>-27.045000000000002</v>
      </c>
      <c r="I324" s="217"/>
      <c r="J324" s="213"/>
      <c r="K324" s="213"/>
      <c r="L324" s="218"/>
      <c r="M324" s="219"/>
      <c r="N324" s="220"/>
      <c r="O324" s="220"/>
      <c r="P324" s="220"/>
      <c r="Q324" s="220"/>
      <c r="R324" s="220"/>
      <c r="S324" s="220"/>
      <c r="T324" s="221"/>
      <c r="AT324" s="222" t="s">
        <v>184</v>
      </c>
      <c r="AU324" s="222" t="s">
        <v>84</v>
      </c>
      <c r="AV324" s="13" t="s">
        <v>84</v>
      </c>
      <c r="AW324" s="13" t="s">
        <v>35</v>
      </c>
      <c r="AX324" s="13" t="s">
        <v>74</v>
      </c>
      <c r="AY324" s="222" t="s">
        <v>159</v>
      </c>
    </row>
    <row r="325" spans="2:51" s="12" customFormat="1" ht="11.25">
      <c r="B325" s="202"/>
      <c r="C325" s="203"/>
      <c r="D325" s="199" t="s">
        <v>184</v>
      </c>
      <c r="E325" s="204" t="s">
        <v>20</v>
      </c>
      <c r="F325" s="205" t="s">
        <v>413</v>
      </c>
      <c r="G325" s="203"/>
      <c r="H325" s="204" t="s">
        <v>20</v>
      </c>
      <c r="I325" s="206"/>
      <c r="J325" s="203"/>
      <c r="K325" s="203"/>
      <c r="L325" s="207"/>
      <c r="M325" s="208"/>
      <c r="N325" s="209"/>
      <c r="O325" s="209"/>
      <c r="P325" s="209"/>
      <c r="Q325" s="209"/>
      <c r="R325" s="209"/>
      <c r="S325" s="209"/>
      <c r="T325" s="210"/>
      <c r="AT325" s="211" t="s">
        <v>184</v>
      </c>
      <c r="AU325" s="211" t="s">
        <v>84</v>
      </c>
      <c r="AV325" s="12" t="s">
        <v>22</v>
      </c>
      <c r="AW325" s="12" t="s">
        <v>35</v>
      </c>
      <c r="AX325" s="12" t="s">
        <v>74</v>
      </c>
      <c r="AY325" s="211" t="s">
        <v>159</v>
      </c>
    </row>
    <row r="326" spans="2:51" s="13" customFormat="1" ht="11.25">
      <c r="B326" s="212"/>
      <c r="C326" s="213"/>
      <c r="D326" s="199" t="s">
        <v>184</v>
      </c>
      <c r="E326" s="214" t="s">
        <v>20</v>
      </c>
      <c r="F326" s="215" t="s">
        <v>414</v>
      </c>
      <c r="G326" s="213"/>
      <c r="H326" s="216">
        <v>66.495000000000005</v>
      </c>
      <c r="I326" s="217"/>
      <c r="J326" s="213"/>
      <c r="K326" s="213"/>
      <c r="L326" s="218"/>
      <c r="M326" s="219"/>
      <c r="N326" s="220"/>
      <c r="O326" s="220"/>
      <c r="P326" s="220"/>
      <c r="Q326" s="220"/>
      <c r="R326" s="220"/>
      <c r="S326" s="220"/>
      <c r="T326" s="221"/>
      <c r="AT326" s="222" t="s">
        <v>184</v>
      </c>
      <c r="AU326" s="222" t="s">
        <v>84</v>
      </c>
      <c r="AV326" s="13" t="s">
        <v>84</v>
      </c>
      <c r="AW326" s="13" t="s">
        <v>35</v>
      </c>
      <c r="AX326" s="13" t="s">
        <v>74</v>
      </c>
      <c r="AY326" s="222" t="s">
        <v>159</v>
      </c>
    </row>
    <row r="327" spans="2:51" s="13" customFormat="1" ht="11.25">
      <c r="B327" s="212"/>
      <c r="C327" s="213"/>
      <c r="D327" s="199" t="s">
        <v>184</v>
      </c>
      <c r="E327" s="214" t="s">
        <v>20</v>
      </c>
      <c r="F327" s="215" t="s">
        <v>415</v>
      </c>
      <c r="G327" s="213"/>
      <c r="H327" s="216">
        <v>440.11500000000001</v>
      </c>
      <c r="I327" s="217"/>
      <c r="J327" s="213"/>
      <c r="K327" s="213"/>
      <c r="L327" s="218"/>
      <c r="M327" s="219"/>
      <c r="N327" s="220"/>
      <c r="O327" s="220"/>
      <c r="P327" s="220"/>
      <c r="Q327" s="220"/>
      <c r="R327" s="220"/>
      <c r="S327" s="220"/>
      <c r="T327" s="221"/>
      <c r="AT327" s="222" t="s">
        <v>184</v>
      </c>
      <c r="AU327" s="222" t="s">
        <v>84</v>
      </c>
      <c r="AV327" s="13" t="s">
        <v>84</v>
      </c>
      <c r="AW327" s="13" t="s">
        <v>35</v>
      </c>
      <c r="AX327" s="13" t="s">
        <v>74</v>
      </c>
      <c r="AY327" s="222" t="s">
        <v>159</v>
      </c>
    </row>
    <row r="328" spans="2:51" s="13" customFormat="1" ht="11.25">
      <c r="B328" s="212"/>
      <c r="C328" s="213"/>
      <c r="D328" s="199" t="s">
        <v>184</v>
      </c>
      <c r="E328" s="214" t="s">
        <v>20</v>
      </c>
      <c r="F328" s="215" t="s">
        <v>416</v>
      </c>
      <c r="G328" s="213"/>
      <c r="H328" s="216">
        <v>257.39999999999998</v>
      </c>
      <c r="I328" s="217"/>
      <c r="J328" s="213"/>
      <c r="K328" s="213"/>
      <c r="L328" s="218"/>
      <c r="M328" s="219"/>
      <c r="N328" s="220"/>
      <c r="O328" s="220"/>
      <c r="P328" s="220"/>
      <c r="Q328" s="220"/>
      <c r="R328" s="220"/>
      <c r="S328" s="220"/>
      <c r="T328" s="221"/>
      <c r="AT328" s="222" t="s">
        <v>184</v>
      </c>
      <c r="AU328" s="222" t="s">
        <v>84</v>
      </c>
      <c r="AV328" s="13" t="s">
        <v>84</v>
      </c>
      <c r="AW328" s="13" t="s">
        <v>35</v>
      </c>
      <c r="AX328" s="13" t="s">
        <v>74</v>
      </c>
      <c r="AY328" s="222" t="s">
        <v>159</v>
      </c>
    </row>
    <row r="329" spans="2:51" s="13" customFormat="1" ht="11.25">
      <c r="B329" s="212"/>
      <c r="C329" s="213"/>
      <c r="D329" s="199" t="s">
        <v>184</v>
      </c>
      <c r="E329" s="214" t="s">
        <v>20</v>
      </c>
      <c r="F329" s="215" t="s">
        <v>417</v>
      </c>
      <c r="G329" s="213"/>
      <c r="H329" s="216">
        <v>32</v>
      </c>
      <c r="I329" s="217"/>
      <c r="J329" s="213"/>
      <c r="K329" s="213"/>
      <c r="L329" s="218"/>
      <c r="M329" s="219"/>
      <c r="N329" s="220"/>
      <c r="O329" s="220"/>
      <c r="P329" s="220"/>
      <c r="Q329" s="220"/>
      <c r="R329" s="220"/>
      <c r="S329" s="220"/>
      <c r="T329" s="221"/>
      <c r="AT329" s="222" t="s">
        <v>184</v>
      </c>
      <c r="AU329" s="222" t="s">
        <v>84</v>
      </c>
      <c r="AV329" s="13" t="s">
        <v>84</v>
      </c>
      <c r="AW329" s="13" t="s">
        <v>35</v>
      </c>
      <c r="AX329" s="13" t="s">
        <v>74</v>
      </c>
      <c r="AY329" s="222" t="s">
        <v>159</v>
      </c>
    </row>
    <row r="330" spans="2:51" s="13" customFormat="1" ht="11.25">
      <c r="B330" s="212"/>
      <c r="C330" s="213"/>
      <c r="D330" s="199" t="s">
        <v>184</v>
      </c>
      <c r="E330" s="214" t="s">
        <v>20</v>
      </c>
      <c r="F330" s="215" t="s">
        <v>418</v>
      </c>
      <c r="G330" s="213"/>
      <c r="H330" s="216">
        <v>18</v>
      </c>
      <c r="I330" s="217"/>
      <c r="J330" s="213"/>
      <c r="K330" s="213"/>
      <c r="L330" s="218"/>
      <c r="M330" s="219"/>
      <c r="N330" s="220"/>
      <c r="O330" s="220"/>
      <c r="P330" s="220"/>
      <c r="Q330" s="220"/>
      <c r="R330" s="220"/>
      <c r="S330" s="220"/>
      <c r="T330" s="221"/>
      <c r="AT330" s="222" t="s">
        <v>184</v>
      </c>
      <c r="AU330" s="222" t="s">
        <v>84</v>
      </c>
      <c r="AV330" s="13" t="s">
        <v>84</v>
      </c>
      <c r="AW330" s="13" t="s">
        <v>35</v>
      </c>
      <c r="AX330" s="13" t="s">
        <v>74</v>
      </c>
      <c r="AY330" s="222" t="s">
        <v>159</v>
      </c>
    </row>
    <row r="331" spans="2:51" s="13" customFormat="1" ht="11.25">
      <c r="B331" s="212"/>
      <c r="C331" s="213"/>
      <c r="D331" s="199" t="s">
        <v>184</v>
      </c>
      <c r="E331" s="214" t="s">
        <v>20</v>
      </c>
      <c r="F331" s="215" t="s">
        <v>419</v>
      </c>
      <c r="G331" s="213"/>
      <c r="H331" s="216">
        <v>-40.86</v>
      </c>
      <c r="I331" s="217"/>
      <c r="J331" s="213"/>
      <c r="K331" s="213"/>
      <c r="L331" s="218"/>
      <c r="M331" s="219"/>
      <c r="N331" s="220"/>
      <c r="O331" s="220"/>
      <c r="P331" s="220"/>
      <c r="Q331" s="220"/>
      <c r="R331" s="220"/>
      <c r="S331" s="220"/>
      <c r="T331" s="221"/>
      <c r="AT331" s="222" t="s">
        <v>184</v>
      </c>
      <c r="AU331" s="222" t="s">
        <v>84</v>
      </c>
      <c r="AV331" s="13" t="s">
        <v>84</v>
      </c>
      <c r="AW331" s="13" t="s">
        <v>35</v>
      </c>
      <c r="AX331" s="13" t="s">
        <v>74</v>
      </c>
      <c r="AY331" s="222" t="s">
        <v>159</v>
      </c>
    </row>
    <row r="332" spans="2:51" s="13" customFormat="1" ht="11.25">
      <c r="B332" s="212"/>
      <c r="C332" s="213"/>
      <c r="D332" s="199" t="s">
        <v>184</v>
      </c>
      <c r="E332" s="214" t="s">
        <v>20</v>
      </c>
      <c r="F332" s="215" t="s">
        <v>420</v>
      </c>
      <c r="G332" s="213"/>
      <c r="H332" s="216">
        <v>-0.32500000000000001</v>
      </c>
      <c r="I332" s="217"/>
      <c r="J332" s="213"/>
      <c r="K332" s="213"/>
      <c r="L332" s="218"/>
      <c r="M332" s="219"/>
      <c r="N332" s="220"/>
      <c r="O332" s="220"/>
      <c r="P332" s="220"/>
      <c r="Q332" s="220"/>
      <c r="R332" s="220"/>
      <c r="S332" s="220"/>
      <c r="T332" s="221"/>
      <c r="AT332" s="222" t="s">
        <v>184</v>
      </c>
      <c r="AU332" s="222" t="s">
        <v>84</v>
      </c>
      <c r="AV332" s="13" t="s">
        <v>84</v>
      </c>
      <c r="AW332" s="13" t="s">
        <v>35</v>
      </c>
      <c r="AX332" s="13" t="s">
        <v>74</v>
      </c>
      <c r="AY332" s="222" t="s">
        <v>159</v>
      </c>
    </row>
    <row r="333" spans="2:51" s="12" customFormat="1" ht="11.25">
      <c r="B333" s="202"/>
      <c r="C333" s="203"/>
      <c r="D333" s="199" t="s">
        <v>184</v>
      </c>
      <c r="E333" s="204" t="s">
        <v>20</v>
      </c>
      <c r="F333" s="205" t="s">
        <v>421</v>
      </c>
      <c r="G333" s="203"/>
      <c r="H333" s="204" t="s">
        <v>20</v>
      </c>
      <c r="I333" s="206"/>
      <c r="J333" s="203"/>
      <c r="K333" s="203"/>
      <c r="L333" s="207"/>
      <c r="M333" s="208"/>
      <c r="N333" s="209"/>
      <c r="O333" s="209"/>
      <c r="P333" s="209"/>
      <c r="Q333" s="209"/>
      <c r="R333" s="209"/>
      <c r="S333" s="209"/>
      <c r="T333" s="210"/>
      <c r="AT333" s="211" t="s">
        <v>184</v>
      </c>
      <c r="AU333" s="211" t="s">
        <v>84</v>
      </c>
      <c r="AV333" s="12" t="s">
        <v>22</v>
      </c>
      <c r="AW333" s="12" t="s">
        <v>35</v>
      </c>
      <c r="AX333" s="12" t="s">
        <v>74</v>
      </c>
      <c r="AY333" s="211" t="s">
        <v>159</v>
      </c>
    </row>
    <row r="334" spans="2:51" s="13" customFormat="1" ht="11.25">
      <c r="B334" s="212"/>
      <c r="C334" s="213"/>
      <c r="D334" s="199" t="s">
        <v>184</v>
      </c>
      <c r="E334" s="214" t="s">
        <v>20</v>
      </c>
      <c r="F334" s="215" t="s">
        <v>422</v>
      </c>
      <c r="G334" s="213"/>
      <c r="H334" s="216">
        <v>634.56299999999999</v>
      </c>
      <c r="I334" s="217"/>
      <c r="J334" s="213"/>
      <c r="K334" s="213"/>
      <c r="L334" s="218"/>
      <c r="M334" s="219"/>
      <c r="N334" s="220"/>
      <c r="O334" s="220"/>
      <c r="P334" s="220"/>
      <c r="Q334" s="220"/>
      <c r="R334" s="220"/>
      <c r="S334" s="220"/>
      <c r="T334" s="221"/>
      <c r="AT334" s="222" t="s">
        <v>184</v>
      </c>
      <c r="AU334" s="222" t="s">
        <v>84</v>
      </c>
      <c r="AV334" s="13" t="s">
        <v>84</v>
      </c>
      <c r="AW334" s="13" t="s">
        <v>35</v>
      </c>
      <c r="AX334" s="13" t="s">
        <v>74</v>
      </c>
      <c r="AY334" s="222" t="s">
        <v>159</v>
      </c>
    </row>
    <row r="335" spans="2:51" s="13" customFormat="1" ht="11.25">
      <c r="B335" s="212"/>
      <c r="C335" s="213"/>
      <c r="D335" s="199" t="s">
        <v>184</v>
      </c>
      <c r="E335" s="214" t="s">
        <v>20</v>
      </c>
      <c r="F335" s="215" t="s">
        <v>423</v>
      </c>
      <c r="G335" s="213"/>
      <c r="H335" s="216">
        <v>35.1</v>
      </c>
      <c r="I335" s="217"/>
      <c r="J335" s="213"/>
      <c r="K335" s="213"/>
      <c r="L335" s="218"/>
      <c r="M335" s="219"/>
      <c r="N335" s="220"/>
      <c r="O335" s="220"/>
      <c r="P335" s="220"/>
      <c r="Q335" s="220"/>
      <c r="R335" s="220"/>
      <c r="S335" s="220"/>
      <c r="T335" s="221"/>
      <c r="AT335" s="222" t="s">
        <v>184</v>
      </c>
      <c r="AU335" s="222" t="s">
        <v>84</v>
      </c>
      <c r="AV335" s="13" t="s">
        <v>84</v>
      </c>
      <c r="AW335" s="13" t="s">
        <v>35</v>
      </c>
      <c r="AX335" s="13" t="s">
        <v>74</v>
      </c>
      <c r="AY335" s="222" t="s">
        <v>159</v>
      </c>
    </row>
    <row r="336" spans="2:51" s="13" customFormat="1" ht="11.25">
      <c r="B336" s="212"/>
      <c r="C336" s="213"/>
      <c r="D336" s="199" t="s">
        <v>184</v>
      </c>
      <c r="E336" s="214" t="s">
        <v>20</v>
      </c>
      <c r="F336" s="215" t="s">
        <v>417</v>
      </c>
      <c r="G336" s="213"/>
      <c r="H336" s="216">
        <v>32</v>
      </c>
      <c r="I336" s="217"/>
      <c r="J336" s="213"/>
      <c r="K336" s="213"/>
      <c r="L336" s="218"/>
      <c r="M336" s="219"/>
      <c r="N336" s="220"/>
      <c r="O336" s="220"/>
      <c r="P336" s="220"/>
      <c r="Q336" s="220"/>
      <c r="R336" s="220"/>
      <c r="S336" s="220"/>
      <c r="T336" s="221"/>
      <c r="AT336" s="222" t="s">
        <v>184</v>
      </c>
      <c r="AU336" s="222" t="s">
        <v>84</v>
      </c>
      <c r="AV336" s="13" t="s">
        <v>84</v>
      </c>
      <c r="AW336" s="13" t="s">
        <v>35</v>
      </c>
      <c r="AX336" s="13" t="s">
        <v>74</v>
      </c>
      <c r="AY336" s="222" t="s">
        <v>159</v>
      </c>
    </row>
    <row r="337" spans="2:51" s="13" customFormat="1" ht="11.25">
      <c r="B337" s="212"/>
      <c r="C337" s="213"/>
      <c r="D337" s="199" t="s">
        <v>184</v>
      </c>
      <c r="E337" s="214" t="s">
        <v>20</v>
      </c>
      <c r="F337" s="215" t="s">
        <v>424</v>
      </c>
      <c r="G337" s="213"/>
      <c r="H337" s="216">
        <v>-106.988</v>
      </c>
      <c r="I337" s="217"/>
      <c r="J337" s="213"/>
      <c r="K337" s="213"/>
      <c r="L337" s="218"/>
      <c r="M337" s="219"/>
      <c r="N337" s="220"/>
      <c r="O337" s="220"/>
      <c r="P337" s="220"/>
      <c r="Q337" s="220"/>
      <c r="R337" s="220"/>
      <c r="S337" s="220"/>
      <c r="T337" s="221"/>
      <c r="AT337" s="222" t="s">
        <v>184</v>
      </c>
      <c r="AU337" s="222" t="s">
        <v>84</v>
      </c>
      <c r="AV337" s="13" t="s">
        <v>84</v>
      </c>
      <c r="AW337" s="13" t="s">
        <v>35</v>
      </c>
      <c r="AX337" s="13" t="s">
        <v>74</v>
      </c>
      <c r="AY337" s="222" t="s">
        <v>159</v>
      </c>
    </row>
    <row r="338" spans="2:51" s="12" customFormat="1" ht="11.25">
      <c r="B338" s="202"/>
      <c r="C338" s="203"/>
      <c r="D338" s="199" t="s">
        <v>184</v>
      </c>
      <c r="E338" s="204" t="s">
        <v>20</v>
      </c>
      <c r="F338" s="205" t="s">
        <v>425</v>
      </c>
      <c r="G338" s="203"/>
      <c r="H338" s="204" t="s">
        <v>20</v>
      </c>
      <c r="I338" s="206"/>
      <c r="J338" s="203"/>
      <c r="K338" s="203"/>
      <c r="L338" s="207"/>
      <c r="M338" s="208"/>
      <c r="N338" s="209"/>
      <c r="O338" s="209"/>
      <c r="P338" s="209"/>
      <c r="Q338" s="209"/>
      <c r="R338" s="209"/>
      <c r="S338" s="209"/>
      <c r="T338" s="210"/>
      <c r="AT338" s="211" t="s">
        <v>184</v>
      </c>
      <c r="AU338" s="211" t="s">
        <v>84</v>
      </c>
      <c r="AV338" s="12" t="s">
        <v>22</v>
      </c>
      <c r="AW338" s="12" t="s">
        <v>35</v>
      </c>
      <c r="AX338" s="12" t="s">
        <v>74</v>
      </c>
      <c r="AY338" s="211" t="s">
        <v>159</v>
      </c>
    </row>
    <row r="339" spans="2:51" s="13" customFormat="1" ht="11.25">
      <c r="B339" s="212"/>
      <c r="C339" s="213"/>
      <c r="D339" s="199" t="s">
        <v>184</v>
      </c>
      <c r="E339" s="214" t="s">
        <v>20</v>
      </c>
      <c r="F339" s="215" t="s">
        <v>426</v>
      </c>
      <c r="G339" s="213"/>
      <c r="H339" s="216">
        <v>149.5</v>
      </c>
      <c r="I339" s="217"/>
      <c r="J339" s="213"/>
      <c r="K339" s="213"/>
      <c r="L339" s="218"/>
      <c r="M339" s="219"/>
      <c r="N339" s="220"/>
      <c r="O339" s="220"/>
      <c r="P339" s="220"/>
      <c r="Q339" s="220"/>
      <c r="R339" s="220"/>
      <c r="S339" s="220"/>
      <c r="T339" s="221"/>
      <c r="AT339" s="222" t="s">
        <v>184</v>
      </c>
      <c r="AU339" s="222" t="s">
        <v>84</v>
      </c>
      <c r="AV339" s="13" t="s">
        <v>84</v>
      </c>
      <c r="AW339" s="13" t="s">
        <v>35</v>
      </c>
      <c r="AX339" s="13" t="s">
        <v>74</v>
      </c>
      <c r="AY339" s="222" t="s">
        <v>159</v>
      </c>
    </row>
    <row r="340" spans="2:51" s="13" customFormat="1" ht="11.25">
      <c r="B340" s="212"/>
      <c r="C340" s="213"/>
      <c r="D340" s="199" t="s">
        <v>184</v>
      </c>
      <c r="E340" s="214" t="s">
        <v>20</v>
      </c>
      <c r="F340" s="215" t="s">
        <v>427</v>
      </c>
      <c r="G340" s="213"/>
      <c r="H340" s="216">
        <v>12</v>
      </c>
      <c r="I340" s="217"/>
      <c r="J340" s="213"/>
      <c r="K340" s="213"/>
      <c r="L340" s="218"/>
      <c r="M340" s="219"/>
      <c r="N340" s="220"/>
      <c r="O340" s="220"/>
      <c r="P340" s="220"/>
      <c r="Q340" s="220"/>
      <c r="R340" s="220"/>
      <c r="S340" s="220"/>
      <c r="T340" s="221"/>
      <c r="AT340" s="222" t="s">
        <v>184</v>
      </c>
      <c r="AU340" s="222" t="s">
        <v>84</v>
      </c>
      <c r="AV340" s="13" t="s">
        <v>84</v>
      </c>
      <c r="AW340" s="13" t="s">
        <v>35</v>
      </c>
      <c r="AX340" s="13" t="s">
        <v>74</v>
      </c>
      <c r="AY340" s="222" t="s">
        <v>159</v>
      </c>
    </row>
    <row r="341" spans="2:51" s="13" customFormat="1" ht="11.25">
      <c r="B341" s="212"/>
      <c r="C341" s="213"/>
      <c r="D341" s="199" t="s">
        <v>184</v>
      </c>
      <c r="E341" s="214" t="s">
        <v>20</v>
      </c>
      <c r="F341" s="215" t="s">
        <v>428</v>
      </c>
      <c r="G341" s="213"/>
      <c r="H341" s="216">
        <v>-4.68</v>
      </c>
      <c r="I341" s="217"/>
      <c r="J341" s="213"/>
      <c r="K341" s="213"/>
      <c r="L341" s="218"/>
      <c r="M341" s="219"/>
      <c r="N341" s="220"/>
      <c r="O341" s="220"/>
      <c r="P341" s="220"/>
      <c r="Q341" s="220"/>
      <c r="R341" s="220"/>
      <c r="S341" s="220"/>
      <c r="T341" s="221"/>
      <c r="AT341" s="222" t="s">
        <v>184</v>
      </c>
      <c r="AU341" s="222" t="s">
        <v>84</v>
      </c>
      <c r="AV341" s="13" t="s">
        <v>84</v>
      </c>
      <c r="AW341" s="13" t="s">
        <v>35</v>
      </c>
      <c r="AX341" s="13" t="s">
        <v>74</v>
      </c>
      <c r="AY341" s="222" t="s">
        <v>159</v>
      </c>
    </row>
    <row r="342" spans="2:51" s="13" customFormat="1" ht="11.25">
      <c r="B342" s="212"/>
      <c r="C342" s="213"/>
      <c r="D342" s="199" t="s">
        <v>184</v>
      </c>
      <c r="E342" s="214" t="s">
        <v>20</v>
      </c>
      <c r="F342" s="215" t="s">
        <v>429</v>
      </c>
      <c r="G342" s="213"/>
      <c r="H342" s="216">
        <v>-8.61</v>
      </c>
      <c r="I342" s="217"/>
      <c r="J342" s="213"/>
      <c r="K342" s="213"/>
      <c r="L342" s="218"/>
      <c r="M342" s="219"/>
      <c r="N342" s="220"/>
      <c r="O342" s="220"/>
      <c r="P342" s="220"/>
      <c r="Q342" s="220"/>
      <c r="R342" s="220"/>
      <c r="S342" s="220"/>
      <c r="T342" s="221"/>
      <c r="AT342" s="222" t="s">
        <v>184</v>
      </c>
      <c r="AU342" s="222" t="s">
        <v>84</v>
      </c>
      <c r="AV342" s="13" t="s">
        <v>84</v>
      </c>
      <c r="AW342" s="13" t="s">
        <v>35</v>
      </c>
      <c r="AX342" s="13" t="s">
        <v>74</v>
      </c>
      <c r="AY342" s="222" t="s">
        <v>159</v>
      </c>
    </row>
    <row r="343" spans="2:51" s="12" customFormat="1" ht="11.25">
      <c r="B343" s="202"/>
      <c r="C343" s="203"/>
      <c r="D343" s="199" t="s">
        <v>184</v>
      </c>
      <c r="E343" s="204" t="s">
        <v>20</v>
      </c>
      <c r="F343" s="205" t="s">
        <v>430</v>
      </c>
      <c r="G343" s="203"/>
      <c r="H343" s="204" t="s">
        <v>20</v>
      </c>
      <c r="I343" s="206"/>
      <c r="J343" s="203"/>
      <c r="K343" s="203"/>
      <c r="L343" s="207"/>
      <c r="M343" s="208"/>
      <c r="N343" s="209"/>
      <c r="O343" s="209"/>
      <c r="P343" s="209"/>
      <c r="Q343" s="209"/>
      <c r="R343" s="209"/>
      <c r="S343" s="209"/>
      <c r="T343" s="210"/>
      <c r="AT343" s="211" t="s">
        <v>184</v>
      </c>
      <c r="AU343" s="211" t="s">
        <v>84</v>
      </c>
      <c r="AV343" s="12" t="s">
        <v>22</v>
      </c>
      <c r="AW343" s="12" t="s">
        <v>35</v>
      </c>
      <c r="AX343" s="12" t="s">
        <v>74</v>
      </c>
      <c r="AY343" s="211" t="s">
        <v>159</v>
      </c>
    </row>
    <row r="344" spans="2:51" s="13" customFormat="1" ht="11.25">
      <c r="B344" s="212"/>
      <c r="C344" s="213"/>
      <c r="D344" s="199" t="s">
        <v>184</v>
      </c>
      <c r="E344" s="214" t="s">
        <v>20</v>
      </c>
      <c r="F344" s="215" t="s">
        <v>431</v>
      </c>
      <c r="G344" s="213"/>
      <c r="H344" s="216">
        <v>83.98</v>
      </c>
      <c r="I344" s="217"/>
      <c r="J344" s="213"/>
      <c r="K344" s="213"/>
      <c r="L344" s="218"/>
      <c r="M344" s="219"/>
      <c r="N344" s="220"/>
      <c r="O344" s="220"/>
      <c r="P344" s="220"/>
      <c r="Q344" s="220"/>
      <c r="R344" s="220"/>
      <c r="S344" s="220"/>
      <c r="T344" s="221"/>
      <c r="AT344" s="222" t="s">
        <v>184</v>
      </c>
      <c r="AU344" s="222" t="s">
        <v>84</v>
      </c>
      <c r="AV344" s="13" t="s">
        <v>84</v>
      </c>
      <c r="AW344" s="13" t="s">
        <v>35</v>
      </c>
      <c r="AX344" s="13" t="s">
        <v>74</v>
      </c>
      <c r="AY344" s="222" t="s">
        <v>159</v>
      </c>
    </row>
    <row r="345" spans="2:51" s="13" customFormat="1" ht="11.25">
      <c r="B345" s="212"/>
      <c r="C345" s="213"/>
      <c r="D345" s="199" t="s">
        <v>184</v>
      </c>
      <c r="E345" s="214" t="s">
        <v>20</v>
      </c>
      <c r="F345" s="215" t="s">
        <v>432</v>
      </c>
      <c r="G345" s="213"/>
      <c r="H345" s="216">
        <v>363.35</v>
      </c>
      <c r="I345" s="217"/>
      <c r="J345" s="213"/>
      <c r="K345" s="213"/>
      <c r="L345" s="218"/>
      <c r="M345" s="219"/>
      <c r="N345" s="220"/>
      <c r="O345" s="220"/>
      <c r="P345" s="220"/>
      <c r="Q345" s="220"/>
      <c r="R345" s="220"/>
      <c r="S345" s="220"/>
      <c r="T345" s="221"/>
      <c r="AT345" s="222" t="s">
        <v>184</v>
      </c>
      <c r="AU345" s="222" t="s">
        <v>84</v>
      </c>
      <c r="AV345" s="13" t="s">
        <v>84</v>
      </c>
      <c r="AW345" s="13" t="s">
        <v>35</v>
      </c>
      <c r="AX345" s="13" t="s">
        <v>74</v>
      </c>
      <c r="AY345" s="222" t="s">
        <v>159</v>
      </c>
    </row>
    <row r="346" spans="2:51" s="13" customFormat="1" ht="11.25">
      <c r="B346" s="212"/>
      <c r="C346" s="213"/>
      <c r="D346" s="199" t="s">
        <v>184</v>
      </c>
      <c r="E346" s="214" t="s">
        <v>20</v>
      </c>
      <c r="F346" s="215" t="s">
        <v>433</v>
      </c>
      <c r="G346" s="213"/>
      <c r="H346" s="216">
        <v>40</v>
      </c>
      <c r="I346" s="217"/>
      <c r="J346" s="213"/>
      <c r="K346" s="213"/>
      <c r="L346" s="218"/>
      <c r="M346" s="219"/>
      <c r="N346" s="220"/>
      <c r="O346" s="220"/>
      <c r="P346" s="220"/>
      <c r="Q346" s="220"/>
      <c r="R346" s="220"/>
      <c r="S346" s="220"/>
      <c r="T346" s="221"/>
      <c r="AT346" s="222" t="s">
        <v>184</v>
      </c>
      <c r="AU346" s="222" t="s">
        <v>84</v>
      </c>
      <c r="AV346" s="13" t="s">
        <v>84</v>
      </c>
      <c r="AW346" s="13" t="s">
        <v>35</v>
      </c>
      <c r="AX346" s="13" t="s">
        <v>74</v>
      </c>
      <c r="AY346" s="222" t="s">
        <v>159</v>
      </c>
    </row>
    <row r="347" spans="2:51" s="13" customFormat="1" ht="11.25">
      <c r="B347" s="212"/>
      <c r="C347" s="213"/>
      <c r="D347" s="199" t="s">
        <v>184</v>
      </c>
      <c r="E347" s="214" t="s">
        <v>20</v>
      </c>
      <c r="F347" s="215" t="s">
        <v>434</v>
      </c>
      <c r="G347" s="213"/>
      <c r="H347" s="216">
        <v>-63.99</v>
      </c>
      <c r="I347" s="217"/>
      <c r="J347" s="213"/>
      <c r="K347" s="213"/>
      <c r="L347" s="218"/>
      <c r="M347" s="219"/>
      <c r="N347" s="220"/>
      <c r="O347" s="220"/>
      <c r="P347" s="220"/>
      <c r="Q347" s="220"/>
      <c r="R347" s="220"/>
      <c r="S347" s="220"/>
      <c r="T347" s="221"/>
      <c r="AT347" s="222" t="s">
        <v>184</v>
      </c>
      <c r="AU347" s="222" t="s">
        <v>84</v>
      </c>
      <c r="AV347" s="13" t="s">
        <v>84</v>
      </c>
      <c r="AW347" s="13" t="s">
        <v>35</v>
      </c>
      <c r="AX347" s="13" t="s">
        <v>74</v>
      </c>
      <c r="AY347" s="222" t="s">
        <v>159</v>
      </c>
    </row>
    <row r="348" spans="2:51" s="13" customFormat="1" ht="11.25">
      <c r="B348" s="212"/>
      <c r="C348" s="213"/>
      <c r="D348" s="199" t="s">
        <v>184</v>
      </c>
      <c r="E348" s="214" t="s">
        <v>20</v>
      </c>
      <c r="F348" s="215" t="s">
        <v>435</v>
      </c>
      <c r="G348" s="213"/>
      <c r="H348" s="216">
        <v>-10.4</v>
      </c>
      <c r="I348" s="217"/>
      <c r="J348" s="213"/>
      <c r="K348" s="213"/>
      <c r="L348" s="218"/>
      <c r="M348" s="219"/>
      <c r="N348" s="220"/>
      <c r="O348" s="220"/>
      <c r="P348" s="220"/>
      <c r="Q348" s="220"/>
      <c r="R348" s="220"/>
      <c r="S348" s="220"/>
      <c r="T348" s="221"/>
      <c r="AT348" s="222" t="s">
        <v>184</v>
      </c>
      <c r="AU348" s="222" t="s">
        <v>84</v>
      </c>
      <c r="AV348" s="13" t="s">
        <v>84</v>
      </c>
      <c r="AW348" s="13" t="s">
        <v>35</v>
      </c>
      <c r="AX348" s="13" t="s">
        <v>74</v>
      </c>
      <c r="AY348" s="222" t="s">
        <v>159</v>
      </c>
    </row>
    <row r="349" spans="2:51" s="13" customFormat="1" ht="11.25">
      <c r="B349" s="212"/>
      <c r="C349" s="213"/>
      <c r="D349" s="199" t="s">
        <v>184</v>
      </c>
      <c r="E349" s="214" t="s">
        <v>20</v>
      </c>
      <c r="F349" s="215" t="s">
        <v>420</v>
      </c>
      <c r="G349" s="213"/>
      <c r="H349" s="216">
        <v>-0.32500000000000001</v>
      </c>
      <c r="I349" s="217"/>
      <c r="J349" s="213"/>
      <c r="K349" s="213"/>
      <c r="L349" s="218"/>
      <c r="M349" s="219"/>
      <c r="N349" s="220"/>
      <c r="O349" s="220"/>
      <c r="P349" s="220"/>
      <c r="Q349" s="220"/>
      <c r="R349" s="220"/>
      <c r="S349" s="220"/>
      <c r="T349" s="221"/>
      <c r="AT349" s="222" t="s">
        <v>184</v>
      </c>
      <c r="AU349" s="222" t="s">
        <v>84</v>
      </c>
      <c r="AV349" s="13" t="s">
        <v>84</v>
      </c>
      <c r="AW349" s="13" t="s">
        <v>35</v>
      </c>
      <c r="AX349" s="13" t="s">
        <v>74</v>
      </c>
      <c r="AY349" s="222" t="s">
        <v>159</v>
      </c>
    </row>
    <row r="350" spans="2:51" s="15" customFormat="1" ht="11.25">
      <c r="B350" s="234"/>
      <c r="C350" s="235"/>
      <c r="D350" s="199" t="s">
        <v>184</v>
      </c>
      <c r="E350" s="236" t="s">
        <v>20</v>
      </c>
      <c r="F350" s="237" t="s">
        <v>436</v>
      </c>
      <c r="G350" s="235"/>
      <c r="H350" s="238">
        <v>16275.433000000001</v>
      </c>
      <c r="I350" s="239"/>
      <c r="J350" s="235"/>
      <c r="K350" s="235"/>
      <c r="L350" s="240"/>
      <c r="M350" s="241"/>
      <c r="N350" s="242"/>
      <c r="O350" s="242"/>
      <c r="P350" s="242"/>
      <c r="Q350" s="242"/>
      <c r="R350" s="242"/>
      <c r="S350" s="242"/>
      <c r="T350" s="243"/>
      <c r="AT350" s="244" t="s">
        <v>184</v>
      </c>
      <c r="AU350" s="244" t="s">
        <v>84</v>
      </c>
      <c r="AV350" s="15" t="s">
        <v>171</v>
      </c>
      <c r="AW350" s="15" t="s">
        <v>35</v>
      </c>
      <c r="AX350" s="15" t="s">
        <v>74</v>
      </c>
      <c r="AY350" s="244" t="s">
        <v>159</v>
      </c>
    </row>
    <row r="351" spans="2:51" s="13" customFormat="1" ht="11.25">
      <c r="B351" s="212"/>
      <c r="C351" s="213"/>
      <c r="D351" s="199" t="s">
        <v>184</v>
      </c>
      <c r="E351" s="214" t="s">
        <v>20</v>
      </c>
      <c r="F351" s="215" t="s">
        <v>437</v>
      </c>
      <c r="G351" s="213"/>
      <c r="H351" s="216">
        <v>-8137.7169999999996</v>
      </c>
      <c r="I351" s="217"/>
      <c r="J351" s="213"/>
      <c r="K351" s="213"/>
      <c r="L351" s="218"/>
      <c r="M351" s="219"/>
      <c r="N351" s="220"/>
      <c r="O351" s="220"/>
      <c r="P351" s="220"/>
      <c r="Q351" s="220"/>
      <c r="R351" s="220"/>
      <c r="S351" s="220"/>
      <c r="T351" s="221"/>
      <c r="AT351" s="222" t="s">
        <v>184</v>
      </c>
      <c r="AU351" s="222" t="s">
        <v>84</v>
      </c>
      <c r="AV351" s="13" t="s">
        <v>84</v>
      </c>
      <c r="AW351" s="13" t="s">
        <v>35</v>
      </c>
      <c r="AX351" s="13" t="s">
        <v>74</v>
      </c>
      <c r="AY351" s="222" t="s">
        <v>159</v>
      </c>
    </row>
    <row r="352" spans="2:51" s="14" customFormat="1" ht="11.25">
      <c r="B352" s="223"/>
      <c r="C352" s="224"/>
      <c r="D352" s="199" t="s">
        <v>184</v>
      </c>
      <c r="E352" s="225" t="s">
        <v>20</v>
      </c>
      <c r="F352" s="226" t="s">
        <v>223</v>
      </c>
      <c r="G352" s="224"/>
      <c r="H352" s="227">
        <v>8137.7160000000003</v>
      </c>
      <c r="I352" s="228"/>
      <c r="J352" s="224"/>
      <c r="K352" s="224"/>
      <c r="L352" s="229"/>
      <c r="M352" s="230"/>
      <c r="N352" s="231"/>
      <c r="O352" s="231"/>
      <c r="P352" s="231"/>
      <c r="Q352" s="231"/>
      <c r="R352" s="231"/>
      <c r="S352" s="231"/>
      <c r="T352" s="232"/>
      <c r="AT352" s="233" t="s">
        <v>184</v>
      </c>
      <c r="AU352" s="233" t="s">
        <v>84</v>
      </c>
      <c r="AV352" s="14" t="s">
        <v>164</v>
      </c>
      <c r="AW352" s="14" t="s">
        <v>35</v>
      </c>
      <c r="AX352" s="14" t="s">
        <v>22</v>
      </c>
      <c r="AY352" s="233" t="s">
        <v>159</v>
      </c>
    </row>
    <row r="353" spans="2:65" s="1" customFormat="1" ht="16.5" customHeight="1">
      <c r="B353" s="35"/>
      <c r="C353" s="186" t="s">
        <v>438</v>
      </c>
      <c r="D353" s="186" t="s">
        <v>162</v>
      </c>
      <c r="E353" s="187" t="s">
        <v>439</v>
      </c>
      <c r="F353" s="188" t="s">
        <v>440</v>
      </c>
      <c r="G353" s="189" t="s">
        <v>182</v>
      </c>
      <c r="H353" s="190">
        <v>1627.5429999999999</v>
      </c>
      <c r="I353" s="191"/>
      <c r="J353" s="192">
        <f>ROUND(I353*H353,2)</f>
        <v>0</v>
      </c>
      <c r="K353" s="188" t="s">
        <v>194</v>
      </c>
      <c r="L353" s="39"/>
      <c r="M353" s="193" t="s">
        <v>20</v>
      </c>
      <c r="N353" s="194" t="s">
        <v>45</v>
      </c>
      <c r="O353" s="64"/>
      <c r="P353" s="195">
        <f>O353*H353</f>
        <v>0</v>
      </c>
      <c r="Q353" s="195">
        <v>0</v>
      </c>
      <c r="R353" s="195">
        <f>Q353*H353</f>
        <v>0</v>
      </c>
      <c r="S353" s="195">
        <v>0</v>
      </c>
      <c r="T353" s="196">
        <f>S353*H353</f>
        <v>0</v>
      </c>
      <c r="AR353" s="197" t="s">
        <v>164</v>
      </c>
      <c r="AT353" s="197" t="s">
        <v>162</v>
      </c>
      <c r="AU353" s="197" t="s">
        <v>84</v>
      </c>
      <c r="AY353" s="18" t="s">
        <v>159</v>
      </c>
      <c r="BE353" s="198">
        <f>IF(N353="základní",J353,0)</f>
        <v>0</v>
      </c>
      <c r="BF353" s="198">
        <f>IF(N353="snížená",J353,0)</f>
        <v>0</v>
      </c>
      <c r="BG353" s="198">
        <f>IF(N353="zákl. přenesená",J353,0)</f>
        <v>0</v>
      </c>
      <c r="BH353" s="198">
        <f>IF(N353="sníž. přenesená",J353,0)</f>
        <v>0</v>
      </c>
      <c r="BI353" s="198">
        <f>IF(N353="nulová",J353,0)</f>
        <v>0</v>
      </c>
      <c r="BJ353" s="18" t="s">
        <v>22</v>
      </c>
      <c r="BK353" s="198">
        <f>ROUND(I353*H353,2)</f>
        <v>0</v>
      </c>
      <c r="BL353" s="18" t="s">
        <v>164</v>
      </c>
      <c r="BM353" s="197" t="s">
        <v>441</v>
      </c>
    </row>
    <row r="354" spans="2:65" s="1" customFormat="1" ht="19.5">
      <c r="B354" s="35"/>
      <c r="C354" s="36"/>
      <c r="D354" s="199" t="s">
        <v>166</v>
      </c>
      <c r="E354" s="36"/>
      <c r="F354" s="200" t="s">
        <v>442</v>
      </c>
      <c r="G354" s="36"/>
      <c r="H354" s="36"/>
      <c r="I354" s="115"/>
      <c r="J354" s="36"/>
      <c r="K354" s="36"/>
      <c r="L354" s="39"/>
      <c r="M354" s="201"/>
      <c r="N354" s="64"/>
      <c r="O354" s="64"/>
      <c r="P354" s="64"/>
      <c r="Q354" s="64"/>
      <c r="R354" s="64"/>
      <c r="S354" s="64"/>
      <c r="T354" s="65"/>
      <c r="AT354" s="18" t="s">
        <v>166</v>
      </c>
      <c r="AU354" s="18" t="s">
        <v>84</v>
      </c>
    </row>
    <row r="355" spans="2:65" s="13" customFormat="1" ht="11.25">
      <c r="B355" s="212"/>
      <c r="C355" s="213"/>
      <c r="D355" s="199" t="s">
        <v>184</v>
      </c>
      <c r="E355" s="214" t="s">
        <v>20</v>
      </c>
      <c r="F355" s="215" t="s">
        <v>443</v>
      </c>
      <c r="G355" s="213"/>
      <c r="H355" s="216">
        <v>1627.5429999999999</v>
      </c>
      <c r="I355" s="217"/>
      <c r="J355" s="213"/>
      <c r="K355" s="213"/>
      <c r="L355" s="218"/>
      <c r="M355" s="219"/>
      <c r="N355" s="220"/>
      <c r="O355" s="220"/>
      <c r="P355" s="220"/>
      <c r="Q355" s="220"/>
      <c r="R355" s="220"/>
      <c r="S355" s="220"/>
      <c r="T355" s="221"/>
      <c r="AT355" s="222" t="s">
        <v>184</v>
      </c>
      <c r="AU355" s="222" t="s">
        <v>84</v>
      </c>
      <c r="AV355" s="13" t="s">
        <v>84</v>
      </c>
      <c r="AW355" s="13" t="s">
        <v>35</v>
      </c>
      <c r="AX355" s="13" t="s">
        <v>22</v>
      </c>
      <c r="AY355" s="222" t="s">
        <v>159</v>
      </c>
    </row>
    <row r="356" spans="2:65" s="1" customFormat="1" ht="16.5" customHeight="1">
      <c r="B356" s="35"/>
      <c r="C356" s="186" t="s">
        <v>444</v>
      </c>
      <c r="D356" s="186" t="s">
        <v>162</v>
      </c>
      <c r="E356" s="187" t="s">
        <v>445</v>
      </c>
      <c r="F356" s="188" t="s">
        <v>446</v>
      </c>
      <c r="G356" s="189" t="s">
        <v>182</v>
      </c>
      <c r="H356" s="190">
        <v>4882.63</v>
      </c>
      <c r="I356" s="191"/>
      <c r="J356" s="192">
        <f>ROUND(I356*H356,2)</f>
        <v>0</v>
      </c>
      <c r="K356" s="188" t="s">
        <v>194</v>
      </c>
      <c r="L356" s="39"/>
      <c r="M356" s="193" t="s">
        <v>20</v>
      </c>
      <c r="N356" s="194" t="s">
        <v>45</v>
      </c>
      <c r="O356" s="64"/>
      <c r="P356" s="195">
        <f>O356*H356</f>
        <v>0</v>
      </c>
      <c r="Q356" s="195">
        <v>0</v>
      </c>
      <c r="R356" s="195">
        <f>Q356*H356</f>
        <v>0</v>
      </c>
      <c r="S356" s="195">
        <v>0</v>
      </c>
      <c r="T356" s="196">
        <f>S356*H356</f>
        <v>0</v>
      </c>
      <c r="AR356" s="197" t="s">
        <v>164</v>
      </c>
      <c r="AT356" s="197" t="s">
        <v>162</v>
      </c>
      <c r="AU356" s="197" t="s">
        <v>84</v>
      </c>
      <c r="AY356" s="18" t="s">
        <v>159</v>
      </c>
      <c r="BE356" s="198">
        <f>IF(N356="základní",J356,0)</f>
        <v>0</v>
      </c>
      <c r="BF356" s="198">
        <f>IF(N356="snížená",J356,0)</f>
        <v>0</v>
      </c>
      <c r="BG356" s="198">
        <f>IF(N356="zákl. přenesená",J356,0)</f>
        <v>0</v>
      </c>
      <c r="BH356" s="198">
        <f>IF(N356="sníž. přenesená",J356,0)</f>
        <v>0</v>
      </c>
      <c r="BI356" s="198">
        <f>IF(N356="nulová",J356,0)</f>
        <v>0</v>
      </c>
      <c r="BJ356" s="18" t="s">
        <v>22</v>
      </c>
      <c r="BK356" s="198">
        <f>ROUND(I356*H356,2)</f>
        <v>0</v>
      </c>
      <c r="BL356" s="18" t="s">
        <v>164</v>
      </c>
      <c r="BM356" s="197" t="s">
        <v>447</v>
      </c>
    </row>
    <row r="357" spans="2:65" s="1" customFormat="1" ht="19.5">
      <c r="B357" s="35"/>
      <c r="C357" s="36"/>
      <c r="D357" s="199" t="s">
        <v>166</v>
      </c>
      <c r="E357" s="36"/>
      <c r="F357" s="200" t="s">
        <v>448</v>
      </c>
      <c r="G357" s="36"/>
      <c r="H357" s="36"/>
      <c r="I357" s="115"/>
      <c r="J357" s="36"/>
      <c r="K357" s="36"/>
      <c r="L357" s="39"/>
      <c r="M357" s="201"/>
      <c r="N357" s="64"/>
      <c r="O357" s="64"/>
      <c r="P357" s="64"/>
      <c r="Q357" s="64"/>
      <c r="R357" s="64"/>
      <c r="S357" s="64"/>
      <c r="T357" s="65"/>
      <c r="AT357" s="18" t="s">
        <v>166</v>
      </c>
      <c r="AU357" s="18" t="s">
        <v>84</v>
      </c>
    </row>
    <row r="358" spans="2:65" s="13" customFormat="1" ht="11.25">
      <c r="B358" s="212"/>
      <c r="C358" s="213"/>
      <c r="D358" s="199" t="s">
        <v>184</v>
      </c>
      <c r="E358" s="214" t="s">
        <v>20</v>
      </c>
      <c r="F358" s="215" t="s">
        <v>449</v>
      </c>
      <c r="G358" s="213"/>
      <c r="H358" s="216">
        <v>4882.63</v>
      </c>
      <c r="I358" s="217"/>
      <c r="J358" s="213"/>
      <c r="K358" s="213"/>
      <c r="L358" s="218"/>
      <c r="M358" s="219"/>
      <c r="N358" s="220"/>
      <c r="O358" s="220"/>
      <c r="P358" s="220"/>
      <c r="Q358" s="220"/>
      <c r="R358" s="220"/>
      <c r="S358" s="220"/>
      <c r="T358" s="221"/>
      <c r="AT358" s="222" t="s">
        <v>184</v>
      </c>
      <c r="AU358" s="222" t="s">
        <v>84</v>
      </c>
      <c r="AV358" s="13" t="s">
        <v>84</v>
      </c>
      <c r="AW358" s="13" t="s">
        <v>35</v>
      </c>
      <c r="AX358" s="13" t="s">
        <v>22</v>
      </c>
      <c r="AY358" s="222" t="s">
        <v>159</v>
      </c>
    </row>
    <row r="359" spans="2:65" s="1" customFormat="1" ht="16.5" customHeight="1">
      <c r="B359" s="35"/>
      <c r="C359" s="186" t="s">
        <v>8</v>
      </c>
      <c r="D359" s="186" t="s">
        <v>162</v>
      </c>
      <c r="E359" s="187" t="s">
        <v>450</v>
      </c>
      <c r="F359" s="188" t="s">
        <v>451</v>
      </c>
      <c r="G359" s="189" t="s">
        <v>182</v>
      </c>
      <c r="H359" s="190">
        <v>976.52599999999995</v>
      </c>
      <c r="I359" s="191"/>
      <c r="J359" s="192">
        <f>ROUND(I359*H359,2)</f>
        <v>0</v>
      </c>
      <c r="K359" s="188" t="s">
        <v>194</v>
      </c>
      <c r="L359" s="39"/>
      <c r="M359" s="193" t="s">
        <v>20</v>
      </c>
      <c r="N359" s="194" t="s">
        <v>45</v>
      </c>
      <c r="O359" s="64"/>
      <c r="P359" s="195">
        <f>O359*H359</f>
        <v>0</v>
      </c>
      <c r="Q359" s="195">
        <v>0</v>
      </c>
      <c r="R359" s="195">
        <f>Q359*H359</f>
        <v>0</v>
      </c>
      <c r="S359" s="195">
        <v>0</v>
      </c>
      <c r="T359" s="196">
        <f>S359*H359</f>
        <v>0</v>
      </c>
      <c r="AR359" s="197" t="s">
        <v>164</v>
      </c>
      <c r="AT359" s="197" t="s">
        <v>162</v>
      </c>
      <c r="AU359" s="197" t="s">
        <v>84</v>
      </c>
      <c r="AY359" s="18" t="s">
        <v>159</v>
      </c>
      <c r="BE359" s="198">
        <f>IF(N359="základní",J359,0)</f>
        <v>0</v>
      </c>
      <c r="BF359" s="198">
        <f>IF(N359="snížená",J359,0)</f>
        <v>0</v>
      </c>
      <c r="BG359" s="198">
        <f>IF(N359="zákl. přenesená",J359,0)</f>
        <v>0</v>
      </c>
      <c r="BH359" s="198">
        <f>IF(N359="sníž. přenesená",J359,0)</f>
        <v>0</v>
      </c>
      <c r="BI359" s="198">
        <f>IF(N359="nulová",J359,0)</f>
        <v>0</v>
      </c>
      <c r="BJ359" s="18" t="s">
        <v>22</v>
      </c>
      <c r="BK359" s="198">
        <f>ROUND(I359*H359,2)</f>
        <v>0</v>
      </c>
      <c r="BL359" s="18" t="s">
        <v>164</v>
      </c>
      <c r="BM359" s="197" t="s">
        <v>452</v>
      </c>
    </row>
    <row r="360" spans="2:65" s="1" customFormat="1" ht="19.5">
      <c r="B360" s="35"/>
      <c r="C360" s="36"/>
      <c r="D360" s="199" t="s">
        <v>166</v>
      </c>
      <c r="E360" s="36"/>
      <c r="F360" s="200" t="s">
        <v>453</v>
      </c>
      <c r="G360" s="36"/>
      <c r="H360" s="36"/>
      <c r="I360" s="115"/>
      <c r="J360" s="36"/>
      <c r="K360" s="36"/>
      <c r="L360" s="39"/>
      <c r="M360" s="201"/>
      <c r="N360" s="64"/>
      <c r="O360" s="64"/>
      <c r="P360" s="64"/>
      <c r="Q360" s="64"/>
      <c r="R360" s="64"/>
      <c r="S360" s="64"/>
      <c r="T360" s="65"/>
      <c r="AT360" s="18" t="s">
        <v>166</v>
      </c>
      <c r="AU360" s="18" t="s">
        <v>84</v>
      </c>
    </row>
    <row r="361" spans="2:65" s="13" customFormat="1" ht="11.25">
      <c r="B361" s="212"/>
      <c r="C361" s="213"/>
      <c r="D361" s="199" t="s">
        <v>184</v>
      </c>
      <c r="E361" s="214" t="s">
        <v>20</v>
      </c>
      <c r="F361" s="215" t="s">
        <v>454</v>
      </c>
      <c r="G361" s="213"/>
      <c r="H361" s="216">
        <v>976.52599999999995</v>
      </c>
      <c r="I361" s="217"/>
      <c r="J361" s="213"/>
      <c r="K361" s="213"/>
      <c r="L361" s="218"/>
      <c r="M361" s="219"/>
      <c r="N361" s="220"/>
      <c r="O361" s="220"/>
      <c r="P361" s="220"/>
      <c r="Q361" s="220"/>
      <c r="R361" s="220"/>
      <c r="S361" s="220"/>
      <c r="T361" s="221"/>
      <c r="AT361" s="222" t="s">
        <v>184</v>
      </c>
      <c r="AU361" s="222" t="s">
        <v>84</v>
      </c>
      <c r="AV361" s="13" t="s">
        <v>84</v>
      </c>
      <c r="AW361" s="13" t="s">
        <v>35</v>
      </c>
      <c r="AX361" s="13" t="s">
        <v>22</v>
      </c>
      <c r="AY361" s="222" t="s">
        <v>159</v>
      </c>
    </row>
    <row r="362" spans="2:65" s="1" customFormat="1" ht="16.5" customHeight="1">
      <c r="B362" s="35"/>
      <c r="C362" s="186" t="s">
        <v>455</v>
      </c>
      <c r="D362" s="186" t="s">
        <v>162</v>
      </c>
      <c r="E362" s="187" t="s">
        <v>456</v>
      </c>
      <c r="F362" s="188" t="s">
        <v>457</v>
      </c>
      <c r="G362" s="189" t="s">
        <v>182</v>
      </c>
      <c r="H362" s="190">
        <v>3255.087</v>
      </c>
      <c r="I362" s="191"/>
      <c r="J362" s="192">
        <f>ROUND(I362*H362,2)</f>
        <v>0</v>
      </c>
      <c r="K362" s="188" t="s">
        <v>20</v>
      </c>
      <c r="L362" s="39"/>
      <c r="M362" s="193" t="s">
        <v>20</v>
      </c>
      <c r="N362" s="194" t="s">
        <v>45</v>
      </c>
      <c r="O362" s="64"/>
      <c r="P362" s="195">
        <f>O362*H362</f>
        <v>0</v>
      </c>
      <c r="Q362" s="195">
        <v>1.0460000000000001E-2</v>
      </c>
      <c r="R362" s="195">
        <f>Q362*H362</f>
        <v>34.048210019999999</v>
      </c>
      <c r="S362" s="195">
        <v>0</v>
      </c>
      <c r="T362" s="196">
        <f>S362*H362</f>
        <v>0</v>
      </c>
      <c r="AR362" s="197" t="s">
        <v>164</v>
      </c>
      <c r="AT362" s="197" t="s">
        <v>162</v>
      </c>
      <c r="AU362" s="197" t="s">
        <v>84</v>
      </c>
      <c r="AY362" s="18" t="s">
        <v>159</v>
      </c>
      <c r="BE362" s="198">
        <f>IF(N362="základní",J362,0)</f>
        <v>0</v>
      </c>
      <c r="BF362" s="198">
        <f>IF(N362="snížená",J362,0)</f>
        <v>0</v>
      </c>
      <c r="BG362" s="198">
        <f>IF(N362="zákl. přenesená",J362,0)</f>
        <v>0</v>
      </c>
      <c r="BH362" s="198">
        <f>IF(N362="sníž. přenesená",J362,0)</f>
        <v>0</v>
      </c>
      <c r="BI362" s="198">
        <f>IF(N362="nulová",J362,0)</f>
        <v>0</v>
      </c>
      <c r="BJ362" s="18" t="s">
        <v>22</v>
      </c>
      <c r="BK362" s="198">
        <f>ROUND(I362*H362,2)</f>
        <v>0</v>
      </c>
      <c r="BL362" s="18" t="s">
        <v>164</v>
      </c>
      <c r="BM362" s="197" t="s">
        <v>458</v>
      </c>
    </row>
    <row r="363" spans="2:65" s="1" customFormat="1" ht="19.5">
      <c r="B363" s="35"/>
      <c r="C363" s="36"/>
      <c r="D363" s="199" t="s">
        <v>166</v>
      </c>
      <c r="E363" s="36"/>
      <c r="F363" s="200" t="s">
        <v>459</v>
      </c>
      <c r="G363" s="36"/>
      <c r="H363" s="36"/>
      <c r="I363" s="115"/>
      <c r="J363" s="36"/>
      <c r="K363" s="36"/>
      <c r="L363" s="39"/>
      <c r="M363" s="201"/>
      <c r="N363" s="64"/>
      <c r="O363" s="64"/>
      <c r="P363" s="64"/>
      <c r="Q363" s="64"/>
      <c r="R363" s="64"/>
      <c r="S363" s="64"/>
      <c r="T363" s="65"/>
      <c r="AT363" s="18" t="s">
        <v>166</v>
      </c>
      <c r="AU363" s="18" t="s">
        <v>84</v>
      </c>
    </row>
    <row r="364" spans="2:65" s="13" customFormat="1" ht="11.25">
      <c r="B364" s="212"/>
      <c r="C364" s="213"/>
      <c r="D364" s="199" t="s">
        <v>184</v>
      </c>
      <c r="E364" s="214" t="s">
        <v>20</v>
      </c>
      <c r="F364" s="215" t="s">
        <v>460</v>
      </c>
      <c r="G364" s="213"/>
      <c r="H364" s="216">
        <v>3255.087</v>
      </c>
      <c r="I364" s="217"/>
      <c r="J364" s="213"/>
      <c r="K364" s="213"/>
      <c r="L364" s="218"/>
      <c r="M364" s="219"/>
      <c r="N364" s="220"/>
      <c r="O364" s="220"/>
      <c r="P364" s="220"/>
      <c r="Q364" s="220"/>
      <c r="R364" s="220"/>
      <c r="S364" s="220"/>
      <c r="T364" s="221"/>
      <c r="AT364" s="222" t="s">
        <v>184</v>
      </c>
      <c r="AU364" s="222" t="s">
        <v>84</v>
      </c>
      <c r="AV364" s="13" t="s">
        <v>84</v>
      </c>
      <c r="AW364" s="13" t="s">
        <v>35</v>
      </c>
      <c r="AX364" s="13" t="s">
        <v>22</v>
      </c>
      <c r="AY364" s="222" t="s">
        <v>159</v>
      </c>
    </row>
    <row r="365" spans="2:65" s="1" customFormat="1" ht="16.5" customHeight="1">
      <c r="B365" s="35"/>
      <c r="C365" s="186" t="s">
        <v>461</v>
      </c>
      <c r="D365" s="186" t="s">
        <v>162</v>
      </c>
      <c r="E365" s="187" t="s">
        <v>462</v>
      </c>
      <c r="F365" s="188" t="s">
        <v>463</v>
      </c>
      <c r="G365" s="189" t="s">
        <v>464</v>
      </c>
      <c r="H365" s="190">
        <v>766.7</v>
      </c>
      <c r="I365" s="191"/>
      <c r="J365" s="192">
        <f>ROUND(I365*H365,2)</f>
        <v>0</v>
      </c>
      <c r="K365" s="188" t="s">
        <v>194</v>
      </c>
      <c r="L365" s="39"/>
      <c r="M365" s="193" t="s">
        <v>20</v>
      </c>
      <c r="N365" s="194" t="s">
        <v>45</v>
      </c>
      <c r="O365" s="64"/>
      <c r="P365" s="195">
        <f>O365*H365</f>
        <v>0</v>
      </c>
      <c r="Q365" s="195">
        <v>8.4000000000000003E-4</v>
      </c>
      <c r="R365" s="195">
        <f>Q365*H365</f>
        <v>0.64402800000000004</v>
      </c>
      <c r="S365" s="195">
        <v>0</v>
      </c>
      <c r="T365" s="196">
        <f>S365*H365</f>
        <v>0</v>
      </c>
      <c r="AR365" s="197" t="s">
        <v>164</v>
      </c>
      <c r="AT365" s="197" t="s">
        <v>162</v>
      </c>
      <c r="AU365" s="197" t="s">
        <v>84</v>
      </c>
      <c r="AY365" s="18" t="s">
        <v>159</v>
      </c>
      <c r="BE365" s="198">
        <f>IF(N365="základní",J365,0)</f>
        <v>0</v>
      </c>
      <c r="BF365" s="198">
        <f>IF(N365="snížená",J365,0)</f>
        <v>0</v>
      </c>
      <c r="BG365" s="198">
        <f>IF(N365="zákl. přenesená",J365,0)</f>
        <v>0</v>
      </c>
      <c r="BH365" s="198">
        <f>IF(N365="sníž. přenesená",J365,0)</f>
        <v>0</v>
      </c>
      <c r="BI365" s="198">
        <f>IF(N365="nulová",J365,0)</f>
        <v>0</v>
      </c>
      <c r="BJ365" s="18" t="s">
        <v>22</v>
      </c>
      <c r="BK365" s="198">
        <f>ROUND(I365*H365,2)</f>
        <v>0</v>
      </c>
      <c r="BL365" s="18" t="s">
        <v>164</v>
      </c>
      <c r="BM365" s="197" t="s">
        <v>465</v>
      </c>
    </row>
    <row r="366" spans="2:65" s="1" customFormat="1" ht="11.25">
      <c r="B366" s="35"/>
      <c r="C366" s="36"/>
      <c r="D366" s="199" t="s">
        <v>166</v>
      </c>
      <c r="E366" s="36"/>
      <c r="F366" s="200" t="s">
        <v>466</v>
      </c>
      <c r="G366" s="36"/>
      <c r="H366" s="36"/>
      <c r="I366" s="115"/>
      <c r="J366" s="36"/>
      <c r="K366" s="36"/>
      <c r="L366" s="39"/>
      <c r="M366" s="201"/>
      <c r="N366" s="64"/>
      <c r="O366" s="64"/>
      <c r="P366" s="64"/>
      <c r="Q366" s="64"/>
      <c r="R366" s="64"/>
      <c r="S366" s="64"/>
      <c r="T366" s="65"/>
      <c r="AT366" s="18" t="s">
        <v>166</v>
      </c>
      <c r="AU366" s="18" t="s">
        <v>84</v>
      </c>
    </row>
    <row r="367" spans="2:65" s="12" customFormat="1" ht="11.25">
      <c r="B367" s="202"/>
      <c r="C367" s="203"/>
      <c r="D367" s="199" t="s">
        <v>184</v>
      </c>
      <c r="E367" s="204" t="s">
        <v>20</v>
      </c>
      <c r="F367" s="205" t="s">
        <v>407</v>
      </c>
      <c r="G367" s="203"/>
      <c r="H367" s="204" t="s">
        <v>20</v>
      </c>
      <c r="I367" s="206"/>
      <c r="J367" s="203"/>
      <c r="K367" s="203"/>
      <c r="L367" s="207"/>
      <c r="M367" s="208"/>
      <c r="N367" s="209"/>
      <c r="O367" s="209"/>
      <c r="P367" s="209"/>
      <c r="Q367" s="209"/>
      <c r="R367" s="209"/>
      <c r="S367" s="209"/>
      <c r="T367" s="210"/>
      <c r="AT367" s="211" t="s">
        <v>184</v>
      </c>
      <c r="AU367" s="211" t="s">
        <v>84</v>
      </c>
      <c r="AV367" s="12" t="s">
        <v>22</v>
      </c>
      <c r="AW367" s="12" t="s">
        <v>35</v>
      </c>
      <c r="AX367" s="12" t="s">
        <v>74</v>
      </c>
      <c r="AY367" s="211" t="s">
        <v>159</v>
      </c>
    </row>
    <row r="368" spans="2:65" s="13" customFormat="1" ht="11.25">
      <c r="B368" s="212"/>
      <c r="C368" s="213"/>
      <c r="D368" s="199" t="s">
        <v>184</v>
      </c>
      <c r="E368" s="214" t="s">
        <v>20</v>
      </c>
      <c r="F368" s="215" t="s">
        <v>467</v>
      </c>
      <c r="G368" s="213"/>
      <c r="H368" s="216">
        <v>766.7</v>
      </c>
      <c r="I368" s="217"/>
      <c r="J368" s="213"/>
      <c r="K368" s="213"/>
      <c r="L368" s="218"/>
      <c r="M368" s="219"/>
      <c r="N368" s="220"/>
      <c r="O368" s="220"/>
      <c r="P368" s="220"/>
      <c r="Q368" s="220"/>
      <c r="R368" s="220"/>
      <c r="S368" s="220"/>
      <c r="T368" s="221"/>
      <c r="AT368" s="222" t="s">
        <v>184</v>
      </c>
      <c r="AU368" s="222" t="s">
        <v>84</v>
      </c>
      <c r="AV368" s="13" t="s">
        <v>84</v>
      </c>
      <c r="AW368" s="13" t="s">
        <v>35</v>
      </c>
      <c r="AX368" s="13" t="s">
        <v>22</v>
      </c>
      <c r="AY368" s="222" t="s">
        <v>159</v>
      </c>
    </row>
    <row r="369" spans="2:65" s="1" customFormat="1" ht="16.5" customHeight="1">
      <c r="B369" s="35"/>
      <c r="C369" s="186" t="s">
        <v>468</v>
      </c>
      <c r="D369" s="186" t="s">
        <v>162</v>
      </c>
      <c r="E369" s="187" t="s">
        <v>469</v>
      </c>
      <c r="F369" s="188" t="s">
        <v>470</v>
      </c>
      <c r="G369" s="189" t="s">
        <v>464</v>
      </c>
      <c r="H369" s="190">
        <v>766.7</v>
      </c>
      <c r="I369" s="191"/>
      <c r="J369" s="192">
        <f>ROUND(I369*H369,2)</f>
        <v>0</v>
      </c>
      <c r="K369" s="188" t="s">
        <v>194</v>
      </c>
      <c r="L369" s="39"/>
      <c r="M369" s="193" t="s">
        <v>20</v>
      </c>
      <c r="N369" s="194" t="s">
        <v>45</v>
      </c>
      <c r="O369" s="64"/>
      <c r="P369" s="195">
        <f>O369*H369</f>
        <v>0</v>
      </c>
      <c r="Q369" s="195">
        <v>0</v>
      </c>
      <c r="R369" s="195">
        <f>Q369*H369</f>
        <v>0</v>
      </c>
      <c r="S369" s="195">
        <v>0</v>
      </c>
      <c r="T369" s="196">
        <f>S369*H369</f>
        <v>0</v>
      </c>
      <c r="AR369" s="197" t="s">
        <v>164</v>
      </c>
      <c r="AT369" s="197" t="s">
        <v>162</v>
      </c>
      <c r="AU369" s="197" t="s">
        <v>84</v>
      </c>
      <c r="AY369" s="18" t="s">
        <v>159</v>
      </c>
      <c r="BE369" s="198">
        <f>IF(N369="základní",J369,0)</f>
        <v>0</v>
      </c>
      <c r="BF369" s="198">
        <f>IF(N369="snížená",J369,0)</f>
        <v>0</v>
      </c>
      <c r="BG369" s="198">
        <f>IF(N369="zákl. přenesená",J369,0)</f>
        <v>0</v>
      </c>
      <c r="BH369" s="198">
        <f>IF(N369="sníž. přenesená",J369,0)</f>
        <v>0</v>
      </c>
      <c r="BI369" s="198">
        <f>IF(N369="nulová",J369,0)</f>
        <v>0</v>
      </c>
      <c r="BJ369" s="18" t="s">
        <v>22</v>
      </c>
      <c r="BK369" s="198">
        <f>ROUND(I369*H369,2)</f>
        <v>0</v>
      </c>
      <c r="BL369" s="18" t="s">
        <v>164</v>
      </c>
      <c r="BM369" s="197" t="s">
        <v>471</v>
      </c>
    </row>
    <row r="370" spans="2:65" s="1" customFormat="1" ht="19.5">
      <c r="B370" s="35"/>
      <c r="C370" s="36"/>
      <c r="D370" s="199" t="s">
        <v>166</v>
      </c>
      <c r="E370" s="36"/>
      <c r="F370" s="200" t="s">
        <v>472</v>
      </c>
      <c r="G370" s="36"/>
      <c r="H370" s="36"/>
      <c r="I370" s="115"/>
      <c r="J370" s="36"/>
      <c r="K370" s="36"/>
      <c r="L370" s="39"/>
      <c r="M370" s="201"/>
      <c r="N370" s="64"/>
      <c r="O370" s="64"/>
      <c r="P370" s="64"/>
      <c r="Q370" s="64"/>
      <c r="R370" s="64"/>
      <c r="S370" s="64"/>
      <c r="T370" s="65"/>
      <c r="AT370" s="18" t="s">
        <v>166</v>
      </c>
      <c r="AU370" s="18" t="s">
        <v>84</v>
      </c>
    </row>
    <row r="371" spans="2:65" s="1" customFormat="1" ht="16.5" customHeight="1">
      <c r="B371" s="35"/>
      <c r="C371" s="186" t="s">
        <v>473</v>
      </c>
      <c r="D371" s="186" t="s">
        <v>162</v>
      </c>
      <c r="E371" s="187" t="s">
        <v>474</v>
      </c>
      <c r="F371" s="188" t="s">
        <v>475</v>
      </c>
      <c r="G371" s="189" t="s">
        <v>464</v>
      </c>
      <c r="H371" s="190">
        <v>2058.4</v>
      </c>
      <c r="I371" s="191"/>
      <c r="J371" s="192">
        <f>ROUND(I371*H371,2)</f>
        <v>0</v>
      </c>
      <c r="K371" s="188" t="s">
        <v>194</v>
      </c>
      <c r="L371" s="39"/>
      <c r="M371" s="193" t="s">
        <v>20</v>
      </c>
      <c r="N371" s="194" t="s">
        <v>45</v>
      </c>
      <c r="O371" s="64"/>
      <c r="P371" s="195">
        <f>O371*H371</f>
        <v>0</v>
      </c>
      <c r="Q371" s="195">
        <v>8.4999999999999995E-4</v>
      </c>
      <c r="R371" s="195">
        <f>Q371*H371</f>
        <v>1.7496400000000001</v>
      </c>
      <c r="S371" s="195">
        <v>0</v>
      </c>
      <c r="T371" s="196">
        <f>S371*H371</f>
        <v>0</v>
      </c>
      <c r="AR371" s="197" t="s">
        <v>164</v>
      </c>
      <c r="AT371" s="197" t="s">
        <v>162</v>
      </c>
      <c r="AU371" s="197" t="s">
        <v>84</v>
      </c>
      <c r="AY371" s="18" t="s">
        <v>159</v>
      </c>
      <c r="BE371" s="198">
        <f>IF(N371="základní",J371,0)</f>
        <v>0</v>
      </c>
      <c r="BF371" s="198">
        <f>IF(N371="snížená",J371,0)</f>
        <v>0</v>
      </c>
      <c r="BG371" s="198">
        <f>IF(N371="zákl. přenesená",J371,0)</f>
        <v>0</v>
      </c>
      <c r="BH371" s="198">
        <f>IF(N371="sníž. přenesená",J371,0)</f>
        <v>0</v>
      </c>
      <c r="BI371" s="198">
        <f>IF(N371="nulová",J371,0)</f>
        <v>0</v>
      </c>
      <c r="BJ371" s="18" t="s">
        <v>22</v>
      </c>
      <c r="BK371" s="198">
        <f>ROUND(I371*H371,2)</f>
        <v>0</v>
      </c>
      <c r="BL371" s="18" t="s">
        <v>164</v>
      </c>
      <c r="BM371" s="197" t="s">
        <v>476</v>
      </c>
    </row>
    <row r="372" spans="2:65" s="1" customFormat="1" ht="11.25">
      <c r="B372" s="35"/>
      <c r="C372" s="36"/>
      <c r="D372" s="199" t="s">
        <v>166</v>
      </c>
      <c r="E372" s="36"/>
      <c r="F372" s="200" t="s">
        <v>477</v>
      </c>
      <c r="G372" s="36"/>
      <c r="H372" s="36"/>
      <c r="I372" s="115"/>
      <c r="J372" s="36"/>
      <c r="K372" s="36"/>
      <c r="L372" s="39"/>
      <c r="M372" s="201"/>
      <c r="N372" s="64"/>
      <c r="O372" s="64"/>
      <c r="P372" s="64"/>
      <c r="Q372" s="64"/>
      <c r="R372" s="64"/>
      <c r="S372" s="64"/>
      <c r="T372" s="65"/>
      <c r="AT372" s="18" t="s">
        <v>166</v>
      </c>
      <c r="AU372" s="18" t="s">
        <v>84</v>
      </c>
    </row>
    <row r="373" spans="2:65" s="12" customFormat="1" ht="11.25">
      <c r="B373" s="202"/>
      <c r="C373" s="203"/>
      <c r="D373" s="199" t="s">
        <v>184</v>
      </c>
      <c r="E373" s="204" t="s">
        <v>20</v>
      </c>
      <c r="F373" s="205" t="s">
        <v>263</v>
      </c>
      <c r="G373" s="203"/>
      <c r="H373" s="204" t="s">
        <v>20</v>
      </c>
      <c r="I373" s="206"/>
      <c r="J373" s="203"/>
      <c r="K373" s="203"/>
      <c r="L373" s="207"/>
      <c r="M373" s="208"/>
      <c r="N373" s="209"/>
      <c r="O373" s="209"/>
      <c r="P373" s="209"/>
      <c r="Q373" s="209"/>
      <c r="R373" s="209"/>
      <c r="S373" s="209"/>
      <c r="T373" s="210"/>
      <c r="AT373" s="211" t="s">
        <v>184</v>
      </c>
      <c r="AU373" s="211" t="s">
        <v>84</v>
      </c>
      <c r="AV373" s="12" t="s">
        <v>22</v>
      </c>
      <c r="AW373" s="12" t="s">
        <v>35</v>
      </c>
      <c r="AX373" s="12" t="s">
        <v>74</v>
      </c>
      <c r="AY373" s="211" t="s">
        <v>159</v>
      </c>
    </row>
    <row r="374" spans="2:65" s="13" customFormat="1" ht="11.25">
      <c r="B374" s="212"/>
      <c r="C374" s="213"/>
      <c r="D374" s="199" t="s">
        <v>184</v>
      </c>
      <c r="E374" s="214" t="s">
        <v>20</v>
      </c>
      <c r="F374" s="215" t="s">
        <v>478</v>
      </c>
      <c r="G374" s="213"/>
      <c r="H374" s="216">
        <v>113.4</v>
      </c>
      <c r="I374" s="217"/>
      <c r="J374" s="213"/>
      <c r="K374" s="213"/>
      <c r="L374" s="218"/>
      <c r="M374" s="219"/>
      <c r="N374" s="220"/>
      <c r="O374" s="220"/>
      <c r="P374" s="220"/>
      <c r="Q374" s="220"/>
      <c r="R374" s="220"/>
      <c r="S374" s="220"/>
      <c r="T374" s="221"/>
      <c r="AT374" s="222" t="s">
        <v>184</v>
      </c>
      <c r="AU374" s="222" t="s">
        <v>84</v>
      </c>
      <c r="AV374" s="13" t="s">
        <v>84</v>
      </c>
      <c r="AW374" s="13" t="s">
        <v>35</v>
      </c>
      <c r="AX374" s="13" t="s">
        <v>74</v>
      </c>
      <c r="AY374" s="222" t="s">
        <v>159</v>
      </c>
    </row>
    <row r="375" spans="2:65" s="12" customFormat="1" ht="11.25">
      <c r="B375" s="202"/>
      <c r="C375" s="203"/>
      <c r="D375" s="199" t="s">
        <v>184</v>
      </c>
      <c r="E375" s="204" t="s">
        <v>20</v>
      </c>
      <c r="F375" s="205" t="s">
        <v>278</v>
      </c>
      <c r="G375" s="203"/>
      <c r="H375" s="204" t="s">
        <v>20</v>
      </c>
      <c r="I375" s="206"/>
      <c r="J375" s="203"/>
      <c r="K375" s="203"/>
      <c r="L375" s="207"/>
      <c r="M375" s="208"/>
      <c r="N375" s="209"/>
      <c r="O375" s="209"/>
      <c r="P375" s="209"/>
      <c r="Q375" s="209"/>
      <c r="R375" s="209"/>
      <c r="S375" s="209"/>
      <c r="T375" s="210"/>
      <c r="AT375" s="211" t="s">
        <v>184</v>
      </c>
      <c r="AU375" s="211" t="s">
        <v>84</v>
      </c>
      <c r="AV375" s="12" t="s">
        <v>22</v>
      </c>
      <c r="AW375" s="12" t="s">
        <v>35</v>
      </c>
      <c r="AX375" s="12" t="s">
        <v>74</v>
      </c>
      <c r="AY375" s="211" t="s">
        <v>159</v>
      </c>
    </row>
    <row r="376" spans="2:65" s="13" customFormat="1" ht="11.25">
      <c r="B376" s="212"/>
      <c r="C376" s="213"/>
      <c r="D376" s="199" t="s">
        <v>184</v>
      </c>
      <c r="E376" s="214" t="s">
        <v>20</v>
      </c>
      <c r="F376" s="215" t="s">
        <v>479</v>
      </c>
      <c r="G376" s="213"/>
      <c r="H376" s="216">
        <v>600</v>
      </c>
      <c r="I376" s="217"/>
      <c r="J376" s="213"/>
      <c r="K376" s="213"/>
      <c r="L376" s="218"/>
      <c r="M376" s="219"/>
      <c r="N376" s="220"/>
      <c r="O376" s="220"/>
      <c r="P376" s="220"/>
      <c r="Q376" s="220"/>
      <c r="R376" s="220"/>
      <c r="S376" s="220"/>
      <c r="T376" s="221"/>
      <c r="AT376" s="222" t="s">
        <v>184</v>
      </c>
      <c r="AU376" s="222" t="s">
        <v>84</v>
      </c>
      <c r="AV376" s="13" t="s">
        <v>84</v>
      </c>
      <c r="AW376" s="13" t="s">
        <v>35</v>
      </c>
      <c r="AX376" s="13" t="s">
        <v>74</v>
      </c>
      <c r="AY376" s="222" t="s">
        <v>159</v>
      </c>
    </row>
    <row r="377" spans="2:65" s="13" customFormat="1" ht="11.25">
      <c r="B377" s="212"/>
      <c r="C377" s="213"/>
      <c r="D377" s="199" t="s">
        <v>184</v>
      </c>
      <c r="E377" s="214" t="s">
        <v>20</v>
      </c>
      <c r="F377" s="215" t="s">
        <v>480</v>
      </c>
      <c r="G377" s="213"/>
      <c r="H377" s="216">
        <v>530</v>
      </c>
      <c r="I377" s="217"/>
      <c r="J377" s="213"/>
      <c r="K377" s="213"/>
      <c r="L377" s="218"/>
      <c r="M377" s="219"/>
      <c r="N377" s="220"/>
      <c r="O377" s="220"/>
      <c r="P377" s="220"/>
      <c r="Q377" s="220"/>
      <c r="R377" s="220"/>
      <c r="S377" s="220"/>
      <c r="T377" s="221"/>
      <c r="AT377" s="222" t="s">
        <v>184</v>
      </c>
      <c r="AU377" s="222" t="s">
        <v>84</v>
      </c>
      <c r="AV377" s="13" t="s">
        <v>84</v>
      </c>
      <c r="AW377" s="13" t="s">
        <v>35</v>
      </c>
      <c r="AX377" s="13" t="s">
        <v>74</v>
      </c>
      <c r="AY377" s="222" t="s">
        <v>159</v>
      </c>
    </row>
    <row r="378" spans="2:65" s="12" customFormat="1" ht="11.25">
      <c r="B378" s="202"/>
      <c r="C378" s="203"/>
      <c r="D378" s="199" t="s">
        <v>184</v>
      </c>
      <c r="E378" s="204" t="s">
        <v>20</v>
      </c>
      <c r="F378" s="205" t="s">
        <v>346</v>
      </c>
      <c r="G378" s="203"/>
      <c r="H378" s="204" t="s">
        <v>20</v>
      </c>
      <c r="I378" s="206"/>
      <c r="J378" s="203"/>
      <c r="K378" s="203"/>
      <c r="L378" s="207"/>
      <c r="M378" s="208"/>
      <c r="N378" s="209"/>
      <c r="O378" s="209"/>
      <c r="P378" s="209"/>
      <c r="Q378" s="209"/>
      <c r="R378" s="209"/>
      <c r="S378" s="209"/>
      <c r="T378" s="210"/>
      <c r="AT378" s="211" t="s">
        <v>184</v>
      </c>
      <c r="AU378" s="211" t="s">
        <v>84</v>
      </c>
      <c r="AV378" s="12" t="s">
        <v>22</v>
      </c>
      <c r="AW378" s="12" t="s">
        <v>35</v>
      </c>
      <c r="AX378" s="12" t="s">
        <v>74</v>
      </c>
      <c r="AY378" s="211" t="s">
        <v>159</v>
      </c>
    </row>
    <row r="379" spans="2:65" s="13" customFormat="1" ht="11.25">
      <c r="B379" s="212"/>
      <c r="C379" s="213"/>
      <c r="D379" s="199" t="s">
        <v>184</v>
      </c>
      <c r="E379" s="214" t="s">
        <v>20</v>
      </c>
      <c r="F379" s="215" t="s">
        <v>481</v>
      </c>
      <c r="G379" s="213"/>
      <c r="H379" s="216">
        <v>275.39999999999998</v>
      </c>
      <c r="I379" s="217"/>
      <c r="J379" s="213"/>
      <c r="K379" s="213"/>
      <c r="L379" s="218"/>
      <c r="M379" s="219"/>
      <c r="N379" s="220"/>
      <c r="O379" s="220"/>
      <c r="P379" s="220"/>
      <c r="Q379" s="220"/>
      <c r="R379" s="220"/>
      <c r="S379" s="220"/>
      <c r="T379" s="221"/>
      <c r="AT379" s="222" t="s">
        <v>184</v>
      </c>
      <c r="AU379" s="222" t="s">
        <v>84</v>
      </c>
      <c r="AV379" s="13" t="s">
        <v>84</v>
      </c>
      <c r="AW379" s="13" t="s">
        <v>35</v>
      </c>
      <c r="AX379" s="13" t="s">
        <v>74</v>
      </c>
      <c r="AY379" s="222" t="s">
        <v>159</v>
      </c>
    </row>
    <row r="380" spans="2:65" s="13" customFormat="1" ht="11.25">
      <c r="B380" s="212"/>
      <c r="C380" s="213"/>
      <c r="D380" s="199" t="s">
        <v>184</v>
      </c>
      <c r="E380" s="214" t="s">
        <v>20</v>
      </c>
      <c r="F380" s="215" t="s">
        <v>349</v>
      </c>
      <c r="G380" s="213"/>
      <c r="H380" s="216">
        <v>6</v>
      </c>
      <c r="I380" s="217"/>
      <c r="J380" s="213"/>
      <c r="K380" s="213"/>
      <c r="L380" s="218"/>
      <c r="M380" s="219"/>
      <c r="N380" s="220"/>
      <c r="O380" s="220"/>
      <c r="P380" s="220"/>
      <c r="Q380" s="220"/>
      <c r="R380" s="220"/>
      <c r="S380" s="220"/>
      <c r="T380" s="221"/>
      <c r="AT380" s="222" t="s">
        <v>184</v>
      </c>
      <c r="AU380" s="222" t="s">
        <v>84</v>
      </c>
      <c r="AV380" s="13" t="s">
        <v>84</v>
      </c>
      <c r="AW380" s="13" t="s">
        <v>35</v>
      </c>
      <c r="AX380" s="13" t="s">
        <v>74</v>
      </c>
      <c r="AY380" s="222" t="s">
        <v>159</v>
      </c>
    </row>
    <row r="381" spans="2:65" s="12" customFormat="1" ht="11.25">
      <c r="B381" s="202"/>
      <c r="C381" s="203"/>
      <c r="D381" s="199" t="s">
        <v>184</v>
      </c>
      <c r="E381" s="204" t="s">
        <v>20</v>
      </c>
      <c r="F381" s="205" t="s">
        <v>378</v>
      </c>
      <c r="G381" s="203"/>
      <c r="H381" s="204" t="s">
        <v>20</v>
      </c>
      <c r="I381" s="206"/>
      <c r="J381" s="203"/>
      <c r="K381" s="203"/>
      <c r="L381" s="207"/>
      <c r="M381" s="208"/>
      <c r="N381" s="209"/>
      <c r="O381" s="209"/>
      <c r="P381" s="209"/>
      <c r="Q381" s="209"/>
      <c r="R381" s="209"/>
      <c r="S381" s="209"/>
      <c r="T381" s="210"/>
      <c r="AT381" s="211" t="s">
        <v>184</v>
      </c>
      <c r="AU381" s="211" t="s">
        <v>84</v>
      </c>
      <c r="AV381" s="12" t="s">
        <v>22</v>
      </c>
      <c r="AW381" s="12" t="s">
        <v>35</v>
      </c>
      <c r="AX381" s="12" t="s">
        <v>74</v>
      </c>
      <c r="AY381" s="211" t="s">
        <v>159</v>
      </c>
    </row>
    <row r="382" spans="2:65" s="13" customFormat="1" ht="11.25">
      <c r="B382" s="212"/>
      <c r="C382" s="213"/>
      <c r="D382" s="199" t="s">
        <v>184</v>
      </c>
      <c r="E382" s="214" t="s">
        <v>20</v>
      </c>
      <c r="F382" s="215" t="s">
        <v>482</v>
      </c>
      <c r="G382" s="213"/>
      <c r="H382" s="216">
        <v>101.2</v>
      </c>
      <c r="I382" s="217"/>
      <c r="J382" s="213"/>
      <c r="K382" s="213"/>
      <c r="L382" s="218"/>
      <c r="M382" s="219"/>
      <c r="N382" s="220"/>
      <c r="O382" s="220"/>
      <c r="P382" s="220"/>
      <c r="Q382" s="220"/>
      <c r="R382" s="220"/>
      <c r="S382" s="220"/>
      <c r="T382" s="221"/>
      <c r="AT382" s="222" t="s">
        <v>184</v>
      </c>
      <c r="AU382" s="222" t="s">
        <v>84</v>
      </c>
      <c r="AV382" s="13" t="s">
        <v>84</v>
      </c>
      <c r="AW382" s="13" t="s">
        <v>35</v>
      </c>
      <c r="AX382" s="13" t="s">
        <v>74</v>
      </c>
      <c r="AY382" s="222" t="s">
        <v>159</v>
      </c>
    </row>
    <row r="383" spans="2:65" s="13" customFormat="1" ht="11.25">
      <c r="B383" s="212"/>
      <c r="C383" s="213"/>
      <c r="D383" s="199" t="s">
        <v>184</v>
      </c>
      <c r="E383" s="214" t="s">
        <v>20</v>
      </c>
      <c r="F383" s="215" t="s">
        <v>381</v>
      </c>
      <c r="G383" s="213"/>
      <c r="H383" s="216">
        <v>5</v>
      </c>
      <c r="I383" s="217"/>
      <c r="J383" s="213"/>
      <c r="K383" s="213"/>
      <c r="L383" s="218"/>
      <c r="M383" s="219"/>
      <c r="N383" s="220"/>
      <c r="O383" s="220"/>
      <c r="P383" s="220"/>
      <c r="Q383" s="220"/>
      <c r="R383" s="220"/>
      <c r="S383" s="220"/>
      <c r="T383" s="221"/>
      <c r="AT383" s="222" t="s">
        <v>184</v>
      </c>
      <c r="AU383" s="222" t="s">
        <v>84</v>
      </c>
      <c r="AV383" s="13" t="s">
        <v>84</v>
      </c>
      <c r="AW383" s="13" t="s">
        <v>35</v>
      </c>
      <c r="AX383" s="13" t="s">
        <v>74</v>
      </c>
      <c r="AY383" s="222" t="s">
        <v>159</v>
      </c>
    </row>
    <row r="384" spans="2:65" s="12" customFormat="1" ht="11.25">
      <c r="B384" s="202"/>
      <c r="C384" s="203"/>
      <c r="D384" s="199" t="s">
        <v>184</v>
      </c>
      <c r="E384" s="204" t="s">
        <v>20</v>
      </c>
      <c r="F384" s="205" t="s">
        <v>385</v>
      </c>
      <c r="G384" s="203"/>
      <c r="H384" s="204" t="s">
        <v>20</v>
      </c>
      <c r="I384" s="206"/>
      <c r="J384" s="203"/>
      <c r="K384" s="203"/>
      <c r="L384" s="207"/>
      <c r="M384" s="208"/>
      <c r="N384" s="209"/>
      <c r="O384" s="209"/>
      <c r="P384" s="209"/>
      <c r="Q384" s="209"/>
      <c r="R384" s="209"/>
      <c r="S384" s="209"/>
      <c r="T384" s="210"/>
      <c r="AT384" s="211" t="s">
        <v>184</v>
      </c>
      <c r="AU384" s="211" t="s">
        <v>84</v>
      </c>
      <c r="AV384" s="12" t="s">
        <v>22</v>
      </c>
      <c r="AW384" s="12" t="s">
        <v>35</v>
      </c>
      <c r="AX384" s="12" t="s">
        <v>74</v>
      </c>
      <c r="AY384" s="211" t="s">
        <v>159</v>
      </c>
    </row>
    <row r="385" spans="2:65" s="13" customFormat="1" ht="11.25">
      <c r="B385" s="212"/>
      <c r="C385" s="213"/>
      <c r="D385" s="199" t="s">
        <v>184</v>
      </c>
      <c r="E385" s="214" t="s">
        <v>20</v>
      </c>
      <c r="F385" s="215" t="s">
        <v>483</v>
      </c>
      <c r="G385" s="213"/>
      <c r="H385" s="216">
        <v>103.4</v>
      </c>
      <c r="I385" s="217"/>
      <c r="J385" s="213"/>
      <c r="K385" s="213"/>
      <c r="L385" s="218"/>
      <c r="M385" s="219"/>
      <c r="N385" s="220"/>
      <c r="O385" s="220"/>
      <c r="P385" s="220"/>
      <c r="Q385" s="220"/>
      <c r="R385" s="220"/>
      <c r="S385" s="220"/>
      <c r="T385" s="221"/>
      <c r="AT385" s="222" t="s">
        <v>184</v>
      </c>
      <c r="AU385" s="222" t="s">
        <v>84</v>
      </c>
      <c r="AV385" s="13" t="s">
        <v>84</v>
      </c>
      <c r="AW385" s="13" t="s">
        <v>35</v>
      </c>
      <c r="AX385" s="13" t="s">
        <v>74</v>
      </c>
      <c r="AY385" s="222" t="s">
        <v>159</v>
      </c>
    </row>
    <row r="386" spans="2:65" s="13" customFormat="1" ht="11.25">
      <c r="B386" s="212"/>
      <c r="C386" s="213"/>
      <c r="D386" s="199" t="s">
        <v>184</v>
      </c>
      <c r="E386" s="214" t="s">
        <v>20</v>
      </c>
      <c r="F386" s="215" t="s">
        <v>349</v>
      </c>
      <c r="G386" s="213"/>
      <c r="H386" s="216">
        <v>6</v>
      </c>
      <c r="I386" s="217"/>
      <c r="J386" s="213"/>
      <c r="K386" s="213"/>
      <c r="L386" s="218"/>
      <c r="M386" s="219"/>
      <c r="N386" s="220"/>
      <c r="O386" s="220"/>
      <c r="P386" s="220"/>
      <c r="Q386" s="220"/>
      <c r="R386" s="220"/>
      <c r="S386" s="220"/>
      <c r="T386" s="221"/>
      <c r="AT386" s="222" t="s">
        <v>184</v>
      </c>
      <c r="AU386" s="222" t="s">
        <v>84</v>
      </c>
      <c r="AV386" s="13" t="s">
        <v>84</v>
      </c>
      <c r="AW386" s="13" t="s">
        <v>35</v>
      </c>
      <c r="AX386" s="13" t="s">
        <v>74</v>
      </c>
      <c r="AY386" s="222" t="s">
        <v>159</v>
      </c>
    </row>
    <row r="387" spans="2:65" s="12" customFormat="1" ht="11.25">
      <c r="B387" s="202"/>
      <c r="C387" s="203"/>
      <c r="D387" s="199" t="s">
        <v>184</v>
      </c>
      <c r="E387" s="204" t="s">
        <v>20</v>
      </c>
      <c r="F387" s="205" t="s">
        <v>397</v>
      </c>
      <c r="G387" s="203"/>
      <c r="H387" s="204" t="s">
        <v>20</v>
      </c>
      <c r="I387" s="206"/>
      <c r="J387" s="203"/>
      <c r="K387" s="203"/>
      <c r="L387" s="207"/>
      <c r="M387" s="208"/>
      <c r="N387" s="209"/>
      <c r="O387" s="209"/>
      <c r="P387" s="209"/>
      <c r="Q387" s="209"/>
      <c r="R387" s="209"/>
      <c r="S387" s="209"/>
      <c r="T387" s="210"/>
      <c r="AT387" s="211" t="s">
        <v>184</v>
      </c>
      <c r="AU387" s="211" t="s">
        <v>84</v>
      </c>
      <c r="AV387" s="12" t="s">
        <v>22</v>
      </c>
      <c r="AW387" s="12" t="s">
        <v>35</v>
      </c>
      <c r="AX387" s="12" t="s">
        <v>74</v>
      </c>
      <c r="AY387" s="211" t="s">
        <v>159</v>
      </c>
    </row>
    <row r="388" spans="2:65" s="13" customFormat="1" ht="11.25">
      <c r="B388" s="212"/>
      <c r="C388" s="213"/>
      <c r="D388" s="199" t="s">
        <v>184</v>
      </c>
      <c r="E388" s="214" t="s">
        <v>20</v>
      </c>
      <c r="F388" s="215" t="s">
        <v>484</v>
      </c>
      <c r="G388" s="213"/>
      <c r="H388" s="216">
        <v>68.400000000000006</v>
      </c>
      <c r="I388" s="217"/>
      <c r="J388" s="213"/>
      <c r="K388" s="213"/>
      <c r="L388" s="218"/>
      <c r="M388" s="219"/>
      <c r="N388" s="220"/>
      <c r="O388" s="220"/>
      <c r="P388" s="220"/>
      <c r="Q388" s="220"/>
      <c r="R388" s="220"/>
      <c r="S388" s="220"/>
      <c r="T388" s="221"/>
      <c r="AT388" s="222" t="s">
        <v>184</v>
      </c>
      <c r="AU388" s="222" t="s">
        <v>84</v>
      </c>
      <c r="AV388" s="13" t="s">
        <v>84</v>
      </c>
      <c r="AW388" s="13" t="s">
        <v>35</v>
      </c>
      <c r="AX388" s="13" t="s">
        <v>74</v>
      </c>
      <c r="AY388" s="222" t="s">
        <v>159</v>
      </c>
    </row>
    <row r="389" spans="2:65" s="13" customFormat="1" ht="11.25">
      <c r="B389" s="212"/>
      <c r="C389" s="213"/>
      <c r="D389" s="199" t="s">
        <v>184</v>
      </c>
      <c r="E389" s="214" t="s">
        <v>20</v>
      </c>
      <c r="F389" s="215" t="s">
        <v>485</v>
      </c>
      <c r="G389" s="213"/>
      <c r="H389" s="216">
        <v>163.19999999999999</v>
      </c>
      <c r="I389" s="217"/>
      <c r="J389" s="213"/>
      <c r="K389" s="213"/>
      <c r="L389" s="218"/>
      <c r="M389" s="219"/>
      <c r="N389" s="220"/>
      <c r="O389" s="220"/>
      <c r="P389" s="220"/>
      <c r="Q389" s="220"/>
      <c r="R389" s="220"/>
      <c r="S389" s="220"/>
      <c r="T389" s="221"/>
      <c r="AT389" s="222" t="s">
        <v>184</v>
      </c>
      <c r="AU389" s="222" t="s">
        <v>84</v>
      </c>
      <c r="AV389" s="13" t="s">
        <v>84</v>
      </c>
      <c r="AW389" s="13" t="s">
        <v>35</v>
      </c>
      <c r="AX389" s="13" t="s">
        <v>74</v>
      </c>
      <c r="AY389" s="222" t="s">
        <v>159</v>
      </c>
    </row>
    <row r="390" spans="2:65" s="13" customFormat="1" ht="11.25">
      <c r="B390" s="212"/>
      <c r="C390" s="213"/>
      <c r="D390" s="199" t="s">
        <v>184</v>
      </c>
      <c r="E390" s="214" t="s">
        <v>20</v>
      </c>
      <c r="F390" s="215" t="s">
        <v>305</v>
      </c>
      <c r="G390" s="213"/>
      <c r="H390" s="216">
        <v>15</v>
      </c>
      <c r="I390" s="217"/>
      <c r="J390" s="213"/>
      <c r="K390" s="213"/>
      <c r="L390" s="218"/>
      <c r="M390" s="219"/>
      <c r="N390" s="220"/>
      <c r="O390" s="220"/>
      <c r="P390" s="220"/>
      <c r="Q390" s="220"/>
      <c r="R390" s="220"/>
      <c r="S390" s="220"/>
      <c r="T390" s="221"/>
      <c r="AT390" s="222" t="s">
        <v>184</v>
      </c>
      <c r="AU390" s="222" t="s">
        <v>84</v>
      </c>
      <c r="AV390" s="13" t="s">
        <v>84</v>
      </c>
      <c r="AW390" s="13" t="s">
        <v>35</v>
      </c>
      <c r="AX390" s="13" t="s">
        <v>74</v>
      </c>
      <c r="AY390" s="222" t="s">
        <v>159</v>
      </c>
    </row>
    <row r="391" spans="2:65" s="12" customFormat="1" ht="11.25">
      <c r="B391" s="202"/>
      <c r="C391" s="203"/>
      <c r="D391" s="199" t="s">
        <v>184</v>
      </c>
      <c r="E391" s="204" t="s">
        <v>20</v>
      </c>
      <c r="F391" s="205" t="s">
        <v>407</v>
      </c>
      <c r="G391" s="203"/>
      <c r="H391" s="204" t="s">
        <v>20</v>
      </c>
      <c r="I391" s="206"/>
      <c r="J391" s="203"/>
      <c r="K391" s="203"/>
      <c r="L391" s="207"/>
      <c r="M391" s="208"/>
      <c r="N391" s="209"/>
      <c r="O391" s="209"/>
      <c r="P391" s="209"/>
      <c r="Q391" s="209"/>
      <c r="R391" s="209"/>
      <c r="S391" s="209"/>
      <c r="T391" s="210"/>
      <c r="AT391" s="211" t="s">
        <v>184</v>
      </c>
      <c r="AU391" s="211" t="s">
        <v>84</v>
      </c>
      <c r="AV391" s="12" t="s">
        <v>22</v>
      </c>
      <c r="AW391" s="12" t="s">
        <v>35</v>
      </c>
      <c r="AX391" s="12" t="s">
        <v>74</v>
      </c>
      <c r="AY391" s="211" t="s">
        <v>159</v>
      </c>
    </row>
    <row r="392" spans="2:65" s="13" customFormat="1" ht="11.25">
      <c r="B392" s="212"/>
      <c r="C392" s="213"/>
      <c r="D392" s="199" t="s">
        <v>184</v>
      </c>
      <c r="E392" s="214" t="s">
        <v>20</v>
      </c>
      <c r="F392" s="215" t="s">
        <v>486</v>
      </c>
      <c r="G392" s="213"/>
      <c r="H392" s="216">
        <v>24.4</v>
      </c>
      <c r="I392" s="217"/>
      <c r="J392" s="213"/>
      <c r="K392" s="213"/>
      <c r="L392" s="218"/>
      <c r="M392" s="219"/>
      <c r="N392" s="220"/>
      <c r="O392" s="220"/>
      <c r="P392" s="220"/>
      <c r="Q392" s="220"/>
      <c r="R392" s="220"/>
      <c r="S392" s="220"/>
      <c r="T392" s="221"/>
      <c r="AT392" s="222" t="s">
        <v>184</v>
      </c>
      <c r="AU392" s="222" t="s">
        <v>84</v>
      </c>
      <c r="AV392" s="13" t="s">
        <v>84</v>
      </c>
      <c r="AW392" s="13" t="s">
        <v>35</v>
      </c>
      <c r="AX392" s="13" t="s">
        <v>74</v>
      </c>
      <c r="AY392" s="222" t="s">
        <v>159</v>
      </c>
    </row>
    <row r="393" spans="2:65" s="13" customFormat="1" ht="11.25">
      <c r="B393" s="212"/>
      <c r="C393" s="213"/>
      <c r="D393" s="199" t="s">
        <v>184</v>
      </c>
      <c r="E393" s="214" t="s">
        <v>20</v>
      </c>
      <c r="F393" s="215" t="s">
        <v>410</v>
      </c>
      <c r="G393" s="213"/>
      <c r="H393" s="216">
        <v>40</v>
      </c>
      <c r="I393" s="217"/>
      <c r="J393" s="213"/>
      <c r="K393" s="213"/>
      <c r="L393" s="218"/>
      <c r="M393" s="219"/>
      <c r="N393" s="220"/>
      <c r="O393" s="220"/>
      <c r="P393" s="220"/>
      <c r="Q393" s="220"/>
      <c r="R393" s="220"/>
      <c r="S393" s="220"/>
      <c r="T393" s="221"/>
      <c r="AT393" s="222" t="s">
        <v>184</v>
      </c>
      <c r="AU393" s="222" t="s">
        <v>84</v>
      </c>
      <c r="AV393" s="13" t="s">
        <v>84</v>
      </c>
      <c r="AW393" s="13" t="s">
        <v>35</v>
      </c>
      <c r="AX393" s="13" t="s">
        <v>74</v>
      </c>
      <c r="AY393" s="222" t="s">
        <v>159</v>
      </c>
    </row>
    <row r="394" spans="2:65" s="13" customFormat="1" ht="11.25">
      <c r="B394" s="212"/>
      <c r="C394" s="213"/>
      <c r="D394" s="199" t="s">
        <v>184</v>
      </c>
      <c r="E394" s="214" t="s">
        <v>20</v>
      </c>
      <c r="F394" s="215" t="s">
        <v>411</v>
      </c>
      <c r="G394" s="213"/>
      <c r="H394" s="216">
        <v>7</v>
      </c>
      <c r="I394" s="217"/>
      <c r="J394" s="213"/>
      <c r="K394" s="213"/>
      <c r="L394" s="218"/>
      <c r="M394" s="219"/>
      <c r="N394" s="220"/>
      <c r="O394" s="220"/>
      <c r="P394" s="220"/>
      <c r="Q394" s="220"/>
      <c r="R394" s="220"/>
      <c r="S394" s="220"/>
      <c r="T394" s="221"/>
      <c r="AT394" s="222" t="s">
        <v>184</v>
      </c>
      <c r="AU394" s="222" t="s">
        <v>84</v>
      </c>
      <c r="AV394" s="13" t="s">
        <v>84</v>
      </c>
      <c r="AW394" s="13" t="s">
        <v>35</v>
      </c>
      <c r="AX394" s="13" t="s">
        <v>74</v>
      </c>
      <c r="AY394" s="222" t="s">
        <v>159</v>
      </c>
    </row>
    <row r="395" spans="2:65" s="14" customFormat="1" ht="11.25">
      <c r="B395" s="223"/>
      <c r="C395" s="224"/>
      <c r="D395" s="199" t="s">
        <v>184</v>
      </c>
      <c r="E395" s="225" t="s">
        <v>20</v>
      </c>
      <c r="F395" s="226" t="s">
        <v>223</v>
      </c>
      <c r="G395" s="224"/>
      <c r="H395" s="227">
        <v>2058.4</v>
      </c>
      <c r="I395" s="228"/>
      <c r="J395" s="224"/>
      <c r="K395" s="224"/>
      <c r="L395" s="229"/>
      <c r="M395" s="230"/>
      <c r="N395" s="231"/>
      <c r="O395" s="231"/>
      <c r="P395" s="231"/>
      <c r="Q395" s="231"/>
      <c r="R395" s="231"/>
      <c r="S395" s="231"/>
      <c r="T395" s="232"/>
      <c r="AT395" s="233" t="s">
        <v>184</v>
      </c>
      <c r="AU395" s="233" t="s">
        <v>84</v>
      </c>
      <c r="AV395" s="14" t="s">
        <v>164</v>
      </c>
      <c r="AW395" s="14" t="s">
        <v>35</v>
      </c>
      <c r="AX395" s="14" t="s">
        <v>22</v>
      </c>
      <c r="AY395" s="233" t="s">
        <v>159</v>
      </c>
    </row>
    <row r="396" spans="2:65" s="1" customFormat="1" ht="16.5" customHeight="1">
      <c r="B396" s="35"/>
      <c r="C396" s="186" t="s">
        <v>487</v>
      </c>
      <c r="D396" s="186" t="s">
        <v>162</v>
      </c>
      <c r="E396" s="187" t="s">
        <v>488</v>
      </c>
      <c r="F396" s="188" t="s">
        <v>489</v>
      </c>
      <c r="G396" s="189" t="s">
        <v>464</v>
      </c>
      <c r="H396" s="190">
        <v>2058.4</v>
      </c>
      <c r="I396" s="191"/>
      <c r="J396" s="192">
        <f>ROUND(I396*H396,2)</f>
        <v>0</v>
      </c>
      <c r="K396" s="188" t="s">
        <v>194</v>
      </c>
      <c r="L396" s="39"/>
      <c r="M396" s="193" t="s">
        <v>20</v>
      </c>
      <c r="N396" s="194" t="s">
        <v>45</v>
      </c>
      <c r="O396" s="64"/>
      <c r="P396" s="195">
        <f>O396*H396</f>
        <v>0</v>
      </c>
      <c r="Q396" s="195">
        <v>0</v>
      </c>
      <c r="R396" s="195">
        <f>Q396*H396</f>
        <v>0</v>
      </c>
      <c r="S396" s="195">
        <v>0</v>
      </c>
      <c r="T396" s="196">
        <f>S396*H396</f>
        <v>0</v>
      </c>
      <c r="AR396" s="197" t="s">
        <v>164</v>
      </c>
      <c r="AT396" s="197" t="s">
        <v>162</v>
      </c>
      <c r="AU396" s="197" t="s">
        <v>84</v>
      </c>
      <c r="AY396" s="18" t="s">
        <v>159</v>
      </c>
      <c r="BE396" s="198">
        <f>IF(N396="základní",J396,0)</f>
        <v>0</v>
      </c>
      <c r="BF396" s="198">
        <f>IF(N396="snížená",J396,0)</f>
        <v>0</v>
      </c>
      <c r="BG396" s="198">
        <f>IF(N396="zákl. přenesená",J396,0)</f>
        <v>0</v>
      </c>
      <c r="BH396" s="198">
        <f>IF(N396="sníž. přenesená",J396,0)</f>
        <v>0</v>
      </c>
      <c r="BI396" s="198">
        <f>IF(N396="nulová",J396,0)</f>
        <v>0</v>
      </c>
      <c r="BJ396" s="18" t="s">
        <v>22</v>
      </c>
      <c r="BK396" s="198">
        <f>ROUND(I396*H396,2)</f>
        <v>0</v>
      </c>
      <c r="BL396" s="18" t="s">
        <v>164</v>
      </c>
      <c r="BM396" s="197" t="s">
        <v>490</v>
      </c>
    </row>
    <row r="397" spans="2:65" s="1" customFormat="1" ht="19.5">
      <c r="B397" s="35"/>
      <c r="C397" s="36"/>
      <c r="D397" s="199" t="s">
        <v>166</v>
      </c>
      <c r="E397" s="36"/>
      <c r="F397" s="200" t="s">
        <v>491</v>
      </c>
      <c r="G397" s="36"/>
      <c r="H397" s="36"/>
      <c r="I397" s="115"/>
      <c r="J397" s="36"/>
      <c r="K397" s="36"/>
      <c r="L397" s="39"/>
      <c r="M397" s="201"/>
      <c r="N397" s="64"/>
      <c r="O397" s="64"/>
      <c r="P397" s="64"/>
      <c r="Q397" s="64"/>
      <c r="R397" s="64"/>
      <c r="S397" s="64"/>
      <c r="T397" s="65"/>
      <c r="AT397" s="18" t="s">
        <v>166</v>
      </c>
      <c r="AU397" s="18" t="s">
        <v>84</v>
      </c>
    </row>
    <row r="398" spans="2:65" s="1" customFormat="1" ht="16.5" customHeight="1">
      <c r="B398" s="35"/>
      <c r="C398" s="186" t="s">
        <v>7</v>
      </c>
      <c r="D398" s="186" t="s">
        <v>162</v>
      </c>
      <c r="E398" s="187" t="s">
        <v>492</v>
      </c>
      <c r="F398" s="188" t="s">
        <v>493</v>
      </c>
      <c r="G398" s="189" t="s">
        <v>464</v>
      </c>
      <c r="H398" s="190">
        <v>174</v>
      </c>
      <c r="I398" s="191"/>
      <c r="J398" s="192">
        <f>ROUND(I398*H398,2)</f>
        <v>0</v>
      </c>
      <c r="K398" s="188" t="s">
        <v>194</v>
      </c>
      <c r="L398" s="39"/>
      <c r="M398" s="193" t="s">
        <v>20</v>
      </c>
      <c r="N398" s="194" t="s">
        <v>45</v>
      </c>
      <c r="O398" s="64"/>
      <c r="P398" s="195">
        <f>O398*H398</f>
        <v>0</v>
      </c>
      <c r="Q398" s="195">
        <v>1.1900000000000001E-3</v>
      </c>
      <c r="R398" s="195">
        <f>Q398*H398</f>
        <v>0.20706000000000002</v>
      </c>
      <c r="S398" s="195">
        <v>0</v>
      </c>
      <c r="T398" s="196">
        <f>S398*H398</f>
        <v>0</v>
      </c>
      <c r="AR398" s="197" t="s">
        <v>164</v>
      </c>
      <c r="AT398" s="197" t="s">
        <v>162</v>
      </c>
      <c r="AU398" s="197" t="s">
        <v>84</v>
      </c>
      <c r="AY398" s="18" t="s">
        <v>159</v>
      </c>
      <c r="BE398" s="198">
        <f>IF(N398="základní",J398,0)</f>
        <v>0</v>
      </c>
      <c r="BF398" s="198">
        <f>IF(N398="snížená",J398,0)</f>
        <v>0</v>
      </c>
      <c r="BG398" s="198">
        <f>IF(N398="zákl. přenesená",J398,0)</f>
        <v>0</v>
      </c>
      <c r="BH398" s="198">
        <f>IF(N398="sníž. přenesená",J398,0)</f>
        <v>0</v>
      </c>
      <c r="BI398" s="198">
        <f>IF(N398="nulová",J398,0)</f>
        <v>0</v>
      </c>
      <c r="BJ398" s="18" t="s">
        <v>22</v>
      </c>
      <c r="BK398" s="198">
        <f>ROUND(I398*H398,2)</f>
        <v>0</v>
      </c>
      <c r="BL398" s="18" t="s">
        <v>164</v>
      </c>
      <c r="BM398" s="197" t="s">
        <v>494</v>
      </c>
    </row>
    <row r="399" spans="2:65" s="1" customFormat="1" ht="11.25">
      <c r="B399" s="35"/>
      <c r="C399" s="36"/>
      <c r="D399" s="199" t="s">
        <v>166</v>
      </c>
      <c r="E399" s="36"/>
      <c r="F399" s="200" t="s">
        <v>495</v>
      </c>
      <c r="G399" s="36"/>
      <c r="H399" s="36"/>
      <c r="I399" s="115"/>
      <c r="J399" s="36"/>
      <c r="K399" s="36"/>
      <c r="L399" s="39"/>
      <c r="M399" s="201"/>
      <c r="N399" s="64"/>
      <c r="O399" s="64"/>
      <c r="P399" s="64"/>
      <c r="Q399" s="64"/>
      <c r="R399" s="64"/>
      <c r="S399" s="64"/>
      <c r="T399" s="65"/>
      <c r="AT399" s="18" t="s">
        <v>166</v>
      </c>
      <c r="AU399" s="18" t="s">
        <v>84</v>
      </c>
    </row>
    <row r="400" spans="2:65" s="12" customFormat="1" ht="11.25">
      <c r="B400" s="202"/>
      <c r="C400" s="203"/>
      <c r="D400" s="199" t="s">
        <v>184</v>
      </c>
      <c r="E400" s="204" t="s">
        <v>20</v>
      </c>
      <c r="F400" s="205" t="s">
        <v>263</v>
      </c>
      <c r="G400" s="203"/>
      <c r="H400" s="204" t="s">
        <v>20</v>
      </c>
      <c r="I400" s="206"/>
      <c r="J400" s="203"/>
      <c r="K400" s="203"/>
      <c r="L400" s="207"/>
      <c r="M400" s="208"/>
      <c r="N400" s="209"/>
      <c r="O400" s="209"/>
      <c r="P400" s="209"/>
      <c r="Q400" s="209"/>
      <c r="R400" s="209"/>
      <c r="S400" s="209"/>
      <c r="T400" s="210"/>
      <c r="AT400" s="211" t="s">
        <v>184</v>
      </c>
      <c r="AU400" s="211" t="s">
        <v>84</v>
      </c>
      <c r="AV400" s="12" t="s">
        <v>22</v>
      </c>
      <c r="AW400" s="12" t="s">
        <v>35</v>
      </c>
      <c r="AX400" s="12" t="s">
        <v>74</v>
      </c>
      <c r="AY400" s="211" t="s">
        <v>159</v>
      </c>
    </row>
    <row r="401" spans="2:65" s="13" customFormat="1" ht="11.25">
      <c r="B401" s="212"/>
      <c r="C401" s="213"/>
      <c r="D401" s="199" t="s">
        <v>184</v>
      </c>
      <c r="E401" s="214" t="s">
        <v>20</v>
      </c>
      <c r="F401" s="215" t="s">
        <v>496</v>
      </c>
      <c r="G401" s="213"/>
      <c r="H401" s="216">
        <v>94</v>
      </c>
      <c r="I401" s="217"/>
      <c r="J401" s="213"/>
      <c r="K401" s="213"/>
      <c r="L401" s="218"/>
      <c r="M401" s="219"/>
      <c r="N401" s="220"/>
      <c r="O401" s="220"/>
      <c r="P401" s="220"/>
      <c r="Q401" s="220"/>
      <c r="R401" s="220"/>
      <c r="S401" s="220"/>
      <c r="T401" s="221"/>
      <c r="AT401" s="222" t="s">
        <v>184</v>
      </c>
      <c r="AU401" s="222" t="s">
        <v>84</v>
      </c>
      <c r="AV401" s="13" t="s">
        <v>84</v>
      </c>
      <c r="AW401" s="13" t="s">
        <v>35</v>
      </c>
      <c r="AX401" s="13" t="s">
        <v>74</v>
      </c>
      <c r="AY401" s="222" t="s">
        <v>159</v>
      </c>
    </row>
    <row r="402" spans="2:65" s="13" customFormat="1" ht="11.25">
      <c r="B402" s="212"/>
      <c r="C402" s="213"/>
      <c r="D402" s="199" t="s">
        <v>184</v>
      </c>
      <c r="E402" s="214" t="s">
        <v>20</v>
      </c>
      <c r="F402" s="215" t="s">
        <v>271</v>
      </c>
      <c r="G402" s="213"/>
      <c r="H402" s="216">
        <v>80</v>
      </c>
      <c r="I402" s="217"/>
      <c r="J402" s="213"/>
      <c r="K402" s="213"/>
      <c r="L402" s="218"/>
      <c r="M402" s="219"/>
      <c r="N402" s="220"/>
      <c r="O402" s="220"/>
      <c r="P402" s="220"/>
      <c r="Q402" s="220"/>
      <c r="R402" s="220"/>
      <c r="S402" s="220"/>
      <c r="T402" s="221"/>
      <c r="AT402" s="222" t="s">
        <v>184</v>
      </c>
      <c r="AU402" s="222" t="s">
        <v>84</v>
      </c>
      <c r="AV402" s="13" t="s">
        <v>84</v>
      </c>
      <c r="AW402" s="13" t="s">
        <v>35</v>
      </c>
      <c r="AX402" s="13" t="s">
        <v>74</v>
      </c>
      <c r="AY402" s="222" t="s">
        <v>159</v>
      </c>
    </row>
    <row r="403" spans="2:65" s="14" customFormat="1" ht="11.25">
      <c r="B403" s="223"/>
      <c r="C403" s="224"/>
      <c r="D403" s="199" t="s">
        <v>184</v>
      </c>
      <c r="E403" s="225" t="s">
        <v>20</v>
      </c>
      <c r="F403" s="226" t="s">
        <v>223</v>
      </c>
      <c r="G403" s="224"/>
      <c r="H403" s="227">
        <v>174</v>
      </c>
      <c r="I403" s="228"/>
      <c r="J403" s="224"/>
      <c r="K403" s="224"/>
      <c r="L403" s="229"/>
      <c r="M403" s="230"/>
      <c r="N403" s="231"/>
      <c r="O403" s="231"/>
      <c r="P403" s="231"/>
      <c r="Q403" s="231"/>
      <c r="R403" s="231"/>
      <c r="S403" s="231"/>
      <c r="T403" s="232"/>
      <c r="AT403" s="233" t="s">
        <v>184</v>
      </c>
      <c r="AU403" s="233" t="s">
        <v>84</v>
      </c>
      <c r="AV403" s="14" t="s">
        <v>164</v>
      </c>
      <c r="AW403" s="14" t="s">
        <v>35</v>
      </c>
      <c r="AX403" s="14" t="s">
        <v>22</v>
      </c>
      <c r="AY403" s="233" t="s">
        <v>159</v>
      </c>
    </row>
    <row r="404" spans="2:65" s="1" customFormat="1" ht="16.5" customHeight="1">
      <c r="B404" s="35"/>
      <c r="C404" s="186" t="s">
        <v>497</v>
      </c>
      <c r="D404" s="186" t="s">
        <v>162</v>
      </c>
      <c r="E404" s="187" t="s">
        <v>498</v>
      </c>
      <c r="F404" s="188" t="s">
        <v>499</v>
      </c>
      <c r="G404" s="189" t="s">
        <v>464</v>
      </c>
      <c r="H404" s="190">
        <v>174</v>
      </c>
      <c r="I404" s="191"/>
      <c r="J404" s="192">
        <f>ROUND(I404*H404,2)</f>
        <v>0</v>
      </c>
      <c r="K404" s="188" t="s">
        <v>194</v>
      </c>
      <c r="L404" s="39"/>
      <c r="M404" s="193" t="s">
        <v>20</v>
      </c>
      <c r="N404" s="194" t="s">
        <v>45</v>
      </c>
      <c r="O404" s="64"/>
      <c r="P404" s="195">
        <f>O404*H404</f>
        <v>0</v>
      </c>
      <c r="Q404" s="195">
        <v>0</v>
      </c>
      <c r="R404" s="195">
        <f>Q404*H404</f>
        <v>0</v>
      </c>
      <c r="S404" s="195">
        <v>0</v>
      </c>
      <c r="T404" s="196">
        <f>S404*H404</f>
        <v>0</v>
      </c>
      <c r="AR404" s="197" t="s">
        <v>164</v>
      </c>
      <c r="AT404" s="197" t="s">
        <v>162</v>
      </c>
      <c r="AU404" s="197" t="s">
        <v>84</v>
      </c>
      <c r="AY404" s="18" t="s">
        <v>159</v>
      </c>
      <c r="BE404" s="198">
        <f>IF(N404="základní",J404,0)</f>
        <v>0</v>
      </c>
      <c r="BF404" s="198">
        <f>IF(N404="snížená",J404,0)</f>
        <v>0</v>
      </c>
      <c r="BG404" s="198">
        <f>IF(N404="zákl. přenesená",J404,0)</f>
        <v>0</v>
      </c>
      <c r="BH404" s="198">
        <f>IF(N404="sníž. přenesená",J404,0)</f>
        <v>0</v>
      </c>
      <c r="BI404" s="198">
        <f>IF(N404="nulová",J404,0)</f>
        <v>0</v>
      </c>
      <c r="BJ404" s="18" t="s">
        <v>22</v>
      </c>
      <c r="BK404" s="198">
        <f>ROUND(I404*H404,2)</f>
        <v>0</v>
      </c>
      <c r="BL404" s="18" t="s">
        <v>164</v>
      </c>
      <c r="BM404" s="197" t="s">
        <v>500</v>
      </c>
    </row>
    <row r="405" spans="2:65" s="1" customFormat="1" ht="19.5">
      <c r="B405" s="35"/>
      <c r="C405" s="36"/>
      <c r="D405" s="199" t="s">
        <v>166</v>
      </c>
      <c r="E405" s="36"/>
      <c r="F405" s="200" t="s">
        <v>501</v>
      </c>
      <c r="G405" s="36"/>
      <c r="H405" s="36"/>
      <c r="I405" s="115"/>
      <c r="J405" s="36"/>
      <c r="K405" s="36"/>
      <c r="L405" s="39"/>
      <c r="M405" s="201"/>
      <c r="N405" s="64"/>
      <c r="O405" s="64"/>
      <c r="P405" s="64"/>
      <c r="Q405" s="64"/>
      <c r="R405" s="64"/>
      <c r="S405" s="64"/>
      <c r="T405" s="65"/>
      <c r="AT405" s="18" t="s">
        <v>166</v>
      </c>
      <c r="AU405" s="18" t="s">
        <v>84</v>
      </c>
    </row>
    <row r="406" spans="2:65" s="1" customFormat="1" ht="16.5" customHeight="1">
      <c r="B406" s="35"/>
      <c r="C406" s="186" t="s">
        <v>502</v>
      </c>
      <c r="D406" s="186" t="s">
        <v>162</v>
      </c>
      <c r="E406" s="187" t="s">
        <v>503</v>
      </c>
      <c r="F406" s="188" t="s">
        <v>504</v>
      </c>
      <c r="G406" s="189" t="s">
        <v>464</v>
      </c>
      <c r="H406" s="190">
        <v>24871.35</v>
      </c>
      <c r="I406" s="191"/>
      <c r="J406" s="192">
        <f>ROUND(I406*H406,2)</f>
        <v>0</v>
      </c>
      <c r="K406" s="188" t="s">
        <v>194</v>
      </c>
      <c r="L406" s="39"/>
      <c r="M406" s="193" t="s">
        <v>20</v>
      </c>
      <c r="N406" s="194" t="s">
        <v>45</v>
      </c>
      <c r="O406" s="64"/>
      <c r="P406" s="195">
        <f>O406*H406</f>
        <v>0</v>
      </c>
      <c r="Q406" s="195">
        <v>6.2199999999999998E-3</v>
      </c>
      <c r="R406" s="195">
        <f>Q406*H406</f>
        <v>154.69979699999999</v>
      </c>
      <c r="S406" s="195">
        <v>0</v>
      </c>
      <c r="T406" s="196">
        <f>S406*H406</f>
        <v>0</v>
      </c>
      <c r="AR406" s="197" t="s">
        <v>164</v>
      </c>
      <c r="AT406" s="197" t="s">
        <v>162</v>
      </c>
      <c r="AU406" s="197" t="s">
        <v>84</v>
      </c>
      <c r="AY406" s="18" t="s">
        <v>159</v>
      </c>
      <c r="BE406" s="198">
        <f>IF(N406="základní",J406,0)</f>
        <v>0</v>
      </c>
      <c r="BF406" s="198">
        <f>IF(N406="snížená",J406,0)</f>
        <v>0</v>
      </c>
      <c r="BG406" s="198">
        <f>IF(N406="zákl. přenesená",J406,0)</f>
        <v>0</v>
      </c>
      <c r="BH406" s="198">
        <f>IF(N406="sníž. přenesená",J406,0)</f>
        <v>0</v>
      </c>
      <c r="BI406" s="198">
        <f>IF(N406="nulová",J406,0)</f>
        <v>0</v>
      </c>
      <c r="BJ406" s="18" t="s">
        <v>22</v>
      </c>
      <c r="BK406" s="198">
        <f>ROUND(I406*H406,2)</f>
        <v>0</v>
      </c>
      <c r="BL406" s="18" t="s">
        <v>164</v>
      </c>
      <c r="BM406" s="197" t="s">
        <v>505</v>
      </c>
    </row>
    <row r="407" spans="2:65" s="1" customFormat="1" ht="11.25">
      <c r="B407" s="35"/>
      <c r="C407" s="36"/>
      <c r="D407" s="199" t="s">
        <v>166</v>
      </c>
      <c r="E407" s="36"/>
      <c r="F407" s="200" t="s">
        <v>506</v>
      </c>
      <c r="G407" s="36"/>
      <c r="H407" s="36"/>
      <c r="I407" s="115"/>
      <c r="J407" s="36"/>
      <c r="K407" s="36"/>
      <c r="L407" s="39"/>
      <c r="M407" s="201"/>
      <c r="N407" s="64"/>
      <c r="O407" s="64"/>
      <c r="P407" s="64"/>
      <c r="Q407" s="64"/>
      <c r="R407" s="64"/>
      <c r="S407" s="64"/>
      <c r="T407" s="65"/>
      <c r="AT407" s="18" t="s">
        <v>166</v>
      </c>
      <c r="AU407" s="18" t="s">
        <v>84</v>
      </c>
    </row>
    <row r="408" spans="2:65" s="12" customFormat="1" ht="11.25">
      <c r="B408" s="202"/>
      <c r="C408" s="203"/>
      <c r="D408" s="199" t="s">
        <v>184</v>
      </c>
      <c r="E408" s="204" t="s">
        <v>20</v>
      </c>
      <c r="F408" s="205" t="s">
        <v>263</v>
      </c>
      <c r="G408" s="203"/>
      <c r="H408" s="204" t="s">
        <v>20</v>
      </c>
      <c r="I408" s="206"/>
      <c r="J408" s="203"/>
      <c r="K408" s="203"/>
      <c r="L408" s="207"/>
      <c r="M408" s="208"/>
      <c r="N408" s="209"/>
      <c r="O408" s="209"/>
      <c r="P408" s="209"/>
      <c r="Q408" s="209"/>
      <c r="R408" s="209"/>
      <c r="S408" s="209"/>
      <c r="T408" s="210"/>
      <c r="AT408" s="211" t="s">
        <v>184</v>
      </c>
      <c r="AU408" s="211" t="s">
        <v>84</v>
      </c>
      <c r="AV408" s="12" t="s">
        <v>22</v>
      </c>
      <c r="AW408" s="12" t="s">
        <v>35</v>
      </c>
      <c r="AX408" s="12" t="s">
        <v>74</v>
      </c>
      <c r="AY408" s="211" t="s">
        <v>159</v>
      </c>
    </row>
    <row r="409" spans="2:65" s="13" customFormat="1" ht="11.25">
      <c r="B409" s="212"/>
      <c r="C409" s="213"/>
      <c r="D409" s="199" t="s">
        <v>184</v>
      </c>
      <c r="E409" s="214" t="s">
        <v>20</v>
      </c>
      <c r="F409" s="215" t="s">
        <v>507</v>
      </c>
      <c r="G409" s="213"/>
      <c r="H409" s="216">
        <v>1434</v>
      </c>
      <c r="I409" s="217"/>
      <c r="J409" s="213"/>
      <c r="K409" s="213"/>
      <c r="L409" s="218"/>
      <c r="M409" s="219"/>
      <c r="N409" s="220"/>
      <c r="O409" s="220"/>
      <c r="P409" s="220"/>
      <c r="Q409" s="220"/>
      <c r="R409" s="220"/>
      <c r="S409" s="220"/>
      <c r="T409" s="221"/>
      <c r="AT409" s="222" t="s">
        <v>184</v>
      </c>
      <c r="AU409" s="222" t="s">
        <v>84</v>
      </c>
      <c r="AV409" s="13" t="s">
        <v>84</v>
      </c>
      <c r="AW409" s="13" t="s">
        <v>35</v>
      </c>
      <c r="AX409" s="13" t="s">
        <v>74</v>
      </c>
      <c r="AY409" s="222" t="s">
        <v>159</v>
      </c>
    </row>
    <row r="410" spans="2:65" s="13" customFormat="1" ht="11.25">
      <c r="B410" s="212"/>
      <c r="C410" s="213"/>
      <c r="D410" s="199" t="s">
        <v>184</v>
      </c>
      <c r="E410" s="214" t="s">
        <v>20</v>
      </c>
      <c r="F410" s="215" t="s">
        <v>508</v>
      </c>
      <c r="G410" s="213"/>
      <c r="H410" s="216">
        <v>1862</v>
      </c>
      <c r="I410" s="217"/>
      <c r="J410" s="213"/>
      <c r="K410" s="213"/>
      <c r="L410" s="218"/>
      <c r="M410" s="219"/>
      <c r="N410" s="220"/>
      <c r="O410" s="220"/>
      <c r="P410" s="220"/>
      <c r="Q410" s="220"/>
      <c r="R410" s="220"/>
      <c r="S410" s="220"/>
      <c r="T410" s="221"/>
      <c r="AT410" s="222" t="s">
        <v>184</v>
      </c>
      <c r="AU410" s="222" t="s">
        <v>84</v>
      </c>
      <c r="AV410" s="13" t="s">
        <v>84</v>
      </c>
      <c r="AW410" s="13" t="s">
        <v>35</v>
      </c>
      <c r="AX410" s="13" t="s">
        <v>74</v>
      </c>
      <c r="AY410" s="222" t="s">
        <v>159</v>
      </c>
    </row>
    <row r="411" spans="2:65" s="13" customFormat="1" ht="11.25">
      <c r="B411" s="212"/>
      <c r="C411" s="213"/>
      <c r="D411" s="199" t="s">
        <v>184</v>
      </c>
      <c r="E411" s="214" t="s">
        <v>20</v>
      </c>
      <c r="F411" s="215" t="s">
        <v>509</v>
      </c>
      <c r="G411" s="213"/>
      <c r="H411" s="216">
        <v>921.25</v>
      </c>
      <c r="I411" s="217"/>
      <c r="J411" s="213"/>
      <c r="K411" s="213"/>
      <c r="L411" s="218"/>
      <c r="M411" s="219"/>
      <c r="N411" s="220"/>
      <c r="O411" s="220"/>
      <c r="P411" s="220"/>
      <c r="Q411" s="220"/>
      <c r="R411" s="220"/>
      <c r="S411" s="220"/>
      <c r="T411" s="221"/>
      <c r="AT411" s="222" t="s">
        <v>184</v>
      </c>
      <c r="AU411" s="222" t="s">
        <v>84</v>
      </c>
      <c r="AV411" s="13" t="s">
        <v>84</v>
      </c>
      <c r="AW411" s="13" t="s">
        <v>35</v>
      </c>
      <c r="AX411" s="13" t="s">
        <v>74</v>
      </c>
      <c r="AY411" s="222" t="s">
        <v>159</v>
      </c>
    </row>
    <row r="412" spans="2:65" s="13" customFormat="1" ht="11.25">
      <c r="B412" s="212"/>
      <c r="C412" s="213"/>
      <c r="D412" s="199" t="s">
        <v>184</v>
      </c>
      <c r="E412" s="214" t="s">
        <v>20</v>
      </c>
      <c r="F412" s="215" t="s">
        <v>510</v>
      </c>
      <c r="G412" s="213"/>
      <c r="H412" s="216">
        <v>55.2</v>
      </c>
      <c r="I412" s="217"/>
      <c r="J412" s="213"/>
      <c r="K412" s="213"/>
      <c r="L412" s="218"/>
      <c r="M412" s="219"/>
      <c r="N412" s="220"/>
      <c r="O412" s="220"/>
      <c r="P412" s="220"/>
      <c r="Q412" s="220"/>
      <c r="R412" s="220"/>
      <c r="S412" s="220"/>
      <c r="T412" s="221"/>
      <c r="AT412" s="222" t="s">
        <v>184</v>
      </c>
      <c r="AU412" s="222" t="s">
        <v>84</v>
      </c>
      <c r="AV412" s="13" t="s">
        <v>84</v>
      </c>
      <c r="AW412" s="13" t="s">
        <v>35</v>
      </c>
      <c r="AX412" s="13" t="s">
        <v>74</v>
      </c>
      <c r="AY412" s="222" t="s">
        <v>159</v>
      </c>
    </row>
    <row r="413" spans="2:65" s="13" customFormat="1" ht="11.25">
      <c r="B413" s="212"/>
      <c r="C413" s="213"/>
      <c r="D413" s="199" t="s">
        <v>184</v>
      </c>
      <c r="E413" s="214" t="s">
        <v>20</v>
      </c>
      <c r="F413" s="215" t="s">
        <v>270</v>
      </c>
      <c r="G413" s="213"/>
      <c r="H413" s="216">
        <v>175</v>
      </c>
      <c r="I413" s="217"/>
      <c r="J413" s="213"/>
      <c r="K413" s="213"/>
      <c r="L413" s="218"/>
      <c r="M413" s="219"/>
      <c r="N413" s="220"/>
      <c r="O413" s="220"/>
      <c r="P413" s="220"/>
      <c r="Q413" s="220"/>
      <c r="R413" s="220"/>
      <c r="S413" s="220"/>
      <c r="T413" s="221"/>
      <c r="AT413" s="222" t="s">
        <v>184</v>
      </c>
      <c r="AU413" s="222" t="s">
        <v>84</v>
      </c>
      <c r="AV413" s="13" t="s">
        <v>84</v>
      </c>
      <c r="AW413" s="13" t="s">
        <v>35</v>
      </c>
      <c r="AX413" s="13" t="s">
        <v>74</v>
      </c>
      <c r="AY413" s="222" t="s">
        <v>159</v>
      </c>
    </row>
    <row r="414" spans="2:65" s="12" customFormat="1" ht="11.25">
      <c r="B414" s="202"/>
      <c r="C414" s="203"/>
      <c r="D414" s="199" t="s">
        <v>184</v>
      </c>
      <c r="E414" s="204" t="s">
        <v>20</v>
      </c>
      <c r="F414" s="205" t="s">
        <v>278</v>
      </c>
      <c r="G414" s="203"/>
      <c r="H414" s="204" t="s">
        <v>20</v>
      </c>
      <c r="I414" s="206"/>
      <c r="J414" s="203"/>
      <c r="K414" s="203"/>
      <c r="L414" s="207"/>
      <c r="M414" s="208"/>
      <c r="N414" s="209"/>
      <c r="O414" s="209"/>
      <c r="P414" s="209"/>
      <c r="Q414" s="209"/>
      <c r="R414" s="209"/>
      <c r="S414" s="209"/>
      <c r="T414" s="210"/>
      <c r="AT414" s="211" t="s">
        <v>184</v>
      </c>
      <c r="AU414" s="211" t="s">
        <v>84</v>
      </c>
      <c r="AV414" s="12" t="s">
        <v>22</v>
      </c>
      <c r="AW414" s="12" t="s">
        <v>35</v>
      </c>
      <c r="AX414" s="12" t="s">
        <v>74</v>
      </c>
      <c r="AY414" s="211" t="s">
        <v>159</v>
      </c>
    </row>
    <row r="415" spans="2:65" s="13" customFormat="1" ht="11.25">
      <c r="B415" s="212"/>
      <c r="C415" s="213"/>
      <c r="D415" s="199" t="s">
        <v>184</v>
      </c>
      <c r="E415" s="214" t="s">
        <v>20</v>
      </c>
      <c r="F415" s="215" t="s">
        <v>511</v>
      </c>
      <c r="G415" s="213"/>
      <c r="H415" s="216">
        <v>384</v>
      </c>
      <c r="I415" s="217"/>
      <c r="J415" s="213"/>
      <c r="K415" s="213"/>
      <c r="L415" s="218"/>
      <c r="M415" s="219"/>
      <c r="N415" s="220"/>
      <c r="O415" s="220"/>
      <c r="P415" s="220"/>
      <c r="Q415" s="220"/>
      <c r="R415" s="220"/>
      <c r="S415" s="220"/>
      <c r="T415" s="221"/>
      <c r="AT415" s="222" t="s">
        <v>184</v>
      </c>
      <c r="AU415" s="222" t="s">
        <v>84</v>
      </c>
      <c r="AV415" s="13" t="s">
        <v>84</v>
      </c>
      <c r="AW415" s="13" t="s">
        <v>35</v>
      </c>
      <c r="AX415" s="13" t="s">
        <v>74</v>
      </c>
      <c r="AY415" s="222" t="s">
        <v>159</v>
      </c>
    </row>
    <row r="416" spans="2:65" s="13" customFormat="1" ht="11.25">
      <c r="B416" s="212"/>
      <c r="C416" s="213"/>
      <c r="D416" s="199" t="s">
        <v>184</v>
      </c>
      <c r="E416" s="214" t="s">
        <v>20</v>
      </c>
      <c r="F416" s="215" t="s">
        <v>512</v>
      </c>
      <c r="G416" s="213"/>
      <c r="H416" s="216">
        <v>104</v>
      </c>
      <c r="I416" s="217"/>
      <c r="J416" s="213"/>
      <c r="K416" s="213"/>
      <c r="L416" s="218"/>
      <c r="M416" s="219"/>
      <c r="N416" s="220"/>
      <c r="O416" s="220"/>
      <c r="P416" s="220"/>
      <c r="Q416" s="220"/>
      <c r="R416" s="220"/>
      <c r="S416" s="220"/>
      <c r="T416" s="221"/>
      <c r="AT416" s="222" t="s">
        <v>184</v>
      </c>
      <c r="AU416" s="222" t="s">
        <v>84</v>
      </c>
      <c r="AV416" s="13" t="s">
        <v>84</v>
      </c>
      <c r="AW416" s="13" t="s">
        <v>35</v>
      </c>
      <c r="AX416" s="13" t="s">
        <v>74</v>
      </c>
      <c r="AY416" s="222" t="s">
        <v>159</v>
      </c>
    </row>
    <row r="417" spans="2:51" s="13" customFormat="1" ht="11.25">
      <c r="B417" s="212"/>
      <c r="C417" s="213"/>
      <c r="D417" s="199" t="s">
        <v>184</v>
      </c>
      <c r="E417" s="214" t="s">
        <v>20</v>
      </c>
      <c r="F417" s="215" t="s">
        <v>513</v>
      </c>
      <c r="G417" s="213"/>
      <c r="H417" s="216">
        <v>950</v>
      </c>
      <c r="I417" s="217"/>
      <c r="J417" s="213"/>
      <c r="K417" s="213"/>
      <c r="L417" s="218"/>
      <c r="M417" s="219"/>
      <c r="N417" s="220"/>
      <c r="O417" s="220"/>
      <c r="P417" s="220"/>
      <c r="Q417" s="220"/>
      <c r="R417" s="220"/>
      <c r="S417" s="220"/>
      <c r="T417" s="221"/>
      <c r="AT417" s="222" t="s">
        <v>184</v>
      </c>
      <c r="AU417" s="222" t="s">
        <v>84</v>
      </c>
      <c r="AV417" s="13" t="s">
        <v>84</v>
      </c>
      <c r="AW417" s="13" t="s">
        <v>35</v>
      </c>
      <c r="AX417" s="13" t="s">
        <v>74</v>
      </c>
      <c r="AY417" s="222" t="s">
        <v>159</v>
      </c>
    </row>
    <row r="418" spans="2:51" s="13" customFormat="1" ht="11.25">
      <c r="B418" s="212"/>
      <c r="C418" s="213"/>
      <c r="D418" s="199" t="s">
        <v>184</v>
      </c>
      <c r="E418" s="214" t="s">
        <v>20</v>
      </c>
      <c r="F418" s="215" t="s">
        <v>514</v>
      </c>
      <c r="G418" s="213"/>
      <c r="H418" s="216">
        <v>1534</v>
      </c>
      <c r="I418" s="217"/>
      <c r="J418" s="213"/>
      <c r="K418" s="213"/>
      <c r="L418" s="218"/>
      <c r="M418" s="219"/>
      <c r="N418" s="220"/>
      <c r="O418" s="220"/>
      <c r="P418" s="220"/>
      <c r="Q418" s="220"/>
      <c r="R418" s="220"/>
      <c r="S418" s="220"/>
      <c r="T418" s="221"/>
      <c r="AT418" s="222" t="s">
        <v>184</v>
      </c>
      <c r="AU418" s="222" t="s">
        <v>84</v>
      </c>
      <c r="AV418" s="13" t="s">
        <v>84</v>
      </c>
      <c r="AW418" s="13" t="s">
        <v>35</v>
      </c>
      <c r="AX418" s="13" t="s">
        <v>74</v>
      </c>
      <c r="AY418" s="222" t="s">
        <v>159</v>
      </c>
    </row>
    <row r="419" spans="2:51" s="13" customFormat="1" ht="11.25">
      <c r="B419" s="212"/>
      <c r="C419" s="213"/>
      <c r="D419" s="199" t="s">
        <v>184</v>
      </c>
      <c r="E419" s="214" t="s">
        <v>20</v>
      </c>
      <c r="F419" s="215" t="s">
        <v>285</v>
      </c>
      <c r="G419" s="213"/>
      <c r="H419" s="216">
        <v>160</v>
      </c>
      <c r="I419" s="217"/>
      <c r="J419" s="213"/>
      <c r="K419" s="213"/>
      <c r="L419" s="218"/>
      <c r="M419" s="219"/>
      <c r="N419" s="220"/>
      <c r="O419" s="220"/>
      <c r="P419" s="220"/>
      <c r="Q419" s="220"/>
      <c r="R419" s="220"/>
      <c r="S419" s="220"/>
      <c r="T419" s="221"/>
      <c r="AT419" s="222" t="s">
        <v>184</v>
      </c>
      <c r="AU419" s="222" t="s">
        <v>84</v>
      </c>
      <c r="AV419" s="13" t="s">
        <v>84</v>
      </c>
      <c r="AW419" s="13" t="s">
        <v>35</v>
      </c>
      <c r="AX419" s="13" t="s">
        <v>74</v>
      </c>
      <c r="AY419" s="222" t="s">
        <v>159</v>
      </c>
    </row>
    <row r="420" spans="2:51" s="12" customFormat="1" ht="11.25">
      <c r="B420" s="202"/>
      <c r="C420" s="203"/>
      <c r="D420" s="199" t="s">
        <v>184</v>
      </c>
      <c r="E420" s="204" t="s">
        <v>20</v>
      </c>
      <c r="F420" s="205" t="s">
        <v>292</v>
      </c>
      <c r="G420" s="203"/>
      <c r="H420" s="204" t="s">
        <v>20</v>
      </c>
      <c r="I420" s="206"/>
      <c r="J420" s="203"/>
      <c r="K420" s="203"/>
      <c r="L420" s="207"/>
      <c r="M420" s="208"/>
      <c r="N420" s="209"/>
      <c r="O420" s="209"/>
      <c r="P420" s="209"/>
      <c r="Q420" s="209"/>
      <c r="R420" s="209"/>
      <c r="S420" s="209"/>
      <c r="T420" s="210"/>
      <c r="AT420" s="211" t="s">
        <v>184</v>
      </c>
      <c r="AU420" s="211" t="s">
        <v>84</v>
      </c>
      <c r="AV420" s="12" t="s">
        <v>22</v>
      </c>
      <c r="AW420" s="12" t="s">
        <v>35</v>
      </c>
      <c r="AX420" s="12" t="s">
        <v>74</v>
      </c>
      <c r="AY420" s="211" t="s">
        <v>159</v>
      </c>
    </row>
    <row r="421" spans="2:51" s="13" customFormat="1" ht="11.25">
      <c r="B421" s="212"/>
      <c r="C421" s="213"/>
      <c r="D421" s="199" t="s">
        <v>184</v>
      </c>
      <c r="E421" s="214" t="s">
        <v>20</v>
      </c>
      <c r="F421" s="215" t="s">
        <v>515</v>
      </c>
      <c r="G421" s="213"/>
      <c r="H421" s="216">
        <v>90</v>
      </c>
      <c r="I421" s="217"/>
      <c r="J421" s="213"/>
      <c r="K421" s="213"/>
      <c r="L421" s="218"/>
      <c r="M421" s="219"/>
      <c r="N421" s="220"/>
      <c r="O421" s="220"/>
      <c r="P421" s="220"/>
      <c r="Q421" s="220"/>
      <c r="R421" s="220"/>
      <c r="S421" s="220"/>
      <c r="T421" s="221"/>
      <c r="AT421" s="222" t="s">
        <v>184</v>
      </c>
      <c r="AU421" s="222" t="s">
        <v>84</v>
      </c>
      <c r="AV421" s="13" t="s">
        <v>84</v>
      </c>
      <c r="AW421" s="13" t="s">
        <v>35</v>
      </c>
      <c r="AX421" s="13" t="s">
        <v>74</v>
      </c>
      <c r="AY421" s="222" t="s">
        <v>159</v>
      </c>
    </row>
    <row r="422" spans="2:51" s="13" customFormat="1" ht="11.25">
      <c r="B422" s="212"/>
      <c r="C422" s="213"/>
      <c r="D422" s="199" t="s">
        <v>184</v>
      </c>
      <c r="E422" s="214" t="s">
        <v>20</v>
      </c>
      <c r="F422" s="215" t="s">
        <v>516</v>
      </c>
      <c r="G422" s="213"/>
      <c r="H422" s="216">
        <v>590.95000000000005</v>
      </c>
      <c r="I422" s="217"/>
      <c r="J422" s="213"/>
      <c r="K422" s="213"/>
      <c r="L422" s="218"/>
      <c r="M422" s="219"/>
      <c r="N422" s="220"/>
      <c r="O422" s="220"/>
      <c r="P422" s="220"/>
      <c r="Q422" s="220"/>
      <c r="R422" s="220"/>
      <c r="S422" s="220"/>
      <c r="T422" s="221"/>
      <c r="AT422" s="222" t="s">
        <v>184</v>
      </c>
      <c r="AU422" s="222" t="s">
        <v>84</v>
      </c>
      <c r="AV422" s="13" t="s">
        <v>84</v>
      </c>
      <c r="AW422" s="13" t="s">
        <v>35</v>
      </c>
      <c r="AX422" s="13" t="s">
        <v>74</v>
      </c>
      <c r="AY422" s="222" t="s">
        <v>159</v>
      </c>
    </row>
    <row r="423" spans="2:51" s="13" customFormat="1" ht="11.25">
      <c r="B423" s="212"/>
      <c r="C423" s="213"/>
      <c r="D423" s="199" t="s">
        <v>184</v>
      </c>
      <c r="E423" s="214" t="s">
        <v>20</v>
      </c>
      <c r="F423" s="215" t="s">
        <v>296</v>
      </c>
      <c r="G423" s="213"/>
      <c r="H423" s="216">
        <v>50</v>
      </c>
      <c r="I423" s="217"/>
      <c r="J423" s="213"/>
      <c r="K423" s="213"/>
      <c r="L423" s="218"/>
      <c r="M423" s="219"/>
      <c r="N423" s="220"/>
      <c r="O423" s="220"/>
      <c r="P423" s="220"/>
      <c r="Q423" s="220"/>
      <c r="R423" s="220"/>
      <c r="S423" s="220"/>
      <c r="T423" s="221"/>
      <c r="AT423" s="222" t="s">
        <v>184</v>
      </c>
      <c r="AU423" s="222" t="s">
        <v>84</v>
      </c>
      <c r="AV423" s="13" t="s">
        <v>84</v>
      </c>
      <c r="AW423" s="13" t="s">
        <v>35</v>
      </c>
      <c r="AX423" s="13" t="s">
        <v>74</v>
      </c>
      <c r="AY423" s="222" t="s">
        <v>159</v>
      </c>
    </row>
    <row r="424" spans="2:51" s="13" customFormat="1" ht="11.25">
      <c r="B424" s="212"/>
      <c r="C424" s="213"/>
      <c r="D424" s="199" t="s">
        <v>184</v>
      </c>
      <c r="E424" s="214" t="s">
        <v>20</v>
      </c>
      <c r="F424" s="215" t="s">
        <v>297</v>
      </c>
      <c r="G424" s="213"/>
      <c r="H424" s="216">
        <v>20</v>
      </c>
      <c r="I424" s="217"/>
      <c r="J424" s="213"/>
      <c r="K424" s="213"/>
      <c r="L424" s="218"/>
      <c r="M424" s="219"/>
      <c r="N424" s="220"/>
      <c r="O424" s="220"/>
      <c r="P424" s="220"/>
      <c r="Q424" s="220"/>
      <c r="R424" s="220"/>
      <c r="S424" s="220"/>
      <c r="T424" s="221"/>
      <c r="AT424" s="222" t="s">
        <v>184</v>
      </c>
      <c r="AU424" s="222" t="s">
        <v>84</v>
      </c>
      <c r="AV424" s="13" t="s">
        <v>84</v>
      </c>
      <c r="AW424" s="13" t="s">
        <v>35</v>
      </c>
      <c r="AX424" s="13" t="s">
        <v>74</v>
      </c>
      <c r="AY424" s="222" t="s">
        <v>159</v>
      </c>
    </row>
    <row r="425" spans="2:51" s="12" customFormat="1" ht="11.25">
      <c r="B425" s="202"/>
      <c r="C425" s="203"/>
      <c r="D425" s="199" t="s">
        <v>184</v>
      </c>
      <c r="E425" s="204" t="s">
        <v>20</v>
      </c>
      <c r="F425" s="205" t="s">
        <v>303</v>
      </c>
      <c r="G425" s="203"/>
      <c r="H425" s="204" t="s">
        <v>20</v>
      </c>
      <c r="I425" s="206"/>
      <c r="J425" s="203"/>
      <c r="K425" s="203"/>
      <c r="L425" s="207"/>
      <c r="M425" s="208"/>
      <c r="N425" s="209"/>
      <c r="O425" s="209"/>
      <c r="P425" s="209"/>
      <c r="Q425" s="209"/>
      <c r="R425" s="209"/>
      <c r="S425" s="209"/>
      <c r="T425" s="210"/>
      <c r="AT425" s="211" t="s">
        <v>184</v>
      </c>
      <c r="AU425" s="211" t="s">
        <v>84</v>
      </c>
      <c r="AV425" s="12" t="s">
        <v>22</v>
      </c>
      <c r="AW425" s="12" t="s">
        <v>35</v>
      </c>
      <c r="AX425" s="12" t="s">
        <v>74</v>
      </c>
      <c r="AY425" s="211" t="s">
        <v>159</v>
      </c>
    </row>
    <row r="426" spans="2:51" s="13" customFormat="1" ht="11.25">
      <c r="B426" s="212"/>
      <c r="C426" s="213"/>
      <c r="D426" s="199" t="s">
        <v>184</v>
      </c>
      <c r="E426" s="214" t="s">
        <v>20</v>
      </c>
      <c r="F426" s="215" t="s">
        <v>517</v>
      </c>
      <c r="G426" s="213"/>
      <c r="H426" s="216">
        <v>194.7</v>
      </c>
      <c r="I426" s="217"/>
      <c r="J426" s="213"/>
      <c r="K426" s="213"/>
      <c r="L426" s="218"/>
      <c r="M426" s="219"/>
      <c r="N426" s="220"/>
      <c r="O426" s="220"/>
      <c r="P426" s="220"/>
      <c r="Q426" s="220"/>
      <c r="R426" s="220"/>
      <c r="S426" s="220"/>
      <c r="T426" s="221"/>
      <c r="AT426" s="222" t="s">
        <v>184</v>
      </c>
      <c r="AU426" s="222" t="s">
        <v>84</v>
      </c>
      <c r="AV426" s="13" t="s">
        <v>84</v>
      </c>
      <c r="AW426" s="13" t="s">
        <v>35</v>
      </c>
      <c r="AX426" s="13" t="s">
        <v>74</v>
      </c>
      <c r="AY426" s="222" t="s">
        <v>159</v>
      </c>
    </row>
    <row r="427" spans="2:51" s="13" customFormat="1" ht="11.25">
      <c r="B427" s="212"/>
      <c r="C427" s="213"/>
      <c r="D427" s="199" t="s">
        <v>184</v>
      </c>
      <c r="E427" s="214" t="s">
        <v>20</v>
      </c>
      <c r="F427" s="215" t="s">
        <v>305</v>
      </c>
      <c r="G427" s="213"/>
      <c r="H427" s="216">
        <v>15</v>
      </c>
      <c r="I427" s="217"/>
      <c r="J427" s="213"/>
      <c r="K427" s="213"/>
      <c r="L427" s="218"/>
      <c r="M427" s="219"/>
      <c r="N427" s="220"/>
      <c r="O427" s="220"/>
      <c r="P427" s="220"/>
      <c r="Q427" s="220"/>
      <c r="R427" s="220"/>
      <c r="S427" s="220"/>
      <c r="T427" s="221"/>
      <c r="AT427" s="222" t="s">
        <v>184</v>
      </c>
      <c r="AU427" s="222" t="s">
        <v>84</v>
      </c>
      <c r="AV427" s="13" t="s">
        <v>84</v>
      </c>
      <c r="AW427" s="13" t="s">
        <v>35</v>
      </c>
      <c r="AX427" s="13" t="s">
        <v>74</v>
      </c>
      <c r="AY427" s="222" t="s">
        <v>159</v>
      </c>
    </row>
    <row r="428" spans="2:51" s="12" customFormat="1" ht="11.25">
      <c r="B428" s="202"/>
      <c r="C428" s="203"/>
      <c r="D428" s="199" t="s">
        <v>184</v>
      </c>
      <c r="E428" s="204" t="s">
        <v>20</v>
      </c>
      <c r="F428" s="205" t="s">
        <v>307</v>
      </c>
      <c r="G428" s="203"/>
      <c r="H428" s="204" t="s">
        <v>20</v>
      </c>
      <c r="I428" s="206"/>
      <c r="J428" s="203"/>
      <c r="K428" s="203"/>
      <c r="L428" s="207"/>
      <c r="M428" s="208"/>
      <c r="N428" s="209"/>
      <c r="O428" s="209"/>
      <c r="P428" s="209"/>
      <c r="Q428" s="209"/>
      <c r="R428" s="209"/>
      <c r="S428" s="209"/>
      <c r="T428" s="210"/>
      <c r="AT428" s="211" t="s">
        <v>184</v>
      </c>
      <c r="AU428" s="211" t="s">
        <v>84</v>
      </c>
      <c r="AV428" s="12" t="s">
        <v>22</v>
      </c>
      <c r="AW428" s="12" t="s">
        <v>35</v>
      </c>
      <c r="AX428" s="12" t="s">
        <v>74</v>
      </c>
      <c r="AY428" s="211" t="s">
        <v>159</v>
      </c>
    </row>
    <row r="429" spans="2:51" s="13" customFormat="1" ht="11.25">
      <c r="B429" s="212"/>
      <c r="C429" s="213"/>
      <c r="D429" s="199" t="s">
        <v>184</v>
      </c>
      <c r="E429" s="214" t="s">
        <v>20</v>
      </c>
      <c r="F429" s="215" t="s">
        <v>518</v>
      </c>
      <c r="G429" s="213"/>
      <c r="H429" s="216">
        <v>276</v>
      </c>
      <c r="I429" s="217"/>
      <c r="J429" s="213"/>
      <c r="K429" s="213"/>
      <c r="L429" s="218"/>
      <c r="M429" s="219"/>
      <c r="N429" s="220"/>
      <c r="O429" s="220"/>
      <c r="P429" s="220"/>
      <c r="Q429" s="220"/>
      <c r="R429" s="220"/>
      <c r="S429" s="220"/>
      <c r="T429" s="221"/>
      <c r="AT429" s="222" t="s">
        <v>184</v>
      </c>
      <c r="AU429" s="222" t="s">
        <v>84</v>
      </c>
      <c r="AV429" s="13" t="s">
        <v>84</v>
      </c>
      <c r="AW429" s="13" t="s">
        <v>35</v>
      </c>
      <c r="AX429" s="13" t="s">
        <v>74</v>
      </c>
      <c r="AY429" s="222" t="s">
        <v>159</v>
      </c>
    </row>
    <row r="430" spans="2:51" s="13" customFormat="1" ht="11.25">
      <c r="B430" s="212"/>
      <c r="C430" s="213"/>
      <c r="D430" s="199" t="s">
        <v>184</v>
      </c>
      <c r="E430" s="214" t="s">
        <v>20</v>
      </c>
      <c r="F430" s="215" t="s">
        <v>519</v>
      </c>
      <c r="G430" s="213"/>
      <c r="H430" s="216">
        <v>264.60000000000002</v>
      </c>
      <c r="I430" s="217"/>
      <c r="J430" s="213"/>
      <c r="K430" s="213"/>
      <c r="L430" s="218"/>
      <c r="M430" s="219"/>
      <c r="N430" s="220"/>
      <c r="O430" s="220"/>
      <c r="P430" s="220"/>
      <c r="Q430" s="220"/>
      <c r="R430" s="220"/>
      <c r="S430" s="220"/>
      <c r="T430" s="221"/>
      <c r="AT430" s="222" t="s">
        <v>184</v>
      </c>
      <c r="AU430" s="222" t="s">
        <v>84</v>
      </c>
      <c r="AV430" s="13" t="s">
        <v>84</v>
      </c>
      <c r="AW430" s="13" t="s">
        <v>35</v>
      </c>
      <c r="AX430" s="13" t="s">
        <v>74</v>
      </c>
      <c r="AY430" s="222" t="s">
        <v>159</v>
      </c>
    </row>
    <row r="431" spans="2:51" s="13" customFormat="1" ht="11.25">
      <c r="B431" s="212"/>
      <c r="C431" s="213"/>
      <c r="D431" s="199" t="s">
        <v>184</v>
      </c>
      <c r="E431" s="214" t="s">
        <v>20</v>
      </c>
      <c r="F431" s="215" t="s">
        <v>520</v>
      </c>
      <c r="G431" s="213"/>
      <c r="H431" s="216">
        <v>344.5</v>
      </c>
      <c r="I431" s="217"/>
      <c r="J431" s="213"/>
      <c r="K431" s="213"/>
      <c r="L431" s="218"/>
      <c r="M431" s="219"/>
      <c r="N431" s="220"/>
      <c r="O431" s="220"/>
      <c r="P431" s="220"/>
      <c r="Q431" s="220"/>
      <c r="R431" s="220"/>
      <c r="S431" s="220"/>
      <c r="T431" s="221"/>
      <c r="AT431" s="222" t="s">
        <v>184</v>
      </c>
      <c r="AU431" s="222" t="s">
        <v>84</v>
      </c>
      <c r="AV431" s="13" t="s">
        <v>84</v>
      </c>
      <c r="AW431" s="13" t="s">
        <v>35</v>
      </c>
      <c r="AX431" s="13" t="s">
        <v>74</v>
      </c>
      <c r="AY431" s="222" t="s">
        <v>159</v>
      </c>
    </row>
    <row r="432" spans="2:51" s="12" customFormat="1" ht="11.25">
      <c r="B432" s="202"/>
      <c r="C432" s="203"/>
      <c r="D432" s="199" t="s">
        <v>184</v>
      </c>
      <c r="E432" s="204" t="s">
        <v>20</v>
      </c>
      <c r="F432" s="205" t="s">
        <v>316</v>
      </c>
      <c r="G432" s="203"/>
      <c r="H432" s="204" t="s">
        <v>20</v>
      </c>
      <c r="I432" s="206"/>
      <c r="J432" s="203"/>
      <c r="K432" s="203"/>
      <c r="L432" s="207"/>
      <c r="M432" s="208"/>
      <c r="N432" s="209"/>
      <c r="O432" s="209"/>
      <c r="P432" s="209"/>
      <c r="Q432" s="209"/>
      <c r="R432" s="209"/>
      <c r="S432" s="209"/>
      <c r="T432" s="210"/>
      <c r="AT432" s="211" t="s">
        <v>184</v>
      </c>
      <c r="AU432" s="211" t="s">
        <v>84</v>
      </c>
      <c r="AV432" s="12" t="s">
        <v>22</v>
      </c>
      <c r="AW432" s="12" t="s">
        <v>35</v>
      </c>
      <c r="AX432" s="12" t="s">
        <v>74</v>
      </c>
      <c r="AY432" s="211" t="s">
        <v>159</v>
      </c>
    </row>
    <row r="433" spans="2:51" s="13" customFormat="1" ht="11.25">
      <c r="B433" s="212"/>
      <c r="C433" s="213"/>
      <c r="D433" s="199" t="s">
        <v>184</v>
      </c>
      <c r="E433" s="214" t="s">
        <v>20</v>
      </c>
      <c r="F433" s="215" t="s">
        <v>521</v>
      </c>
      <c r="G433" s="213"/>
      <c r="H433" s="216">
        <v>259.89999999999998</v>
      </c>
      <c r="I433" s="217"/>
      <c r="J433" s="213"/>
      <c r="K433" s="213"/>
      <c r="L433" s="218"/>
      <c r="M433" s="219"/>
      <c r="N433" s="220"/>
      <c r="O433" s="220"/>
      <c r="P433" s="220"/>
      <c r="Q433" s="220"/>
      <c r="R433" s="220"/>
      <c r="S433" s="220"/>
      <c r="T433" s="221"/>
      <c r="AT433" s="222" t="s">
        <v>184</v>
      </c>
      <c r="AU433" s="222" t="s">
        <v>84</v>
      </c>
      <c r="AV433" s="13" t="s">
        <v>84</v>
      </c>
      <c r="AW433" s="13" t="s">
        <v>35</v>
      </c>
      <c r="AX433" s="13" t="s">
        <v>74</v>
      </c>
      <c r="AY433" s="222" t="s">
        <v>159</v>
      </c>
    </row>
    <row r="434" spans="2:51" s="13" customFormat="1" ht="11.25">
      <c r="B434" s="212"/>
      <c r="C434" s="213"/>
      <c r="D434" s="199" t="s">
        <v>184</v>
      </c>
      <c r="E434" s="214" t="s">
        <v>20</v>
      </c>
      <c r="F434" s="215" t="s">
        <v>318</v>
      </c>
      <c r="G434" s="213"/>
      <c r="H434" s="216">
        <v>25</v>
      </c>
      <c r="I434" s="217"/>
      <c r="J434" s="213"/>
      <c r="K434" s="213"/>
      <c r="L434" s="218"/>
      <c r="M434" s="219"/>
      <c r="N434" s="220"/>
      <c r="O434" s="220"/>
      <c r="P434" s="220"/>
      <c r="Q434" s="220"/>
      <c r="R434" s="220"/>
      <c r="S434" s="220"/>
      <c r="T434" s="221"/>
      <c r="AT434" s="222" t="s">
        <v>184</v>
      </c>
      <c r="AU434" s="222" t="s">
        <v>84</v>
      </c>
      <c r="AV434" s="13" t="s">
        <v>84</v>
      </c>
      <c r="AW434" s="13" t="s">
        <v>35</v>
      </c>
      <c r="AX434" s="13" t="s">
        <v>74</v>
      </c>
      <c r="AY434" s="222" t="s">
        <v>159</v>
      </c>
    </row>
    <row r="435" spans="2:51" s="12" customFormat="1" ht="11.25">
      <c r="B435" s="202"/>
      <c r="C435" s="203"/>
      <c r="D435" s="199" t="s">
        <v>184</v>
      </c>
      <c r="E435" s="204" t="s">
        <v>20</v>
      </c>
      <c r="F435" s="205" t="s">
        <v>321</v>
      </c>
      <c r="G435" s="203"/>
      <c r="H435" s="204" t="s">
        <v>20</v>
      </c>
      <c r="I435" s="206"/>
      <c r="J435" s="203"/>
      <c r="K435" s="203"/>
      <c r="L435" s="207"/>
      <c r="M435" s="208"/>
      <c r="N435" s="209"/>
      <c r="O435" s="209"/>
      <c r="P435" s="209"/>
      <c r="Q435" s="209"/>
      <c r="R435" s="209"/>
      <c r="S435" s="209"/>
      <c r="T435" s="210"/>
      <c r="AT435" s="211" t="s">
        <v>184</v>
      </c>
      <c r="AU435" s="211" t="s">
        <v>84</v>
      </c>
      <c r="AV435" s="12" t="s">
        <v>22</v>
      </c>
      <c r="AW435" s="12" t="s">
        <v>35</v>
      </c>
      <c r="AX435" s="12" t="s">
        <v>74</v>
      </c>
      <c r="AY435" s="211" t="s">
        <v>159</v>
      </c>
    </row>
    <row r="436" spans="2:51" s="13" customFormat="1" ht="11.25">
      <c r="B436" s="212"/>
      <c r="C436" s="213"/>
      <c r="D436" s="199" t="s">
        <v>184</v>
      </c>
      <c r="E436" s="214" t="s">
        <v>20</v>
      </c>
      <c r="F436" s="215" t="s">
        <v>522</v>
      </c>
      <c r="G436" s="213"/>
      <c r="H436" s="216">
        <v>66</v>
      </c>
      <c r="I436" s="217"/>
      <c r="J436" s="213"/>
      <c r="K436" s="213"/>
      <c r="L436" s="218"/>
      <c r="M436" s="219"/>
      <c r="N436" s="220"/>
      <c r="O436" s="220"/>
      <c r="P436" s="220"/>
      <c r="Q436" s="220"/>
      <c r="R436" s="220"/>
      <c r="S436" s="220"/>
      <c r="T436" s="221"/>
      <c r="AT436" s="222" t="s">
        <v>184</v>
      </c>
      <c r="AU436" s="222" t="s">
        <v>84</v>
      </c>
      <c r="AV436" s="13" t="s">
        <v>84</v>
      </c>
      <c r="AW436" s="13" t="s">
        <v>35</v>
      </c>
      <c r="AX436" s="13" t="s">
        <v>74</v>
      </c>
      <c r="AY436" s="222" t="s">
        <v>159</v>
      </c>
    </row>
    <row r="437" spans="2:51" s="13" customFormat="1" ht="11.25">
      <c r="B437" s="212"/>
      <c r="C437" s="213"/>
      <c r="D437" s="199" t="s">
        <v>184</v>
      </c>
      <c r="E437" s="214" t="s">
        <v>20</v>
      </c>
      <c r="F437" s="215" t="s">
        <v>523</v>
      </c>
      <c r="G437" s="213"/>
      <c r="H437" s="216">
        <v>261.60000000000002</v>
      </c>
      <c r="I437" s="217"/>
      <c r="J437" s="213"/>
      <c r="K437" s="213"/>
      <c r="L437" s="218"/>
      <c r="M437" s="219"/>
      <c r="N437" s="220"/>
      <c r="O437" s="220"/>
      <c r="P437" s="220"/>
      <c r="Q437" s="220"/>
      <c r="R437" s="220"/>
      <c r="S437" s="220"/>
      <c r="T437" s="221"/>
      <c r="AT437" s="222" t="s">
        <v>184</v>
      </c>
      <c r="AU437" s="222" t="s">
        <v>84</v>
      </c>
      <c r="AV437" s="13" t="s">
        <v>84</v>
      </c>
      <c r="AW437" s="13" t="s">
        <v>35</v>
      </c>
      <c r="AX437" s="13" t="s">
        <v>74</v>
      </c>
      <c r="AY437" s="222" t="s">
        <v>159</v>
      </c>
    </row>
    <row r="438" spans="2:51" s="13" customFormat="1" ht="11.25">
      <c r="B438" s="212"/>
      <c r="C438" s="213"/>
      <c r="D438" s="199" t="s">
        <v>184</v>
      </c>
      <c r="E438" s="214" t="s">
        <v>20</v>
      </c>
      <c r="F438" s="215" t="s">
        <v>324</v>
      </c>
      <c r="G438" s="213"/>
      <c r="H438" s="216">
        <v>20</v>
      </c>
      <c r="I438" s="217"/>
      <c r="J438" s="213"/>
      <c r="K438" s="213"/>
      <c r="L438" s="218"/>
      <c r="M438" s="219"/>
      <c r="N438" s="220"/>
      <c r="O438" s="220"/>
      <c r="P438" s="220"/>
      <c r="Q438" s="220"/>
      <c r="R438" s="220"/>
      <c r="S438" s="220"/>
      <c r="T438" s="221"/>
      <c r="AT438" s="222" t="s">
        <v>184</v>
      </c>
      <c r="AU438" s="222" t="s">
        <v>84</v>
      </c>
      <c r="AV438" s="13" t="s">
        <v>84</v>
      </c>
      <c r="AW438" s="13" t="s">
        <v>35</v>
      </c>
      <c r="AX438" s="13" t="s">
        <v>74</v>
      </c>
      <c r="AY438" s="222" t="s">
        <v>159</v>
      </c>
    </row>
    <row r="439" spans="2:51" s="13" customFormat="1" ht="11.25">
      <c r="B439" s="212"/>
      <c r="C439" s="213"/>
      <c r="D439" s="199" t="s">
        <v>184</v>
      </c>
      <c r="E439" s="214" t="s">
        <v>20</v>
      </c>
      <c r="F439" s="215" t="s">
        <v>325</v>
      </c>
      <c r="G439" s="213"/>
      <c r="H439" s="216">
        <v>17</v>
      </c>
      <c r="I439" s="217"/>
      <c r="J439" s="213"/>
      <c r="K439" s="213"/>
      <c r="L439" s="218"/>
      <c r="M439" s="219"/>
      <c r="N439" s="220"/>
      <c r="O439" s="220"/>
      <c r="P439" s="220"/>
      <c r="Q439" s="220"/>
      <c r="R439" s="220"/>
      <c r="S439" s="220"/>
      <c r="T439" s="221"/>
      <c r="AT439" s="222" t="s">
        <v>184</v>
      </c>
      <c r="AU439" s="222" t="s">
        <v>84</v>
      </c>
      <c r="AV439" s="13" t="s">
        <v>84</v>
      </c>
      <c r="AW439" s="13" t="s">
        <v>35</v>
      </c>
      <c r="AX439" s="13" t="s">
        <v>74</v>
      </c>
      <c r="AY439" s="222" t="s">
        <v>159</v>
      </c>
    </row>
    <row r="440" spans="2:51" s="12" customFormat="1" ht="11.25">
      <c r="B440" s="202"/>
      <c r="C440" s="203"/>
      <c r="D440" s="199" t="s">
        <v>184</v>
      </c>
      <c r="E440" s="204" t="s">
        <v>20</v>
      </c>
      <c r="F440" s="205" t="s">
        <v>329</v>
      </c>
      <c r="G440" s="203"/>
      <c r="H440" s="204" t="s">
        <v>20</v>
      </c>
      <c r="I440" s="206"/>
      <c r="J440" s="203"/>
      <c r="K440" s="203"/>
      <c r="L440" s="207"/>
      <c r="M440" s="208"/>
      <c r="N440" s="209"/>
      <c r="O440" s="209"/>
      <c r="P440" s="209"/>
      <c r="Q440" s="209"/>
      <c r="R440" s="209"/>
      <c r="S440" s="209"/>
      <c r="T440" s="210"/>
      <c r="AT440" s="211" t="s">
        <v>184</v>
      </c>
      <c r="AU440" s="211" t="s">
        <v>84</v>
      </c>
      <c r="AV440" s="12" t="s">
        <v>22</v>
      </c>
      <c r="AW440" s="12" t="s">
        <v>35</v>
      </c>
      <c r="AX440" s="12" t="s">
        <v>74</v>
      </c>
      <c r="AY440" s="211" t="s">
        <v>159</v>
      </c>
    </row>
    <row r="441" spans="2:51" s="13" customFormat="1" ht="11.25">
      <c r="B441" s="212"/>
      <c r="C441" s="213"/>
      <c r="D441" s="199" t="s">
        <v>184</v>
      </c>
      <c r="E441" s="214" t="s">
        <v>20</v>
      </c>
      <c r="F441" s="215" t="s">
        <v>524</v>
      </c>
      <c r="G441" s="213"/>
      <c r="H441" s="216">
        <v>2241.75</v>
      </c>
      <c r="I441" s="217"/>
      <c r="J441" s="213"/>
      <c r="K441" s="213"/>
      <c r="L441" s="218"/>
      <c r="M441" s="219"/>
      <c r="N441" s="220"/>
      <c r="O441" s="220"/>
      <c r="P441" s="220"/>
      <c r="Q441" s="220"/>
      <c r="R441" s="220"/>
      <c r="S441" s="220"/>
      <c r="T441" s="221"/>
      <c r="AT441" s="222" t="s">
        <v>184</v>
      </c>
      <c r="AU441" s="222" t="s">
        <v>84</v>
      </c>
      <c r="AV441" s="13" t="s">
        <v>84</v>
      </c>
      <c r="AW441" s="13" t="s">
        <v>35</v>
      </c>
      <c r="AX441" s="13" t="s">
        <v>74</v>
      </c>
      <c r="AY441" s="222" t="s">
        <v>159</v>
      </c>
    </row>
    <row r="442" spans="2:51" s="13" customFormat="1" ht="11.25">
      <c r="B442" s="212"/>
      <c r="C442" s="213"/>
      <c r="D442" s="199" t="s">
        <v>184</v>
      </c>
      <c r="E442" s="214" t="s">
        <v>20</v>
      </c>
      <c r="F442" s="215" t="s">
        <v>331</v>
      </c>
      <c r="G442" s="213"/>
      <c r="H442" s="216">
        <v>90</v>
      </c>
      <c r="I442" s="217"/>
      <c r="J442" s="213"/>
      <c r="K442" s="213"/>
      <c r="L442" s="218"/>
      <c r="M442" s="219"/>
      <c r="N442" s="220"/>
      <c r="O442" s="220"/>
      <c r="P442" s="220"/>
      <c r="Q442" s="220"/>
      <c r="R442" s="220"/>
      <c r="S442" s="220"/>
      <c r="T442" s="221"/>
      <c r="AT442" s="222" t="s">
        <v>184</v>
      </c>
      <c r="AU442" s="222" t="s">
        <v>84</v>
      </c>
      <c r="AV442" s="13" t="s">
        <v>84</v>
      </c>
      <c r="AW442" s="13" t="s">
        <v>35</v>
      </c>
      <c r="AX442" s="13" t="s">
        <v>74</v>
      </c>
      <c r="AY442" s="222" t="s">
        <v>159</v>
      </c>
    </row>
    <row r="443" spans="2:51" s="12" customFormat="1" ht="11.25">
      <c r="B443" s="202"/>
      <c r="C443" s="203"/>
      <c r="D443" s="199" t="s">
        <v>184</v>
      </c>
      <c r="E443" s="204" t="s">
        <v>20</v>
      </c>
      <c r="F443" s="205" t="s">
        <v>340</v>
      </c>
      <c r="G443" s="203"/>
      <c r="H443" s="204" t="s">
        <v>20</v>
      </c>
      <c r="I443" s="206"/>
      <c r="J443" s="203"/>
      <c r="K443" s="203"/>
      <c r="L443" s="207"/>
      <c r="M443" s="208"/>
      <c r="N443" s="209"/>
      <c r="O443" s="209"/>
      <c r="P443" s="209"/>
      <c r="Q443" s="209"/>
      <c r="R443" s="209"/>
      <c r="S443" s="209"/>
      <c r="T443" s="210"/>
      <c r="AT443" s="211" t="s">
        <v>184</v>
      </c>
      <c r="AU443" s="211" t="s">
        <v>84</v>
      </c>
      <c r="AV443" s="12" t="s">
        <v>22</v>
      </c>
      <c r="AW443" s="12" t="s">
        <v>35</v>
      </c>
      <c r="AX443" s="12" t="s">
        <v>74</v>
      </c>
      <c r="AY443" s="211" t="s">
        <v>159</v>
      </c>
    </row>
    <row r="444" spans="2:51" s="13" customFormat="1" ht="11.25">
      <c r="B444" s="212"/>
      <c r="C444" s="213"/>
      <c r="D444" s="199" t="s">
        <v>184</v>
      </c>
      <c r="E444" s="214" t="s">
        <v>20</v>
      </c>
      <c r="F444" s="215" t="s">
        <v>525</v>
      </c>
      <c r="G444" s="213"/>
      <c r="H444" s="216">
        <v>497.75</v>
      </c>
      <c r="I444" s="217"/>
      <c r="J444" s="213"/>
      <c r="K444" s="213"/>
      <c r="L444" s="218"/>
      <c r="M444" s="219"/>
      <c r="N444" s="220"/>
      <c r="O444" s="220"/>
      <c r="P444" s="220"/>
      <c r="Q444" s="220"/>
      <c r="R444" s="220"/>
      <c r="S444" s="220"/>
      <c r="T444" s="221"/>
      <c r="AT444" s="222" t="s">
        <v>184</v>
      </c>
      <c r="AU444" s="222" t="s">
        <v>84</v>
      </c>
      <c r="AV444" s="13" t="s">
        <v>84</v>
      </c>
      <c r="AW444" s="13" t="s">
        <v>35</v>
      </c>
      <c r="AX444" s="13" t="s">
        <v>74</v>
      </c>
      <c r="AY444" s="222" t="s">
        <v>159</v>
      </c>
    </row>
    <row r="445" spans="2:51" s="13" customFormat="1" ht="11.25">
      <c r="B445" s="212"/>
      <c r="C445" s="213"/>
      <c r="D445" s="199" t="s">
        <v>184</v>
      </c>
      <c r="E445" s="214" t="s">
        <v>20</v>
      </c>
      <c r="F445" s="215" t="s">
        <v>342</v>
      </c>
      <c r="G445" s="213"/>
      <c r="H445" s="216">
        <v>30</v>
      </c>
      <c r="I445" s="217"/>
      <c r="J445" s="213"/>
      <c r="K445" s="213"/>
      <c r="L445" s="218"/>
      <c r="M445" s="219"/>
      <c r="N445" s="220"/>
      <c r="O445" s="220"/>
      <c r="P445" s="220"/>
      <c r="Q445" s="220"/>
      <c r="R445" s="220"/>
      <c r="S445" s="220"/>
      <c r="T445" s="221"/>
      <c r="AT445" s="222" t="s">
        <v>184</v>
      </c>
      <c r="AU445" s="222" t="s">
        <v>84</v>
      </c>
      <c r="AV445" s="13" t="s">
        <v>84</v>
      </c>
      <c r="AW445" s="13" t="s">
        <v>35</v>
      </c>
      <c r="AX445" s="13" t="s">
        <v>74</v>
      </c>
      <c r="AY445" s="222" t="s">
        <v>159</v>
      </c>
    </row>
    <row r="446" spans="2:51" s="13" customFormat="1" ht="11.25">
      <c r="B446" s="212"/>
      <c r="C446" s="213"/>
      <c r="D446" s="199" t="s">
        <v>184</v>
      </c>
      <c r="E446" s="214" t="s">
        <v>20</v>
      </c>
      <c r="F446" s="215" t="s">
        <v>526</v>
      </c>
      <c r="G446" s="213"/>
      <c r="H446" s="216">
        <v>48.8</v>
      </c>
      <c r="I446" s="217"/>
      <c r="J446" s="213"/>
      <c r="K446" s="213"/>
      <c r="L446" s="218"/>
      <c r="M446" s="219"/>
      <c r="N446" s="220"/>
      <c r="O446" s="220"/>
      <c r="P446" s="220"/>
      <c r="Q446" s="220"/>
      <c r="R446" s="220"/>
      <c r="S446" s="220"/>
      <c r="T446" s="221"/>
      <c r="AT446" s="222" t="s">
        <v>184</v>
      </c>
      <c r="AU446" s="222" t="s">
        <v>84</v>
      </c>
      <c r="AV446" s="13" t="s">
        <v>84</v>
      </c>
      <c r="AW446" s="13" t="s">
        <v>35</v>
      </c>
      <c r="AX446" s="13" t="s">
        <v>74</v>
      </c>
      <c r="AY446" s="222" t="s">
        <v>159</v>
      </c>
    </row>
    <row r="447" spans="2:51" s="12" customFormat="1" ht="11.25">
      <c r="B447" s="202"/>
      <c r="C447" s="203"/>
      <c r="D447" s="199" t="s">
        <v>184</v>
      </c>
      <c r="E447" s="204" t="s">
        <v>20</v>
      </c>
      <c r="F447" s="205" t="s">
        <v>346</v>
      </c>
      <c r="G447" s="203"/>
      <c r="H447" s="204" t="s">
        <v>20</v>
      </c>
      <c r="I447" s="206"/>
      <c r="J447" s="203"/>
      <c r="K447" s="203"/>
      <c r="L447" s="207"/>
      <c r="M447" s="208"/>
      <c r="N447" s="209"/>
      <c r="O447" s="209"/>
      <c r="P447" s="209"/>
      <c r="Q447" s="209"/>
      <c r="R447" s="209"/>
      <c r="S447" s="209"/>
      <c r="T447" s="210"/>
      <c r="AT447" s="211" t="s">
        <v>184</v>
      </c>
      <c r="AU447" s="211" t="s">
        <v>84</v>
      </c>
      <c r="AV447" s="12" t="s">
        <v>22</v>
      </c>
      <c r="AW447" s="12" t="s">
        <v>35</v>
      </c>
      <c r="AX447" s="12" t="s">
        <v>74</v>
      </c>
      <c r="AY447" s="211" t="s">
        <v>159</v>
      </c>
    </row>
    <row r="448" spans="2:51" s="13" customFormat="1" ht="11.25">
      <c r="B448" s="212"/>
      <c r="C448" s="213"/>
      <c r="D448" s="199" t="s">
        <v>184</v>
      </c>
      <c r="E448" s="214" t="s">
        <v>20</v>
      </c>
      <c r="F448" s="215" t="s">
        <v>527</v>
      </c>
      <c r="G448" s="213"/>
      <c r="H448" s="216">
        <v>678.9</v>
      </c>
      <c r="I448" s="217"/>
      <c r="J448" s="213"/>
      <c r="K448" s="213"/>
      <c r="L448" s="218"/>
      <c r="M448" s="219"/>
      <c r="N448" s="220"/>
      <c r="O448" s="220"/>
      <c r="P448" s="220"/>
      <c r="Q448" s="220"/>
      <c r="R448" s="220"/>
      <c r="S448" s="220"/>
      <c r="T448" s="221"/>
      <c r="AT448" s="222" t="s">
        <v>184</v>
      </c>
      <c r="AU448" s="222" t="s">
        <v>84</v>
      </c>
      <c r="AV448" s="13" t="s">
        <v>84</v>
      </c>
      <c r="AW448" s="13" t="s">
        <v>35</v>
      </c>
      <c r="AX448" s="13" t="s">
        <v>74</v>
      </c>
      <c r="AY448" s="222" t="s">
        <v>159</v>
      </c>
    </row>
    <row r="449" spans="2:51" s="13" customFormat="1" ht="11.25">
      <c r="B449" s="212"/>
      <c r="C449" s="213"/>
      <c r="D449" s="199" t="s">
        <v>184</v>
      </c>
      <c r="E449" s="214" t="s">
        <v>20</v>
      </c>
      <c r="F449" s="215" t="s">
        <v>350</v>
      </c>
      <c r="G449" s="213"/>
      <c r="H449" s="216">
        <v>35</v>
      </c>
      <c r="I449" s="217"/>
      <c r="J449" s="213"/>
      <c r="K449" s="213"/>
      <c r="L449" s="218"/>
      <c r="M449" s="219"/>
      <c r="N449" s="220"/>
      <c r="O449" s="220"/>
      <c r="P449" s="220"/>
      <c r="Q449" s="220"/>
      <c r="R449" s="220"/>
      <c r="S449" s="220"/>
      <c r="T449" s="221"/>
      <c r="AT449" s="222" t="s">
        <v>184</v>
      </c>
      <c r="AU449" s="222" t="s">
        <v>84</v>
      </c>
      <c r="AV449" s="13" t="s">
        <v>84</v>
      </c>
      <c r="AW449" s="13" t="s">
        <v>35</v>
      </c>
      <c r="AX449" s="13" t="s">
        <v>74</v>
      </c>
      <c r="AY449" s="222" t="s">
        <v>159</v>
      </c>
    </row>
    <row r="450" spans="2:51" s="12" customFormat="1" ht="11.25">
      <c r="B450" s="202"/>
      <c r="C450" s="203"/>
      <c r="D450" s="199" t="s">
        <v>184</v>
      </c>
      <c r="E450" s="204" t="s">
        <v>20</v>
      </c>
      <c r="F450" s="205" t="s">
        <v>353</v>
      </c>
      <c r="G450" s="203"/>
      <c r="H450" s="204" t="s">
        <v>20</v>
      </c>
      <c r="I450" s="206"/>
      <c r="J450" s="203"/>
      <c r="K450" s="203"/>
      <c r="L450" s="207"/>
      <c r="M450" s="208"/>
      <c r="N450" s="209"/>
      <c r="O450" s="209"/>
      <c r="P450" s="209"/>
      <c r="Q450" s="209"/>
      <c r="R450" s="209"/>
      <c r="S450" s="209"/>
      <c r="T450" s="210"/>
      <c r="AT450" s="211" t="s">
        <v>184</v>
      </c>
      <c r="AU450" s="211" t="s">
        <v>84</v>
      </c>
      <c r="AV450" s="12" t="s">
        <v>22</v>
      </c>
      <c r="AW450" s="12" t="s">
        <v>35</v>
      </c>
      <c r="AX450" s="12" t="s">
        <v>74</v>
      </c>
      <c r="AY450" s="211" t="s">
        <v>159</v>
      </c>
    </row>
    <row r="451" spans="2:51" s="13" customFormat="1" ht="11.25">
      <c r="B451" s="212"/>
      <c r="C451" s="213"/>
      <c r="D451" s="199" t="s">
        <v>184</v>
      </c>
      <c r="E451" s="214" t="s">
        <v>20</v>
      </c>
      <c r="F451" s="215" t="s">
        <v>528</v>
      </c>
      <c r="G451" s="213"/>
      <c r="H451" s="216">
        <v>157.5</v>
      </c>
      <c r="I451" s="217"/>
      <c r="J451" s="213"/>
      <c r="K451" s="213"/>
      <c r="L451" s="218"/>
      <c r="M451" s="219"/>
      <c r="N451" s="220"/>
      <c r="O451" s="220"/>
      <c r="P451" s="220"/>
      <c r="Q451" s="220"/>
      <c r="R451" s="220"/>
      <c r="S451" s="220"/>
      <c r="T451" s="221"/>
      <c r="AT451" s="222" t="s">
        <v>184</v>
      </c>
      <c r="AU451" s="222" t="s">
        <v>84</v>
      </c>
      <c r="AV451" s="13" t="s">
        <v>84</v>
      </c>
      <c r="AW451" s="13" t="s">
        <v>35</v>
      </c>
      <c r="AX451" s="13" t="s">
        <v>74</v>
      </c>
      <c r="AY451" s="222" t="s">
        <v>159</v>
      </c>
    </row>
    <row r="452" spans="2:51" s="13" customFormat="1" ht="11.25">
      <c r="B452" s="212"/>
      <c r="C452" s="213"/>
      <c r="D452" s="199" t="s">
        <v>184</v>
      </c>
      <c r="E452" s="214" t="s">
        <v>20</v>
      </c>
      <c r="F452" s="215" t="s">
        <v>355</v>
      </c>
      <c r="G452" s="213"/>
      <c r="H452" s="216">
        <v>6</v>
      </c>
      <c r="I452" s="217"/>
      <c r="J452" s="213"/>
      <c r="K452" s="213"/>
      <c r="L452" s="218"/>
      <c r="M452" s="219"/>
      <c r="N452" s="220"/>
      <c r="O452" s="220"/>
      <c r="P452" s="220"/>
      <c r="Q452" s="220"/>
      <c r="R452" s="220"/>
      <c r="S452" s="220"/>
      <c r="T452" s="221"/>
      <c r="AT452" s="222" t="s">
        <v>184</v>
      </c>
      <c r="AU452" s="222" t="s">
        <v>84</v>
      </c>
      <c r="AV452" s="13" t="s">
        <v>84</v>
      </c>
      <c r="AW452" s="13" t="s">
        <v>35</v>
      </c>
      <c r="AX452" s="13" t="s">
        <v>74</v>
      </c>
      <c r="AY452" s="222" t="s">
        <v>159</v>
      </c>
    </row>
    <row r="453" spans="2:51" s="12" customFormat="1" ht="11.25">
      <c r="B453" s="202"/>
      <c r="C453" s="203"/>
      <c r="D453" s="199" t="s">
        <v>184</v>
      </c>
      <c r="E453" s="204" t="s">
        <v>20</v>
      </c>
      <c r="F453" s="205" t="s">
        <v>357</v>
      </c>
      <c r="G453" s="203"/>
      <c r="H453" s="204" t="s">
        <v>20</v>
      </c>
      <c r="I453" s="206"/>
      <c r="J453" s="203"/>
      <c r="K453" s="203"/>
      <c r="L453" s="207"/>
      <c r="M453" s="208"/>
      <c r="N453" s="209"/>
      <c r="O453" s="209"/>
      <c r="P453" s="209"/>
      <c r="Q453" s="209"/>
      <c r="R453" s="209"/>
      <c r="S453" s="209"/>
      <c r="T453" s="210"/>
      <c r="AT453" s="211" t="s">
        <v>184</v>
      </c>
      <c r="AU453" s="211" t="s">
        <v>84</v>
      </c>
      <c r="AV453" s="12" t="s">
        <v>22</v>
      </c>
      <c r="AW453" s="12" t="s">
        <v>35</v>
      </c>
      <c r="AX453" s="12" t="s">
        <v>74</v>
      </c>
      <c r="AY453" s="211" t="s">
        <v>159</v>
      </c>
    </row>
    <row r="454" spans="2:51" s="13" customFormat="1" ht="11.25">
      <c r="B454" s="212"/>
      <c r="C454" s="213"/>
      <c r="D454" s="199" t="s">
        <v>184</v>
      </c>
      <c r="E454" s="214" t="s">
        <v>20</v>
      </c>
      <c r="F454" s="215" t="s">
        <v>529</v>
      </c>
      <c r="G454" s="213"/>
      <c r="H454" s="216">
        <v>450</v>
      </c>
      <c r="I454" s="217"/>
      <c r="J454" s="213"/>
      <c r="K454" s="213"/>
      <c r="L454" s="218"/>
      <c r="M454" s="219"/>
      <c r="N454" s="220"/>
      <c r="O454" s="220"/>
      <c r="P454" s="220"/>
      <c r="Q454" s="220"/>
      <c r="R454" s="220"/>
      <c r="S454" s="220"/>
      <c r="T454" s="221"/>
      <c r="AT454" s="222" t="s">
        <v>184</v>
      </c>
      <c r="AU454" s="222" t="s">
        <v>84</v>
      </c>
      <c r="AV454" s="13" t="s">
        <v>84</v>
      </c>
      <c r="AW454" s="13" t="s">
        <v>35</v>
      </c>
      <c r="AX454" s="13" t="s">
        <v>74</v>
      </c>
      <c r="AY454" s="222" t="s">
        <v>159</v>
      </c>
    </row>
    <row r="455" spans="2:51" s="13" customFormat="1" ht="11.25">
      <c r="B455" s="212"/>
      <c r="C455" s="213"/>
      <c r="D455" s="199" t="s">
        <v>184</v>
      </c>
      <c r="E455" s="214" t="s">
        <v>20</v>
      </c>
      <c r="F455" s="215" t="s">
        <v>530</v>
      </c>
      <c r="G455" s="213"/>
      <c r="H455" s="216">
        <v>70.5</v>
      </c>
      <c r="I455" s="217"/>
      <c r="J455" s="213"/>
      <c r="K455" s="213"/>
      <c r="L455" s="218"/>
      <c r="M455" s="219"/>
      <c r="N455" s="220"/>
      <c r="O455" s="220"/>
      <c r="P455" s="220"/>
      <c r="Q455" s="220"/>
      <c r="R455" s="220"/>
      <c r="S455" s="220"/>
      <c r="T455" s="221"/>
      <c r="AT455" s="222" t="s">
        <v>184</v>
      </c>
      <c r="AU455" s="222" t="s">
        <v>84</v>
      </c>
      <c r="AV455" s="13" t="s">
        <v>84</v>
      </c>
      <c r="AW455" s="13" t="s">
        <v>35</v>
      </c>
      <c r="AX455" s="13" t="s">
        <v>74</v>
      </c>
      <c r="AY455" s="222" t="s">
        <v>159</v>
      </c>
    </row>
    <row r="456" spans="2:51" s="13" customFormat="1" ht="11.25">
      <c r="B456" s="212"/>
      <c r="C456" s="213"/>
      <c r="D456" s="199" t="s">
        <v>184</v>
      </c>
      <c r="E456" s="214" t="s">
        <v>20</v>
      </c>
      <c r="F456" s="215" t="s">
        <v>531</v>
      </c>
      <c r="G456" s="213"/>
      <c r="H456" s="216">
        <v>12.4</v>
      </c>
      <c r="I456" s="217"/>
      <c r="J456" s="213"/>
      <c r="K456" s="213"/>
      <c r="L456" s="218"/>
      <c r="M456" s="219"/>
      <c r="N456" s="220"/>
      <c r="O456" s="220"/>
      <c r="P456" s="220"/>
      <c r="Q456" s="220"/>
      <c r="R456" s="220"/>
      <c r="S456" s="220"/>
      <c r="T456" s="221"/>
      <c r="AT456" s="222" t="s">
        <v>184</v>
      </c>
      <c r="AU456" s="222" t="s">
        <v>84</v>
      </c>
      <c r="AV456" s="13" t="s">
        <v>84</v>
      </c>
      <c r="AW456" s="13" t="s">
        <v>35</v>
      </c>
      <c r="AX456" s="13" t="s">
        <v>74</v>
      </c>
      <c r="AY456" s="222" t="s">
        <v>159</v>
      </c>
    </row>
    <row r="457" spans="2:51" s="13" customFormat="1" ht="11.25">
      <c r="B457" s="212"/>
      <c r="C457" s="213"/>
      <c r="D457" s="199" t="s">
        <v>184</v>
      </c>
      <c r="E457" s="214" t="s">
        <v>20</v>
      </c>
      <c r="F457" s="215" t="s">
        <v>361</v>
      </c>
      <c r="G457" s="213"/>
      <c r="H457" s="216">
        <v>18</v>
      </c>
      <c r="I457" s="217"/>
      <c r="J457" s="213"/>
      <c r="K457" s="213"/>
      <c r="L457" s="218"/>
      <c r="M457" s="219"/>
      <c r="N457" s="220"/>
      <c r="O457" s="220"/>
      <c r="P457" s="220"/>
      <c r="Q457" s="220"/>
      <c r="R457" s="220"/>
      <c r="S457" s="220"/>
      <c r="T457" s="221"/>
      <c r="AT457" s="222" t="s">
        <v>184</v>
      </c>
      <c r="AU457" s="222" t="s">
        <v>84</v>
      </c>
      <c r="AV457" s="13" t="s">
        <v>84</v>
      </c>
      <c r="AW457" s="13" t="s">
        <v>35</v>
      </c>
      <c r="AX457" s="13" t="s">
        <v>74</v>
      </c>
      <c r="AY457" s="222" t="s">
        <v>159</v>
      </c>
    </row>
    <row r="458" spans="2:51" s="12" customFormat="1" ht="11.25">
      <c r="B458" s="202"/>
      <c r="C458" s="203"/>
      <c r="D458" s="199" t="s">
        <v>184</v>
      </c>
      <c r="E458" s="204" t="s">
        <v>20</v>
      </c>
      <c r="F458" s="205" t="s">
        <v>365</v>
      </c>
      <c r="G458" s="203"/>
      <c r="H458" s="204" t="s">
        <v>20</v>
      </c>
      <c r="I458" s="206"/>
      <c r="J458" s="203"/>
      <c r="K458" s="203"/>
      <c r="L458" s="207"/>
      <c r="M458" s="208"/>
      <c r="N458" s="209"/>
      <c r="O458" s="209"/>
      <c r="P458" s="209"/>
      <c r="Q458" s="209"/>
      <c r="R458" s="209"/>
      <c r="S458" s="209"/>
      <c r="T458" s="210"/>
      <c r="AT458" s="211" t="s">
        <v>184</v>
      </c>
      <c r="AU458" s="211" t="s">
        <v>84</v>
      </c>
      <c r="AV458" s="12" t="s">
        <v>22</v>
      </c>
      <c r="AW458" s="12" t="s">
        <v>35</v>
      </c>
      <c r="AX458" s="12" t="s">
        <v>74</v>
      </c>
      <c r="AY458" s="211" t="s">
        <v>159</v>
      </c>
    </row>
    <row r="459" spans="2:51" s="13" customFormat="1" ht="11.25">
      <c r="B459" s="212"/>
      <c r="C459" s="213"/>
      <c r="D459" s="199" t="s">
        <v>184</v>
      </c>
      <c r="E459" s="214" t="s">
        <v>20</v>
      </c>
      <c r="F459" s="215" t="s">
        <v>532</v>
      </c>
      <c r="G459" s="213"/>
      <c r="H459" s="216">
        <v>195.2</v>
      </c>
      <c r="I459" s="217"/>
      <c r="J459" s="213"/>
      <c r="K459" s="213"/>
      <c r="L459" s="218"/>
      <c r="M459" s="219"/>
      <c r="N459" s="220"/>
      <c r="O459" s="220"/>
      <c r="P459" s="220"/>
      <c r="Q459" s="220"/>
      <c r="R459" s="220"/>
      <c r="S459" s="220"/>
      <c r="T459" s="221"/>
      <c r="AT459" s="222" t="s">
        <v>184</v>
      </c>
      <c r="AU459" s="222" t="s">
        <v>84</v>
      </c>
      <c r="AV459" s="13" t="s">
        <v>84</v>
      </c>
      <c r="AW459" s="13" t="s">
        <v>35</v>
      </c>
      <c r="AX459" s="13" t="s">
        <v>74</v>
      </c>
      <c r="AY459" s="222" t="s">
        <v>159</v>
      </c>
    </row>
    <row r="460" spans="2:51" s="13" customFormat="1" ht="11.25">
      <c r="B460" s="212"/>
      <c r="C460" s="213"/>
      <c r="D460" s="199" t="s">
        <v>184</v>
      </c>
      <c r="E460" s="214" t="s">
        <v>20</v>
      </c>
      <c r="F460" s="215" t="s">
        <v>533</v>
      </c>
      <c r="G460" s="213"/>
      <c r="H460" s="216">
        <v>129.6</v>
      </c>
      <c r="I460" s="217"/>
      <c r="J460" s="213"/>
      <c r="K460" s="213"/>
      <c r="L460" s="218"/>
      <c r="M460" s="219"/>
      <c r="N460" s="220"/>
      <c r="O460" s="220"/>
      <c r="P460" s="220"/>
      <c r="Q460" s="220"/>
      <c r="R460" s="220"/>
      <c r="S460" s="220"/>
      <c r="T460" s="221"/>
      <c r="AT460" s="222" t="s">
        <v>184</v>
      </c>
      <c r="AU460" s="222" t="s">
        <v>84</v>
      </c>
      <c r="AV460" s="13" t="s">
        <v>84</v>
      </c>
      <c r="AW460" s="13" t="s">
        <v>35</v>
      </c>
      <c r="AX460" s="13" t="s">
        <v>74</v>
      </c>
      <c r="AY460" s="222" t="s">
        <v>159</v>
      </c>
    </row>
    <row r="461" spans="2:51" s="13" customFormat="1" ht="11.25">
      <c r="B461" s="212"/>
      <c r="C461" s="213"/>
      <c r="D461" s="199" t="s">
        <v>184</v>
      </c>
      <c r="E461" s="214" t="s">
        <v>20</v>
      </c>
      <c r="F461" s="215" t="s">
        <v>361</v>
      </c>
      <c r="G461" s="213"/>
      <c r="H461" s="216">
        <v>18</v>
      </c>
      <c r="I461" s="217"/>
      <c r="J461" s="213"/>
      <c r="K461" s="213"/>
      <c r="L461" s="218"/>
      <c r="M461" s="219"/>
      <c r="N461" s="220"/>
      <c r="O461" s="220"/>
      <c r="P461" s="220"/>
      <c r="Q461" s="220"/>
      <c r="R461" s="220"/>
      <c r="S461" s="220"/>
      <c r="T461" s="221"/>
      <c r="AT461" s="222" t="s">
        <v>184</v>
      </c>
      <c r="AU461" s="222" t="s">
        <v>84</v>
      </c>
      <c r="AV461" s="13" t="s">
        <v>84</v>
      </c>
      <c r="AW461" s="13" t="s">
        <v>35</v>
      </c>
      <c r="AX461" s="13" t="s">
        <v>74</v>
      </c>
      <c r="AY461" s="222" t="s">
        <v>159</v>
      </c>
    </row>
    <row r="462" spans="2:51" s="12" customFormat="1" ht="11.25">
      <c r="B462" s="202"/>
      <c r="C462" s="203"/>
      <c r="D462" s="199" t="s">
        <v>184</v>
      </c>
      <c r="E462" s="204" t="s">
        <v>20</v>
      </c>
      <c r="F462" s="205" t="s">
        <v>370</v>
      </c>
      <c r="G462" s="203"/>
      <c r="H462" s="204" t="s">
        <v>20</v>
      </c>
      <c r="I462" s="206"/>
      <c r="J462" s="203"/>
      <c r="K462" s="203"/>
      <c r="L462" s="207"/>
      <c r="M462" s="208"/>
      <c r="N462" s="209"/>
      <c r="O462" s="209"/>
      <c r="P462" s="209"/>
      <c r="Q462" s="209"/>
      <c r="R462" s="209"/>
      <c r="S462" s="209"/>
      <c r="T462" s="210"/>
      <c r="AT462" s="211" t="s">
        <v>184</v>
      </c>
      <c r="AU462" s="211" t="s">
        <v>84</v>
      </c>
      <c r="AV462" s="12" t="s">
        <v>22</v>
      </c>
      <c r="AW462" s="12" t="s">
        <v>35</v>
      </c>
      <c r="AX462" s="12" t="s">
        <v>74</v>
      </c>
      <c r="AY462" s="211" t="s">
        <v>159</v>
      </c>
    </row>
    <row r="463" spans="2:51" s="13" customFormat="1" ht="11.25">
      <c r="B463" s="212"/>
      <c r="C463" s="213"/>
      <c r="D463" s="199" t="s">
        <v>184</v>
      </c>
      <c r="E463" s="214" t="s">
        <v>20</v>
      </c>
      <c r="F463" s="215" t="s">
        <v>534</v>
      </c>
      <c r="G463" s="213"/>
      <c r="H463" s="216">
        <v>4790.8</v>
      </c>
      <c r="I463" s="217"/>
      <c r="J463" s="213"/>
      <c r="K463" s="213"/>
      <c r="L463" s="218"/>
      <c r="M463" s="219"/>
      <c r="N463" s="220"/>
      <c r="O463" s="220"/>
      <c r="P463" s="220"/>
      <c r="Q463" s="220"/>
      <c r="R463" s="220"/>
      <c r="S463" s="220"/>
      <c r="T463" s="221"/>
      <c r="AT463" s="222" t="s">
        <v>184</v>
      </c>
      <c r="AU463" s="222" t="s">
        <v>84</v>
      </c>
      <c r="AV463" s="13" t="s">
        <v>84</v>
      </c>
      <c r="AW463" s="13" t="s">
        <v>35</v>
      </c>
      <c r="AX463" s="13" t="s">
        <v>74</v>
      </c>
      <c r="AY463" s="222" t="s">
        <v>159</v>
      </c>
    </row>
    <row r="464" spans="2:51" s="13" customFormat="1" ht="11.25">
      <c r="B464" s="212"/>
      <c r="C464" s="213"/>
      <c r="D464" s="199" t="s">
        <v>184</v>
      </c>
      <c r="E464" s="214" t="s">
        <v>20</v>
      </c>
      <c r="F464" s="215" t="s">
        <v>373</v>
      </c>
      <c r="G464" s="213"/>
      <c r="H464" s="216">
        <v>165</v>
      </c>
      <c r="I464" s="217"/>
      <c r="J464" s="213"/>
      <c r="K464" s="213"/>
      <c r="L464" s="218"/>
      <c r="M464" s="219"/>
      <c r="N464" s="220"/>
      <c r="O464" s="220"/>
      <c r="P464" s="220"/>
      <c r="Q464" s="220"/>
      <c r="R464" s="220"/>
      <c r="S464" s="220"/>
      <c r="T464" s="221"/>
      <c r="AT464" s="222" t="s">
        <v>184</v>
      </c>
      <c r="AU464" s="222" t="s">
        <v>84</v>
      </c>
      <c r="AV464" s="13" t="s">
        <v>84</v>
      </c>
      <c r="AW464" s="13" t="s">
        <v>35</v>
      </c>
      <c r="AX464" s="13" t="s">
        <v>74</v>
      </c>
      <c r="AY464" s="222" t="s">
        <v>159</v>
      </c>
    </row>
    <row r="465" spans="2:51" s="12" customFormat="1" ht="11.25">
      <c r="B465" s="202"/>
      <c r="C465" s="203"/>
      <c r="D465" s="199" t="s">
        <v>184</v>
      </c>
      <c r="E465" s="204" t="s">
        <v>20</v>
      </c>
      <c r="F465" s="205" t="s">
        <v>378</v>
      </c>
      <c r="G465" s="203"/>
      <c r="H465" s="204" t="s">
        <v>20</v>
      </c>
      <c r="I465" s="206"/>
      <c r="J465" s="203"/>
      <c r="K465" s="203"/>
      <c r="L465" s="207"/>
      <c r="M465" s="208"/>
      <c r="N465" s="209"/>
      <c r="O465" s="209"/>
      <c r="P465" s="209"/>
      <c r="Q465" s="209"/>
      <c r="R465" s="209"/>
      <c r="S465" s="209"/>
      <c r="T465" s="210"/>
      <c r="AT465" s="211" t="s">
        <v>184</v>
      </c>
      <c r="AU465" s="211" t="s">
        <v>84</v>
      </c>
      <c r="AV465" s="12" t="s">
        <v>22</v>
      </c>
      <c r="AW465" s="12" t="s">
        <v>35</v>
      </c>
      <c r="AX465" s="12" t="s">
        <v>74</v>
      </c>
      <c r="AY465" s="211" t="s">
        <v>159</v>
      </c>
    </row>
    <row r="466" spans="2:51" s="13" customFormat="1" ht="11.25">
      <c r="B466" s="212"/>
      <c r="C466" s="213"/>
      <c r="D466" s="199" t="s">
        <v>184</v>
      </c>
      <c r="E466" s="214" t="s">
        <v>20</v>
      </c>
      <c r="F466" s="215" t="s">
        <v>535</v>
      </c>
      <c r="G466" s="213"/>
      <c r="H466" s="216">
        <v>1104.3</v>
      </c>
      <c r="I466" s="217"/>
      <c r="J466" s="213"/>
      <c r="K466" s="213"/>
      <c r="L466" s="218"/>
      <c r="M466" s="219"/>
      <c r="N466" s="220"/>
      <c r="O466" s="220"/>
      <c r="P466" s="220"/>
      <c r="Q466" s="220"/>
      <c r="R466" s="220"/>
      <c r="S466" s="220"/>
      <c r="T466" s="221"/>
      <c r="AT466" s="222" t="s">
        <v>184</v>
      </c>
      <c r="AU466" s="222" t="s">
        <v>84</v>
      </c>
      <c r="AV466" s="13" t="s">
        <v>84</v>
      </c>
      <c r="AW466" s="13" t="s">
        <v>35</v>
      </c>
      <c r="AX466" s="13" t="s">
        <v>74</v>
      </c>
      <c r="AY466" s="222" t="s">
        <v>159</v>
      </c>
    </row>
    <row r="467" spans="2:51" s="13" customFormat="1" ht="11.25">
      <c r="B467" s="212"/>
      <c r="C467" s="213"/>
      <c r="D467" s="199" t="s">
        <v>184</v>
      </c>
      <c r="E467" s="214" t="s">
        <v>20</v>
      </c>
      <c r="F467" s="215" t="s">
        <v>382</v>
      </c>
      <c r="G467" s="213"/>
      <c r="H467" s="216">
        <v>56</v>
      </c>
      <c r="I467" s="217"/>
      <c r="J467" s="213"/>
      <c r="K467" s="213"/>
      <c r="L467" s="218"/>
      <c r="M467" s="219"/>
      <c r="N467" s="220"/>
      <c r="O467" s="220"/>
      <c r="P467" s="220"/>
      <c r="Q467" s="220"/>
      <c r="R467" s="220"/>
      <c r="S467" s="220"/>
      <c r="T467" s="221"/>
      <c r="AT467" s="222" t="s">
        <v>184</v>
      </c>
      <c r="AU467" s="222" t="s">
        <v>84</v>
      </c>
      <c r="AV467" s="13" t="s">
        <v>84</v>
      </c>
      <c r="AW467" s="13" t="s">
        <v>35</v>
      </c>
      <c r="AX467" s="13" t="s">
        <v>74</v>
      </c>
      <c r="AY467" s="222" t="s">
        <v>159</v>
      </c>
    </row>
    <row r="468" spans="2:51" s="12" customFormat="1" ht="11.25">
      <c r="B468" s="202"/>
      <c r="C468" s="203"/>
      <c r="D468" s="199" t="s">
        <v>184</v>
      </c>
      <c r="E468" s="204" t="s">
        <v>20</v>
      </c>
      <c r="F468" s="205" t="s">
        <v>385</v>
      </c>
      <c r="G468" s="203"/>
      <c r="H468" s="204" t="s">
        <v>20</v>
      </c>
      <c r="I468" s="206"/>
      <c r="J468" s="203"/>
      <c r="K468" s="203"/>
      <c r="L468" s="207"/>
      <c r="M468" s="208"/>
      <c r="N468" s="209"/>
      <c r="O468" s="209"/>
      <c r="P468" s="209"/>
      <c r="Q468" s="209"/>
      <c r="R468" s="209"/>
      <c r="S468" s="209"/>
      <c r="T468" s="210"/>
      <c r="AT468" s="211" t="s">
        <v>184</v>
      </c>
      <c r="AU468" s="211" t="s">
        <v>84</v>
      </c>
      <c r="AV468" s="12" t="s">
        <v>22</v>
      </c>
      <c r="AW468" s="12" t="s">
        <v>35</v>
      </c>
      <c r="AX468" s="12" t="s">
        <v>74</v>
      </c>
      <c r="AY468" s="211" t="s">
        <v>159</v>
      </c>
    </row>
    <row r="469" spans="2:51" s="13" customFormat="1" ht="11.25">
      <c r="B469" s="212"/>
      <c r="C469" s="213"/>
      <c r="D469" s="199" t="s">
        <v>184</v>
      </c>
      <c r="E469" s="214" t="s">
        <v>20</v>
      </c>
      <c r="F469" s="215" t="s">
        <v>536</v>
      </c>
      <c r="G469" s="213"/>
      <c r="H469" s="216">
        <v>29.4</v>
      </c>
      <c r="I469" s="217"/>
      <c r="J469" s="213"/>
      <c r="K469" s="213"/>
      <c r="L469" s="218"/>
      <c r="M469" s="219"/>
      <c r="N469" s="220"/>
      <c r="O469" s="220"/>
      <c r="P469" s="220"/>
      <c r="Q469" s="220"/>
      <c r="R469" s="220"/>
      <c r="S469" s="220"/>
      <c r="T469" s="221"/>
      <c r="AT469" s="222" t="s">
        <v>184</v>
      </c>
      <c r="AU469" s="222" t="s">
        <v>84</v>
      </c>
      <c r="AV469" s="13" t="s">
        <v>84</v>
      </c>
      <c r="AW469" s="13" t="s">
        <v>35</v>
      </c>
      <c r="AX469" s="13" t="s">
        <v>74</v>
      </c>
      <c r="AY469" s="222" t="s">
        <v>159</v>
      </c>
    </row>
    <row r="470" spans="2:51" s="13" customFormat="1" ht="11.25">
      <c r="B470" s="212"/>
      <c r="C470" s="213"/>
      <c r="D470" s="199" t="s">
        <v>184</v>
      </c>
      <c r="E470" s="214" t="s">
        <v>20</v>
      </c>
      <c r="F470" s="215" t="s">
        <v>381</v>
      </c>
      <c r="G470" s="213"/>
      <c r="H470" s="216">
        <v>5</v>
      </c>
      <c r="I470" s="217"/>
      <c r="J470" s="213"/>
      <c r="K470" s="213"/>
      <c r="L470" s="218"/>
      <c r="M470" s="219"/>
      <c r="N470" s="220"/>
      <c r="O470" s="220"/>
      <c r="P470" s="220"/>
      <c r="Q470" s="220"/>
      <c r="R470" s="220"/>
      <c r="S470" s="220"/>
      <c r="T470" s="221"/>
      <c r="AT470" s="222" t="s">
        <v>184</v>
      </c>
      <c r="AU470" s="222" t="s">
        <v>84</v>
      </c>
      <c r="AV470" s="13" t="s">
        <v>84</v>
      </c>
      <c r="AW470" s="13" t="s">
        <v>35</v>
      </c>
      <c r="AX470" s="13" t="s">
        <v>74</v>
      </c>
      <c r="AY470" s="222" t="s">
        <v>159</v>
      </c>
    </row>
    <row r="471" spans="2:51" s="12" customFormat="1" ht="11.25">
      <c r="B471" s="202"/>
      <c r="C471" s="203"/>
      <c r="D471" s="199" t="s">
        <v>184</v>
      </c>
      <c r="E471" s="204" t="s">
        <v>20</v>
      </c>
      <c r="F471" s="205" t="s">
        <v>392</v>
      </c>
      <c r="G471" s="203"/>
      <c r="H471" s="204" t="s">
        <v>20</v>
      </c>
      <c r="I471" s="206"/>
      <c r="J471" s="203"/>
      <c r="K471" s="203"/>
      <c r="L471" s="207"/>
      <c r="M471" s="208"/>
      <c r="N471" s="209"/>
      <c r="O471" s="209"/>
      <c r="P471" s="209"/>
      <c r="Q471" s="209"/>
      <c r="R471" s="209"/>
      <c r="S471" s="209"/>
      <c r="T471" s="210"/>
      <c r="AT471" s="211" t="s">
        <v>184</v>
      </c>
      <c r="AU471" s="211" t="s">
        <v>84</v>
      </c>
      <c r="AV471" s="12" t="s">
        <v>22</v>
      </c>
      <c r="AW471" s="12" t="s">
        <v>35</v>
      </c>
      <c r="AX471" s="12" t="s">
        <v>74</v>
      </c>
      <c r="AY471" s="211" t="s">
        <v>159</v>
      </c>
    </row>
    <row r="472" spans="2:51" s="13" customFormat="1" ht="11.25">
      <c r="B472" s="212"/>
      <c r="C472" s="213"/>
      <c r="D472" s="199" t="s">
        <v>184</v>
      </c>
      <c r="E472" s="214" t="s">
        <v>20</v>
      </c>
      <c r="F472" s="215" t="s">
        <v>537</v>
      </c>
      <c r="G472" s="213"/>
      <c r="H472" s="216">
        <v>296.8</v>
      </c>
      <c r="I472" s="217"/>
      <c r="J472" s="213"/>
      <c r="K472" s="213"/>
      <c r="L472" s="218"/>
      <c r="M472" s="219"/>
      <c r="N472" s="220"/>
      <c r="O472" s="220"/>
      <c r="P472" s="220"/>
      <c r="Q472" s="220"/>
      <c r="R472" s="220"/>
      <c r="S472" s="220"/>
      <c r="T472" s="221"/>
      <c r="AT472" s="222" t="s">
        <v>184</v>
      </c>
      <c r="AU472" s="222" t="s">
        <v>84</v>
      </c>
      <c r="AV472" s="13" t="s">
        <v>84</v>
      </c>
      <c r="AW472" s="13" t="s">
        <v>35</v>
      </c>
      <c r="AX472" s="13" t="s">
        <v>74</v>
      </c>
      <c r="AY472" s="222" t="s">
        <v>159</v>
      </c>
    </row>
    <row r="473" spans="2:51" s="13" customFormat="1" ht="11.25">
      <c r="B473" s="212"/>
      <c r="C473" s="213"/>
      <c r="D473" s="199" t="s">
        <v>184</v>
      </c>
      <c r="E473" s="214" t="s">
        <v>20</v>
      </c>
      <c r="F473" s="215" t="s">
        <v>297</v>
      </c>
      <c r="G473" s="213"/>
      <c r="H473" s="216">
        <v>20</v>
      </c>
      <c r="I473" s="217"/>
      <c r="J473" s="213"/>
      <c r="K473" s="213"/>
      <c r="L473" s="218"/>
      <c r="M473" s="219"/>
      <c r="N473" s="220"/>
      <c r="O473" s="220"/>
      <c r="P473" s="220"/>
      <c r="Q473" s="220"/>
      <c r="R473" s="220"/>
      <c r="S473" s="220"/>
      <c r="T473" s="221"/>
      <c r="AT473" s="222" t="s">
        <v>184</v>
      </c>
      <c r="AU473" s="222" t="s">
        <v>84</v>
      </c>
      <c r="AV473" s="13" t="s">
        <v>84</v>
      </c>
      <c r="AW473" s="13" t="s">
        <v>35</v>
      </c>
      <c r="AX473" s="13" t="s">
        <v>74</v>
      </c>
      <c r="AY473" s="222" t="s">
        <v>159</v>
      </c>
    </row>
    <row r="474" spans="2:51" s="12" customFormat="1" ht="11.25">
      <c r="B474" s="202"/>
      <c r="C474" s="203"/>
      <c r="D474" s="199" t="s">
        <v>184</v>
      </c>
      <c r="E474" s="204" t="s">
        <v>20</v>
      </c>
      <c r="F474" s="205" t="s">
        <v>397</v>
      </c>
      <c r="G474" s="203"/>
      <c r="H474" s="204" t="s">
        <v>20</v>
      </c>
      <c r="I474" s="206"/>
      <c r="J474" s="203"/>
      <c r="K474" s="203"/>
      <c r="L474" s="207"/>
      <c r="M474" s="208"/>
      <c r="N474" s="209"/>
      <c r="O474" s="209"/>
      <c r="P474" s="209"/>
      <c r="Q474" s="209"/>
      <c r="R474" s="209"/>
      <c r="S474" s="209"/>
      <c r="T474" s="210"/>
      <c r="AT474" s="211" t="s">
        <v>184</v>
      </c>
      <c r="AU474" s="211" t="s">
        <v>84</v>
      </c>
      <c r="AV474" s="12" t="s">
        <v>22</v>
      </c>
      <c r="AW474" s="12" t="s">
        <v>35</v>
      </c>
      <c r="AX474" s="12" t="s">
        <v>74</v>
      </c>
      <c r="AY474" s="211" t="s">
        <v>159</v>
      </c>
    </row>
    <row r="475" spans="2:51" s="13" customFormat="1" ht="11.25">
      <c r="B475" s="212"/>
      <c r="C475" s="213"/>
      <c r="D475" s="199" t="s">
        <v>184</v>
      </c>
      <c r="E475" s="214" t="s">
        <v>20</v>
      </c>
      <c r="F475" s="215" t="s">
        <v>538</v>
      </c>
      <c r="G475" s="213"/>
      <c r="H475" s="216">
        <v>168</v>
      </c>
      <c r="I475" s="217"/>
      <c r="J475" s="213"/>
      <c r="K475" s="213"/>
      <c r="L475" s="218"/>
      <c r="M475" s="219"/>
      <c r="N475" s="220"/>
      <c r="O475" s="220"/>
      <c r="P475" s="220"/>
      <c r="Q475" s="220"/>
      <c r="R475" s="220"/>
      <c r="S475" s="220"/>
      <c r="T475" s="221"/>
      <c r="AT475" s="222" t="s">
        <v>184</v>
      </c>
      <c r="AU475" s="222" t="s">
        <v>84</v>
      </c>
      <c r="AV475" s="13" t="s">
        <v>84</v>
      </c>
      <c r="AW475" s="13" t="s">
        <v>35</v>
      </c>
      <c r="AX475" s="13" t="s">
        <v>74</v>
      </c>
      <c r="AY475" s="222" t="s">
        <v>159</v>
      </c>
    </row>
    <row r="476" spans="2:51" s="13" customFormat="1" ht="11.25">
      <c r="B476" s="212"/>
      <c r="C476" s="213"/>
      <c r="D476" s="199" t="s">
        <v>184</v>
      </c>
      <c r="E476" s="214" t="s">
        <v>20</v>
      </c>
      <c r="F476" s="215" t="s">
        <v>539</v>
      </c>
      <c r="G476" s="213"/>
      <c r="H476" s="216">
        <v>252</v>
      </c>
      <c r="I476" s="217"/>
      <c r="J476" s="213"/>
      <c r="K476" s="213"/>
      <c r="L476" s="218"/>
      <c r="M476" s="219"/>
      <c r="N476" s="220"/>
      <c r="O476" s="220"/>
      <c r="P476" s="220"/>
      <c r="Q476" s="220"/>
      <c r="R476" s="220"/>
      <c r="S476" s="220"/>
      <c r="T476" s="221"/>
      <c r="AT476" s="222" t="s">
        <v>184</v>
      </c>
      <c r="AU476" s="222" t="s">
        <v>84</v>
      </c>
      <c r="AV476" s="13" t="s">
        <v>84</v>
      </c>
      <c r="AW476" s="13" t="s">
        <v>35</v>
      </c>
      <c r="AX476" s="13" t="s">
        <v>74</v>
      </c>
      <c r="AY476" s="222" t="s">
        <v>159</v>
      </c>
    </row>
    <row r="477" spans="2:51" s="13" customFormat="1" ht="11.25">
      <c r="B477" s="212"/>
      <c r="C477" s="213"/>
      <c r="D477" s="199" t="s">
        <v>184</v>
      </c>
      <c r="E477" s="214" t="s">
        <v>20</v>
      </c>
      <c r="F477" s="215" t="s">
        <v>540</v>
      </c>
      <c r="G477" s="213"/>
      <c r="H477" s="216">
        <v>62.4</v>
      </c>
      <c r="I477" s="217"/>
      <c r="J477" s="213"/>
      <c r="K477" s="213"/>
      <c r="L477" s="218"/>
      <c r="M477" s="219"/>
      <c r="N477" s="220"/>
      <c r="O477" s="220"/>
      <c r="P477" s="220"/>
      <c r="Q477" s="220"/>
      <c r="R477" s="220"/>
      <c r="S477" s="220"/>
      <c r="T477" s="221"/>
      <c r="AT477" s="222" t="s">
        <v>184</v>
      </c>
      <c r="AU477" s="222" t="s">
        <v>84</v>
      </c>
      <c r="AV477" s="13" t="s">
        <v>84</v>
      </c>
      <c r="AW477" s="13" t="s">
        <v>35</v>
      </c>
      <c r="AX477" s="13" t="s">
        <v>74</v>
      </c>
      <c r="AY477" s="222" t="s">
        <v>159</v>
      </c>
    </row>
    <row r="478" spans="2:51" s="13" customFormat="1" ht="11.25">
      <c r="B478" s="212"/>
      <c r="C478" s="213"/>
      <c r="D478" s="199" t="s">
        <v>184</v>
      </c>
      <c r="E478" s="214" t="s">
        <v>20</v>
      </c>
      <c r="F478" s="215" t="s">
        <v>361</v>
      </c>
      <c r="G478" s="213"/>
      <c r="H478" s="216">
        <v>18</v>
      </c>
      <c r="I478" s="217"/>
      <c r="J478" s="213"/>
      <c r="K478" s="213"/>
      <c r="L478" s="218"/>
      <c r="M478" s="219"/>
      <c r="N478" s="220"/>
      <c r="O478" s="220"/>
      <c r="P478" s="220"/>
      <c r="Q478" s="220"/>
      <c r="R478" s="220"/>
      <c r="S478" s="220"/>
      <c r="T478" s="221"/>
      <c r="AT478" s="222" t="s">
        <v>184</v>
      </c>
      <c r="AU478" s="222" t="s">
        <v>84</v>
      </c>
      <c r="AV478" s="13" t="s">
        <v>84</v>
      </c>
      <c r="AW478" s="13" t="s">
        <v>35</v>
      </c>
      <c r="AX478" s="13" t="s">
        <v>74</v>
      </c>
      <c r="AY478" s="222" t="s">
        <v>159</v>
      </c>
    </row>
    <row r="479" spans="2:51" s="13" customFormat="1" ht="11.25">
      <c r="B479" s="212"/>
      <c r="C479" s="213"/>
      <c r="D479" s="199" t="s">
        <v>184</v>
      </c>
      <c r="E479" s="214" t="s">
        <v>20</v>
      </c>
      <c r="F479" s="215" t="s">
        <v>427</v>
      </c>
      <c r="G479" s="213"/>
      <c r="H479" s="216">
        <v>12</v>
      </c>
      <c r="I479" s="217"/>
      <c r="J479" s="213"/>
      <c r="K479" s="213"/>
      <c r="L479" s="218"/>
      <c r="M479" s="219"/>
      <c r="N479" s="220"/>
      <c r="O479" s="220"/>
      <c r="P479" s="220"/>
      <c r="Q479" s="220"/>
      <c r="R479" s="220"/>
      <c r="S479" s="220"/>
      <c r="T479" s="221"/>
      <c r="AT479" s="222" t="s">
        <v>184</v>
      </c>
      <c r="AU479" s="222" t="s">
        <v>84</v>
      </c>
      <c r="AV479" s="13" t="s">
        <v>84</v>
      </c>
      <c r="AW479" s="13" t="s">
        <v>35</v>
      </c>
      <c r="AX479" s="13" t="s">
        <v>74</v>
      </c>
      <c r="AY479" s="222" t="s">
        <v>159</v>
      </c>
    </row>
    <row r="480" spans="2:51" s="12" customFormat="1" ht="11.25">
      <c r="B480" s="202"/>
      <c r="C480" s="203"/>
      <c r="D480" s="199" t="s">
        <v>184</v>
      </c>
      <c r="E480" s="204" t="s">
        <v>20</v>
      </c>
      <c r="F480" s="205" t="s">
        <v>413</v>
      </c>
      <c r="G480" s="203"/>
      <c r="H480" s="204" t="s">
        <v>20</v>
      </c>
      <c r="I480" s="206"/>
      <c r="J480" s="203"/>
      <c r="K480" s="203"/>
      <c r="L480" s="207"/>
      <c r="M480" s="208"/>
      <c r="N480" s="209"/>
      <c r="O480" s="209"/>
      <c r="P480" s="209"/>
      <c r="Q480" s="209"/>
      <c r="R480" s="209"/>
      <c r="S480" s="209"/>
      <c r="T480" s="210"/>
      <c r="AT480" s="211" t="s">
        <v>184</v>
      </c>
      <c r="AU480" s="211" t="s">
        <v>84</v>
      </c>
      <c r="AV480" s="12" t="s">
        <v>22</v>
      </c>
      <c r="AW480" s="12" t="s">
        <v>35</v>
      </c>
      <c r="AX480" s="12" t="s">
        <v>74</v>
      </c>
      <c r="AY480" s="211" t="s">
        <v>159</v>
      </c>
    </row>
    <row r="481" spans="2:65" s="13" customFormat="1" ht="11.25">
      <c r="B481" s="212"/>
      <c r="C481" s="213"/>
      <c r="D481" s="199" t="s">
        <v>184</v>
      </c>
      <c r="E481" s="214" t="s">
        <v>20</v>
      </c>
      <c r="F481" s="215" t="s">
        <v>541</v>
      </c>
      <c r="G481" s="213"/>
      <c r="H481" s="216">
        <v>677.1</v>
      </c>
      <c r="I481" s="217"/>
      <c r="J481" s="213"/>
      <c r="K481" s="213"/>
      <c r="L481" s="218"/>
      <c r="M481" s="219"/>
      <c r="N481" s="220"/>
      <c r="O481" s="220"/>
      <c r="P481" s="220"/>
      <c r="Q481" s="220"/>
      <c r="R481" s="220"/>
      <c r="S481" s="220"/>
      <c r="T481" s="221"/>
      <c r="AT481" s="222" t="s">
        <v>184</v>
      </c>
      <c r="AU481" s="222" t="s">
        <v>84</v>
      </c>
      <c r="AV481" s="13" t="s">
        <v>84</v>
      </c>
      <c r="AW481" s="13" t="s">
        <v>35</v>
      </c>
      <c r="AX481" s="13" t="s">
        <v>74</v>
      </c>
      <c r="AY481" s="222" t="s">
        <v>159</v>
      </c>
    </row>
    <row r="482" spans="2:65" s="13" customFormat="1" ht="11.25">
      <c r="B482" s="212"/>
      <c r="C482" s="213"/>
      <c r="D482" s="199" t="s">
        <v>184</v>
      </c>
      <c r="E482" s="214" t="s">
        <v>20</v>
      </c>
      <c r="F482" s="215" t="s">
        <v>542</v>
      </c>
      <c r="G482" s="213"/>
      <c r="H482" s="216">
        <v>396</v>
      </c>
      <c r="I482" s="217"/>
      <c r="J482" s="213"/>
      <c r="K482" s="213"/>
      <c r="L482" s="218"/>
      <c r="M482" s="219"/>
      <c r="N482" s="220"/>
      <c r="O482" s="220"/>
      <c r="P482" s="220"/>
      <c r="Q482" s="220"/>
      <c r="R482" s="220"/>
      <c r="S482" s="220"/>
      <c r="T482" s="221"/>
      <c r="AT482" s="222" t="s">
        <v>184</v>
      </c>
      <c r="AU482" s="222" t="s">
        <v>84</v>
      </c>
      <c r="AV482" s="13" t="s">
        <v>84</v>
      </c>
      <c r="AW482" s="13" t="s">
        <v>35</v>
      </c>
      <c r="AX482" s="13" t="s">
        <v>74</v>
      </c>
      <c r="AY482" s="222" t="s">
        <v>159</v>
      </c>
    </row>
    <row r="483" spans="2:65" s="13" customFormat="1" ht="11.25">
      <c r="B483" s="212"/>
      <c r="C483" s="213"/>
      <c r="D483" s="199" t="s">
        <v>184</v>
      </c>
      <c r="E483" s="214" t="s">
        <v>20</v>
      </c>
      <c r="F483" s="215" t="s">
        <v>417</v>
      </c>
      <c r="G483" s="213"/>
      <c r="H483" s="216">
        <v>32</v>
      </c>
      <c r="I483" s="217"/>
      <c r="J483" s="213"/>
      <c r="K483" s="213"/>
      <c r="L483" s="218"/>
      <c r="M483" s="219"/>
      <c r="N483" s="220"/>
      <c r="O483" s="220"/>
      <c r="P483" s="220"/>
      <c r="Q483" s="220"/>
      <c r="R483" s="220"/>
      <c r="S483" s="220"/>
      <c r="T483" s="221"/>
      <c r="AT483" s="222" t="s">
        <v>184</v>
      </c>
      <c r="AU483" s="222" t="s">
        <v>84</v>
      </c>
      <c r="AV483" s="13" t="s">
        <v>84</v>
      </c>
      <c r="AW483" s="13" t="s">
        <v>35</v>
      </c>
      <c r="AX483" s="13" t="s">
        <v>74</v>
      </c>
      <c r="AY483" s="222" t="s">
        <v>159</v>
      </c>
    </row>
    <row r="484" spans="2:65" s="12" customFormat="1" ht="11.25">
      <c r="B484" s="202"/>
      <c r="C484" s="203"/>
      <c r="D484" s="199" t="s">
        <v>184</v>
      </c>
      <c r="E484" s="204" t="s">
        <v>20</v>
      </c>
      <c r="F484" s="205" t="s">
        <v>421</v>
      </c>
      <c r="G484" s="203"/>
      <c r="H484" s="204" t="s">
        <v>20</v>
      </c>
      <c r="I484" s="206"/>
      <c r="J484" s="203"/>
      <c r="K484" s="203"/>
      <c r="L484" s="207"/>
      <c r="M484" s="208"/>
      <c r="N484" s="209"/>
      <c r="O484" s="209"/>
      <c r="P484" s="209"/>
      <c r="Q484" s="209"/>
      <c r="R484" s="209"/>
      <c r="S484" s="209"/>
      <c r="T484" s="210"/>
      <c r="AT484" s="211" t="s">
        <v>184</v>
      </c>
      <c r="AU484" s="211" t="s">
        <v>84</v>
      </c>
      <c r="AV484" s="12" t="s">
        <v>22</v>
      </c>
      <c r="AW484" s="12" t="s">
        <v>35</v>
      </c>
      <c r="AX484" s="12" t="s">
        <v>74</v>
      </c>
      <c r="AY484" s="211" t="s">
        <v>159</v>
      </c>
    </row>
    <row r="485" spans="2:65" s="13" customFormat="1" ht="11.25">
      <c r="B485" s="212"/>
      <c r="C485" s="213"/>
      <c r="D485" s="199" t="s">
        <v>184</v>
      </c>
      <c r="E485" s="214" t="s">
        <v>20</v>
      </c>
      <c r="F485" s="215" t="s">
        <v>543</v>
      </c>
      <c r="G485" s="213"/>
      <c r="H485" s="216">
        <v>976.25</v>
      </c>
      <c r="I485" s="217"/>
      <c r="J485" s="213"/>
      <c r="K485" s="213"/>
      <c r="L485" s="218"/>
      <c r="M485" s="219"/>
      <c r="N485" s="220"/>
      <c r="O485" s="220"/>
      <c r="P485" s="220"/>
      <c r="Q485" s="220"/>
      <c r="R485" s="220"/>
      <c r="S485" s="220"/>
      <c r="T485" s="221"/>
      <c r="AT485" s="222" t="s">
        <v>184</v>
      </c>
      <c r="AU485" s="222" t="s">
        <v>84</v>
      </c>
      <c r="AV485" s="13" t="s">
        <v>84</v>
      </c>
      <c r="AW485" s="13" t="s">
        <v>35</v>
      </c>
      <c r="AX485" s="13" t="s">
        <v>74</v>
      </c>
      <c r="AY485" s="222" t="s">
        <v>159</v>
      </c>
    </row>
    <row r="486" spans="2:65" s="13" customFormat="1" ht="11.25">
      <c r="B486" s="212"/>
      <c r="C486" s="213"/>
      <c r="D486" s="199" t="s">
        <v>184</v>
      </c>
      <c r="E486" s="214" t="s">
        <v>20</v>
      </c>
      <c r="F486" s="215" t="s">
        <v>544</v>
      </c>
      <c r="G486" s="213"/>
      <c r="H486" s="216">
        <v>54</v>
      </c>
      <c r="I486" s="217"/>
      <c r="J486" s="213"/>
      <c r="K486" s="213"/>
      <c r="L486" s="218"/>
      <c r="M486" s="219"/>
      <c r="N486" s="220"/>
      <c r="O486" s="220"/>
      <c r="P486" s="220"/>
      <c r="Q486" s="220"/>
      <c r="R486" s="220"/>
      <c r="S486" s="220"/>
      <c r="T486" s="221"/>
      <c r="AT486" s="222" t="s">
        <v>184</v>
      </c>
      <c r="AU486" s="222" t="s">
        <v>84</v>
      </c>
      <c r="AV486" s="13" t="s">
        <v>84</v>
      </c>
      <c r="AW486" s="13" t="s">
        <v>35</v>
      </c>
      <c r="AX486" s="13" t="s">
        <v>74</v>
      </c>
      <c r="AY486" s="222" t="s">
        <v>159</v>
      </c>
    </row>
    <row r="487" spans="2:65" s="13" customFormat="1" ht="11.25">
      <c r="B487" s="212"/>
      <c r="C487" s="213"/>
      <c r="D487" s="199" t="s">
        <v>184</v>
      </c>
      <c r="E487" s="214" t="s">
        <v>20</v>
      </c>
      <c r="F487" s="215" t="s">
        <v>417</v>
      </c>
      <c r="G487" s="213"/>
      <c r="H487" s="216">
        <v>32</v>
      </c>
      <c r="I487" s="217"/>
      <c r="J487" s="213"/>
      <c r="K487" s="213"/>
      <c r="L487" s="218"/>
      <c r="M487" s="219"/>
      <c r="N487" s="220"/>
      <c r="O487" s="220"/>
      <c r="P487" s="220"/>
      <c r="Q487" s="220"/>
      <c r="R487" s="220"/>
      <c r="S487" s="220"/>
      <c r="T487" s="221"/>
      <c r="AT487" s="222" t="s">
        <v>184</v>
      </c>
      <c r="AU487" s="222" t="s">
        <v>84</v>
      </c>
      <c r="AV487" s="13" t="s">
        <v>84</v>
      </c>
      <c r="AW487" s="13" t="s">
        <v>35</v>
      </c>
      <c r="AX487" s="13" t="s">
        <v>74</v>
      </c>
      <c r="AY487" s="222" t="s">
        <v>159</v>
      </c>
    </row>
    <row r="488" spans="2:65" s="12" customFormat="1" ht="11.25">
      <c r="B488" s="202"/>
      <c r="C488" s="203"/>
      <c r="D488" s="199" t="s">
        <v>184</v>
      </c>
      <c r="E488" s="204" t="s">
        <v>20</v>
      </c>
      <c r="F488" s="205" t="s">
        <v>425</v>
      </c>
      <c r="G488" s="203"/>
      <c r="H488" s="204" t="s">
        <v>20</v>
      </c>
      <c r="I488" s="206"/>
      <c r="J488" s="203"/>
      <c r="K488" s="203"/>
      <c r="L488" s="207"/>
      <c r="M488" s="208"/>
      <c r="N488" s="209"/>
      <c r="O488" s="209"/>
      <c r="P488" s="209"/>
      <c r="Q488" s="209"/>
      <c r="R488" s="209"/>
      <c r="S488" s="209"/>
      <c r="T488" s="210"/>
      <c r="AT488" s="211" t="s">
        <v>184</v>
      </c>
      <c r="AU488" s="211" t="s">
        <v>84</v>
      </c>
      <c r="AV488" s="12" t="s">
        <v>22</v>
      </c>
      <c r="AW488" s="12" t="s">
        <v>35</v>
      </c>
      <c r="AX488" s="12" t="s">
        <v>74</v>
      </c>
      <c r="AY488" s="211" t="s">
        <v>159</v>
      </c>
    </row>
    <row r="489" spans="2:65" s="13" customFormat="1" ht="11.25">
      <c r="B489" s="212"/>
      <c r="C489" s="213"/>
      <c r="D489" s="199" t="s">
        <v>184</v>
      </c>
      <c r="E489" s="214" t="s">
        <v>20</v>
      </c>
      <c r="F489" s="215" t="s">
        <v>545</v>
      </c>
      <c r="G489" s="213"/>
      <c r="H489" s="216">
        <v>230</v>
      </c>
      <c r="I489" s="217"/>
      <c r="J489" s="213"/>
      <c r="K489" s="213"/>
      <c r="L489" s="218"/>
      <c r="M489" s="219"/>
      <c r="N489" s="220"/>
      <c r="O489" s="220"/>
      <c r="P489" s="220"/>
      <c r="Q489" s="220"/>
      <c r="R489" s="220"/>
      <c r="S489" s="220"/>
      <c r="T489" s="221"/>
      <c r="AT489" s="222" t="s">
        <v>184</v>
      </c>
      <c r="AU489" s="222" t="s">
        <v>84</v>
      </c>
      <c r="AV489" s="13" t="s">
        <v>84</v>
      </c>
      <c r="AW489" s="13" t="s">
        <v>35</v>
      </c>
      <c r="AX489" s="13" t="s">
        <v>74</v>
      </c>
      <c r="AY489" s="222" t="s">
        <v>159</v>
      </c>
    </row>
    <row r="490" spans="2:65" s="13" customFormat="1" ht="11.25">
      <c r="B490" s="212"/>
      <c r="C490" s="213"/>
      <c r="D490" s="199" t="s">
        <v>184</v>
      </c>
      <c r="E490" s="214" t="s">
        <v>20</v>
      </c>
      <c r="F490" s="215" t="s">
        <v>427</v>
      </c>
      <c r="G490" s="213"/>
      <c r="H490" s="216">
        <v>12</v>
      </c>
      <c r="I490" s="217"/>
      <c r="J490" s="213"/>
      <c r="K490" s="213"/>
      <c r="L490" s="218"/>
      <c r="M490" s="219"/>
      <c r="N490" s="220"/>
      <c r="O490" s="220"/>
      <c r="P490" s="220"/>
      <c r="Q490" s="220"/>
      <c r="R490" s="220"/>
      <c r="S490" s="220"/>
      <c r="T490" s="221"/>
      <c r="AT490" s="222" t="s">
        <v>184</v>
      </c>
      <c r="AU490" s="222" t="s">
        <v>84</v>
      </c>
      <c r="AV490" s="13" t="s">
        <v>84</v>
      </c>
      <c r="AW490" s="13" t="s">
        <v>35</v>
      </c>
      <c r="AX490" s="13" t="s">
        <v>74</v>
      </c>
      <c r="AY490" s="222" t="s">
        <v>159</v>
      </c>
    </row>
    <row r="491" spans="2:65" s="12" customFormat="1" ht="11.25">
      <c r="B491" s="202"/>
      <c r="C491" s="203"/>
      <c r="D491" s="199" t="s">
        <v>184</v>
      </c>
      <c r="E491" s="204" t="s">
        <v>20</v>
      </c>
      <c r="F491" s="205" t="s">
        <v>430</v>
      </c>
      <c r="G491" s="203"/>
      <c r="H491" s="204" t="s">
        <v>20</v>
      </c>
      <c r="I491" s="206"/>
      <c r="J491" s="203"/>
      <c r="K491" s="203"/>
      <c r="L491" s="207"/>
      <c r="M491" s="208"/>
      <c r="N491" s="209"/>
      <c r="O491" s="209"/>
      <c r="P491" s="209"/>
      <c r="Q491" s="209"/>
      <c r="R491" s="209"/>
      <c r="S491" s="209"/>
      <c r="T491" s="210"/>
      <c r="AT491" s="211" t="s">
        <v>184</v>
      </c>
      <c r="AU491" s="211" t="s">
        <v>84</v>
      </c>
      <c r="AV491" s="12" t="s">
        <v>22</v>
      </c>
      <c r="AW491" s="12" t="s">
        <v>35</v>
      </c>
      <c r="AX491" s="12" t="s">
        <v>74</v>
      </c>
      <c r="AY491" s="211" t="s">
        <v>159</v>
      </c>
    </row>
    <row r="492" spans="2:65" s="13" customFormat="1" ht="11.25">
      <c r="B492" s="212"/>
      <c r="C492" s="213"/>
      <c r="D492" s="199" t="s">
        <v>184</v>
      </c>
      <c r="E492" s="214" t="s">
        <v>20</v>
      </c>
      <c r="F492" s="215" t="s">
        <v>546</v>
      </c>
      <c r="G492" s="213"/>
      <c r="H492" s="216">
        <v>129.19999999999999</v>
      </c>
      <c r="I492" s="217"/>
      <c r="J492" s="213"/>
      <c r="K492" s="213"/>
      <c r="L492" s="218"/>
      <c r="M492" s="219"/>
      <c r="N492" s="220"/>
      <c r="O492" s="220"/>
      <c r="P492" s="220"/>
      <c r="Q492" s="220"/>
      <c r="R492" s="220"/>
      <c r="S492" s="220"/>
      <c r="T492" s="221"/>
      <c r="AT492" s="222" t="s">
        <v>184</v>
      </c>
      <c r="AU492" s="222" t="s">
        <v>84</v>
      </c>
      <c r="AV492" s="13" t="s">
        <v>84</v>
      </c>
      <c r="AW492" s="13" t="s">
        <v>35</v>
      </c>
      <c r="AX492" s="13" t="s">
        <v>74</v>
      </c>
      <c r="AY492" s="222" t="s">
        <v>159</v>
      </c>
    </row>
    <row r="493" spans="2:65" s="13" customFormat="1" ht="11.25">
      <c r="B493" s="212"/>
      <c r="C493" s="213"/>
      <c r="D493" s="199" t="s">
        <v>184</v>
      </c>
      <c r="E493" s="214" t="s">
        <v>20</v>
      </c>
      <c r="F493" s="215" t="s">
        <v>547</v>
      </c>
      <c r="G493" s="213"/>
      <c r="H493" s="216">
        <v>559</v>
      </c>
      <c r="I493" s="217"/>
      <c r="J493" s="213"/>
      <c r="K493" s="213"/>
      <c r="L493" s="218"/>
      <c r="M493" s="219"/>
      <c r="N493" s="220"/>
      <c r="O493" s="220"/>
      <c r="P493" s="220"/>
      <c r="Q493" s="220"/>
      <c r="R493" s="220"/>
      <c r="S493" s="220"/>
      <c r="T493" s="221"/>
      <c r="AT493" s="222" t="s">
        <v>184</v>
      </c>
      <c r="AU493" s="222" t="s">
        <v>84</v>
      </c>
      <c r="AV493" s="13" t="s">
        <v>84</v>
      </c>
      <c r="AW493" s="13" t="s">
        <v>35</v>
      </c>
      <c r="AX493" s="13" t="s">
        <v>74</v>
      </c>
      <c r="AY493" s="222" t="s">
        <v>159</v>
      </c>
    </row>
    <row r="494" spans="2:65" s="13" customFormat="1" ht="11.25">
      <c r="B494" s="212"/>
      <c r="C494" s="213"/>
      <c r="D494" s="199" t="s">
        <v>184</v>
      </c>
      <c r="E494" s="214" t="s">
        <v>20</v>
      </c>
      <c r="F494" s="215" t="s">
        <v>433</v>
      </c>
      <c r="G494" s="213"/>
      <c r="H494" s="216">
        <v>40</v>
      </c>
      <c r="I494" s="217"/>
      <c r="J494" s="213"/>
      <c r="K494" s="213"/>
      <c r="L494" s="218"/>
      <c r="M494" s="219"/>
      <c r="N494" s="220"/>
      <c r="O494" s="220"/>
      <c r="P494" s="220"/>
      <c r="Q494" s="220"/>
      <c r="R494" s="220"/>
      <c r="S494" s="220"/>
      <c r="T494" s="221"/>
      <c r="AT494" s="222" t="s">
        <v>184</v>
      </c>
      <c r="AU494" s="222" t="s">
        <v>84</v>
      </c>
      <c r="AV494" s="13" t="s">
        <v>84</v>
      </c>
      <c r="AW494" s="13" t="s">
        <v>35</v>
      </c>
      <c r="AX494" s="13" t="s">
        <v>74</v>
      </c>
      <c r="AY494" s="222" t="s">
        <v>159</v>
      </c>
    </row>
    <row r="495" spans="2:65" s="14" customFormat="1" ht="11.25">
      <c r="B495" s="223"/>
      <c r="C495" s="224"/>
      <c r="D495" s="199" t="s">
        <v>184</v>
      </c>
      <c r="E495" s="225" t="s">
        <v>20</v>
      </c>
      <c r="F495" s="226" t="s">
        <v>223</v>
      </c>
      <c r="G495" s="224"/>
      <c r="H495" s="227">
        <v>24871.35</v>
      </c>
      <c r="I495" s="228"/>
      <c r="J495" s="224"/>
      <c r="K495" s="224"/>
      <c r="L495" s="229"/>
      <c r="M495" s="230"/>
      <c r="N495" s="231"/>
      <c r="O495" s="231"/>
      <c r="P495" s="231"/>
      <c r="Q495" s="231"/>
      <c r="R495" s="231"/>
      <c r="S495" s="231"/>
      <c r="T495" s="232"/>
      <c r="AT495" s="233" t="s">
        <v>184</v>
      </c>
      <c r="AU495" s="233" t="s">
        <v>84</v>
      </c>
      <c r="AV495" s="14" t="s">
        <v>164</v>
      </c>
      <c r="AW495" s="14" t="s">
        <v>35</v>
      </c>
      <c r="AX495" s="14" t="s">
        <v>22</v>
      </c>
      <c r="AY495" s="233" t="s">
        <v>159</v>
      </c>
    </row>
    <row r="496" spans="2:65" s="1" customFormat="1" ht="16.5" customHeight="1">
      <c r="B496" s="35"/>
      <c r="C496" s="186" t="s">
        <v>548</v>
      </c>
      <c r="D496" s="186" t="s">
        <v>162</v>
      </c>
      <c r="E496" s="187" t="s">
        <v>549</v>
      </c>
      <c r="F496" s="188" t="s">
        <v>550</v>
      </c>
      <c r="G496" s="189" t="s">
        <v>464</v>
      </c>
      <c r="H496" s="190">
        <v>24871.35</v>
      </c>
      <c r="I496" s="191"/>
      <c r="J496" s="192">
        <f>ROUND(I496*H496,2)</f>
        <v>0</v>
      </c>
      <c r="K496" s="188" t="s">
        <v>194</v>
      </c>
      <c r="L496" s="39"/>
      <c r="M496" s="193" t="s">
        <v>20</v>
      </c>
      <c r="N496" s="194" t="s">
        <v>45</v>
      </c>
      <c r="O496" s="64"/>
      <c r="P496" s="195">
        <f>O496*H496</f>
        <v>0</v>
      </c>
      <c r="Q496" s="195">
        <v>0</v>
      </c>
      <c r="R496" s="195">
        <f>Q496*H496</f>
        <v>0</v>
      </c>
      <c r="S496" s="195">
        <v>0</v>
      </c>
      <c r="T496" s="196">
        <f>S496*H496</f>
        <v>0</v>
      </c>
      <c r="AR496" s="197" t="s">
        <v>164</v>
      </c>
      <c r="AT496" s="197" t="s">
        <v>162</v>
      </c>
      <c r="AU496" s="197" t="s">
        <v>84</v>
      </c>
      <c r="AY496" s="18" t="s">
        <v>159</v>
      </c>
      <c r="BE496" s="198">
        <f>IF(N496="základní",J496,0)</f>
        <v>0</v>
      </c>
      <c r="BF496" s="198">
        <f>IF(N496="snížená",J496,0)</f>
        <v>0</v>
      </c>
      <c r="BG496" s="198">
        <f>IF(N496="zákl. přenesená",J496,0)</f>
        <v>0</v>
      </c>
      <c r="BH496" s="198">
        <f>IF(N496="sníž. přenesená",J496,0)</f>
        <v>0</v>
      </c>
      <c r="BI496" s="198">
        <f>IF(N496="nulová",J496,0)</f>
        <v>0</v>
      </c>
      <c r="BJ496" s="18" t="s">
        <v>22</v>
      </c>
      <c r="BK496" s="198">
        <f>ROUND(I496*H496,2)</f>
        <v>0</v>
      </c>
      <c r="BL496" s="18" t="s">
        <v>164</v>
      </c>
      <c r="BM496" s="197" t="s">
        <v>551</v>
      </c>
    </row>
    <row r="497" spans="2:65" s="1" customFormat="1" ht="19.5">
      <c r="B497" s="35"/>
      <c r="C497" s="36"/>
      <c r="D497" s="199" t="s">
        <v>166</v>
      </c>
      <c r="E497" s="36"/>
      <c r="F497" s="200" t="s">
        <v>552</v>
      </c>
      <c r="G497" s="36"/>
      <c r="H497" s="36"/>
      <c r="I497" s="115"/>
      <c r="J497" s="36"/>
      <c r="K497" s="36"/>
      <c r="L497" s="39"/>
      <c r="M497" s="201"/>
      <c r="N497" s="64"/>
      <c r="O497" s="64"/>
      <c r="P497" s="64"/>
      <c r="Q497" s="64"/>
      <c r="R497" s="64"/>
      <c r="S497" s="64"/>
      <c r="T497" s="65"/>
      <c r="AT497" s="18" t="s">
        <v>166</v>
      </c>
      <c r="AU497" s="18" t="s">
        <v>84</v>
      </c>
    </row>
    <row r="498" spans="2:65" s="1" customFormat="1" ht="16.5" customHeight="1">
      <c r="B498" s="35"/>
      <c r="C498" s="186" t="s">
        <v>553</v>
      </c>
      <c r="D498" s="186" t="s">
        <v>162</v>
      </c>
      <c r="E498" s="187" t="s">
        <v>554</v>
      </c>
      <c r="F498" s="188" t="s">
        <v>555</v>
      </c>
      <c r="G498" s="189" t="s">
        <v>464</v>
      </c>
      <c r="H498" s="190">
        <v>331</v>
      </c>
      <c r="I498" s="191"/>
      <c r="J498" s="192">
        <f>ROUND(I498*H498,2)</f>
        <v>0</v>
      </c>
      <c r="K498" s="188" t="s">
        <v>194</v>
      </c>
      <c r="L498" s="39"/>
      <c r="M498" s="193" t="s">
        <v>20</v>
      </c>
      <c r="N498" s="194" t="s">
        <v>45</v>
      </c>
      <c r="O498" s="64"/>
      <c r="P498" s="195">
        <f>O498*H498</f>
        <v>0</v>
      </c>
      <c r="Q498" s="195">
        <v>6.28E-3</v>
      </c>
      <c r="R498" s="195">
        <f>Q498*H498</f>
        <v>2.0786799999999999</v>
      </c>
      <c r="S498" s="195">
        <v>0</v>
      </c>
      <c r="T498" s="196">
        <f>S498*H498</f>
        <v>0</v>
      </c>
      <c r="AR498" s="197" t="s">
        <v>164</v>
      </c>
      <c r="AT498" s="197" t="s">
        <v>162</v>
      </c>
      <c r="AU498" s="197" t="s">
        <v>84</v>
      </c>
      <c r="AY498" s="18" t="s">
        <v>159</v>
      </c>
      <c r="BE498" s="198">
        <f>IF(N498="základní",J498,0)</f>
        <v>0</v>
      </c>
      <c r="BF498" s="198">
        <f>IF(N498="snížená",J498,0)</f>
        <v>0</v>
      </c>
      <c r="BG498" s="198">
        <f>IF(N498="zákl. přenesená",J498,0)</f>
        <v>0</v>
      </c>
      <c r="BH498" s="198">
        <f>IF(N498="sníž. přenesená",J498,0)</f>
        <v>0</v>
      </c>
      <c r="BI498" s="198">
        <f>IF(N498="nulová",J498,0)</f>
        <v>0</v>
      </c>
      <c r="BJ498" s="18" t="s">
        <v>22</v>
      </c>
      <c r="BK498" s="198">
        <f>ROUND(I498*H498,2)</f>
        <v>0</v>
      </c>
      <c r="BL498" s="18" t="s">
        <v>164</v>
      </c>
      <c r="BM498" s="197" t="s">
        <v>556</v>
      </c>
    </row>
    <row r="499" spans="2:65" s="1" customFormat="1" ht="11.25">
      <c r="B499" s="35"/>
      <c r="C499" s="36"/>
      <c r="D499" s="199" t="s">
        <v>166</v>
      </c>
      <c r="E499" s="36"/>
      <c r="F499" s="200" t="s">
        <v>557</v>
      </c>
      <c r="G499" s="36"/>
      <c r="H499" s="36"/>
      <c r="I499" s="115"/>
      <c r="J499" s="36"/>
      <c r="K499" s="36"/>
      <c r="L499" s="39"/>
      <c r="M499" s="201"/>
      <c r="N499" s="64"/>
      <c r="O499" s="64"/>
      <c r="P499" s="64"/>
      <c r="Q499" s="64"/>
      <c r="R499" s="64"/>
      <c r="S499" s="64"/>
      <c r="T499" s="65"/>
      <c r="AT499" s="18" t="s">
        <v>166</v>
      </c>
      <c r="AU499" s="18" t="s">
        <v>84</v>
      </c>
    </row>
    <row r="500" spans="2:65" s="12" customFormat="1" ht="11.25">
      <c r="B500" s="202"/>
      <c r="C500" s="203"/>
      <c r="D500" s="199" t="s">
        <v>184</v>
      </c>
      <c r="E500" s="204" t="s">
        <v>20</v>
      </c>
      <c r="F500" s="205" t="s">
        <v>292</v>
      </c>
      <c r="G500" s="203"/>
      <c r="H500" s="204" t="s">
        <v>20</v>
      </c>
      <c r="I500" s="206"/>
      <c r="J500" s="203"/>
      <c r="K500" s="203"/>
      <c r="L500" s="207"/>
      <c r="M500" s="208"/>
      <c r="N500" s="209"/>
      <c r="O500" s="209"/>
      <c r="P500" s="209"/>
      <c r="Q500" s="209"/>
      <c r="R500" s="209"/>
      <c r="S500" s="209"/>
      <c r="T500" s="210"/>
      <c r="AT500" s="211" t="s">
        <v>184</v>
      </c>
      <c r="AU500" s="211" t="s">
        <v>84</v>
      </c>
      <c r="AV500" s="12" t="s">
        <v>22</v>
      </c>
      <c r="AW500" s="12" t="s">
        <v>35</v>
      </c>
      <c r="AX500" s="12" t="s">
        <v>74</v>
      </c>
      <c r="AY500" s="211" t="s">
        <v>159</v>
      </c>
    </row>
    <row r="501" spans="2:65" s="13" customFormat="1" ht="11.25">
      <c r="B501" s="212"/>
      <c r="C501" s="213"/>
      <c r="D501" s="199" t="s">
        <v>184</v>
      </c>
      <c r="E501" s="214" t="s">
        <v>20</v>
      </c>
      <c r="F501" s="215" t="s">
        <v>558</v>
      </c>
      <c r="G501" s="213"/>
      <c r="H501" s="216">
        <v>161.5</v>
      </c>
      <c r="I501" s="217"/>
      <c r="J501" s="213"/>
      <c r="K501" s="213"/>
      <c r="L501" s="218"/>
      <c r="M501" s="219"/>
      <c r="N501" s="220"/>
      <c r="O501" s="220"/>
      <c r="P501" s="220"/>
      <c r="Q501" s="220"/>
      <c r="R501" s="220"/>
      <c r="S501" s="220"/>
      <c r="T501" s="221"/>
      <c r="AT501" s="222" t="s">
        <v>184</v>
      </c>
      <c r="AU501" s="222" t="s">
        <v>84</v>
      </c>
      <c r="AV501" s="13" t="s">
        <v>84</v>
      </c>
      <c r="AW501" s="13" t="s">
        <v>35</v>
      </c>
      <c r="AX501" s="13" t="s">
        <v>74</v>
      </c>
      <c r="AY501" s="222" t="s">
        <v>159</v>
      </c>
    </row>
    <row r="502" spans="2:65" s="12" customFormat="1" ht="11.25">
      <c r="B502" s="202"/>
      <c r="C502" s="203"/>
      <c r="D502" s="199" t="s">
        <v>184</v>
      </c>
      <c r="E502" s="204" t="s">
        <v>20</v>
      </c>
      <c r="F502" s="205" t="s">
        <v>370</v>
      </c>
      <c r="G502" s="203"/>
      <c r="H502" s="204" t="s">
        <v>20</v>
      </c>
      <c r="I502" s="206"/>
      <c r="J502" s="203"/>
      <c r="K502" s="203"/>
      <c r="L502" s="207"/>
      <c r="M502" s="208"/>
      <c r="N502" s="209"/>
      <c r="O502" s="209"/>
      <c r="P502" s="209"/>
      <c r="Q502" s="209"/>
      <c r="R502" s="209"/>
      <c r="S502" s="209"/>
      <c r="T502" s="210"/>
      <c r="AT502" s="211" t="s">
        <v>184</v>
      </c>
      <c r="AU502" s="211" t="s">
        <v>84</v>
      </c>
      <c r="AV502" s="12" t="s">
        <v>22</v>
      </c>
      <c r="AW502" s="12" t="s">
        <v>35</v>
      </c>
      <c r="AX502" s="12" t="s">
        <v>74</v>
      </c>
      <c r="AY502" s="211" t="s">
        <v>159</v>
      </c>
    </row>
    <row r="503" spans="2:65" s="13" customFormat="1" ht="11.25">
      <c r="B503" s="212"/>
      <c r="C503" s="213"/>
      <c r="D503" s="199" t="s">
        <v>184</v>
      </c>
      <c r="E503" s="214" t="s">
        <v>20</v>
      </c>
      <c r="F503" s="215" t="s">
        <v>559</v>
      </c>
      <c r="G503" s="213"/>
      <c r="H503" s="216">
        <v>37.200000000000003</v>
      </c>
      <c r="I503" s="217"/>
      <c r="J503" s="213"/>
      <c r="K503" s="213"/>
      <c r="L503" s="218"/>
      <c r="M503" s="219"/>
      <c r="N503" s="220"/>
      <c r="O503" s="220"/>
      <c r="P503" s="220"/>
      <c r="Q503" s="220"/>
      <c r="R503" s="220"/>
      <c r="S503" s="220"/>
      <c r="T503" s="221"/>
      <c r="AT503" s="222" t="s">
        <v>184</v>
      </c>
      <c r="AU503" s="222" t="s">
        <v>84</v>
      </c>
      <c r="AV503" s="13" t="s">
        <v>84</v>
      </c>
      <c r="AW503" s="13" t="s">
        <v>35</v>
      </c>
      <c r="AX503" s="13" t="s">
        <v>74</v>
      </c>
      <c r="AY503" s="222" t="s">
        <v>159</v>
      </c>
    </row>
    <row r="504" spans="2:65" s="13" customFormat="1" ht="11.25">
      <c r="B504" s="212"/>
      <c r="C504" s="213"/>
      <c r="D504" s="199" t="s">
        <v>184</v>
      </c>
      <c r="E504" s="214" t="s">
        <v>20</v>
      </c>
      <c r="F504" s="215" t="s">
        <v>374</v>
      </c>
      <c r="G504" s="213"/>
      <c r="H504" s="216">
        <v>12</v>
      </c>
      <c r="I504" s="217"/>
      <c r="J504" s="213"/>
      <c r="K504" s="213"/>
      <c r="L504" s="218"/>
      <c r="M504" s="219"/>
      <c r="N504" s="220"/>
      <c r="O504" s="220"/>
      <c r="P504" s="220"/>
      <c r="Q504" s="220"/>
      <c r="R504" s="220"/>
      <c r="S504" s="220"/>
      <c r="T504" s="221"/>
      <c r="AT504" s="222" t="s">
        <v>184</v>
      </c>
      <c r="AU504" s="222" t="s">
        <v>84</v>
      </c>
      <c r="AV504" s="13" t="s">
        <v>84</v>
      </c>
      <c r="AW504" s="13" t="s">
        <v>35</v>
      </c>
      <c r="AX504" s="13" t="s">
        <v>74</v>
      </c>
      <c r="AY504" s="222" t="s">
        <v>159</v>
      </c>
    </row>
    <row r="505" spans="2:65" s="12" customFormat="1" ht="11.25">
      <c r="B505" s="202"/>
      <c r="C505" s="203"/>
      <c r="D505" s="199" t="s">
        <v>184</v>
      </c>
      <c r="E505" s="204" t="s">
        <v>20</v>
      </c>
      <c r="F505" s="205" t="s">
        <v>413</v>
      </c>
      <c r="G505" s="203"/>
      <c r="H505" s="204" t="s">
        <v>20</v>
      </c>
      <c r="I505" s="206"/>
      <c r="J505" s="203"/>
      <c r="K505" s="203"/>
      <c r="L505" s="207"/>
      <c r="M505" s="208"/>
      <c r="N505" s="209"/>
      <c r="O505" s="209"/>
      <c r="P505" s="209"/>
      <c r="Q505" s="209"/>
      <c r="R505" s="209"/>
      <c r="S505" s="209"/>
      <c r="T505" s="210"/>
      <c r="AT505" s="211" t="s">
        <v>184</v>
      </c>
      <c r="AU505" s="211" t="s">
        <v>84</v>
      </c>
      <c r="AV505" s="12" t="s">
        <v>22</v>
      </c>
      <c r="AW505" s="12" t="s">
        <v>35</v>
      </c>
      <c r="AX505" s="12" t="s">
        <v>74</v>
      </c>
      <c r="AY505" s="211" t="s">
        <v>159</v>
      </c>
    </row>
    <row r="506" spans="2:65" s="13" customFormat="1" ht="11.25">
      <c r="B506" s="212"/>
      <c r="C506" s="213"/>
      <c r="D506" s="199" t="s">
        <v>184</v>
      </c>
      <c r="E506" s="214" t="s">
        <v>20</v>
      </c>
      <c r="F506" s="215" t="s">
        <v>560</v>
      </c>
      <c r="G506" s="213"/>
      <c r="H506" s="216">
        <v>102.3</v>
      </c>
      <c r="I506" s="217"/>
      <c r="J506" s="213"/>
      <c r="K506" s="213"/>
      <c r="L506" s="218"/>
      <c r="M506" s="219"/>
      <c r="N506" s="220"/>
      <c r="O506" s="220"/>
      <c r="P506" s="220"/>
      <c r="Q506" s="220"/>
      <c r="R506" s="220"/>
      <c r="S506" s="220"/>
      <c r="T506" s="221"/>
      <c r="AT506" s="222" t="s">
        <v>184</v>
      </c>
      <c r="AU506" s="222" t="s">
        <v>84</v>
      </c>
      <c r="AV506" s="13" t="s">
        <v>84</v>
      </c>
      <c r="AW506" s="13" t="s">
        <v>35</v>
      </c>
      <c r="AX506" s="13" t="s">
        <v>74</v>
      </c>
      <c r="AY506" s="222" t="s">
        <v>159</v>
      </c>
    </row>
    <row r="507" spans="2:65" s="13" customFormat="1" ht="11.25">
      <c r="B507" s="212"/>
      <c r="C507" s="213"/>
      <c r="D507" s="199" t="s">
        <v>184</v>
      </c>
      <c r="E507" s="214" t="s">
        <v>20</v>
      </c>
      <c r="F507" s="215" t="s">
        <v>418</v>
      </c>
      <c r="G507" s="213"/>
      <c r="H507" s="216">
        <v>18</v>
      </c>
      <c r="I507" s="217"/>
      <c r="J507" s="213"/>
      <c r="K507" s="213"/>
      <c r="L507" s="218"/>
      <c r="M507" s="219"/>
      <c r="N507" s="220"/>
      <c r="O507" s="220"/>
      <c r="P507" s="220"/>
      <c r="Q507" s="220"/>
      <c r="R507" s="220"/>
      <c r="S507" s="220"/>
      <c r="T507" s="221"/>
      <c r="AT507" s="222" t="s">
        <v>184</v>
      </c>
      <c r="AU507" s="222" t="s">
        <v>84</v>
      </c>
      <c r="AV507" s="13" t="s">
        <v>84</v>
      </c>
      <c r="AW507" s="13" t="s">
        <v>35</v>
      </c>
      <c r="AX507" s="13" t="s">
        <v>74</v>
      </c>
      <c r="AY507" s="222" t="s">
        <v>159</v>
      </c>
    </row>
    <row r="508" spans="2:65" s="14" customFormat="1" ht="11.25">
      <c r="B508" s="223"/>
      <c r="C508" s="224"/>
      <c r="D508" s="199" t="s">
        <v>184</v>
      </c>
      <c r="E508" s="225" t="s">
        <v>20</v>
      </c>
      <c r="F508" s="226" t="s">
        <v>223</v>
      </c>
      <c r="G508" s="224"/>
      <c r="H508" s="227">
        <v>331</v>
      </c>
      <c r="I508" s="228"/>
      <c r="J508" s="224"/>
      <c r="K508" s="224"/>
      <c r="L508" s="229"/>
      <c r="M508" s="230"/>
      <c r="N508" s="231"/>
      <c r="O508" s="231"/>
      <c r="P508" s="231"/>
      <c r="Q508" s="231"/>
      <c r="R508" s="231"/>
      <c r="S508" s="231"/>
      <c r="T508" s="232"/>
      <c r="AT508" s="233" t="s">
        <v>184</v>
      </c>
      <c r="AU508" s="233" t="s">
        <v>84</v>
      </c>
      <c r="AV508" s="14" t="s">
        <v>164</v>
      </c>
      <c r="AW508" s="14" t="s">
        <v>35</v>
      </c>
      <c r="AX508" s="14" t="s">
        <v>22</v>
      </c>
      <c r="AY508" s="233" t="s">
        <v>159</v>
      </c>
    </row>
    <row r="509" spans="2:65" s="1" customFormat="1" ht="16.5" customHeight="1">
      <c r="B509" s="35"/>
      <c r="C509" s="186" t="s">
        <v>561</v>
      </c>
      <c r="D509" s="186" t="s">
        <v>162</v>
      </c>
      <c r="E509" s="187" t="s">
        <v>562</v>
      </c>
      <c r="F509" s="188" t="s">
        <v>563</v>
      </c>
      <c r="G509" s="189" t="s">
        <v>464</v>
      </c>
      <c r="H509" s="190">
        <v>331</v>
      </c>
      <c r="I509" s="191"/>
      <c r="J509" s="192">
        <f>ROUND(I509*H509,2)</f>
        <v>0</v>
      </c>
      <c r="K509" s="188" t="s">
        <v>194</v>
      </c>
      <c r="L509" s="39"/>
      <c r="M509" s="193" t="s">
        <v>20</v>
      </c>
      <c r="N509" s="194" t="s">
        <v>45</v>
      </c>
      <c r="O509" s="64"/>
      <c r="P509" s="195">
        <f>O509*H509</f>
        <v>0</v>
      </c>
      <c r="Q509" s="195">
        <v>0</v>
      </c>
      <c r="R509" s="195">
        <f>Q509*H509</f>
        <v>0</v>
      </c>
      <c r="S509" s="195">
        <v>0</v>
      </c>
      <c r="T509" s="196">
        <f>S509*H509</f>
        <v>0</v>
      </c>
      <c r="AR509" s="197" t="s">
        <v>164</v>
      </c>
      <c r="AT509" s="197" t="s">
        <v>162</v>
      </c>
      <c r="AU509" s="197" t="s">
        <v>84</v>
      </c>
      <c r="AY509" s="18" t="s">
        <v>159</v>
      </c>
      <c r="BE509" s="198">
        <f>IF(N509="základní",J509,0)</f>
        <v>0</v>
      </c>
      <c r="BF509" s="198">
        <f>IF(N509="snížená",J509,0)</f>
        <v>0</v>
      </c>
      <c r="BG509" s="198">
        <f>IF(N509="zákl. přenesená",J509,0)</f>
        <v>0</v>
      </c>
      <c r="BH509" s="198">
        <f>IF(N509="sníž. přenesená",J509,0)</f>
        <v>0</v>
      </c>
      <c r="BI509" s="198">
        <f>IF(N509="nulová",J509,0)</f>
        <v>0</v>
      </c>
      <c r="BJ509" s="18" t="s">
        <v>22</v>
      </c>
      <c r="BK509" s="198">
        <f>ROUND(I509*H509,2)</f>
        <v>0</v>
      </c>
      <c r="BL509" s="18" t="s">
        <v>164</v>
      </c>
      <c r="BM509" s="197" t="s">
        <v>564</v>
      </c>
    </row>
    <row r="510" spans="2:65" s="1" customFormat="1" ht="19.5">
      <c r="B510" s="35"/>
      <c r="C510" s="36"/>
      <c r="D510" s="199" t="s">
        <v>166</v>
      </c>
      <c r="E510" s="36"/>
      <c r="F510" s="200" t="s">
        <v>565</v>
      </c>
      <c r="G510" s="36"/>
      <c r="H510" s="36"/>
      <c r="I510" s="115"/>
      <c r="J510" s="36"/>
      <c r="K510" s="36"/>
      <c r="L510" s="39"/>
      <c r="M510" s="201"/>
      <c r="N510" s="64"/>
      <c r="O510" s="64"/>
      <c r="P510" s="64"/>
      <c r="Q510" s="64"/>
      <c r="R510" s="64"/>
      <c r="S510" s="64"/>
      <c r="T510" s="65"/>
      <c r="AT510" s="18" t="s">
        <v>166</v>
      </c>
      <c r="AU510" s="18" t="s">
        <v>84</v>
      </c>
    </row>
    <row r="511" spans="2:65" s="1" customFormat="1" ht="16.5" customHeight="1">
      <c r="B511" s="35"/>
      <c r="C511" s="186" t="s">
        <v>566</v>
      </c>
      <c r="D511" s="186" t="s">
        <v>162</v>
      </c>
      <c r="E511" s="187" t="s">
        <v>567</v>
      </c>
      <c r="F511" s="188" t="s">
        <v>568</v>
      </c>
      <c r="G511" s="189" t="s">
        <v>182</v>
      </c>
      <c r="H511" s="190">
        <v>3436.346</v>
      </c>
      <c r="I511" s="191"/>
      <c r="J511" s="192">
        <f>ROUND(I511*H511,2)</f>
        <v>0</v>
      </c>
      <c r="K511" s="188" t="s">
        <v>194</v>
      </c>
      <c r="L511" s="39"/>
      <c r="M511" s="193" t="s">
        <v>20</v>
      </c>
      <c r="N511" s="194" t="s">
        <v>45</v>
      </c>
      <c r="O511" s="64"/>
      <c r="P511" s="195">
        <f>O511*H511</f>
        <v>0</v>
      </c>
      <c r="Q511" s="195">
        <v>0</v>
      </c>
      <c r="R511" s="195">
        <f>Q511*H511</f>
        <v>0</v>
      </c>
      <c r="S511" s="195">
        <v>0</v>
      </c>
      <c r="T511" s="196">
        <f>S511*H511</f>
        <v>0</v>
      </c>
      <c r="AR511" s="197" t="s">
        <v>164</v>
      </c>
      <c r="AT511" s="197" t="s">
        <v>162</v>
      </c>
      <c r="AU511" s="197" t="s">
        <v>84</v>
      </c>
      <c r="AY511" s="18" t="s">
        <v>159</v>
      </c>
      <c r="BE511" s="198">
        <f>IF(N511="základní",J511,0)</f>
        <v>0</v>
      </c>
      <c r="BF511" s="198">
        <f>IF(N511="snížená",J511,0)</f>
        <v>0</v>
      </c>
      <c r="BG511" s="198">
        <f>IF(N511="zákl. přenesená",J511,0)</f>
        <v>0</v>
      </c>
      <c r="BH511" s="198">
        <f>IF(N511="sníž. přenesená",J511,0)</f>
        <v>0</v>
      </c>
      <c r="BI511" s="198">
        <f>IF(N511="nulová",J511,0)</f>
        <v>0</v>
      </c>
      <c r="BJ511" s="18" t="s">
        <v>22</v>
      </c>
      <c r="BK511" s="198">
        <f>ROUND(I511*H511,2)</f>
        <v>0</v>
      </c>
      <c r="BL511" s="18" t="s">
        <v>164</v>
      </c>
      <c r="BM511" s="197" t="s">
        <v>569</v>
      </c>
    </row>
    <row r="512" spans="2:65" s="1" customFormat="1" ht="19.5">
      <c r="B512" s="35"/>
      <c r="C512" s="36"/>
      <c r="D512" s="199" t="s">
        <v>166</v>
      </c>
      <c r="E512" s="36"/>
      <c r="F512" s="200" t="s">
        <v>570</v>
      </c>
      <c r="G512" s="36"/>
      <c r="H512" s="36"/>
      <c r="I512" s="115"/>
      <c r="J512" s="36"/>
      <c r="K512" s="36"/>
      <c r="L512" s="39"/>
      <c r="M512" s="201"/>
      <c r="N512" s="64"/>
      <c r="O512" s="64"/>
      <c r="P512" s="64"/>
      <c r="Q512" s="64"/>
      <c r="R512" s="64"/>
      <c r="S512" s="64"/>
      <c r="T512" s="65"/>
      <c r="AT512" s="18" t="s">
        <v>166</v>
      </c>
      <c r="AU512" s="18" t="s">
        <v>84</v>
      </c>
    </row>
    <row r="513" spans="2:65" s="13" customFormat="1" ht="11.25">
      <c r="B513" s="212"/>
      <c r="C513" s="213"/>
      <c r="D513" s="199" t="s">
        <v>184</v>
      </c>
      <c r="E513" s="214" t="s">
        <v>20</v>
      </c>
      <c r="F513" s="215" t="s">
        <v>571</v>
      </c>
      <c r="G513" s="213"/>
      <c r="H513" s="216">
        <v>13020.346</v>
      </c>
      <c r="I513" s="217"/>
      <c r="J513" s="213"/>
      <c r="K513" s="213"/>
      <c r="L513" s="218"/>
      <c r="M513" s="219"/>
      <c r="N513" s="220"/>
      <c r="O513" s="220"/>
      <c r="P513" s="220"/>
      <c r="Q513" s="220"/>
      <c r="R513" s="220"/>
      <c r="S513" s="220"/>
      <c r="T513" s="221"/>
      <c r="AT513" s="222" t="s">
        <v>184</v>
      </c>
      <c r="AU513" s="222" t="s">
        <v>84</v>
      </c>
      <c r="AV513" s="13" t="s">
        <v>84</v>
      </c>
      <c r="AW513" s="13" t="s">
        <v>35</v>
      </c>
      <c r="AX513" s="13" t="s">
        <v>74</v>
      </c>
      <c r="AY513" s="222" t="s">
        <v>159</v>
      </c>
    </row>
    <row r="514" spans="2:65" s="13" customFormat="1" ht="11.25">
      <c r="B514" s="212"/>
      <c r="C514" s="213"/>
      <c r="D514" s="199" t="s">
        <v>184</v>
      </c>
      <c r="E514" s="214" t="s">
        <v>20</v>
      </c>
      <c r="F514" s="215" t="s">
        <v>572</v>
      </c>
      <c r="G514" s="213"/>
      <c r="H514" s="216">
        <v>-9296</v>
      </c>
      <c r="I514" s="217"/>
      <c r="J514" s="213"/>
      <c r="K514" s="213"/>
      <c r="L514" s="218"/>
      <c r="M514" s="219"/>
      <c r="N514" s="220"/>
      <c r="O514" s="220"/>
      <c r="P514" s="220"/>
      <c r="Q514" s="220"/>
      <c r="R514" s="220"/>
      <c r="S514" s="220"/>
      <c r="T514" s="221"/>
      <c r="AT514" s="222" t="s">
        <v>184</v>
      </c>
      <c r="AU514" s="222" t="s">
        <v>84</v>
      </c>
      <c r="AV514" s="13" t="s">
        <v>84</v>
      </c>
      <c r="AW514" s="13" t="s">
        <v>35</v>
      </c>
      <c r="AX514" s="13" t="s">
        <v>74</v>
      </c>
      <c r="AY514" s="222" t="s">
        <v>159</v>
      </c>
    </row>
    <row r="515" spans="2:65" s="13" customFormat="1" ht="11.25">
      <c r="B515" s="212"/>
      <c r="C515" s="213"/>
      <c r="D515" s="199" t="s">
        <v>184</v>
      </c>
      <c r="E515" s="214" t="s">
        <v>20</v>
      </c>
      <c r="F515" s="215" t="s">
        <v>573</v>
      </c>
      <c r="G515" s="213"/>
      <c r="H515" s="216">
        <v>-288</v>
      </c>
      <c r="I515" s="217"/>
      <c r="J515" s="213"/>
      <c r="K515" s="213"/>
      <c r="L515" s="218"/>
      <c r="M515" s="219"/>
      <c r="N515" s="220"/>
      <c r="O515" s="220"/>
      <c r="P515" s="220"/>
      <c r="Q515" s="220"/>
      <c r="R515" s="220"/>
      <c r="S515" s="220"/>
      <c r="T515" s="221"/>
      <c r="AT515" s="222" t="s">
        <v>184</v>
      </c>
      <c r="AU515" s="222" t="s">
        <v>84</v>
      </c>
      <c r="AV515" s="13" t="s">
        <v>84</v>
      </c>
      <c r="AW515" s="13" t="s">
        <v>35</v>
      </c>
      <c r="AX515" s="13" t="s">
        <v>74</v>
      </c>
      <c r="AY515" s="222" t="s">
        <v>159</v>
      </c>
    </row>
    <row r="516" spans="2:65" s="14" customFormat="1" ht="11.25">
      <c r="B516" s="223"/>
      <c r="C516" s="224"/>
      <c r="D516" s="199" t="s">
        <v>184</v>
      </c>
      <c r="E516" s="225" t="s">
        <v>20</v>
      </c>
      <c r="F516" s="226" t="s">
        <v>223</v>
      </c>
      <c r="G516" s="224"/>
      <c r="H516" s="227">
        <v>3436.346</v>
      </c>
      <c r="I516" s="228"/>
      <c r="J516" s="224"/>
      <c r="K516" s="224"/>
      <c r="L516" s="229"/>
      <c r="M516" s="230"/>
      <c r="N516" s="231"/>
      <c r="O516" s="231"/>
      <c r="P516" s="231"/>
      <c r="Q516" s="231"/>
      <c r="R516" s="231"/>
      <c r="S516" s="231"/>
      <c r="T516" s="232"/>
      <c r="AT516" s="233" t="s">
        <v>184</v>
      </c>
      <c r="AU516" s="233" t="s">
        <v>84</v>
      </c>
      <c r="AV516" s="14" t="s">
        <v>164</v>
      </c>
      <c r="AW516" s="14" t="s">
        <v>35</v>
      </c>
      <c r="AX516" s="14" t="s">
        <v>22</v>
      </c>
      <c r="AY516" s="233" t="s">
        <v>159</v>
      </c>
    </row>
    <row r="517" spans="2:65" s="1" customFormat="1" ht="16.5" customHeight="1">
      <c r="B517" s="35"/>
      <c r="C517" s="186" t="s">
        <v>574</v>
      </c>
      <c r="D517" s="186" t="s">
        <v>162</v>
      </c>
      <c r="E517" s="187" t="s">
        <v>575</v>
      </c>
      <c r="F517" s="188" t="s">
        <v>576</v>
      </c>
      <c r="G517" s="189" t="s">
        <v>182</v>
      </c>
      <c r="H517" s="190">
        <v>859.08699999999999</v>
      </c>
      <c r="I517" s="191"/>
      <c r="J517" s="192">
        <f>ROUND(I517*H517,2)</f>
        <v>0</v>
      </c>
      <c r="K517" s="188" t="s">
        <v>194</v>
      </c>
      <c r="L517" s="39"/>
      <c r="M517" s="193" t="s">
        <v>20</v>
      </c>
      <c r="N517" s="194" t="s">
        <v>45</v>
      </c>
      <c r="O517" s="64"/>
      <c r="P517" s="195">
        <f>O517*H517</f>
        <v>0</v>
      </c>
      <c r="Q517" s="195">
        <v>0</v>
      </c>
      <c r="R517" s="195">
        <f>Q517*H517</f>
        <v>0</v>
      </c>
      <c r="S517" s="195">
        <v>0</v>
      </c>
      <c r="T517" s="196">
        <f>S517*H517</f>
        <v>0</v>
      </c>
      <c r="AR517" s="197" t="s">
        <v>164</v>
      </c>
      <c r="AT517" s="197" t="s">
        <v>162</v>
      </c>
      <c r="AU517" s="197" t="s">
        <v>84</v>
      </c>
      <c r="AY517" s="18" t="s">
        <v>159</v>
      </c>
      <c r="BE517" s="198">
        <f>IF(N517="základní",J517,0)</f>
        <v>0</v>
      </c>
      <c r="BF517" s="198">
        <f>IF(N517="snížená",J517,0)</f>
        <v>0</v>
      </c>
      <c r="BG517" s="198">
        <f>IF(N517="zákl. přenesená",J517,0)</f>
        <v>0</v>
      </c>
      <c r="BH517" s="198">
        <f>IF(N517="sníž. přenesená",J517,0)</f>
        <v>0</v>
      </c>
      <c r="BI517" s="198">
        <f>IF(N517="nulová",J517,0)</f>
        <v>0</v>
      </c>
      <c r="BJ517" s="18" t="s">
        <v>22</v>
      </c>
      <c r="BK517" s="198">
        <f>ROUND(I517*H517,2)</f>
        <v>0</v>
      </c>
      <c r="BL517" s="18" t="s">
        <v>164</v>
      </c>
      <c r="BM517" s="197" t="s">
        <v>577</v>
      </c>
    </row>
    <row r="518" spans="2:65" s="1" customFormat="1" ht="19.5">
      <c r="B518" s="35"/>
      <c r="C518" s="36"/>
      <c r="D518" s="199" t="s">
        <v>166</v>
      </c>
      <c r="E518" s="36"/>
      <c r="F518" s="200" t="s">
        <v>578</v>
      </c>
      <c r="G518" s="36"/>
      <c r="H518" s="36"/>
      <c r="I518" s="115"/>
      <c r="J518" s="36"/>
      <c r="K518" s="36"/>
      <c r="L518" s="39"/>
      <c r="M518" s="201"/>
      <c r="N518" s="64"/>
      <c r="O518" s="64"/>
      <c r="P518" s="64"/>
      <c r="Q518" s="64"/>
      <c r="R518" s="64"/>
      <c r="S518" s="64"/>
      <c r="T518" s="65"/>
      <c r="AT518" s="18" t="s">
        <v>166</v>
      </c>
      <c r="AU518" s="18" t="s">
        <v>84</v>
      </c>
    </row>
    <row r="519" spans="2:65" s="13" customFormat="1" ht="11.25">
      <c r="B519" s="212"/>
      <c r="C519" s="213"/>
      <c r="D519" s="199" t="s">
        <v>184</v>
      </c>
      <c r="E519" s="214" t="s">
        <v>20</v>
      </c>
      <c r="F519" s="215" t="s">
        <v>579</v>
      </c>
      <c r="G519" s="213"/>
      <c r="H519" s="216">
        <v>3255.087</v>
      </c>
      <c r="I519" s="217"/>
      <c r="J519" s="213"/>
      <c r="K519" s="213"/>
      <c r="L519" s="218"/>
      <c r="M519" s="219"/>
      <c r="N519" s="220"/>
      <c r="O519" s="220"/>
      <c r="P519" s="220"/>
      <c r="Q519" s="220"/>
      <c r="R519" s="220"/>
      <c r="S519" s="220"/>
      <c r="T519" s="221"/>
      <c r="AT519" s="222" t="s">
        <v>184</v>
      </c>
      <c r="AU519" s="222" t="s">
        <v>84</v>
      </c>
      <c r="AV519" s="13" t="s">
        <v>84</v>
      </c>
      <c r="AW519" s="13" t="s">
        <v>35</v>
      </c>
      <c r="AX519" s="13" t="s">
        <v>74</v>
      </c>
      <c r="AY519" s="222" t="s">
        <v>159</v>
      </c>
    </row>
    <row r="520" spans="2:65" s="13" customFormat="1" ht="11.25">
      <c r="B520" s="212"/>
      <c r="C520" s="213"/>
      <c r="D520" s="199" t="s">
        <v>184</v>
      </c>
      <c r="E520" s="214" t="s">
        <v>20</v>
      </c>
      <c r="F520" s="215" t="s">
        <v>580</v>
      </c>
      <c r="G520" s="213"/>
      <c r="H520" s="216">
        <v>-2324</v>
      </c>
      <c r="I520" s="217"/>
      <c r="J520" s="213"/>
      <c r="K520" s="213"/>
      <c r="L520" s="218"/>
      <c r="M520" s="219"/>
      <c r="N520" s="220"/>
      <c r="O520" s="220"/>
      <c r="P520" s="220"/>
      <c r="Q520" s="220"/>
      <c r="R520" s="220"/>
      <c r="S520" s="220"/>
      <c r="T520" s="221"/>
      <c r="AT520" s="222" t="s">
        <v>184</v>
      </c>
      <c r="AU520" s="222" t="s">
        <v>84</v>
      </c>
      <c r="AV520" s="13" t="s">
        <v>84</v>
      </c>
      <c r="AW520" s="13" t="s">
        <v>35</v>
      </c>
      <c r="AX520" s="13" t="s">
        <v>74</v>
      </c>
      <c r="AY520" s="222" t="s">
        <v>159</v>
      </c>
    </row>
    <row r="521" spans="2:65" s="13" customFormat="1" ht="11.25">
      <c r="B521" s="212"/>
      <c r="C521" s="213"/>
      <c r="D521" s="199" t="s">
        <v>184</v>
      </c>
      <c r="E521" s="214" t="s">
        <v>20</v>
      </c>
      <c r="F521" s="215" t="s">
        <v>581</v>
      </c>
      <c r="G521" s="213"/>
      <c r="H521" s="216">
        <v>-72</v>
      </c>
      <c r="I521" s="217"/>
      <c r="J521" s="213"/>
      <c r="K521" s="213"/>
      <c r="L521" s="218"/>
      <c r="M521" s="219"/>
      <c r="N521" s="220"/>
      <c r="O521" s="220"/>
      <c r="P521" s="220"/>
      <c r="Q521" s="220"/>
      <c r="R521" s="220"/>
      <c r="S521" s="220"/>
      <c r="T521" s="221"/>
      <c r="AT521" s="222" t="s">
        <v>184</v>
      </c>
      <c r="AU521" s="222" t="s">
        <v>84</v>
      </c>
      <c r="AV521" s="13" t="s">
        <v>84</v>
      </c>
      <c r="AW521" s="13" t="s">
        <v>35</v>
      </c>
      <c r="AX521" s="13" t="s">
        <v>74</v>
      </c>
      <c r="AY521" s="222" t="s">
        <v>159</v>
      </c>
    </row>
    <row r="522" spans="2:65" s="14" customFormat="1" ht="11.25">
      <c r="B522" s="223"/>
      <c r="C522" s="224"/>
      <c r="D522" s="199" t="s">
        <v>184</v>
      </c>
      <c r="E522" s="225" t="s">
        <v>20</v>
      </c>
      <c r="F522" s="226" t="s">
        <v>223</v>
      </c>
      <c r="G522" s="224"/>
      <c r="H522" s="227">
        <v>859.08699999999999</v>
      </c>
      <c r="I522" s="228"/>
      <c r="J522" s="224"/>
      <c r="K522" s="224"/>
      <c r="L522" s="229"/>
      <c r="M522" s="230"/>
      <c r="N522" s="231"/>
      <c r="O522" s="231"/>
      <c r="P522" s="231"/>
      <c r="Q522" s="231"/>
      <c r="R522" s="231"/>
      <c r="S522" s="231"/>
      <c r="T522" s="232"/>
      <c r="AT522" s="233" t="s">
        <v>184</v>
      </c>
      <c r="AU522" s="233" t="s">
        <v>84</v>
      </c>
      <c r="AV522" s="14" t="s">
        <v>164</v>
      </c>
      <c r="AW522" s="14" t="s">
        <v>35</v>
      </c>
      <c r="AX522" s="14" t="s">
        <v>22</v>
      </c>
      <c r="AY522" s="233" t="s">
        <v>159</v>
      </c>
    </row>
    <row r="523" spans="2:65" s="1" customFormat="1" ht="16.5" customHeight="1">
      <c r="B523" s="35"/>
      <c r="C523" s="186" t="s">
        <v>582</v>
      </c>
      <c r="D523" s="186" t="s">
        <v>162</v>
      </c>
      <c r="E523" s="187" t="s">
        <v>583</v>
      </c>
      <c r="F523" s="188" t="s">
        <v>584</v>
      </c>
      <c r="G523" s="189" t="s">
        <v>182</v>
      </c>
      <c r="H523" s="190">
        <v>9296</v>
      </c>
      <c r="I523" s="191"/>
      <c r="J523" s="192">
        <f>ROUND(I523*H523,2)</f>
        <v>0</v>
      </c>
      <c r="K523" s="188" t="s">
        <v>194</v>
      </c>
      <c r="L523" s="39"/>
      <c r="M523" s="193" t="s">
        <v>20</v>
      </c>
      <c r="N523" s="194" t="s">
        <v>45</v>
      </c>
      <c r="O523" s="64"/>
      <c r="P523" s="195">
        <f>O523*H523</f>
        <v>0</v>
      </c>
      <c r="Q523" s="195">
        <v>0</v>
      </c>
      <c r="R523" s="195">
        <f>Q523*H523</f>
        <v>0</v>
      </c>
      <c r="S523" s="195">
        <v>0</v>
      </c>
      <c r="T523" s="196">
        <f>S523*H523</f>
        <v>0</v>
      </c>
      <c r="AR523" s="197" t="s">
        <v>164</v>
      </c>
      <c r="AT523" s="197" t="s">
        <v>162</v>
      </c>
      <c r="AU523" s="197" t="s">
        <v>84</v>
      </c>
      <c r="AY523" s="18" t="s">
        <v>159</v>
      </c>
      <c r="BE523" s="198">
        <f>IF(N523="základní",J523,0)</f>
        <v>0</v>
      </c>
      <c r="BF523" s="198">
        <f>IF(N523="snížená",J523,0)</f>
        <v>0</v>
      </c>
      <c r="BG523" s="198">
        <f>IF(N523="zákl. přenesená",J523,0)</f>
        <v>0</v>
      </c>
      <c r="BH523" s="198">
        <f>IF(N523="sníž. přenesená",J523,0)</f>
        <v>0</v>
      </c>
      <c r="BI523" s="198">
        <f>IF(N523="nulová",J523,0)</f>
        <v>0</v>
      </c>
      <c r="BJ523" s="18" t="s">
        <v>22</v>
      </c>
      <c r="BK523" s="198">
        <f>ROUND(I523*H523,2)</f>
        <v>0</v>
      </c>
      <c r="BL523" s="18" t="s">
        <v>164</v>
      </c>
      <c r="BM523" s="197" t="s">
        <v>585</v>
      </c>
    </row>
    <row r="524" spans="2:65" s="1" customFormat="1" ht="19.5">
      <c r="B524" s="35"/>
      <c r="C524" s="36"/>
      <c r="D524" s="199" t="s">
        <v>166</v>
      </c>
      <c r="E524" s="36"/>
      <c r="F524" s="200" t="s">
        <v>586</v>
      </c>
      <c r="G524" s="36"/>
      <c r="H524" s="36"/>
      <c r="I524" s="115"/>
      <c r="J524" s="36"/>
      <c r="K524" s="36"/>
      <c r="L524" s="39"/>
      <c r="M524" s="201"/>
      <c r="N524" s="64"/>
      <c r="O524" s="64"/>
      <c r="P524" s="64"/>
      <c r="Q524" s="64"/>
      <c r="R524" s="64"/>
      <c r="S524" s="64"/>
      <c r="T524" s="65"/>
      <c r="AT524" s="18" t="s">
        <v>166</v>
      </c>
      <c r="AU524" s="18" t="s">
        <v>84</v>
      </c>
    </row>
    <row r="525" spans="2:65" s="13" customFormat="1" ht="11.25">
      <c r="B525" s="212"/>
      <c r="C525" s="213"/>
      <c r="D525" s="199" t="s">
        <v>184</v>
      </c>
      <c r="E525" s="214" t="s">
        <v>20</v>
      </c>
      <c r="F525" s="215" t="s">
        <v>587</v>
      </c>
      <c r="G525" s="213"/>
      <c r="H525" s="216">
        <v>11620</v>
      </c>
      <c r="I525" s="217"/>
      <c r="J525" s="213"/>
      <c r="K525" s="213"/>
      <c r="L525" s="218"/>
      <c r="M525" s="219"/>
      <c r="N525" s="220"/>
      <c r="O525" s="220"/>
      <c r="P525" s="220"/>
      <c r="Q525" s="220"/>
      <c r="R525" s="220"/>
      <c r="S525" s="220"/>
      <c r="T525" s="221"/>
      <c r="AT525" s="222" t="s">
        <v>184</v>
      </c>
      <c r="AU525" s="222" t="s">
        <v>84</v>
      </c>
      <c r="AV525" s="13" t="s">
        <v>84</v>
      </c>
      <c r="AW525" s="13" t="s">
        <v>35</v>
      </c>
      <c r="AX525" s="13" t="s">
        <v>74</v>
      </c>
      <c r="AY525" s="222" t="s">
        <v>159</v>
      </c>
    </row>
    <row r="526" spans="2:65" s="15" customFormat="1" ht="11.25">
      <c r="B526" s="234"/>
      <c r="C526" s="235"/>
      <c r="D526" s="199" t="s">
        <v>184</v>
      </c>
      <c r="E526" s="236" t="s">
        <v>20</v>
      </c>
      <c r="F526" s="237" t="s">
        <v>436</v>
      </c>
      <c r="G526" s="235"/>
      <c r="H526" s="238">
        <v>11620</v>
      </c>
      <c r="I526" s="239"/>
      <c r="J526" s="235"/>
      <c r="K526" s="235"/>
      <c r="L526" s="240"/>
      <c r="M526" s="241"/>
      <c r="N526" s="242"/>
      <c r="O526" s="242"/>
      <c r="P526" s="242"/>
      <c r="Q526" s="242"/>
      <c r="R526" s="242"/>
      <c r="S526" s="242"/>
      <c r="T526" s="243"/>
      <c r="AT526" s="244" t="s">
        <v>184</v>
      </c>
      <c r="AU526" s="244" t="s">
        <v>84</v>
      </c>
      <c r="AV526" s="15" t="s">
        <v>171</v>
      </c>
      <c r="AW526" s="15" t="s">
        <v>35</v>
      </c>
      <c r="AX526" s="15" t="s">
        <v>74</v>
      </c>
      <c r="AY526" s="244" t="s">
        <v>159</v>
      </c>
    </row>
    <row r="527" spans="2:65" s="13" customFormat="1" ht="11.25">
      <c r="B527" s="212"/>
      <c r="C527" s="213"/>
      <c r="D527" s="199" t="s">
        <v>184</v>
      </c>
      <c r="E527" s="214" t="s">
        <v>20</v>
      </c>
      <c r="F527" s="215" t="s">
        <v>588</v>
      </c>
      <c r="G527" s="213"/>
      <c r="H527" s="216">
        <v>9296</v>
      </c>
      <c r="I527" s="217"/>
      <c r="J527" s="213"/>
      <c r="K527" s="213"/>
      <c r="L527" s="218"/>
      <c r="M527" s="219"/>
      <c r="N527" s="220"/>
      <c r="O527" s="220"/>
      <c r="P527" s="220"/>
      <c r="Q527" s="220"/>
      <c r="R527" s="220"/>
      <c r="S527" s="220"/>
      <c r="T527" s="221"/>
      <c r="AT527" s="222" t="s">
        <v>184</v>
      </c>
      <c r="AU527" s="222" t="s">
        <v>84</v>
      </c>
      <c r="AV527" s="13" t="s">
        <v>84</v>
      </c>
      <c r="AW527" s="13" t="s">
        <v>35</v>
      </c>
      <c r="AX527" s="13" t="s">
        <v>22</v>
      </c>
      <c r="AY527" s="222" t="s">
        <v>159</v>
      </c>
    </row>
    <row r="528" spans="2:65" s="1" customFormat="1" ht="16.5" customHeight="1">
      <c r="B528" s="35"/>
      <c r="C528" s="186" t="s">
        <v>589</v>
      </c>
      <c r="D528" s="186" t="s">
        <v>162</v>
      </c>
      <c r="E528" s="187" t="s">
        <v>590</v>
      </c>
      <c r="F528" s="188" t="s">
        <v>591</v>
      </c>
      <c r="G528" s="189" t="s">
        <v>182</v>
      </c>
      <c r="H528" s="190">
        <v>2324</v>
      </c>
      <c r="I528" s="191"/>
      <c r="J528" s="192">
        <f>ROUND(I528*H528,2)</f>
        <v>0</v>
      </c>
      <c r="K528" s="188" t="s">
        <v>194</v>
      </c>
      <c r="L528" s="39"/>
      <c r="M528" s="193" t="s">
        <v>20</v>
      </c>
      <c r="N528" s="194" t="s">
        <v>45</v>
      </c>
      <c r="O528" s="64"/>
      <c r="P528" s="195">
        <f>O528*H528</f>
        <v>0</v>
      </c>
      <c r="Q528" s="195">
        <v>0</v>
      </c>
      <c r="R528" s="195">
        <f>Q528*H528</f>
        <v>0</v>
      </c>
      <c r="S528" s="195">
        <v>0</v>
      </c>
      <c r="T528" s="196">
        <f>S528*H528</f>
        <v>0</v>
      </c>
      <c r="AR528" s="197" t="s">
        <v>164</v>
      </c>
      <c r="AT528" s="197" t="s">
        <v>162</v>
      </c>
      <c r="AU528" s="197" t="s">
        <v>84</v>
      </c>
      <c r="AY528" s="18" t="s">
        <v>159</v>
      </c>
      <c r="BE528" s="198">
        <f>IF(N528="základní",J528,0)</f>
        <v>0</v>
      </c>
      <c r="BF528" s="198">
        <f>IF(N528="snížená",J528,0)</f>
        <v>0</v>
      </c>
      <c r="BG528" s="198">
        <f>IF(N528="zákl. přenesená",J528,0)</f>
        <v>0</v>
      </c>
      <c r="BH528" s="198">
        <f>IF(N528="sníž. přenesená",J528,0)</f>
        <v>0</v>
      </c>
      <c r="BI528" s="198">
        <f>IF(N528="nulová",J528,0)</f>
        <v>0</v>
      </c>
      <c r="BJ528" s="18" t="s">
        <v>22</v>
      </c>
      <c r="BK528" s="198">
        <f>ROUND(I528*H528,2)</f>
        <v>0</v>
      </c>
      <c r="BL528" s="18" t="s">
        <v>164</v>
      </c>
      <c r="BM528" s="197" t="s">
        <v>592</v>
      </c>
    </row>
    <row r="529" spans="2:65" s="1" customFormat="1" ht="19.5">
      <c r="B529" s="35"/>
      <c r="C529" s="36"/>
      <c r="D529" s="199" t="s">
        <v>166</v>
      </c>
      <c r="E529" s="36"/>
      <c r="F529" s="200" t="s">
        <v>593</v>
      </c>
      <c r="G529" s="36"/>
      <c r="H529" s="36"/>
      <c r="I529" s="115"/>
      <c r="J529" s="36"/>
      <c r="K529" s="36"/>
      <c r="L529" s="39"/>
      <c r="M529" s="201"/>
      <c r="N529" s="64"/>
      <c r="O529" s="64"/>
      <c r="P529" s="64"/>
      <c r="Q529" s="64"/>
      <c r="R529" s="64"/>
      <c r="S529" s="64"/>
      <c r="T529" s="65"/>
      <c r="AT529" s="18" t="s">
        <v>166</v>
      </c>
      <c r="AU529" s="18" t="s">
        <v>84</v>
      </c>
    </row>
    <row r="530" spans="2:65" s="13" customFormat="1" ht="11.25">
      <c r="B530" s="212"/>
      <c r="C530" s="213"/>
      <c r="D530" s="199" t="s">
        <v>184</v>
      </c>
      <c r="E530" s="214" t="s">
        <v>20</v>
      </c>
      <c r="F530" s="215" t="s">
        <v>594</v>
      </c>
      <c r="G530" s="213"/>
      <c r="H530" s="216">
        <v>2324</v>
      </c>
      <c r="I530" s="217"/>
      <c r="J530" s="213"/>
      <c r="K530" s="213"/>
      <c r="L530" s="218"/>
      <c r="M530" s="219"/>
      <c r="N530" s="220"/>
      <c r="O530" s="220"/>
      <c r="P530" s="220"/>
      <c r="Q530" s="220"/>
      <c r="R530" s="220"/>
      <c r="S530" s="220"/>
      <c r="T530" s="221"/>
      <c r="AT530" s="222" t="s">
        <v>184</v>
      </c>
      <c r="AU530" s="222" t="s">
        <v>84</v>
      </c>
      <c r="AV530" s="13" t="s">
        <v>84</v>
      </c>
      <c r="AW530" s="13" t="s">
        <v>35</v>
      </c>
      <c r="AX530" s="13" t="s">
        <v>74</v>
      </c>
      <c r="AY530" s="222" t="s">
        <v>159</v>
      </c>
    </row>
    <row r="531" spans="2:65" s="14" customFormat="1" ht="11.25">
      <c r="B531" s="223"/>
      <c r="C531" s="224"/>
      <c r="D531" s="199" t="s">
        <v>184</v>
      </c>
      <c r="E531" s="225" t="s">
        <v>20</v>
      </c>
      <c r="F531" s="226" t="s">
        <v>223</v>
      </c>
      <c r="G531" s="224"/>
      <c r="H531" s="227">
        <v>2324</v>
      </c>
      <c r="I531" s="228"/>
      <c r="J531" s="224"/>
      <c r="K531" s="224"/>
      <c r="L531" s="229"/>
      <c r="M531" s="230"/>
      <c r="N531" s="231"/>
      <c r="O531" s="231"/>
      <c r="P531" s="231"/>
      <c r="Q531" s="231"/>
      <c r="R531" s="231"/>
      <c r="S531" s="231"/>
      <c r="T531" s="232"/>
      <c r="AT531" s="233" t="s">
        <v>184</v>
      </c>
      <c r="AU531" s="233" t="s">
        <v>84</v>
      </c>
      <c r="AV531" s="14" t="s">
        <v>164</v>
      </c>
      <c r="AW531" s="14" t="s">
        <v>35</v>
      </c>
      <c r="AX531" s="14" t="s">
        <v>22</v>
      </c>
      <c r="AY531" s="233" t="s">
        <v>159</v>
      </c>
    </row>
    <row r="532" spans="2:65" s="1" customFormat="1" ht="16.5" customHeight="1">
      <c r="B532" s="35"/>
      <c r="C532" s="186" t="s">
        <v>595</v>
      </c>
      <c r="D532" s="186" t="s">
        <v>162</v>
      </c>
      <c r="E532" s="187" t="s">
        <v>596</v>
      </c>
      <c r="F532" s="188" t="s">
        <v>597</v>
      </c>
      <c r="G532" s="189" t="s">
        <v>182</v>
      </c>
      <c r="H532" s="190">
        <v>288</v>
      </c>
      <c r="I532" s="191"/>
      <c r="J532" s="192">
        <f>ROUND(I532*H532,2)</f>
        <v>0</v>
      </c>
      <c r="K532" s="188" t="s">
        <v>194</v>
      </c>
      <c r="L532" s="39"/>
      <c r="M532" s="193" t="s">
        <v>20</v>
      </c>
      <c r="N532" s="194" t="s">
        <v>45</v>
      </c>
      <c r="O532" s="64"/>
      <c r="P532" s="195">
        <f>O532*H532</f>
        <v>0</v>
      </c>
      <c r="Q532" s="195">
        <v>0</v>
      </c>
      <c r="R532" s="195">
        <f>Q532*H532</f>
        <v>0</v>
      </c>
      <c r="S532" s="195">
        <v>0</v>
      </c>
      <c r="T532" s="196">
        <f>S532*H532</f>
        <v>0</v>
      </c>
      <c r="AR532" s="197" t="s">
        <v>164</v>
      </c>
      <c r="AT532" s="197" t="s">
        <v>162</v>
      </c>
      <c r="AU532" s="197" t="s">
        <v>84</v>
      </c>
      <c r="AY532" s="18" t="s">
        <v>159</v>
      </c>
      <c r="BE532" s="198">
        <f>IF(N532="základní",J532,0)</f>
        <v>0</v>
      </c>
      <c r="BF532" s="198">
        <f>IF(N532="snížená",J532,0)</f>
        <v>0</v>
      </c>
      <c r="BG532" s="198">
        <f>IF(N532="zákl. přenesená",J532,0)</f>
        <v>0</v>
      </c>
      <c r="BH532" s="198">
        <f>IF(N532="sníž. přenesená",J532,0)</f>
        <v>0</v>
      </c>
      <c r="BI532" s="198">
        <f>IF(N532="nulová",J532,0)</f>
        <v>0</v>
      </c>
      <c r="BJ532" s="18" t="s">
        <v>22</v>
      </c>
      <c r="BK532" s="198">
        <f>ROUND(I532*H532,2)</f>
        <v>0</v>
      </c>
      <c r="BL532" s="18" t="s">
        <v>164</v>
      </c>
      <c r="BM532" s="197" t="s">
        <v>598</v>
      </c>
    </row>
    <row r="533" spans="2:65" s="1" customFormat="1" ht="19.5">
      <c r="B533" s="35"/>
      <c r="C533" s="36"/>
      <c r="D533" s="199" t="s">
        <v>166</v>
      </c>
      <c r="E533" s="36"/>
      <c r="F533" s="200" t="s">
        <v>599</v>
      </c>
      <c r="G533" s="36"/>
      <c r="H533" s="36"/>
      <c r="I533" s="115"/>
      <c r="J533" s="36"/>
      <c r="K533" s="36"/>
      <c r="L533" s="39"/>
      <c r="M533" s="201"/>
      <c r="N533" s="64"/>
      <c r="O533" s="64"/>
      <c r="P533" s="64"/>
      <c r="Q533" s="64"/>
      <c r="R533" s="64"/>
      <c r="S533" s="64"/>
      <c r="T533" s="65"/>
      <c r="AT533" s="18" t="s">
        <v>166</v>
      </c>
      <c r="AU533" s="18" t="s">
        <v>84</v>
      </c>
    </row>
    <row r="534" spans="2:65" s="13" customFormat="1" ht="11.25">
      <c r="B534" s="212"/>
      <c r="C534" s="213"/>
      <c r="D534" s="199" t="s">
        <v>184</v>
      </c>
      <c r="E534" s="214" t="s">
        <v>20</v>
      </c>
      <c r="F534" s="215" t="s">
        <v>600</v>
      </c>
      <c r="G534" s="213"/>
      <c r="H534" s="216">
        <v>360</v>
      </c>
      <c r="I534" s="217"/>
      <c r="J534" s="213"/>
      <c r="K534" s="213"/>
      <c r="L534" s="218"/>
      <c r="M534" s="219"/>
      <c r="N534" s="220"/>
      <c r="O534" s="220"/>
      <c r="P534" s="220"/>
      <c r="Q534" s="220"/>
      <c r="R534" s="220"/>
      <c r="S534" s="220"/>
      <c r="T534" s="221"/>
      <c r="AT534" s="222" t="s">
        <v>184</v>
      </c>
      <c r="AU534" s="222" t="s">
        <v>84</v>
      </c>
      <c r="AV534" s="13" t="s">
        <v>84</v>
      </c>
      <c r="AW534" s="13" t="s">
        <v>35</v>
      </c>
      <c r="AX534" s="13" t="s">
        <v>74</v>
      </c>
      <c r="AY534" s="222" t="s">
        <v>159</v>
      </c>
    </row>
    <row r="535" spans="2:65" s="15" customFormat="1" ht="11.25">
      <c r="B535" s="234"/>
      <c r="C535" s="235"/>
      <c r="D535" s="199" t="s">
        <v>184</v>
      </c>
      <c r="E535" s="236" t="s">
        <v>20</v>
      </c>
      <c r="F535" s="237" t="s">
        <v>436</v>
      </c>
      <c r="G535" s="235"/>
      <c r="H535" s="238">
        <v>360</v>
      </c>
      <c r="I535" s="239"/>
      <c r="J535" s="235"/>
      <c r="K535" s="235"/>
      <c r="L535" s="240"/>
      <c r="M535" s="241"/>
      <c r="N535" s="242"/>
      <c r="O535" s="242"/>
      <c r="P535" s="242"/>
      <c r="Q535" s="242"/>
      <c r="R535" s="242"/>
      <c r="S535" s="242"/>
      <c r="T535" s="243"/>
      <c r="AT535" s="244" t="s">
        <v>184</v>
      </c>
      <c r="AU535" s="244" t="s">
        <v>84</v>
      </c>
      <c r="AV535" s="15" t="s">
        <v>171</v>
      </c>
      <c r="AW535" s="15" t="s">
        <v>35</v>
      </c>
      <c r="AX535" s="15" t="s">
        <v>74</v>
      </c>
      <c r="AY535" s="244" t="s">
        <v>159</v>
      </c>
    </row>
    <row r="536" spans="2:65" s="13" customFormat="1" ht="11.25">
      <c r="B536" s="212"/>
      <c r="C536" s="213"/>
      <c r="D536" s="199" t="s">
        <v>184</v>
      </c>
      <c r="E536" s="214" t="s">
        <v>20</v>
      </c>
      <c r="F536" s="215" t="s">
        <v>601</v>
      </c>
      <c r="G536" s="213"/>
      <c r="H536" s="216">
        <v>288</v>
      </c>
      <c r="I536" s="217"/>
      <c r="J536" s="213"/>
      <c r="K536" s="213"/>
      <c r="L536" s="218"/>
      <c r="M536" s="219"/>
      <c r="N536" s="220"/>
      <c r="O536" s="220"/>
      <c r="P536" s="220"/>
      <c r="Q536" s="220"/>
      <c r="R536" s="220"/>
      <c r="S536" s="220"/>
      <c r="T536" s="221"/>
      <c r="AT536" s="222" t="s">
        <v>184</v>
      </c>
      <c r="AU536" s="222" t="s">
        <v>84</v>
      </c>
      <c r="AV536" s="13" t="s">
        <v>84</v>
      </c>
      <c r="AW536" s="13" t="s">
        <v>35</v>
      </c>
      <c r="AX536" s="13" t="s">
        <v>22</v>
      </c>
      <c r="AY536" s="222" t="s">
        <v>159</v>
      </c>
    </row>
    <row r="537" spans="2:65" s="1" customFormat="1" ht="16.5" customHeight="1">
      <c r="B537" s="35"/>
      <c r="C537" s="186" t="s">
        <v>602</v>
      </c>
      <c r="D537" s="186" t="s">
        <v>162</v>
      </c>
      <c r="E537" s="187" t="s">
        <v>603</v>
      </c>
      <c r="F537" s="188" t="s">
        <v>604</v>
      </c>
      <c r="G537" s="189" t="s">
        <v>182</v>
      </c>
      <c r="H537" s="190">
        <v>72</v>
      </c>
      <c r="I537" s="191"/>
      <c r="J537" s="192">
        <f>ROUND(I537*H537,2)</f>
        <v>0</v>
      </c>
      <c r="K537" s="188" t="s">
        <v>194</v>
      </c>
      <c r="L537" s="39"/>
      <c r="M537" s="193" t="s">
        <v>20</v>
      </c>
      <c r="N537" s="194" t="s">
        <v>45</v>
      </c>
      <c r="O537" s="64"/>
      <c r="P537" s="195">
        <f>O537*H537</f>
        <v>0</v>
      </c>
      <c r="Q537" s="195">
        <v>0</v>
      </c>
      <c r="R537" s="195">
        <f>Q537*H537</f>
        <v>0</v>
      </c>
      <c r="S537" s="195">
        <v>0</v>
      </c>
      <c r="T537" s="196">
        <f>S537*H537</f>
        <v>0</v>
      </c>
      <c r="AR537" s="197" t="s">
        <v>164</v>
      </c>
      <c r="AT537" s="197" t="s">
        <v>162</v>
      </c>
      <c r="AU537" s="197" t="s">
        <v>84</v>
      </c>
      <c r="AY537" s="18" t="s">
        <v>159</v>
      </c>
      <c r="BE537" s="198">
        <f>IF(N537="základní",J537,0)</f>
        <v>0</v>
      </c>
      <c r="BF537" s="198">
        <f>IF(N537="snížená",J537,0)</f>
        <v>0</v>
      </c>
      <c r="BG537" s="198">
        <f>IF(N537="zákl. přenesená",J537,0)</f>
        <v>0</v>
      </c>
      <c r="BH537" s="198">
        <f>IF(N537="sníž. přenesená",J537,0)</f>
        <v>0</v>
      </c>
      <c r="BI537" s="198">
        <f>IF(N537="nulová",J537,0)</f>
        <v>0</v>
      </c>
      <c r="BJ537" s="18" t="s">
        <v>22</v>
      </c>
      <c r="BK537" s="198">
        <f>ROUND(I537*H537,2)</f>
        <v>0</v>
      </c>
      <c r="BL537" s="18" t="s">
        <v>164</v>
      </c>
      <c r="BM537" s="197" t="s">
        <v>605</v>
      </c>
    </row>
    <row r="538" spans="2:65" s="1" customFormat="1" ht="19.5">
      <c r="B538" s="35"/>
      <c r="C538" s="36"/>
      <c r="D538" s="199" t="s">
        <v>166</v>
      </c>
      <c r="E538" s="36"/>
      <c r="F538" s="200" t="s">
        <v>606</v>
      </c>
      <c r="G538" s="36"/>
      <c r="H538" s="36"/>
      <c r="I538" s="115"/>
      <c r="J538" s="36"/>
      <c r="K538" s="36"/>
      <c r="L538" s="39"/>
      <c r="M538" s="201"/>
      <c r="N538" s="64"/>
      <c r="O538" s="64"/>
      <c r="P538" s="64"/>
      <c r="Q538" s="64"/>
      <c r="R538" s="64"/>
      <c r="S538" s="64"/>
      <c r="T538" s="65"/>
      <c r="AT538" s="18" t="s">
        <v>166</v>
      </c>
      <c r="AU538" s="18" t="s">
        <v>84</v>
      </c>
    </row>
    <row r="539" spans="2:65" s="13" customFormat="1" ht="11.25">
      <c r="B539" s="212"/>
      <c r="C539" s="213"/>
      <c r="D539" s="199" t="s">
        <v>184</v>
      </c>
      <c r="E539" s="214" t="s">
        <v>20</v>
      </c>
      <c r="F539" s="215" t="s">
        <v>607</v>
      </c>
      <c r="G539" s="213"/>
      <c r="H539" s="216">
        <v>72</v>
      </c>
      <c r="I539" s="217"/>
      <c r="J539" s="213"/>
      <c r="K539" s="213"/>
      <c r="L539" s="218"/>
      <c r="M539" s="219"/>
      <c r="N539" s="220"/>
      <c r="O539" s="220"/>
      <c r="P539" s="220"/>
      <c r="Q539" s="220"/>
      <c r="R539" s="220"/>
      <c r="S539" s="220"/>
      <c r="T539" s="221"/>
      <c r="AT539" s="222" t="s">
        <v>184</v>
      </c>
      <c r="AU539" s="222" t="s">
        <v>84</v>
      </c>
      <c r="AV539" s="13" t="s">
        <v>84</v>
      </c>
      <c r="AW539" s="13" t="s">
        <v>35</v>
      </c>
      <c r="AX539" s="13" t="s">
        <v>22</v>
      </c>
      <c r="AY539" s="222" t="s">
        <v>159</v>
      </c>
    </row>
    <row r="540" spans="2:65" s="1" customFormat="1" ht="16.5" customHeight="1">
      <c r="B540" s="35"/>
      <c r="C540" s="186" t="s">
        <v>608</v>
      </c>
      <c r="D540" s="186" t="s">
        <v>162</v>
      </c>
      <c r="E540" s="187" t="s">
        <v>609</v>
      </c>
      <c r="F540" s="188" t="s">
        <v>610</v>
      </c>
      <c r="G540" s="189" t="s">
        <v>182</v>
      </c>
      <c r="H540" s="190">
        <v>3819.67</v>
      </c>
      <c r="I540" s="191"/>
      <c r="J540" s="192">
        <f>ROUND(I540*H540,2)</f>
        <v>0</v>
      </c>
      <c r="K540" s="188" t="s">
        <v>194</v>
      </c>
      <c r="L540" s="39"/>
      <c r="M540" s="193" t="s">
        <v>20</v>
      </c>
      <c r="N540" s="194" t="s">
        <v>45</v>
      </c>
      <c r="O540" s="64"/>
      <c r="P540" s="195">
        <f>O540*H540</f>
        <v>0</v>
      </c>
      <c r="Q540" s="195">
        <v>0</v>
      </c>
      <c r="R540" s="195">
        <f>Q540*H540</f>
        <v>0</v>
      </c>
      <c r="S540" s="195">
        <v>0</v>
      </c>
      <c r="T540" s="196">
        <f>S540*H540</f>
        <v>0</v>
      </c>
      <c r="AR540" s="197" t="s">
        <v>164</v>
      </c>
      <c r="AT540" s="197" t="s">
        <v>162</v>
      </c>
      <c r="AU540" s="197" t="s">
        <v>84</v>
      </c>
      <c r="AY540" s="18" t="s">
        <v>159</v>
      </c>
      <c r="BE540" s="198">
        <f>IF(N540="základní",J540,0)</f>
        <v>0</v>
      </c>
      <c r="BF540" s="198">
        <f>IF(N540="snížená",J540,0)</f>
        <v>0</v>
      </c>
      <c r="BG540" s="198">
        <f>IF(N540="zákl. přenesená",J540,0)</f>
        <v>0</v>
      </c>
      <c r="BH540" s="198">
        <f>IF(N540="sníž. přenesená",J540,0)</f>
        <v>0</v>
      </c>
      <c r="BI540" s="198">
        <f>IF(N540="nulová",J540,0)</f>
        <v>0</v>
      </c>
      <c r="BJ540" s="18" t="s">
        <v>22</v>
      </c>
      <c r="BK540" s="198">
        <f>ROUND(I540*H540,2)</f>
        <v>0</v>
      </c>
      <c r="BL540" s="18" t="s">
        <v>164</v>
      </c>
      <c r="BM540" s="197" t="s">
        <v>611</v>
      </c>
    </row>
    <row r="541" spans="2:65" s="1" customFormat="1" ht="19.5">
      <c r="B541" s="35"/>
      <c r="C541" s="36"/>
      <c r="D541" s="199" t="s">
        <v>166</v>
      </c>
      <c r="E541" s="36"/>
      <c r="F541" s="200" t="s">
        <v>612</v>
      </c>
      <c r="G541" s="36"/>
      <c r="H541" s="36"/>
      <c r="I541" s="115"/>
      <c r="J541" s="36"/>
      <c r="K541" s="36"/>
      <c r="L541" s="39"/>
      <c r="M541" s="201"/>
      <c r="N541" s="64"/>
      <c r="O541" s="64"/>
      <c r="P541" s="64"/>
      <c r="Q541" s="64"/>
      <c r="R541" s="64"/>
      <c r="S541" s="64"/>
      <c r="T541" s="65"/>
      <c r="AT541" s="18" t="s">
        <v>166</v>
      </c>
      <c r="AU541" s="18" t="s">
        <v>84</v>
      </c>
    </row>
    <row r="542" spans="2:65" s="12" customFormat="1" ht="11.25">
      <c r="B542" s="202"/>
      <c r="C542" s="203"/>
      <c r="D542" s="199" t="s">
        <v>184</v>
      </c>
      <c r="E542" s="204" t="s">
        <v>20</v>
      </c>
      <c r="F542" s="205" t="s">
        <v>613</v>
      </c>
      <c r="G542" s="203"/>
      <c r="H542" s="204" t="s">
        <v>20</v>
      </c>
      <c r="I542" s="206"/>
      <c r="J542" s="203"/>
      <c r="K542" s="203"/>
      <c r="L542" s="207"/>
      <c r="M542" s="208"/>
      <c r="N542" s="209"/>
      <c r="O542" s="209"/>
      <c r="P542" s="209"/>
      <c r="Q542" s="209"/>
      <c r="R542" s="209"/>
      <c r="S542" s="209"/>
      <c r="T542" s="210"/>
      <c r="AT542" s="211" t="s">
        <v>184</v>
      </c>
      <c r="AU542" s="211" t="s">
        <v>84</v>
      </c>
      <c r="AV542" s="12" t="s">
        <v>22</v>
      </c>
      <c r="AW542" s="12" t="s">
        <v>35</v>
      </c>
      <c r="AX542" s="12" t="s">
        <v>74</v>
      </c>
      <c r="AY542" s="211" t="s">
        <v>159</v>
      </c>
    </row>
    <row r="543" spans="2:65" s="13" customFormat="1" ht="11.25">
      <c r="B543" s="212"/>
      <c r="C543" s="213"/>
      <c r="D543" s="199" t="s">
        <v>184</v>
      </c>
      <c r="E543" s="214" t="s">
        <v>20</v>
      </c>
      <c r="F543" s="215" t="s">
        <v>614</v>
      </c>
      <c r="G543" s="213"/>
      <c r="H543" s="216">
        <v>269.67</v>
      </c>
      <c r="I543" s="217"/>
      <c r="J543" s="213"/>
      <c r="K543" s="213"/>
      <c r="L543" s="218"/>
      <c r="M543" s="219"/>
      <c r="N543" s="220"/>
      <c r="O543" s="220"/>
      <c r="P543" s="220"/>
      <c r="Q543" s="220"/>
      <c r="R543" s="220"/>
      <c r="S543" s="220"/>
      <c r="T543" s="221"/>
      <c r="AT543" s="222" t="s">
        <v>184</v>
      </c>
      <c r="AU543" s="222" t="s">
        <v>84</v>
      </c>
      <c r="AV543" s="13" t="s">
        <v>84</v>
      </c>
      <c r="AW543" s="13" t="s">
        <v>35</v>
      </c>
      <c r="AX543" s="13" t="s">
        <v>74</v>
      </c>
      <c r="AY543" s="222" t="s">
        <v>159</v>
      </c>
    </row>
    <row r="544" spans="2:65" s="13" customFormat="1" ht="11.25">
      <c r="B544" s="212"/>
      <c r="C544" s="213"/>
      <c r="D544" s="199" t="s">
        <v>184</v>
      </c>
      <c r="E544" s="214" t="s">
        <v>20</v>
      </c>
      <c r="F544" s="215" t="s">
        <v>615</v>
      </c>
      <c r="G544" s="213"/>
      <c r="H544" s="216">
        <v>3550</v>
      </c>
      <c r="I544" s="217"/>
      <c r="J544" s="213"/>
      <c r="K544" s="213"/>
      <c r="L544" s="218"/>
      <c r="M544" s="219"/>
      <c r="N544" s="220"/>
      <c r="O544" s="220"/>
      <c r="P544" s="220"/>
      <c r="Q544" s="220"/>
      <c r="R544" s="220"/>
      <c r="S544" s="220"/>
      <c r="T544" s="221"/>
      <c r="AT544" s="222" t="s">
        <v>184</v>
      </c>
      <c r="AU544" s="222" t="s">
        <v>84</v>
      </c>
      <c r="AV544" s="13" t="s">
        <v>84</v>
      </c>
      <c r="AW544" s="13" t="s">
        <v>35</v>
      </c>
      <c r="AX544" s="13" t="s">
        <v>74</v>
      </c>
      <c r="AY544" s="222" t="s">
        <v>159</v>
      </c>
    </row>
    <row r="545" spans="2:65" s="14" customFormat="1" ht="11.25">
      <c r="B545" s="223"/>
      <c r="C545" s="224"/>
      <c r="D545" s="199" t="s">
        <v>184</v>
      </c>
      <c r="E545" s="225" t="s">
        <v>20</v>
      </c>
      <c r="F545" s="226" t="s">
        <v>223</v>
      </c>
      <c r="G545" s="224"/>
      <c r="H545" s="227">
        <v>3819.67</v>
      </c>
      <c r="I545" s="228"/>
      <c r="J545" s="224"/>
      <c r="K545" s="224"/>
      <c r="L545" s="229"/>
      <c r="M545" s="230"/>
      <c r="N545" s="231"/>
      <c r="O545" s="231"/>
      <c r="P545" s="231"/>
      <c r="Q545" s="231"/>
      <c r="R545" s="231"/>
      <c r="S545" s="231"/>
      <c r="T545" s="232"/>
      <c r="AT545" s="233" t="s">
        <v>184</v>
      </c>
      <c r="AU545" s="233" t="s">
        <v>84</v>
      </c>
      <c r="AV545" s="14" t="s">
        <v>164</v>
      </c>
      <c r="AW545" s="14" t="s">
        <v>35</v>
      </c>
      <c r="AX545" s="14" t="s">
        <v>22</v>
      </c>
      <c r="AY545" s="233" t="s">
        <v>159</v>
      </c>
    </row>
    <row r="546" spans="2:65" s="1" customFormat="1" ht="16.5" customHeight="1">
      <c r="B546" s="35"/>
      <c r="C546" s="186" t="s">
        <v>616</v>
      </c>
      <c r="D546" s="186" t="s">
        <v>162</v>
      </c>
      <c r="E546" s="187" t="s">
        <v>617</v>
      </c>
      <c r="F546" s="188" t="s">
        <v>618</v>
      </c>
      <c r="G546" s="189" t="s">
        <v>182</v>
      </c>
      <c r="H546" s="190">
        <v>3819.67</v>
      </c>
      <c r="I546" s="191"/>
      <c r="J546" s="192">
        <f>ROUND(I546*H546,2)</f>
        <v>0</v>
      </c>
      <c r="K546" s="188" t="s">
        <v>194</v>
      </c>
      <c r="L546" s="39"/>
      <c r="M546" s="193" t="s">
        <v>20</v>
      </c>
      <c r="N546" s="194" t="s">
        <v>45</v>
      </c>
      <c r="O546" s="64"/>
      <c r="P546" s="195">
        <f>O546*H546</f>
        <v>0</v>
      </c>
      <c r="Q546" s="195">
        <v>0</v>
      </c>
      <c r="R546" s="195">
        <f>Q546*H546</f>
        <v>0</v>
      </c>
      <c r="S546" s="195">
        <v>0</v>
      </c>
      <c r="T546" s="196">
        <f>S546*H546</f>
        <v>0</v>
      </c>
      <c r="AR546" s="197" t="s">
        <v>164</v>
      </c>
      <c r="AT546" s="197" t="s">
        <v>162</v>
      </c>
      <c r="AU546" s="197" t="s">
        <v>84</v>
      </c>
      <c r="AY546" s="18" t="s">
        <v>159</v>
      </c>
      <c r="BE546" s="198">
        <f>IF(N546="základní",J546,0)</f>
        <v>0</v>
      </c>
      <c r="BF546" s="198">
        <f>IF(N546="snížená",J546,0)</f>
        <v>0</v>
      </c>
      <c r="BG546" s="198">
        <f>IF(N546="zákl. přenesená",J546,0)</f>
        <v>0</v>
      </c>
      <c r="BH546" s="198">
        <f>IF(N546="sníž. přenesená",J546,0)</f>
        <v>0</v>
      </c>
      <c r="BI546" s="198">
        <f>IF(N546="nulová",J546,0)</f>
        <v>0</v>
      </c>
      <c r="BJ546" s="18" t="s">
        <v>22</v>
      </c>
      <c r="BK546" s="198">
        <f>ROUND(I546*H546,2)</f>
        <v>0</v>
      </c>
      <c r="BL546" s="18" t="s">
        <v>164</v>
      </c>
      <c r="BM546" s="197" t="s">
        <v>619</v>
      </c>
    </row>
    <row r="547" spans="2:65" s="1" customFormat="1" ht="11.25">
      <c r="B547" s="35"/>
      <c r="C547" s="36"/>
      <c r="D547" s="199" t="s">
        <v>166</v>
      </c>
      <c r="E547" s="36"/>
      <c r="F547" s="200" t="s">
        <v>620</v>
      </c>
      <c r="G547" s="36"/>
      <c r="H547" s="36"/>
      <c r="I547" s="115"/>
      <c r="J547" s="36"/>
      <c r="K547" s="36"/>
      <c r="L547" s="39"/>
      <c r="M547" s="201"/>
      <c r="N547" s="64"/>
      <c r="O547" s="64"/>
      <c r="P547" s="64"/>
      <c r="Q547" s="64"/>
      <c r="R547" s="64"/>
      <c r="S547" s="64"/>
      <c r="T547" s="65"/>
      <c r="AT547" s="18" t="s">
        <v>166</v>
      </c>
      <c r="AU547" s="18" t="s">
        <v>84</v>
      </c>
    </row>
    <row r="548" spans="2:65" s="12" customFormat="1" ht="11.25">
      <c r="B548" s="202"/>
      <c r="C548" s="203"/>
      <c r="D548" s="199" t="s">
        <v>184</v>
      </c>
      <c r="E548" s="204" t="s">
        <v>20</v>
      </c>
      <c r="F548" s="205" t="s">
        <v>613</v>
      </c>
      <c r="G548" s="203"/>
      <c r="H548" s="204" t="s">
        <v>20</v>
      </c>
      <c r="I548" s="206"/>
      <c r="J548" s="203"/>
      <c r="K548" s="203"/>
      <c r="L548" s="207"/>
      <c r="M548" s="208"/>
      <c r="N548" s="209"/>
      <c r="O548" s="209"/>
      <c r="P548" s="209"/>
      <c r="Q548" s="209"/>
      <c r="R548" s="209"/>
      <c r="S548" s="209"/>
      <c r="T548" s="210"/>
      <c r="AT548" s="211" t="s">
        <v>184</v>
      </c>
      <c r="AU548" s="211" t="s">
        <v>84</v>
      </c>
      <c r="AV548" s="12" t="s">
        <v>22</v>
      </c>
      <c r="AW548" s="12" t="s">
        <v>35</v>
      </c>
      <c r="AX548" s="12" t="s">
        <v>74</v>
      </c>
      <c r="AY548" s="211" t="s">
        <v>159</v>
      </c>
    </row>
    <row r="549" spans="2:65" s="13" customFormat="1" ht="11.25">
      <c r="B549" s="212"/>
      <c r="C549" s="213"/>
      <c r="D549" s="199" t="s">
        <v>184</v>
      </c>
      <c r="E549" s="214" t="s">
        <v>20</v>
      </c>
      <c r="F549" s="215" t="s">
        <v>614</v>
      </c>
      <c r="G549" s="213"/>
      <c r="H549" s="216">
        <v>269.67</v>
      </c>
      <c r="I549" s="217"/>
      <c r="J549" s="213"/>
      <c r="K549" s="213"/>
      <c r="L549" s="218"/>
      <c r="M549" s="219"/>
      <c r="N549" s="220"/>
      <c r="O549" s="220"/>
      <c r="P549" s="220"/>
      <c r="Q549" s="220"/>
      <c r="R549" s="220"/>
      <c r="S549" s="220"/>
      <c r="T549" s="221"/>
      <c r="AT549" s="222" t="s">
        <v>184</v>
      </c>
      <c r="AU549" s="222" t="s">
        <v>84</v>
      </c>
      <c r="AV549" s="13" t="s">
        <v>84</v>
      </c>
      <c r="AW549" s="13" t="s">
        <v>35</v>
      </c>
      <c r="AX549" s="13" t="s">
        <v>74</v>
      </c>
      <c r="AY549" s="222" t="s">
        <v>159</v>
      </c>
    </row>
    <row r="550" spans="2:65" s="13" customFormat="1" ht="11.25">
      <c r="B550" s="212"/>
      <c r="C550" s="213"/>
      <c r="D550" s="199" t="s">
        <v>184</v>
      </c>
      <c r="E550" s="214" t="s">
        <v>20</v>
      </c>
      <c r="F550" s="215" t="s">
        <v>615</v>
      </c>
      <c r="G550" s="213"/>
      <c r="H550" s="216">
        <v>3550</v>
      </c>
      <c r="I550" s="217"/>
      <c r="J550" s="213"/>
      <c r="K550" s="213"/>
      <c r="L550" s="218"/>
      <c r="M550" s="219"/>
      <c r="N550" s="220"/>
      <c r="O550" s="220"/>
      <c r="P550" s="220"/>
      <c r="Q550" s="220"/>
      <c r="R550" s="220"/>
      <c r="S550" s="220"/>
      <c r="T550" s="221"/>
      <c r="AT550" s="222" t="s">
        <v>184</v>
      </c>
      <c r="AU550" s="222" t="s">
        <v>84</v>
      </c>
      <c r="AV550" s="13" t="s">
        <v>84</v>
      </c>
      <c r="AW550" s="13" t="s">
        <v>35</v>
      </c>
      <c r="AX550" s="13" t="s">
        <v>74</v>
      </c>
      <c r="AY550" s="222" t="s">
        <v>159</v>
      </c>
    </row>
    <row r="551" spans="2:65" s="14" customFormat="1" ht="11.25">
      <c r="B551" s="223"/>
      <c r="C551" s="224"/>
      <c r="D551" s="199" t="s">
        <v>184</v>
      </c>
      <c r="E551" s="225" t="s">
        <v>20</v>
      </c>
      <c r="F551" s="226" t="s">
        <v>223</v>
      </c>
      <c r="G551" s="224"/>
      <c r="H551" s="227">
        <v>3819.67</v>
      </c>
      <c r="I551" s="228"/>
      <c r="J551" s="224"/>
      <c r="K551" s="224"/>
      <c r="L551" s="229"/>
      <c r="M551" s="230"/>
      <c r="N551" s="231"/>
      <c r="O551" s="231"/>
      <c r="P551" s="231"/>
      <c r="Q551" s="231"/>
      <c r="R551" s="231"/>
      <c r="S551" s="231"/>
      <c r="T551" s="232"/>
      <c r="AT551" s="233" t="s">
        <v>184</v>
      </c>
      <c r="AU551" s="233" t="s">
        <v>84</v>
      </c>
      <c r="AV551" s="14" t="s">
        <v>164</v>
      </c>
      <c r="AW551" s="14" t="s">
        <v>35</v>
      </c>
      <c r="AX551" s="14" t="s">
        <v>22</v>
      </c>
      <c r="AY551" s="233" t="s">
        <v>159</v>
      </c>
    </row>
    <row r="552" spans="2:65" s="1" customFormat="1" ht="16.5" customHeight="1">
      <c r="B552" s="35"/>
      <c r="C552" s="186" t="s">
        <v>621</v>
      </c>
      <c r="D552" s="186" t="s">
        <v>162</v>
      </c>
      <c r="E552" s="187" t="s">
        <v>609</v>
      </c>
      <c r="F552" s="188" t="s">
        <v>610</v>
      </c>
      <c r="G552" s="189" t="s">
        <v>182</v>
      </c>
      <c r="H552" s="190">
        <v>4525.58</v>
      </c>
      <c r="I552" s="191"/>
      <c r="J552" s="192">
        <f>ROUND(I552*H552,2)</f>
        <v>0</v>
      </c>
      <c r="K552" s="188" t="s">
        <v>194</v>
      </c>
      <c r="L552" s="39"/>
      <c r="M552" s="193" t="s">
        <v>20</v>
      </c>
      <c r="N552" s="194" t="s">
        <v>45</v>
      </c>
      <c r="O552" s="64"/>
      <c r="P552" s="195">
        <f>O552*H552</f>
        <v>0</v>
      </c>
      <c r="Q552" s="195">
        <v>0</v>
      </c>
      <c r="R552" s="195">
        <f>Q552*H552</f>
        <v>0</v>
      </c>
      <c r="S552" s="195">
        <v>0</v>
      </c>
      <c r="T552" s="196">
        <f>S552*H552</f>
        <v>0</v>
      </c>
      <c r="AR552" s="197" t="s">
        <v>164</v>
      </c>
      <c r="AT552" s="197" t="s">
        <v>162</v>
      </c>
      <c r="AU552" s="197" t="s">
        <v>84</v>
      </c>
      <c r="AY552" s="18" t="s">
        <v>159</v>
      </c>
      <c r="BE552" s="198">
        <f>IF(N552="základní",J552,0)</f>
        <v>0</v>
      </c>
      <c r="BF552" s="198">
        <f>IF(N552="snížená",J552,0)</f>
        <v>0</v>
      </c>
      <c r="BG552" s="198">
        <f>IF(N552="zákl. přenesená",J552,0)</f>
        <v>0</v>
      </c>
      <c r="BH552" s="198">
        <f>IF(N552="sníž. přenesená",J552,0)</f>
        <v>0</v>
      </c>
      <c r="BI552" s="198">
        <f>IF(N552="nulová",J552,0)</f>
        <v>0</v>
      </c>
      <c r="BJ552" s="18" t="s">
        <v>22</v>
      </c>
      <c r="BK552" s="198">
        <f>ROUND(I552*H552,2)</f>
        <v>0</v>
      </c>
      <c r="BL552" s="18" t="s">
        <v>164</v>
      </c>
      <c r="BM552" s="197" t="s">
        <v>622</v>
      </c>
    </row>
    <row r="553" spans="2:65" s="1" customFormat="1" ht="19.5">
      <c r="B553" s="35"/>
      <c r="C553" s="36"/>
      <c r="D553" s="199" t="s">
        <v>166</v>
      </c>
      <c r="E553" s="36"/>
      <c r="F553" s="200" t="s">
        <v>612</v>
      </c>
      <c r="G553" s="36"/>
      <c r="H553" s="36"/>
      <c r="I553" s="115"/>
      <c r="J553" s="36"/>
      <c r="K553" s="36"/>
      <c r="L553" s="39"/>
      <c r="M553" s="201"/>
      <c r="N553" s="64"/>
      <c r="O553" s="64"/>
      <c r="P553" s="64"/>
      <c r="Q553" s="64"/>
      <c r="R553" s="64"/>
      <c r="S553" s="64"/>
      <c r="T553" s="65"/>
      <c r="AT553" s="18" t="s">
        <v>166</v>
      </c>
      <c r="AU553" s="18" t="s">
        <v>84</v>
      </c>
    </row>
    <row r="554" spans="2:65" s="12" customFormat="1" ht="11.25">
      <c r="B554" s="202"/>
      <c r="C554" s="203"/>
      <c r="D554" s="199" t="s">
        <v>184</v>
      </c>
      <c r="E554" s="204" t="s">
        <v>20</v>
      </c>
      <c r="F554" s="205" t="s">
        <v>623</v>
      </c>
      <c r="G554" s="203"/>
      <c r="H554" s="204" t="s">
        <v>20</v>
      </c>
      <c r="I554" s="206"/>
      <c r="J554" s="203"/>
      <c r="K554" s="203"/>
      <c r="L554" s="207"/>
      <c r="M554" s="208"/>
      <c r="N554" s="209"/>
      <c r="O554" s="209"/>
      <c r="P554" s="209"/>
      <c r="Q554" s="209"/>
      <c r="R554" s="209"/>
      <c r="S554" s="209"/>
      <c r="T554" s="210"/>
      <c r="AT554" s="211" t="s">
        <v>184</v>
      </c>
      <c r="AU554" s="211" t="s">
        <v>84</v>
      </c>
      <c r="AV554" s="12" t="s">
        <v>22</v>
      </c>
      <c r="AW554" s="12" t="s">
        <v>35</v>
      </c>
      <c r="AX554" s="12" t="s">
        <v>74</v>
      </c>
      <c r="AY554" s="211" t="s">
        <v>159</v>
      </c>
    </row>
    <row r="555" spans="2:65" s="13" customFormat="1" ht="11.25">
      <c r="B555" s="212"/>
      <c r="C555" s="213"/>
      <c r="D555" s="199" t="s">
        <v>184</v>
      </c>
      <c r="E555" s="214" t="s">
        <v>20</v>
      </c>
      <c r="F555" s="215" t="s">
        <v>624</v>
      </c>
      <c r="G555" s="213"/>
      <c r="H555" s="216">
        <v>3477.2469999999998</v>
      </c>
      <c r="I555" s="217"/>
      <c r="J555" s="213"/>
      <c r="K555" s="213"/>
      <c r="L555" s="218"/>
      <c r="M555" s="219"/>
      <c r="N555" s="220"/>
      <c r="O555" s="220"/>
      <c r="P555" s="220"/>
      <c r="Q555" s="220"/>
      <c r="R555" s="220"/>
      <c r="S555" s="220"/>
      <c r="T555" s="221"/>
      <c r="AT555" s="222" t="s">
        <v>184</v>
      </c>
      <c r="AU555" s="222" t="s">
        <v>84</v>
      </c>
      <c r="AV555" s="13" t="s">
        <v>84</v>
      </c>
      <c r="AW555" s="13" t="s">
        <v>35</v>
      </c>
      <c r="AX555" s="13" t="s">
        <v>74</v>
      </c>
      <c r="AY555" s="222" t="s">
        <v>159</v>
      </c>
    </row>
    <row r="556" spans="2:65" s="13" customFormat="1" ht="11.25">
      <c r="B556" s="212"/>
      <c r="C556" s="213"/>
      <c r="D556" s="199" t="s">
        <v>184</v>
      </c>
      <c r="E556" s="214" t="s">
        <v>20</v>
      </c>
      <c r="F556" s="215" t="s">
        <v>625</v>
      </c>
      <c r="G556" s="213"/>
      <c r="H556" s="216">
        <v>937.57299999999998</v>
      </c>
      <c r="I556" s="217"/>
      <c r="J556" s="213"/>
      <c r="K556" s="213"/>
      <c r="L556" s="218"/>
      <c r="M556" s="219"/>
      <c r="N556" s="220"/>
      <c r="O556" s="220"/>
      <c r="P556" s="220"/>
      <c r="Q556" s="220"/>
      <c r="R556" s="220"/>
      <c r="S556" s="220"/>
      <c r="T556" s="221"/>
      <c r="AT556" s="222" t="s">
        <v>184</v>
      </c>
      <c r="AU556" s="222" t="s">
        <v>84</v>
      </c>
      <c r="AV556" s="13" t="s">
        <v>84</v>
      </c>
      <c r="AW556" s="13" t="s">
        <v>35</v>
      </c>
      <c r="AX556" s="13" t="s">
        <v>74</v>
      </c>
      <c r="AY556" s="222" t="s">
        <v>159</v>
      </c>
    </row>
    <row r="557" spans="2:65" s="13" customFormat="1" ht="11.25">
      <c r="B557" s="212"/>
      <c r="C557" s="213"/>
      <c r="D557" s="199" t="s">
        <v>184</v>
      </c>
      <c r="E557" s="214" t="s">
        <v>20</v>
      </c>
      <c r="F557" s="215" t="s">
        <v>626</v>
      </c>
      <c r="G557" s="213"/>
      <c r="H557" s="216">
        <v>110.76</v>
      </c>
      <c r="I557" s="217"/>
      <c r="J557" s="213"/>
      <c r="K557" s="213"/>
      <c r="L557" s="218"/>
      <c r="M557" s="219"/>
      <c r="N557" s="220"/>
      <c r="O557" s="220"/>
      <c r="P557" s="220"/>
      <c r="Q557" s="220"/>
      <c r="R557" s="220"/>
      <c r="S557" s="220"/>
      <c r="T557" s="221"/>
      <c r="AT557" s="222" t="s">
        <v>184</v>
      </c>
      <c r="AU557" s="222" t="s">
        <v>84</v>
      </c>
      <c r="AV557" s="13" t="s">
        <v>84</v>
      </c>
      <c r="AW557" s="13" t="s">
        <v>35</v>
      </c>
      <c r="AX557" s="13" t="s">
        <v>74</v>
      </c>
      <c r="AY557" s="222" t="s">
        <v>159</v>
      </c>
    </row>
    <row r="558" spans="2:65" s="14" customFormat="1" ht="11.25">
      <c r="B558" s="223"/>
      <c r="C558" s="224"/>
      <c r="D558" s="199" t="s">
        <v>184</v>
      </c>
      <c r="E558" s="225" t="s">
        <v>20</v>
      </c>
      <c r="F558" s="226" t="s">
        <v>223</v>
      </c>
      <c r="G558" s="224"/>
      <c r="H558" s="227">
        <v>4525.58</v>
      </c>
      <c r="I558" s="228"/>
      <c r="J558" s="224"/>
      <c r="K558" s="224"/>
      <c r="L558" s="229"/>
      <c r="M558" s="230"/>
      <c r="N558" s="231"/>
      <c r="O558" s="231"/>
      <c r="P558" s="231"/>
      <c r="Q558" s="231"/>
      <c r="R558" s="231"/>
      <c r="S558" s="231"/>
      <c r="T558" s="232"/>
      <c r="AT558" s="233" t="s">
        <v>184</v>
      </c>
      <c r="AU558" s="233" t="s">
        <v>84</v>
      </c>
      <c r="AV558" s="14" t="s">
        <v>164</v>
      </c>
      <c r="AW558" s="14" t="s">
        <v>35</v>
      </c>
      <c r="AX558" s="14" t="s">
        <v>22</v>
      </c>
      <c r="AY558" s="233" t="s">
        <v>159</v>
      </c>
    </row>
    <row r="559" spans="2:65" s="1" customFormat="1" ht="16.5" customHeight="1">
      <c r="B559" s="35"/>
      <c r="C559" s="186" t="s">
        <v>627</v>
      </c>
      <c r="D559" s="186" t="s">
        <v>162</v>
      </c>
      <c r="E559" s="187" t="s">
        <v>617</v>
      </c>
      <c r="F559" s="188" t="s">
        <v>618</v>
      </c>
      <c r="G559" s="189" t="s">
        <v>182</v>
      </c>
      <c r="H559" s="190">
        <v>4525.58</v>
      </c>
      <c r="I559" s="191"/>
      <c r="J559" s="192">
        <f>ROUND(I559*H559,2)</f>
        <v>0</v>
      </c>
      <c r="K559" s="188" t="s">
        <v>194</v>
      </c>
      <c r="L559" s="39"/>
      <c r="M559" s="193" t="s">
        <v>20</v>
      </c>
      <c r="N559" s="194" t="s">
        <v>45</v>
      </c>
      <c r="O559" s="64"/>
      <c r="P559" s="195">
        <f>O559*H559</f>
        <v>0</v>
      </c>
      <c r="Q559" s="195">
        <v>0</v>
      </c>
      <c r="R559" s="195">
        <f>Q559*H559</f>
        <v>0</v>
      </c>
      <c r="S559" s="195">
        <v>0</v>
      </c>
      <c r="T559" s="196">
        <f>S559*H559</f>
        <v>0</v>
      </c>
      <c r="AR559" s="197" t="s">
        <v>164</v>
      </c>
      <c r="AT559" s="197" t="s">
        <v>162</v>
      </c>
      <c r="AU559" s="197" t="s">
        <v>84</v>
      </c>
      <c r="AY559" s="18" t="s">
        <v>159</v>
      </c>
      <c r="BE559" s="198">
        <f>IF(N559="základní",J559,0)</f>
        <v>0</v>
      </c>
      <c r="BF559" s="198">
        <f>IF(N559="snížená",J559,0)</f>
        <v>0</v>
      </c>
      <c r="BG559" s="198">
        <f>IF(N559="zákl. přenesená",J559,0)</f>
        <v>0</v>
      </c>
      <c r="BH559" s="198">
        <f>IF(N559="sníž. přenesená",J559,0)</f>
        <v>0</v>
      </c>
      <c r="BI559" s="198">
        <f>IF(N559="nulová",J559,0)</f>
        <v>0</v>
      </c>
      <c r="BJ559" s="18" t="s">
        <v>22</v>
      </c>
      <c r="BK559" s="198">
        <f>ROUND(I559*H559,2)</f>
        <v>0</v>
      </c>
      <c r="BL559" s="18" t="s">
        <v>164</v>
      </c>
      <c r="BM559" s="197" t="s">
        <v>628</v>
      </c>
    </row>
    <row r="560" spans="2:65" s="1" customFormat="1" ht="11.25">
      <c r="B560" s="35"/>
      <c r="C560" s="36"/>
      <c r="D560" s="199" t="s">
        <v>166</v>
      </c>
      <c r="E560" s="36"/>
      <c r="F560" s="200" t="s">
        <v>620</v>
      </c>
      <c r="G560" s="36"/>
      <c r="H560" s="36"/>
      <c r="I560" s="115"/>
      <c r="J560" s="36"/>
      <c r="K560" s="36"/>
      <c r="L560" s="39"/>
      <c r="M560" s="201"/>
      <c r="N560" s="64"/>
      <c r="O560" s="64"/>
      <c r="P560" s="64"/>
      <c r="Q560" s="64"/>
      <c r="R560" s="64"/>
      <c r="S560" s="64"/>
      <c r="T560" s="65"/>
      <c r="AT560" s="18" t="s">
        <v>166</v>
      </c>
      <c r="AU560" s="18" t="s">
        <v>84</v>
      </c>
    </row>
    <row r="561" spans="2:65" s="12" customFormat="1" ht="11.25">
      <c r="B561" s="202"/>
      <c r="C561" s="203"/>
      <c r="D561" s="199" t="s">
        <v>184</v>
      </c>
      <c r="E561" s="204" t="s">
        <v>20</v>
      </c>
      <c r="F561" s="205" t="s">
        <v>623</v>
      </c>
      <c r="G561" s="203"/>
      <c r="H561" s="204" t="s">
        <v>20</v>
      </c>
      <c r="I561" s="206"/>
      <c r="J561" s="203"/>
      <c r="K561" s="203"/>
      <c r="L561" s="207"/>
      <c r="M561" s="208"/>
      <c r="N561" s="209"/>
      <c r="O561" s="209"/>
      <c r="P561" s="209"/>
      <c r="Q561" s="209"/>
      <c r="R561" s="209"/>
      <c r="S561" s="209"/>
      <c r="T561" s="210"/>
      <c r="AT561" s="211" t="s">
        <v>184</v>
      </c>
      <c r="AU561" s="211" t="s">
        <v>84</v>
      </c>
      <c r="AV561" s="12" t="s">
        <v>22</v>
      </c>
      <c r="AW561" s="12" t="s">
        <v>35</v>
      </c>
      <c r="AX561" s="12" t="s">
        <v>74</v>
      </c>
      <c r="AY561" s="211" t="s">
        <v>159</v>
      </c>
    </row>
    <row r="562" spans="2:65" s="13" customFormat="1" ht="11.25">
      <c r="B562" s="212"/>
      <c r="C562" s="213"/>
      <c r="D562" s="199" t="s">
        <v>184</v>
      </c>
      <c r="E562" s="214" t="s">
        <v>20</v>
      </c>
      <c r="F562" s="215" t="s">
        <v>624</v>
      </c>
      <c r="G562" s="213"/>
      <c r="H562" s="216">
        <v>3477.2469999999998</v>
      </c>
      <c r="I562" s="217"/>
      <c r="J562" s="213"/>
      <c r="K562" s="213"/>
      <c r="L562" s="218"/>
      <c r="M562" s="219"/>
      <c r="N562" s="220"/>
      <c r="O562" s="220"/>
      <c r="P562" s="220"/>
      <c r="Q562" s="220"/>
      <c r="R562" s="220"/>
      <c r="S562" s="220"/>
      <c r="T562" s="221"/>
      <c r="AT562" s="222" t="s">
        <v>184</v>
      </c>
      <c r="AU562" s="222" t="s">
        <v>84</v>
      </c>
      <c r="AV562" s="13" t="s">
        <v>84</v>
      </c>
      <c r="AW562" s="13" t="s">
        <v>35</v>
      </c>
      <c r="AX562" s="13" t="s">
        <v>74</v>
      </c>
      <c r="AY562" s="222" t="s">
        <v>159</v>
      </c>
    </row>
    <row r="563" spans="2:65" s="13" customFormat="1" ht="11.25">
      <c r="B563" s="212"/>
      <c r="C563" s="213"/>
      <c r="D563" s="199" t="s">
        <v>184</v>
      </c>
      <c r="E563" s="214" t="s">
        <v>20</v>
      </c>
      <c r="F563" s="215" t="s">
        <v>625</v>
      </c>
      <c r="G563" s="213"/>
      <c r="H563" s="216">
        <v>937.57299999999998</v>
      </c>
      <c r="I563" s="217"/>
      <c r="J563" s="213"/>
      <c r="K563" s="213"/>
      <c r="L563" s="218"/>
      <c r="M563" s="219"/>
      <c r="N563" s="220"/>
      <c r="O563" s="220"/>
      <c r="P563" s="220"/>
      <c r="Q563" s="220"/>
      <c r="R563" s="220"/>
      <c r="S563" s="220"/>
      <c r="T563" s="221"/>
      <c r="AT563" s="222" t="s">
        <v>184</v>
      </c>
      <c r="AU563" s="222" t="s">
        <v>84</v>
      </c>
      <c r="AV563" s="13" t="s">
        <v>84</v>
      </c>
      <c r="AW563" s="13" t="s">
        <v>35</v>
      </c>
      <c r="AX563" s="13" t="s">
        <v>74</v>
      </c>
      <c r="AY563" s="222" t="s">
        <v>159</v>
      </c>
    </row>
    <row r="564" spans="2:65" s="13" customFormat="1" ht="11.25">
      <c r="B564" s="212"/>
      <c r="C564" s="213"/>
      <c r="D564" s="199" t="s">
        <v>184</v>
      </c>
      <c r="E564" s="214" t="s">
        <v>20</v>
      </c>
      <c r="F564" s="215" t="s">
        <v>626</v>
      </c>
      <c r="G564" s="213"/>
      <c r="H564" s="216">
        <v>110.76</v>
      </c>
      <c r="I564" s="217"/>
      <c r="J564" s="213"/>
      <c r="K564" s="213"/>
      <c r="L564" s="218"/>
      <c r="M564" s="219"/>
      <c r="N564" s="220"/>
      <c r="O564" s="220"/>
      <c r="P564" s="220"/>
      <c r="Q564" s="220"/>
      <c r="R564" s="220"/>
      <c r="S564" s="220"/>
      <c r="T564" s="221"/>
      <c r="AT564" s="222" t="s">
        <v>184</v>
      </c>
      <c r="AU564" s="222" t="s">
        <v>84</v>
      </c>
      <c r="AV564" s="13" t="s">
        <v>84</v>
      </c>
      <c r="AW564" s="13" t="s">
        <v>35</v>
      </c>
      <c r="AX564" s="13" t="s">
        <v>74</v>
      </c>
      <c r="AY564" s="222" t="s">
        <v>159</v>
      </c>
    </row>
    <row r="565" spans="2:65" s="14" customFormat="1" ht="11.25">
      <c r="B565" s="223"/>
      <c r="C565" s="224"/>
      <c r="D565" s="199" t="s">
        <v>184</v>
      </c>
      <c r="E565" s="225" t="s">
        <v>20</v>
      </c>
      <c r="F565" s="226" t="s">
        <v>223</v>
      </c>
      <c r="G565" s="224"/>
      <c r="H565" s="227">
        <v>4525.58</v>
      </c>
      <c r="I565" s="228"/>
      <c r="J565" s="224"/>
      <c r="K565" s="224"/>
      <c r="L565" s="229"/>
      <c r="M565" s="230"/>
      <c r="N565" s="231"/>
      <c r="O565" s="231"/>
      <c r="P565" s="231"/>
      <c r="Q565" s="231"/>
      <c r="R565" s="231"/>
      <c r="S565" s="231"/>
      <c r="T565" s="232"/>
      <c r="AT565" s="233" t="s">
        <v>184</v>
      </c>
      <c r="AU565" s="233" t="s">
        <v>84</v>
      </c>
      <c r="AV565" s="14" t="s">
        <v>164</v>
      </c>
      <c r="AW565" s="14" t="s">
        <v>35</v>
      </c>
      <c r="AX565" s="14" t="s">
        <v>22</v>
      </c>
      <c r="AY565" s="233" t="s">
        <v>159</v>
      </c>
    </row>
    <row r="566" spans="2:65" s="1" customFormat="1" ht="16.5" customHeight="1">
      <c r="B566" s="35"/>
      <c r="C566" s="186" t="s">
        <v>629</v>
      </c>
      <c r="D566" s="186" t="s">
        <v>162</v>
      </c>
      <c r="E566" s="187" t="s">
        <v>630</v>
      </c>
      <c r="F566" s="188" t="s">
        <v>631</v>
      </c>
      <c r="G566" s="189" t="s">
        <v>182</v>
      </c>
      <c r="H566" s="190">
        <v>11245.346</v>
      </c>
      <c r="I566" s="191"/>
      <c r="J566" s="192">
        <f>ROUND(I566*H566,2)</f>
        <v>0</v>
      </c>
      <c r="K566" s="188" t="s">
        <v>194</v>
      </c>
      <c r="L566" s="39"/>
      <c r="M566" s="193" t="s">
        <v>20</v>
      </c>
      <c r="N566" s="194" t="s">
        <v>45</v>
      </c>
      <c r="O566" s="64"/>
      <c r="P566" s="195">
        <f>O566*H566</f>
        <v>0</v>
      </c>
      <c r="Q566" s="195">
        <v>0</v>
      </c>
      <c r="R566" s="195">
        <f>Q566*H566</f>
        <v>0</v>
      </c>
      <c r="S566" s="195">
        <v>0</v>
      </c>
      <c r="T566" s="196">
        <f>S566*H566</f>
        <v>0</v>
      </c>
      <c r="AR566" s="197" t="s">
        <v>164</v>
      </c>
      <c r="AT566" s="197" t="s">
        <v>162</v>
      </c>
      <c r="AU566" s="197" t="s">
        <v>84</v>
      </c>
      <c r="AY566" s="18" t="s">
        <v>159</v>
      </c>
      <c r="BE566" s="198">
        <f>IF(N566="základní",J566,0)</f>
        <v>0</v>
      </c>
      <c r="BF566" s="198">
        <f>IF(N566="snížená",J566,0)</f>
        <v>0</v>
      </c>
      <c r="BG566" s="198">
        <f>IF(N566="zákl. přenesená",J566,0)</f>
        <v>0</v>
      </c>
      <c r="BH566" s="198">
        <f>IF(N566="sníž. přenesená",J566,0)</f>
        <v>0</v>
      </c>
      <c r="BI566" s="198">
        <f>IF(N566="nulová",J566,0)</f>
        <v>0</v>
      </c>
      <c r="BJ566" s="18" t="s">
        <v>22</v>
      </c>
      <c r="BK566" s="198">
        <f>ROUND(I566*H566,2)</f>
        <v>0</v>
      </c>
      <c r="BL566" s="18" t="s">
        <v>164</v>
      </c>
      <c r="BM566" s="197" t="s">
        <v>632</v>
      </c>
    </row>
    <row r="567" spans="2:65" s="1" customFormat="1" ht="19.5">
      <c r="B567" s="35"/>
      <c r="C567" s="36"/>
      <c r="D567" s="199" t="s">
        <v>166</v>
      </c>
      <c r="E567" s="36"/>
      <c r="F567" s="200" t="s">
        <v>633</v>
      </c>
      <c r="G567" s="36"/>
      <c r="H567" s="36"/>
      <c r="I567" s="115"/>
      <c r="J567" s="36"/>
      <c r="K567" s="36"/>
      <c r="L567" s="39"/>
      <c r="M567" s="201"/>
      <c r="N567" s="64"/>
      <c r="O567" s="64"/>
      <c r="P567" s="64"/>
      <c r="Q567" s="64"/>
      <c r="R567" s="64"/>
      <c r="S567" s="64"/>
      <c r="T567" s="65"/>
      <c r="AT567" s="18" t="s">
        <v>166</v>
      </c>
      <c r="AU567" s="18" t="s">
        <v>84</v>
      </c>
    </row>
    <row r="568" spans="2:65" s="13" customFormat="1" ht="11.25">
      <c r="B568" s="212"/>
      <c r="C568" s="213"/>
      <c r="D568" s="199" t="s">
        <v>184</v>
      </c>
      <c r="E568" s="214" t="s">
        <v>20</v>
      </c>
      <c r="F568" s="215" t="s">
        <v>571</v>
      </c>
      <c r="G568" s="213"/>
      <c r="H568" s="216">
        <v>13020.346</v>
      </c>
      <c r="I568" s="217"/>
      <c r="J568" s="213"/>
      <c r="K568" s="213"/>
      <c r="L568" s="218"/>
      <c r="M568" s="219"/>
      <c r="N568" s="220"/>
      <c r="O568" s="220"/>
      <c r="P568" s="220"/>
      <c r="Q568" s="220"/>
      <c r="R568" s="220"/>
      <c r="S568" s="220"/>
      <c r="T568" s="221"/>
      <c r="AT568" s="222" t="s">
        <v>184</v>
      </c>
      <c r="AU568" s="222" t="s">
        <v>84</v>
      </c>
      <c r="AV568" s="13" t="s">
        <v>84</v>
      </c>
      <c r="AW568" s="13" t="s">
        <v>35</v>
      </c>
      <c r="AX568" s="13" t="s">
        <v>74</v>
      </c>
      <c r="AY568" s="222" t="s">
        <v>159</v>
      </c>
    </row>
    <row r="569" spans="2:65" s="13" customFormat="1" ht="11.25">
      <c r="B569" s="212"/>
      <c r="C569" s="213"/>
      <c r="D569" s="199" t="s">
        <v>184</v>
      </c>
      <c r="E569" s="214" t="s">
        <v>20</v>
      </c>
      <c r="F569" s="215" t="s">
        <v>634</v>
      </c>
      <c r="G569" s="213"/>
      <c r="H569" s="216">
        <v>-1775</v>
      </c>
      <c r="I569" s="217"/>
      <c r="J569" s="213"/>
      <c r="K569" s="213"/>
      <c r="L569" s="218"/>
      <c r="M569" s="219"/>
      <c r="N569" s="220"/>
      <c r="O569" s="220"/>
      <c r="P569" s="220"/>
      <c r="Q569" s="220"/>
      <c r="R569" s="220"/>
      <c r="S569" s="220"/>
      <c r="T569" s="221"/>
      <c r="AT569" s="222" t="s">
        <v>184</v>
      </c>
      <c r="AU569" s="222" t="s">
        <v>84</v>
      </c>
      <c r="AV569" s="13" t="s">
        <v>84</v>
      </c>
      <c r="AW569" s="13" t="s">
        <v>35</v>
      </c>
      <c r="AX569" s="13" t="s">
        <v>74</v>
      </c>
      <c r="AY569" s="222" t="s">
        <v>159</v>
      </c>
    </row>
    <row r="570" spans="2:65" s="14" customFormat="1" ht="11.25">
      <c r="B570" s="223"/>
      <c r="C570" s="224"/>
      <c r="D570" s="199" t="s">
        <v>184</v>
      </c>
      <c r="E570" s="225" t="s">
        <v>20</v>
      </c>
      <c r="F570" s="226" t="s">
        <v>223</v>
      </c>
      <c r="G570" s="224"/>
      <c r="H570" s="227">
        <v>11245.346</v>
      </c>
      <c r="I570" s="228"/>
      <c r="J570" s="224"/>
      <c r="K570" s="224"/>
      <c r="L570" s="229"/>
      <c r="M570" s="230"/>
      <c r="N570" s="231"/>
      <c r="O570" s="231"/>
      <c r="P570" s="231"/>
      <c r="Q570" s="231"/>
      <c r="R570" s="231"/>
      <c r="S570" s="231"/>
      <c r="T570" s="232"/>
      <c r="AT570" s="233" t="s">
        <v>184</v>
      </c>
      <c r="AU570" s="233" t="s">
        <v>84</v>
      </c>
      <c r="AV570" s="14" t="s">
        <v>164</v>
      </c>
      <c r="AW570" s="14" t="s">
        <v>35</v>
      </c>
      <c r="AX570" s="14" t="s">
        <v>22</v>
      </c>
      <c r="AY570" s="233" t="s">
        <v>159</v>
      </c>
    </row>
    <row r="571" spans="2:65" s="1" customFormat="1" ht="16.5" customHeight="1">
      <c r="B571" s="35"/>
      <c r="C571" s="186" t="s">
        <v>635</v>
      </c>
      <c r="D571" s="186" t="s">
        <v>162</v>
      </c>
      <c r="E571" s="187" t="s">
        <v>636</v>
      </c>
      <c r="F571" s="188" t="s">
        <v>637</v>
      </c>
      <c r="G571" s="189" t="s">
        <v>182</v>
      </c>
      <c r="H571" s="190">
        <v>78717.422000000006</v>
      </c>
      <c r="I571" s="191"/>
      <c r="J571" s="192">
        <f>ROUND(I571*H571,2)</f>
        <v>0</v>
      </c>
      <c r="K571" s="188" t="s">
        <v>194</v>
      </c>
      <c r="L571" s="39"/>
      <c r="M571" s="193" t="s">
        <v>20</v>
      </c>
      <c r="N571" s="194" t="s">
        <v>45</v>
      </c>
      <c r="O571" s="64"/>
      <c r="P571" s="195">
        <f>O571*H571</f>
        <v>0</v>
      </c>
      <c r="Q571" s="195">
        <v>0</v>
      </c>
      <c r="R571" s="195">
        <f>Q571*H571</f>
        <v>0</v>
      </c>
      <c r="S571" s="195">
        <v>0</v>
      </c>
      <c r="T571" s="196">
        <f>S571*H571</f>
        <v>0</v>
      </c>
      <c r="AR571" s="197" t="s">
        <v>164</v>
      </c>
      <c r="AT571" s="197" t="s">
        <v>162</v>
      </c>
      <c r="AU571" s="197" t="s">
        <v>84</v>
      </c>
      <c r="AY571" s="18" t="s">
        <v>159</v>
      </c>
      <c r="BE571" s="198">
        <f>IF(N571="základní",J571,0)</f>
        <v>0</v>
      </c>
      <c r="BF571" s="198">
        <f>IF(N571="snížená",J571,0)</f>
        <v>0</v>
      </c>
      <c r="BG571" s="198">
        <f>IF(N571="zákl. přenesená",J571,0)</f>
        <v>0</v>
      </c>
      <c r="BH571" s="198">
        <f>IF(N571="sníž. přenesená",J571,0)</f>
        <v>0</v>
      </c>
      <c r="BI571" s="198">
        <f>IF(N571="nulová",J571,0)</f>
        <v>0</v>
      </c>
      <c r="BJ571" s="18" t="s">
        <v>22</v>
      </c>
      <c r="BK571" s="198">
        <f>ROUND(I571*H571,2)</f>
        <v>0</v>
      </c>
      <c r="BL571" s="18" t="s">
        <v>164</v>
      </c>
      <c r="BM571" s="197" t="s">
        <v>638</v>
      </c>
    </row>
    <row r="572" spans="2:65" s="1" customFormat="1" ht="19.5">
      <c r="B572" s="35"/>
      <c r="C572" s="36"/>
      <c r="D572" s="199" t="s">
        <v>166</v>
      </c>
      <c r="E572" s="36"/>
      <c r="F572" s="200" t="s">
        <v>639</v>
      </c>
      <c r="G572" s="36"/>
      <c r="H572" s="36"/>
      <c r="I572" s="115"/>
      <c r="J572" s="36"/>
      <c r="K572" s="36"/>
      <c r="L572" s="39"/>
      <c r="M572" s="201"/>
      <c r="N572" s="64"/>
      <c r="O572" s="64"/>
      <c r="P572" s="64"/>
      <c r="Q572" s="64"/>
      <c r="R572" s="64"/>
      <c r="S572" s="64"/>
      <c r="T572" s="65"/>
      <c r="AT572" s="18" t="s">
        <v>166</v>
      </c>
      <c r="AU572" s="18" t="s">
        <v>84</v>
      </c>
    </row>
    <row r="573" spans="2:65" s="13" customFormat="1" ht="11.25">
      <c r="B573" s="212"/>
      <c r="C573" s="213"/>
      <c r="D573" s="199" t="s">
        <v>184</v>
      </c>
      <c r="E573" s="214" t="s">
        <v>20</v>
      </c>
      <c r="F573" s="215" t="s">
        <v>640</v>
      </c>
      <c r="G573" s="213"/>
      <c r="H573" s="216">
        <v>78717.422000000006</v>
      </c>
      <c r="I573" s="217"/>
      <c r="J573" s="213"/>
      <c r="K573" s="213"/>
      <c r="L573" s="218"/>
      <c r="M573" s="219"/>
      <c r="N573" s="220"/>
      <c r="O573" s="220"/>
      <c r="P573" s="220"/>
      <c r="Q573" s="220"/>
      <c r="R573" s="220"/>
      <c r="S573" s="220"/>
      <c r="T573" s="221"/>
      <c r="AT573" s="222" t="s">
        <v>184</v>
      </c>
      <c r="AU573" s="222" t="s">
        <v>84</v>
      </c>
      <c r="AV573" s="13" t="s">
        <v>84</v>
      </c>
      <c r="AW573" s="13" t="s">
        <v>35</v>
      </c>
      <c r="AX573" s="13" t="s">
        <v>22</v>
      </c>
      <c r="AY573" s="222" t="s">
        <v>159</v>
      </c>
    </row>
    <row r="574" spans="2:65" s="1" customFormat="1" ht="16.5" customHeight="1">
      <c r="B574" s="35"/>
      <c r="C574" s="186" t="s">
        <v>641</v>
      </c>
      <c r="D574" s="186" t="s">
        <v>162</v>
      </c>
      <c r="E574" s="187" t="s">
        <v>642</v>
      </c>
      <c r="F574" s="188" t="s">
        <v>643</v>
      </c>
      <c r="G574" s="189" t="s">
        <v>182</v>
      </c>
      <c r="H574" s="190">
        <v>3255.087</v>
      </c>
      <c r="I574" s="191"/>
      <c r="J574" s="192">
        <f>ROUND(I574*H574,2)</f>
        <v>0</v>
      </c>
      <c r="K574" s="188" t="s">
        <v>194</v>
      </c>
      <c r="L574" s="39"/>
      <c r="M574" s="193" t="s">
        <v>20</v>
      </c>
      <c r="N574" s="194" t="s">
        <v>45</v>
      </c>
      <c r="O574" s="64"/>
      <c r="P574" s="195">
        <f>O574*H574</f>
        <v>0</v>
      </c>
      <c r="Q574" s="195">
        <v>0</v>
      </c>
      <c r="R574" s="195">
        <f>Q574*H574</f>
        <v>0</v>
      </c>
      <c r="S574" s="195">
        <v>0</v>
      </c>
      <c r="T574" s="196">
        <f>S574*H574</f>
        <v>0</v>
      </c>
      <c r="AR574" s="197" t="s">
        <v>164</v>
      </c>
      <c r="AT574" s="197" t="s">
        <v>162</v>
      </c>
      <c r="AU574" s="197" t="s">
        <v>84</v>
      </c>
      <c r="AY574" s="18" t="s">
        <v>159</v>
      </c>
      <c r="BE574" s="198">
        <f>IF(N574="základní",J574,0)</f>
        <v>0</v>
      </c>
      <c r="BF574" s="198">
        <f>IF(N574="snížená",J574,0)</f>
        <v>0</v>
      </c>
      <c r="BG574" s="198">
        <f>IF(N574="zákl. přenesená",J574,0)</f>
        <v>0</v>
      </c>
      <c r="BH574" s="198">
        <f>IF(N574="sníž. přenesená",J574,0)</f>
        <v>0</v>
      </c>
      <c r="BI574" s="198">
        <f>IF(N574="nulová",J574,0)</f>
        <v>0</v>
      </c>
      <c r="BJ574" s="18" t="s">
        <v>22</v>
      </c>
      <c r="BK574" s="198">
        <f>ROUND(I574*H574,2)</f>
        <v>0</v>
      </c>
      <c r="BL574" s="18" t="s">
        <v>164</v>
      </c>
      <c r="BM574" s="197" t="s">
        <v>644</v>
      </c>
    </row>
    <row r="575" spans="2:65" s="1" customFormat="1" ht="19.5">
      <c r="B575" s="35"/>
      <c r="C575" s="36"/>
      <c r="D575" s="199" t="s">
        <v>166</v>
      </c>
      <c r="E575" s="36"/>
      <c r="F575" s="200" t="s">
        <v>645</v>
      </c>
      <c r="G575" s="36"/>
      <c r="H575" s="36"/>
      <c r="I575" s="115"/>
      <c r="J575" s="36"/>
      <c r="K575" s="36"/>
      <c r="L575" s="39"/>
      <c r="M575" s="201"/>
      <c r="N575" s="64"/>
      <c r="O575" s="64"/>
      <c r="P575" s="64"/>
      <c r="Q575" s="64"/>
      <c r="R575" s="64"/>
      <c r="S575" s="64"/>
      <c r="T575" s="65"/>
      <c r="AT575" s="18" t="s">
        <v>166</v>
      </c>
      <c r="AU575" s="18" t="s">
        <v>84</v>
      </c>
    </row>
    <row r="576" spans="2:65" s="13" customFormat="1" ht="11.25">
      <c r="B576" s="212"/>
      <c r="C576" s="213"/>
      <c r="D576" s="199" t="s">
        <v>184</v>
      </c>
      <c r="E576" s="214" t="s">
        <v>20</v>
      </c>
      <c r="F576" s="215" t="s">
        <v>579</v>
      </c>
      <c r="G576" s="213"/>
      <c r="H576" s="216">
        <v>3255.087</v>
      </c>
      <c r="I576" s="217"/>
      <c r="J576" s="213"/>
      <c r="K576" s="213"/>
      <c r="L576" s="218"/>
      <c r="M576" s="219"/>
      <c r="N576" s="220"/>
      <c r="O576" s="220"/>
      <c r="P576" s="220"/>
      <c r="Q576" s="220"/>
      <c r="R576" s="220"/>
      <c r="S576" s="220"/>
      <c r="T576" s="221"/>
      <c r="AT576" s="222" t="s">
        <v>184</v>
      </c>
      <c r="AU576" s="222" t="s">
        <v>84</v>
      </c>
      <c r="AV576" s="13" t="s">
        <v>84</v>
      </c>
      <c r="AW576" s="13" t="s">
        <v>35</v>
      </c>
      <c r="AX576" s="13" t="s">
        <v>74</v>
      </c>
      <c r="AY576" s="222" t="s">
        <v>159</v>
      </c>
    </row>
    <row r="577" spans="2:65" s="14" customFormat="1" ht="11.25">
      <c r="B577" s="223"/>
      <c r="C577" s="224"/>
      <c r="D577" s="199" t="s">
        <v>184</v>
      </c>
      <c r="E577" s="225" t="s">
        <v>20</v>
      </c>
      <c r="F577" s="226" t="s">
        <v>223</v>
      </c>
      <c r="G577" s="224"/>
      <c r="H577" s="227">
        <v>3255.087</v>
      </c>
      <c r="I577" s="228"/>
      <c r="J577" s="224"/>
      <c r="K577" s="224"/>
      <c r="L577" s="229"/>
      <c r="M577" s="230"/>
      <c r="N577" s="231"/>
      <c r="O577" s="231"/>
      <c r="P577" s="231"/>
      <c r="Q577" s="231"/>
      <c r="R577" s="231"/>
      <c r="S577" s="231"/>
      <c r="T577" s="232"/>
      <c r="AT577" s="233" t="s">
        <v>184</v>
      </c>
      <c r="AU577" s="233" t="s">
        <v>84</v>
      </c>
      <c r="AV577" s="14" t="s">
        <v>164</v>
      </c>
      <c r="AW577" s="14" t="s">
        <v>35</v>
      </c>
      <c r="AX577" s="14" t="s">
        <v>22</v>
      </c>
      <c r="AY577" s="233" t="s">
        <v>159</v>
      </c>
    </row>
    <row r="578" spans="2:65" s="1" customFormat="1" ht="16.5" customHeight="1">
      <c r="B578" s="35"/>
      <c r="C578" s="186" t="s">
        <v>646</v>
      </c>
      <c r="D578" s="186" t="s">
        <v>162</v>
      </c>
      <c r="E578" s="187" t="s">
        <v>647</v>
      </c>
      <c r="F578" s="188" t="s">
        <v>648</v>
      </c>
      <c r="G578" s="189" t="s">
        <v>182</v>
      </c>
      <c r="H578" s="190">
        <v>22785.609</v>
      </c>
      <c r="I578" s="191"/>
      <c r="J578" s="192">
        <f>ROUND(I578*H578,2)</f>
        <v>0</v>
      </c>
      <c r="K578" s="188" t="s">
        <v>194</v>
      </c>
      <c r="L578" s="39"/>
      <c r="M578" s="193" t="s">
        <v>20</v>
      </c>
      <c r="N578" s="194" t="s">
        <v>45</v>
      </c>
      <c r="O578" s="64"/>
      <c r="P578" s="195">
        <f>O578*H578</f>
        <v>0</v>
      </c>
      <c r="Q578" s="195">
        <v>0</v>
      </c>
      <c r="R578" s="195">
        <f>Q578*H578</f>
        <v>0</v>
      </c>
      <c r="S578" s="195">
        <v>0</v>
      </c>
      <c r="T578" s="196">
        <f>S578*H578</f>
        <v>0</v>
      </c>
      <c r="AR578" s="197" t="s">
        <v>164</v>
      </c>
      <c r="AT578" s="197" t="s">
        <v>162</v>
      </c>
      <c r="AU578" s="197" t="s">
        <v>84</v>
      </c>
      <c r="AY578" s="18" t="s">
        <v>159</v>
      </c>
      <c r="BE578" s="198">
        <f>IF(N578="základní",J578,0)</f>
        <v>0</v>
      </c>
      <c r="BF578" s="198">
        <f>IF(N578="snížená",J578,0)</f>
        <v>0</v>
      </c>
      <c r="BG578" s="198">
        <f>IF(N578="zákl. přenesená",J578,0)</f>
        <v>0</v>
      </c>
      <c r="BH578" s="198">
        <f>IF(N578="sníž. přenesená",J578,0)</f>
        <v>0</v>
      </c>
      <c r="BI578" s="198">
        <f>IF(N578="nulová",J578,0)</f>
        <v>0</v>
      </c>
      <c r="BJ578" s="18" t="s">
        <v>22</v>
      </c>
      <c r="BK578" s="198">
        <f>ROUND(I578*H578,2)</f>
        <v>0</v>
      </c>
      <c r="BL578" s="18" t="s">
        <v>164</v>
      </c>
      <c r="BM578" s="197" t="s">
        <v>649</v>
      </c>
    </row>
    <row r="579" spans="2:65" s="1" customFormat="1" ht="19.5">
      <c r="B579" s="35"/>
      <c r="C579" s="36"/>
      <c r="D579" s="199" t="s">
        <v>166</v>
      </c>
      <c r="E579" s="36"/>
      <c r="F579" s="200" t="s">
        <v>650</v>
      </c>
      <c r="G579" s="36"/>
      <c r="H579" s="36"/>
      <c r="I579" s="115"/>
      <c r="J579" s="36"/>
      <c r="K579" s="36"/>
      <c r="L579" s="39"/>
      <c r="M579" s="201"/>
      <c r="N579" s="64"/>
      <c r="O579" s="64"/>
      <c r="P579" s="64"/>
      <c r="Q579" s="64"/>
      <c r="R579" s="64"/>
      <c r="S579" s="64"/>
      <c r="T579" s="65"/>
      <c r="AT579" s="18" t="s">
        <v>166</v>
      </c>
      <c r="AU579" s="18" t="s">
        <v>84</v>
      </c>
    </row>
    <row r="580" spans="2:65" s="13" customFormat="1" ht="11.25">
      <c r="B580" s="212"/>
      <c r="C580" s="213"/>
      <c r="D580" s="199" t="s">
        <v>184</v>
      </c>
      <c r="E580" s="214" t="s">
        <v>20</v>
      </c>
      <c r="F580" s="215" t="s">
        <v>651</v>
      </c>
      <c r="G580" s="213"/>
      <c r="H580" s="216">
        <v>22785.609</v>
      </c>
      <c r="I580" s="217"/>
      <c r="J580" s="213"/>
      <c r="K580" s="213"/>
      <c r="L580" s="218"/>
      <c r="M580" s="219"/>
      <c r="N580" s="220"/>
      <c r="O580" s="220"/>
      <c r="P580" s="220"/>
      <c r="Q580" s="220"/>
      <c r="R580" s="220"/>
      <c r="S580" s="220"/>
      <c r="T580" s="221"/>
      <c r="AT580" s="222" t="s">
        <v>184</v>
      </c>
      <c r="AU580" s="222" t="s">
        <v>84</v>
      </c>
      <c r="AV580" s="13" t="s">
        <v>84</v>
      </c>
      <c r="AW580" s="13" t="s">
        <v>35</v>
      </c>
      <c r="AX580" s="13" t="s">
        <v>22</v>
      </c>
      <c r="AY580" s="222" t="s">
        <v>159</v>
      </c>
    </row>
    <row r="581" spans="2:65" s="1" customFormat="1" ht="16.5" customHeight="1">
      <c r="B581" s="35"/>
      <c r="C581" s="186" t="s">
        <v>652</v>
      </c>
      <c r="D581" s="186" t="s">
        <v>162</v>
      </c>
      <c r="E581" s="187" t="s">
        <v>617</v>
      </c>
      <c r="F581" s="188" t="s">
        <v>618</v>
      </c>
      <c r="G581" s="189" t="s">
        <v>182</v>
      </c>
      <c r="H581" s="190">
        <v>11245.346</v>
      </c>
      <c r="I581" s="191"/>
      <c r="J581" s="192">
        <f>ROUND(I581*H581,2)</f>
        <v>0</v>
      </c>
      <c r="K581" s="188" t="s">
        <v>194</v>
      </c>
      <c r="L581" s="39"/>
      <c r="M581" s="193" t="s">
        <v>20</v>
      </c>
      <c r="N581" s="194" t="s">
        <v>45</v>
      </c>
      <c r="O581" s="64"/>
      <c r="P581" s="195">
        <f>O581*H581</f>
        <v>0</v>
      </c>
      <c r="Q581" s="195">
        <v>0</v>
      </c>
      <c r="R581" s="195">
        <f>Q581*H581</f>
        <v>0</v>
      </c>
      <c r="S581" s="195">
        <v>0</v>
      </c>
      <c r="T581" s="196">
        <f>S581*H581</f>
        <v>0</v>
      </c>
      <c r="AR581" s="197" t="s">
        <v>164</v>
      </c>
      <c r="AT581" s="197" t="s">
        <v>162</v>
      </c>
      <c r="AU581" s="197" t="s">
        <v>84</v>
      </c>
      <c r="AY581" s="18" t="s">
        <v>159</v>
      </c>
      <c r="BE581" s="198">
        <f>IF(N581="základní",J581,0)</f>
        <v>0</v>
      </c>
      <c r="BF581" s="198">
        <f>IF(N581="snížená",J581,0)</f>
        <v>0</v>
      </c>
      <c r="BG581" s="198">
        <f>IF(N581="zákl. přenesená",J581,0)</f>
        <v>0</v>
      </c>
      <c r="BH581" s="198">
        <f>IF(N581="sníž. přenesená",J581,0)</f>
        <v>0</v>
      </c>
      <c r="BI581" s="198">
        <f>IF(N581="nulová",J581,0)</f>
        <v>0</v>
      </c>
      <c r="BJ581" s="18" t="s">
        <v>22</v>
      </c>
      <c r="BK581" s="198">
        <f>ROUND(I581*H581,2)</f>
        <v>0</v>
      </c>
      <c r="BL581" s="18" t="s">
        <v>164</v>
      </c>
      <c r="BM581" s="197" t="s">
        <v>653</v>
      </c>
    </row>
    <row r="582" spans="2:65" s="1" customFormat="1" ht="11.25">
      <c r="B582" s="35"/>
      <c r="C582" s="36"/>
      <c r="D582" s="199" t="s">
        <v>166</v>
      </c>
      <c r="E582" s="36"/>
      <c r="F582" s="200" t="s">
        <v>620</v>
      </c>
      <c r="G582" s="36"/>
      <c r="H582" s="36"/>
      <c r="I582" s="115"/>
      <c r="J582" s="36"/>
      <c r="K582" s="36"/>
      <c r="L582" s="39"/>
      <c r="M582" s="201"/>
      <c r="N582" s="64"/>
      <c r="O582" s="64"/>
      <c r="P582" s="64"/>
      <c r="Q582" s="64"/>
      <c r="R582" s="64"/>
      <c r="S582" s="64"/>
      <c r="T582" s="65"/>
      <c r="AT582" s="18" t="s">
        <v>166</v>
      </c>
      <c r="AU582" s="18" t="s">
        <v>84</v>
      </c>
    </row>
    <row r="583" spans="2:65" s="13" customFormat="1" ht="11.25">
      <c r="B583" s="212"/>
      <c r="C583" s="213"/>
      <c r="D583" s="199" t="s">
        <v>184</v>
      </c>
      <c r="E583" s="214" t="s">
        <v>20</v>
      </c>
      <c r="F583" s="215" t="s">
        <v>654</v>
      </c>
      <c r="G583" s="213"/>
      <c r="H583" s="216">
        <v>11245.346</v>
      </c>
      <c r="I583" s="217"/>
      <c r="J583" s="213"/>
      <c r="K583" s="213"/>
      <c r="L583" s="218"/>
      <c r="M583" s="219"/>
      <c r="N583" s="220"/>
      <c r="O583" s="220"/>
      <c r="P583" s="220"/>
      <c r="Q583" s="220"/>
      <c r="R583" s="220"/>
      <c r="S583" s="220"/>
      <c r="T583" s="221"/>
      <c r="AT583" s="222" t="s">
        <v>184</v>
      </c>
      <c r="AU583" s="222" t="s">
        <v>84</v>
      </c>
      <c r="AV583" s="13" t="s">
        <v>84</v>
      </c>
      <c r="AW583" s="13" t="s">
        <v>35</v>
      </c>
      <c r="AX583" s="13" t="s">
        <v>22</v>
      </c>
      <c r="AY583" s="222" t="s">
        <v>159</v>
      </c>
    </row>
    <row r="584" spans="2:65" s="1" customFormat="1" ht="16.5" customHeight="1">
      <c r="B584" s="35"/>
      <c r="C584" s="186" t="s">
        <v>655</v>
      </c>
      <c r="D584" s="186" t="s">
        <v>162</v>
      </c>
      <c r="E584" s="187" t="s">
        <v>656</v>
      </c>
      <c r="F584" s="188" t="s">
        <v>657</v>
      </c>
      <c r="G584" s="189" t="s">
        <v>182</v>
      </c>
      <c r="H584" s="190">
        <v>3255.087</v>
      </c>
      <c r="I584" s="191"/>
      <c r="J584" s="192">
        <f>ROUND(I584*H584,2)</f>
        <v>0</v>
      </c>
      <c r="K584" s="188" t="s">
        <v>194</v>
      </c>
      <c r="L584" s="39"/>
      <c r="M584" s="193" t="s">
        <v>20</v>
      </c>
      <c r="N584" s="194" t="s">
        <v>45</v>
      </c>
      <c r="O584" s="64"/>
      <c r="P584" s="195">
        <f>O584*H584</f>
        <v>0</v>
      </c>
      <c r="Q584" s="195">
        <v>0</v>
      </c>
      <c r="R584" s="195">
        <f>Q584*H584</f>
        <v>0</v>
      </c>
      <c r="S584" s="195">
        <v>0</v>
      </c>
      <c r="T584" s="196">
        <f>S584*H584</f>
        <v>0</v>
      </c>
      <c r="AR584" s="197" t="s">
        <v>164</v>
      </c>
      <c r="AT584" s="197" t="s">
        <v>162</v>
      </c>
      <c r="AU584" s="197" t="s">
        <v>84</v>
      </c>
      <c r="AY584" s="18" t="s">
        <v>159</v>
      </c>
      <c r="BE584" s="198">
        <f>IF(N584="základní",J584,0)</f>
        <v>0</v>
      </c>
      <c r="BF584" s="198">
        <f>IF(N584="snížená",J584,0)</f>
        <v>0</v>
      </c>
      <c r="BG584" s="198">
        <f>IF(N584="zákl. přenesená",J584,0)</f>
        <v>0</v>
      </c>
      <c r="BH584" s="198">
        <f>IF(N584="sníž. přenesená",J584,0)</f>
        <v>0</v>
      </c>
      <c r="BI584" s="198">
        <f>IF(N584="nulová",J584,0)</f>
        <v>0</v>
      </c>
      <c r="BJ584" s="18" t="s">
        <v>22</v>
      </c>
      <c r="BK584" s="198">
        <f>ROUND(I584*H584,2)</f>
        <v>0</v>
      </c>
      <c r="BL584" s="18" t="s">
        <v>164</v>
      </c>
      <c r="BM584" s="197" t="s">
        <v>658</v>
      </c>
    </row>
    <row r="585" spans="2:65" s="1" customFormat="1" ht="11.25">
      <c r="B585" s="35"/>
      <c r="C585" s="36"/>
      <c r="D585" s="199" t="s">
        <v>166</v>
      </c>
      <c r="E585" s="36"/>
      <c r="F585" s="200" t="s">
        <v>659</v>
      </c>
      <c r="G585" s="36"/>
      <c r="H585" s="36"/>
      <c r="I585" s="115"/>
      <c r="J585" s="36"/>
      <c r="K585" s="36"/>
      <c r="L585" s="39"/>
      <c r="M585" s="201"/>
      <c r="N585" s="64"/>
      <c r="O585" s="64"/>
      <c r="P585" s="64"/>
      <c r="Q585" s="64"/>
      <c r="R585" s="64"/>
      <c r="S585" s="64"/>
      <c r="T585" s="65"/>
      <c r="AT585" s="18" t="s">
        <v>166</v>
      </c>
      <c r="AU585" s="18" t="s">
        <v>84</v>
      </c>
    </row>
    <row r="586" spans="2:65" s="13" customFormat="1" ht="11.25">
      <c r="B586" s="212"/>
      <c r="C586" s="213"/>
      <c r="D586" s="199" t="s">
        <v>184</v>
      </c>
      <c r="E586" s="214" t="s">
        <v>20</v>
      </c>
      <c r="F586" s="215" t="s">
        <v>660</v>
      </c>
      <c r="G586" s="213"/>
      <c r="H586" s="216">
        <v>3255.087</v>
      </c>
      <c r="I586" s="217"/>
      <c r="J586" s="213"/>
      <c r="K586" s="213"/>
      <c r="L586" s="218"/>
      <c r="M586" s="219"/>
      <c r="N586" s="220"/>
      <c r="O586" s="220"/>
      <c r="P586" s="220"/>
      <c r="Q586" s="220"/>
      <c r="R586" s="220"/>
      <c r="S586" s="220"/>
      <c r="T586" s="221"/>
      <c r="AT586" s="222" t="s">
        <v>184</v>
      </c>
      <c r="AU586" s="222" t="s">
        <v>84</v>
      </c>
      <c r="AV586" s="13" t="s">
        <v>84</v>
      </c>
      <c r="AW586" s="13" t="s">
        <v>35</v>
      </c>
      <c r="AX586" s="13" t="s">
        <v>22</v>
      </c>
      <c r="AY586" s="222" t="s">
        <v>159</v>
      </c>
    </row>
    <row r="587" spans="2:65" s="1" customFormat="1" ht="16.5" customHeight="1">
      <c r="B587" s="35"/>
      <c r="C587" s="186" t="s">
        <v>661</v>
      </c>
      <c r="D587" s="186" t="s">
        <v>162</v>
      </c>
      <c r="E587" s="187" t="s">
        <v>662</v>
      </c>
      <c r="F587" s="188" t="s">
        <v>663</v>
      </c>
      <c r="G587" s="189" t="s">
        <v>182</v>
      </c>
      <c r="H587" s="190">
        <v>14500.433000000001</v>
      </c>
      <c r="I587" s="191"/>
      <c r="J587" s="192">
        <f>ROUND(I587*H587,2)</f>
        <v>0</v>
      </c>
      <c r="K587" s="188" t="s">
        <v>194</v>
      </c>
      <c r="L587" s="39"/>
      <c r="M587" s="193" t="s">
        <v>20</v>
      </c>
      <c r="N587" s="194" t="s">
        <v>45</v>
      </c>
      <c r="O587" s="64"/>
      <c r="P587" s="195">
        <f>O587*H587</f>
        <v>0</v>
      </c>
      <c r="Q587" s="195">
        <v>0</v>
      </c>
      <c r="R587" s="195">
        <f>Q587*H587</f>
        <v>0</v>
      </c>
      <c r="S587" s="195">
        <v>0</v>
      </c>
      <c r="T587" s="196">
        <f>S587*H587</f>
        <v>0</v>
      </c>
      <c r="AR587" s="197" t="s">
        <v>164</v>
      </c>
      <c r="AT587" s="197" t="s">
        <v>162</v>
      </c>
      <c r="AU587" s="197" t="s">
        <v>84</v>
      </c>
      <c r="AY587" s="18" t="s">
        <v>159</v>
      </c>
      <c r="BE587" s="198">
        <f>IF(N587="základní",J587,0)</f>
        <v>0</v>
      </c>
      <c r="BF587" s="198">
        <f>IF(N587="snížená",J587,0)</f>
        <v>0</v>
      </c>
      <c r="BG587" s="198">
        <f>IF(N587="zákl. přenesená",J587,0)</f>
        <v>0</v>
      </c>
      <c r="BH587" s="198">
        <f>IF(N587="sníž. přenesená",J587,0)</f>
        <v>0</v>
      </c>
      <c r="BI587" s="198">
        <f>IF(N587="nulová",J587,0)</f>
        <v>0</v>
      </c>
      <c r="BJ587" s="18" t="s">
        <v>22</v>
      </c>
      <c r="BK587" s="198">
        <f>ROUND(I587*H587,2)</f>
        <v>0</v>
      </c>
      <c r="BL587" s="18" t="s">
        <v>164</v>
      </c>
      <c r="BM587" s="197" t="s">
        <v>664</v>
      </c>
    </row>
    <row r="588" spans="2:65" s="1" customFormat="1" ht="11.25">
      <c r="B588" s="35"/>
      <c r="C588" s="36"/>
      <c r="D588" s="199" t="s">
        <v>166</v>
      </c>
      <c r="E588" s="36"/>
      <c r="F588" s="200" t="s">
        <v>663</v>
      </c>
      <c r="G588" s="36"/>
      <c r="H588" s="36"/>
      <c r="I588" s="115"/>
      <c r="J588" s="36"/>
      <c r="K588" s="36"/>
      <c r="L588" s="39"/>
      <c r="M588" s="201"/>
      <c r="N588" s="64"/>
      <c r="O588" s="64"/>
      <c r="P588" s="64"/>
      <c r="Q588" s="64"/>
      <c r="R588" s="64"/>
      <c r="S588" s="64"/>
      <c r="T588" s="65"/>
      <c r="AT588" s="18" t="s">
        <v>166</v>
      </c>
      <c r="AU588" s="18" t="s">
        <v>84</v>
      </c>
    </row>
    <row r="589" spans="2:65" s="13" customFormat="1" ht="11.25">
      <c r="B589" s="212"/>
      <c r="C589" s="213"/>
      <c r="D589" s="199" t="s">
        <v>184</v>
      </c>
      <c r="E589" s="214" t="s">
        <v>20</v>
      </c>
      <c r="F589" s="215" t="s">
        <v>665</v>
      </c>
      <c r="G589" s="213"/>
      <c r="H589" s="216">
        <v>14500.433000000001</v>
      </c>
      <c r="I589" s="217"/>
      <c r="J589" s="213"/>
      <c r="K589" s="213"/>
      <c r="L589" s="218"/>
      <c r="M589" s="219"/>
      <c r="N589" s="220"/>
      <c r="O589" s="220"/>
      <c r="P589" s="220"/>
      <c r="Q589" s="220"/>
      <c r="R589" s="220"/>
      <c r="S589" s="220"/>
      <c r="T589" s="221"/>
      <c r="AT589" s="222" t="s">
        <v>184</v>
      </c>
      <c r="AU589" s="222" t="s">
        <v>84</v>
      </c>
      <c r="AV589" s="13" t="s">
        <v>84</v>
      </c>
      <c r="AW589" s="13" t="s">
        <v>35</v>
      </c>
      <c r="AX589" s="13" t="s">
        <v>22</v>
      </c>
      <c r="AY589" s="222" t="s">
        <v>159</v>
      </c>
    </row>
    <row r="590" spans="2:65" s="1" customFormat="1" ht="16.5" customHeight="1">
      <c r="B590" s="35"/>
      <c r="C590" s="186" t="s">
        <v>666</v>
      </c>
      <c r="D590" s="186" t="s">
        <v>162</v>
      </c>
      <c r="E590" s="187" t="s">
        <v>667</v>
      </c>
      <c r="F590" s="188" t="s">
        <v>668</v>
      </c>
      <c r="G590" s="189" t="s">
        <v>669</v>
      </c>
      <c r="H590" s="190">
        <v>29000.866000000002</v>
      </c>
      <c r="I590" s="191"/>
      <c r="J590" s="192">
        <f>ROUND(I590*H590,2)</f>
        <v>0</v>
      </c>
      <c r="K590" s="188" t="s">
        <v>194</v>
      </c>
      <c r="L590" s="39"/>
      <c r="M590" s="193" t="s">
        <v>20</v>
      </c>
      <c r="N590" s="194" t="s">
        <v>45</v>
      </c>
      <c r="O590" s="64"/>
      <c r="P590" s="195">
        <f>O590*H590</f>
        <v>0</v>
      </c>
      <c r="Q590" s="195">
        <v>0</v>
      </c>
      <c r="R590" s="195">
        <f>Q590*H590</f>
        <v>0</v>
      </c>
      <c r="S590" s="195">
        <v>0</v>
      </c>
      <c r="T590" s="196">
        <f>S590*H590</f>
        <v>0</v>
      </c>
      <c r="AR590" s="197" t="s">
        <v>164</v>
      </c>
      <c r="AT590" s="197" t="s">
        <v>162</v>
      </c>
      <c r="AU590" s="197" t="s">
        <v>84</v>
      </c>
      <c r="AY590" s="18" t="s">
        <v>159</v>
      </c>
      <c r="BE590" s="198">
        <f>IF(N590="základní",J590,0)</f>
        <v>0</v>
      </c>
      <c r="BF590" s="198">
        <f>IF(N590="snížená",J590,0)</f>
        <v>0</v>
      </c>
      <c r="BG590" s="198">
        <f>IF(N590="zákl. přenesená",J590,0)</f>
        <v>0</v>
      </c>
      <c r="BH590" s="198">
        <f>IF(N590="sníž. přenesená",J590,0)</f>
        <v>0</v>
      </c>
      <c r="BI590" s="198">
        <f>IF(N590="nulová",J590,0)</f>
        <v>0</v>
      </c>
      <c r="BJ590" s="18" t="s">
        <v>22</v>
      </c>
      <c r="BK590" s="198">
        <f>ROUND(I590*H590,2)</f>
        <v>0</v>
      </c>
      <c r="BL590" s="18" t="s">
        <v>164</v>
      </c>
      <c r="BM590" s="197" t="s">
        <v>670</v>
      </c>
    </row>
    <row r="591" spans="2:65" s="1" customFormat="1" ht="11.25">
      <c r="B591" s="35"/>
      <c r="C591" s="36"/>
      <c r="D591" s="199" t="s">
        <v>166</v>
      </c>
      <c r="E591" s="36"/>
      <c r="F591" s="200" t="s">
        <v>671</v>
      </c>
      <c r="G591" s="36"/>
      <c r="H591" s="36"/>
      <c r="I591" s="115"/>
      <c r="J591" s="36"/>
      <c r="K591" s="36"/>
      <c r="L591" s="39"/>
      <c r="M591" s="201"/>
      <c r="N591" s="64"/>
      <c r="O591" s="64"/>
      <c r="P591" s="64"/>
      <c r="Q591" s="64"/>
      <c r="R591" s="64"/>
      <c r="S591" s="64"/>
      <c r="T591" s="65"/>
      <c r="AT591" s="18" t="s">
        <v>166</v>
      </c>
      <c r="AU591" s="18" t="s">
        <v>84</v>
      </c>
    </row>
    <row r="592" spans="2:65" s="13" customFormat="1" ht="11.25">
      <c r="B592" s="212"/>
      <c r="C592" s="213"/>
      <c r="D592" s="199" t="s">
        <v>184</v>
      </c>
      <c r="E592" s="214" t="s">
        <v>20</v>
      </c>
      <c r="F592" s="215" t="s">
        <v>672</v>
      </c>
      <c r="G592" s="213"/>
      <c r="H592" s="216">
        <v>29000.866000000002</v>
      </c>
      <c r="I592" s="217"/>
      <c r="J592" s="213"/>
      <c r="K592" s="213"/>
      <c r="L592" s="218"/>
      <c r="M592" s="219"/>
      <c r="N592" s="220"/>
      <c r="O592" s="220"/>
      <c r="P592" s="220"/>
      <c r="Q592" s="220"/>
      <c r="R592" s="220"/>
      <c r="S592" s="220"/>
      <c r="T592" s="221"/>
      <c r="AT592" s="222" t="s">
        <v>184</v>
      </c>
      <c r="AU592" s="222" t="s">
        <v>84</v>
      </c>
      <c r="AV592" s="13" t="s">
        <v>84</v>
      </c>
      <c r="AW592" s="13" t="s">
        <v>35</v>
      </c>
      <c r="AX592" s="13" t="s">
        <v>22</v>
      </c>
      <c r="AY592" s="222" t="s">
        <v>159</v>
      </c>
    </row>
    <row r="593" spans="2:65" s="1" customFormat="1" ht="16.5" customHeight="1">
      <c r="B593" s="35"/>
      <c r="C593" s="186" t="s">
        <v>673</v>
      </c>
      <c r="D593" s="186" t="s">
        <v>162</v>
      </c>
      <c r="E593" s="187" t="s">
        <v>674</v>
      </c>
      <c r="F593" s="188" t="s">
        <v>675</v>
      </c>
      <c r="G593" s="189" t="s">
        <v>182</v>
      </c>
      <c r="H593" s="190">
        <v>1775</v>
      </c>
      <c r="I593" s="191"/>
      <c r="J593" s="192">
        <f>ROUND(I593*H593,2)</f>
        <v>0</v>
      </c>
      <c r="K593" s="188" t="s">
        <v>194</v>
      </c>
      <c r="L593" s="39"/>
      <c r="M593" s="193" t="s">
        <v>20</v>
      </c>
      <c r="N593" s="194" t="s">
        <v>45</v>
      </c>
      <c r="O593" s="64"/>
      <c r="P593" s="195">
        <f>O593*H593</f>
        <v>0</v>
      </c>
      <c r="Q593" s="195">
        <v>0</v>
      </c>
      <c r="R593" s="195">
        <f>Q593*H593</f>
        <v>0</v>
      </c>
      <c r="S593" s="195">
        <v>0</v>
      </c>
      <c r="T593" s="196">
        <f>S593*H593</f>
        <v>0</v>
      </c>
      <c r="AR593" s="197" t="s">
        <v>164</v>
      </c>
      <c r="AT593" s="197" t="s">
        <v>162</v>
      </c>
      <c r="AU593" s="197" t="s">
        <v>84</v>
      </c>
      <c r="AY593" s="18" t="s">
        <v>159</v>
      </c>
      <c r="BE593" s="198">
        <f>IF(N593="základní",J593,0)</f>
        <v>0</v>
      </c>
      <c r="BF593" s="198">
        <f>IF(N593="snížená",J593,0)</f>
        <v>0</v>
      </c>
      <c r="BG593" s="198">
        <f>IF(N593="zákl. přenesená",J593,0)</f>
        <v>0</v>
      </c>
      <c r="BH593" s="198">
        <f>IF(N593="sníž. přenesená",J593,0)</f>
        <v>0</v>
      </c>
      <c r="BI593" s="198">
        <f>IF(N593="nulová",J593,0)</f>
        <v>0</v>
      </c>
      <c r="BJ593" s="18" t="s">
        <v>22</v>
      </c>
      <c r="BK593" s="198">
        <f>ROUND(I593*H593,2)</f>
        <v>0</v>
      </c>
      <c r="BL593" s="18" t="s">
        <v>164</v>
      </c>
      <c r="BM593" s="197" t="s">
        <v>676</v>
      </c>
    </row>
    <row r="594" spans="2:65" s="1" customFormat="1" ht="19.5">
      <c r="B594" s="35"/>
      <c r="C594" s="36"/>
      <c r="D594" s="199" t="s">
        <v>166</v>
      </c>
      <c r="E594" s="36"/>
      <c r="F594" s="200" t="s">
        <v>677</v>
      </c>
      <c r="G594" s="36"/>
      <c r="H594" s="36"/>
      <c r="I594" s="115"/>
      <c r="J594" s="36"/>
      <c r="K594" s="36"/>
      <c r="L594" s="39"/>
      <c r="M594" s="201"/>
      <c r="N594" s="64"/>
      <c r="O594" s="64"/>
      <c r="P594" s="64"/>
      <c r="Q594" s="64"/>
      <c r="R594" s="64"/>
      <c r="S594" s="64"/>
      <c r="T594" s="65"/>
      <c r="AT594" s="18" t="s">
        <v>166</v>
      </c>
      <c r="AU594" s="18" t="s">
        <v>84</v>
      </c>
    </row>
    <row r="595" spans="2:65" s="12" customFormat="1" ht="11.25">
      <c r="B595" s="202"/>
      <c r="C595" s="203"/>
      <c r="D595" s="199" t="s">
        <v>184</v>
      </c>
      <c r="E595" s="204" t="s">
        <v>20</v>
      </c>
      <c r="F595" s="205" t="s">
        <v>678</v>
      </c>
      <c r="G595" s="203"/>
      <c r="H595" s="204" t="s">
        <v>20</v>
      </c>
      <c r="I595" s="206"/>
      <c r="J595" s="203"/>
      <c r="K595" s="203"/>
      <c r="L595" s="207"/>
      <c r="M595" s="208"/>
      <c r="N595" s="209"/>
      <c r="O595" s="209"/>
      <c r="P595" s="209"/>
      <c r="Q595" s="209"/>
      <c r="R595" s="209"/>
      <c r="S595" s="209"/>
      <c r="T595" s="210"/>
      <c r="AT595" s="211" t="s">
        <v>184</v>
      </c>
      <c r="AU595" s="211" t="s">
        <v>84</v>
      </c>
      <c r="AV595" s="12" t="s">
        <v>22</v>
      </c>
      <c r="AW595" s="12" t="s">
        <v>35</v>
      </c>
      <c r="AX595" s="12" t="s">
        <v>74</v>
      </c>
      <c r="AY595" s="211" t="s">
        <v>159</v>
      </c>
    </row>
    <row r="596" spans="2:65" s="12" customFormat="1" ht="11.25">
      <c r="B596" s="202"/>
      <c r="C596" s="203"/>
      <c r="D596" s="199" t="s">
        <v>184</v>
      </c>
      <c r="E596" s="204" t="s">
        <v>20</v>
      </c>
      <c r="F596" s="205" t="s">
        <v>679</v>
      </c>
      <c r="G596" s="203"/>
      <c r="H596" s="204" t="s">
        <v>20</v>
      </c>
      <c r="I596" s="206"/>
      <c r="J596" s="203"/>
      <c r="K596" s="203"/>
      <c r="L596" s="207"/>
      <c r="M596" s="208"/>
      <c r="N596" s="209"/>
      <c r="O596" s="209"/>
      <c r="P596" s="209"/>
      <c r="Q596" s="209"/>
      <c r="R596" s="209"/>
      <c r="S596" s="209"/>
      <c r="T596" s="210"/>
      <c r="AT596" s="211" t="s">
        <v>184</v>
      </c>
      <c r="AU596" s="211" t="s">
        <v>84</v>
      </c>
      <c r="AV596" s="12" t="s">
        <v>22</v>
      </c>
      <c r="AW596" s="12" t="s">
        <v>35</v>
      </c>
      <c r="AX596" s="12" t="s">
        <v>74</v>
      </c>
      <c r="AY596" s="211" t="s">
        <v>159</v>
      </c>
    </row>
    <row r="597" spans="2:65" s="13" customFormat="1" ht="11.25">
      <c r="B597" s="212"/>
      <c r="C597" s="213"/>
      <c r="D597" s="199" t="s">
        <v>184</v>
      </c>
      <c r="E597" s="214" t="s">
        <v>20</v>
      </c>
      <c r="F597" s="215" t="s">
        <v>680</v>
      </c>
      <c r="G597" s="213"/>
      <c r="H597" s="216">
        <v>420</v>
      </c>
      <c r="I597" s="217"/>
      <c r="J597" s="213"/>
      <c r="K597" s="213"/>
      <c r="L597" s="218"/>
      <c r="M597" s="219"/>
      <c r="N597" s="220"/>
      <c r="O597" s="220"/>
      <c r="P597" s="220"/>
      <c r="Q597" s="220"/>
      <c r="R597" s="220"/>
      <c r="S597" s="220"/>
      <c r="T597" s="221"/>
      <c r="AT597" s="222" t="s">
        <v>184</v>
      </c>
      <c r="AU597" s="222" t="s">
        <v>84</v>
      </c>
      <c r="AV597" s="13" t="s">
        <v>84</v>
      </c>
      <c r="AW597" s="13" t="s">
        <v>35</v>
      </c>
      <c r="AX597" s="13" t="s">
        <v>74</v>
      </c>
      <c r="AY597" s="222" t="s">
        <v>159</v>
      </c>
    </row>
    <row r="598" spans="2:65" s="13" customFormat="1" ht="11.25">
      <c r="B598" s="212"/>
      <c r="C598" s="213"/>
      <c r="D598" s="199" t="s">
        <v>184</v>
      </c>
      <c r="E598" s="214" t="s">
        <v>20</v>
      </c>
      <c r="F598" s="215" t="s">
        <v>681</v>
      </c>
      <c r="G598" s="213"/>
      <c r="H598" s="216">
        <v>440</v>
      </c>
      <c r="I598" s="217"/>
      <c r="J598" s="213"/>
      <c r="K598" s="213"/>
      <c r="L598" s="218"/>
      <c r="M598" s="219"/>
      <c r="N598" s="220"/>
      <c r="O598" s="220"/>
      <c r="P598" s="220"/>
      <c r="Q598" s="220"/>
      <c r="R598" s="220"/>
      <c r="S598" s="220"/>
      <c r="T598" s="221"/>
      <c r="AT598" s="222" t="s">
        <v>184</v>
      </c>
      <c r="AU598" s="222" t="s">
        <v>84</v>
      </c>
      <c r="AV598" s="13" t="s">
        <v>84</v>
      </c>
      <c r="AW598" s="13" t="s">
        <v>35</v>
      </c>
      <c r="AX598" s="13" t="s">
        <v>74</v>
      </c>
      <c r="AY598" s="222" t="s">
        <v>159</v>
      </c>
    </row>
    <row r="599" spans="2:65" s="13" customFormat="1" ht="11.25">
      <c r="B599" s="212"/>
      <c r="C599" s="213"/>
      <c r="D599" s="199" t="s">
        <v>184</v>
      </c>
      <c r="E599" s="214" t="s">
        <v>20</v>
      </c>
      <c r="F599" s="215" t="s">
        <v>682</v>
      </c>
      <c r="G599" s="213"/>
      <c r="H599" s="216">
        <v>15</v>
      </c>
      <c r="I599" s="217"/>
      <c r="J599" s="213"/>
      <c r="K599" s="213"/>
      <c r="L599" s="218"/>
      <c r="M599" s="219"/>
      <c r="N599" s="220"/>
      <c r="O599" s="220"/>
      <c r="P599" s="220"/>
      <c r="Q599" s="220"/>
      <c r="R599" s="220"/>
      <c r="S599" s="220"/>
      <c r="T599" s="221"/>
      <c r="AT599" s="222" t="s">
        <v>184</v>
      </c>
      <c r="AU599" s="222" t="s">
        <v>84</v>
      </c>
      <c r="AV599" s="13" t="s">
        <v>84</v>
      </c>
      <c r="AW599" s="13" t="s">
        <v>35</v>
      </c>
      <c r="AX599" s="13" t="s">
        <v>74</v>
      </c>
      <c r="AY599" s="222" t="s">
        <v>159</v>
      </c>
    </row>
    <row r="600" spans="2:65" s="13" customFormat="1" ht="11.25">
      <c r="B600" s="212"/>
      <c r="C600" s="213"/>
      <c r="D600" s="199" t="s">
        <v>184</v>
      </c>
      <c r="E600" s="214" t="s">
        <v>20</v>
      </c>
      <c r="F600" s="215" t="s">
        <v>683</v>
      </c>
      <c r="G600" s="213"/>
      <c r="H600" s="216">
        <v>13</v>
      </c>
      <c r="I600" s="217"/>
      <c r="J600" s="213"/>
      <c r="K600" s="213"/>
      <c r="L600" s="218"/>
      <c r="M600" s="219"/>
      <c r="N600" s="220"/>
      <c r="O600" s="220"/>
      <c r="P600" s="220"/>
      <c r="Q600" s="220"/>
      <c r="R600" s="220"/>
      <c r="S600" s="220"/>
      <c r="T600" s="221"/>
      <c r="AT600" s="222" t="s">
        <v>184</v>
      </c>
      <c r="AU600" s="222" t="s">
        <v>84</v>
      </c>
      <c r="AV600" s="13" t="s">
        <v>84</v>
      </c>
      <c r="AW600" s="13" t="s">
        <v>35</v>
      </c>
      <c r="AX600" s="13" t="s">
        <v>74</v>
      </c>
      <c r="AY600" s="222" t="s">
        <v>159</v>
      </c>
    </row>
    <row r="601" spans="2:65" s="13" customFormat="1" ht="11.25">
      <c r="B601" s="212"/>
      <c r="C601" s="213"/>
      <c r="D601" s="199" t="s">
        <v>184</v>
      </c>
      <c r="E601" s="214" t="s">
        <v>20</v>
      </c>
      <c r="F601" s="215" t="s">
        <v>684</v>
      </c>
      <c r="G601" s="213"/>
      <c r="H601" s="216">
        <v>45</v>
      </c>
      <c r="I601" s="217"/>
      <c r="J601" s="213"/>
      <c r="K601" s="213"/>
      <c r="L601" s="218"/>
      <c r="M601" s="219"/>
      <c r="N601" s="220"/>
      <c r="O601" s="220"/>
      <c r="P601" s="220"/>
      <c r="Q601" s="220"/>
      <c r="R601" s="220"/>
      <c r="S601" s="220"/>
      <c r="T601" s="221"/>
      <c r="AT601" s="222" t="s">
        <v>184</v>
      </c>
      <c r="AU601" s="222" t="s">
        <v>84</v>
      </c>
      <c r="AV601" s="13" t="s">
        <v>84</v>
      </c>
      <c r="AW601" s="13" t="s">
        <v>35</v>
      </c>
      <c r="AX601" s="13" t="s">
        <v>74</v>
      </c>
      <c r="AY601" s="222" t="s">
        <v>159</v>
      </c>
    </row>
    <row r="602" spans="2:65" s="13" customFormat="1" ht="11.25">
      <c r="B602" s="212"/>
      <c r="C602" s="213"/>
      <c r="D602" s="199" t="s">
        <v>184</v>
      </c>
      <c r="E602" s="214" t="s">
        <v>20</v>
      </c>
      <c r="F602" s="215" t="s">
        <v>685</v>
      </c>
      <c r="G602" s="213"/>
      <c r="H602" s="216">
        <v>50</v>
      </c>
      <c r="I602" s="217"/>
      <c r="J602" s="213"/>
      <c r="K602" s="213"/>
      <c r="L602" s="218"/>
      <c r="M602" s="219"/>
      <c r="N602" s="220"/>
      <c r="O602" s="220"/>
      <c r="P602" s="220"/>
      <c r="Q602" s="220"/>
      <c r="R602" s="220"/>
      <c r="S602" s="220"/>
      <c r="T602" s="221"/>
      <c r="AT602" s="222" t="s">
        <v>184</v>
      </c>
      <c r="AU602" s="222" t="s">
        <v>84</v>
      </c>
      <c r="AV602" s="13" t="s">
        <v>84</v>
      </c>
      <c r="AW602" s="13" t="s">
        <v>35</v>
      </c>
      <c r="AX602" s="13" t="s">
        <v>74</v>
      </c>
      <c r="AY602" s="222" t="s">
        <v>159</v>
      </c>
    </row>
    <row r="603" spans="2:65" s="13" customFormat="1" ht="11.25">
      <c r="B603" s="212"/>
      <c r="C603" s="213"/>
      <c r="D603" s="199" t="s">
        <v>184</v>
      </c>
      <c r="E603" s="214" t="s">
        <v>20</v>
      </c>
      <c r="F603" s="215" t="s">
        <v>686</v>
      </c>
      <c r="G603" s="213"/>
      <c r="H603" s="216">
        <v>35</v>
      </c>
      <c r="I603" s="217"/>
      <c r="J603" s="213"/>
      <c r="K603" s="213"/>
      <c r="L603" s="218"/>
      <c r="M603" s="219"/>
      <c r="N603" s="220"/>
      <c r="O603" s="220"/>
      <c r="P603" s="220"/>
      <c r="Q603" s="220"/>
      <c r="R603" s="220"/>
      <c r="S603" s="220"/>
      <c r="T603" s="221"/>
      <c r="AT603" s="222" t="s">
        <v>184</v>
      </c>
      <c r="AU603" s="222" t="s">
        <v>84</v>
      </c>
      <c r="AV603" s="13" t="s">
        <v>84</v>
      </c>
      <c r="AW603" s="13" t="s">
        <v>35</v>
      </c>
      <c r="AX603" s="13" t="s">
        <v>74</v>
      </c>
      <c r="AY603" s="222" t="s">
        <v>159</v>
      </c>
    </row>
    <row r="604" spans="2:65" s="13" customFormat="1" ht="11.25">
      <c r="B604" s="212"/>
      <c r="C604" s="213"/>
      <c r="D604" s="199" t="s">
        <v>184</v>
      </c>
      <c r="E604" s="214" t="s">
        <v>20</v>
      </c>
      <c r="F604" s="215" t="s">
        <v>687</v>
      </c>
      <c r="G604" s="213"/>
      <c r="H604" s="216">
        <v>35</v>
      </c>
      <c r="I604" s="217"/>
      <c r="J604" s="213"/>
      <c r="K604" s="213"/>
      <c r="L604" s="218"/>
      <c r="M604" s="219"/>
      <c r="N604" s="220"/>
      <c r="O604" s="220"/>
      <c r="P604" s="220"/>
      <c r="Q604" s="220"/>
      <c r="R604" s="220"/>
      <c r="S604" s="220"/>
      <c r="T604" s="221"/>
      <c r="AT604" s="222" t="s">
        <v>184</v>
      </c>
      <c r="AU604" s="222" t="s">
        <v>84</v>
      </c>
      <c r="AV604" s="13" t="s">
        <v>84</v>
      </c>
      <c r="AW604" s="13" t="s">
        <v>35</v>
      </c>
      <c r="AX604" s="13" t="s">
        <v>74</v>
      </c>
      <c r="AY604" s="222" t="s">
        <v>159</v>
      </c>
    </row>
    <row r="605" spans="2:65" s="13" customFormat="1" ht="11.25">
      <c r="B605" s="212"/>
      <c r="C605" s="213"/>
      <c r="D605" s="199" t="s">
        <v>184</v>
      </c>
      <c r="E605" s="214" t="s">
        <v>20</v>
      </c>
      <c r="F605" s="215" t="s">
        <v>688</v>
      </c>
      <c r="G605" s="213"/>
      <c r="H605" s="216">
        <v>722</v>
      </c>
      <c r="I605" s="217"/>
      <c r="J605" s="213"/>
      <c r="K605" s="213"/>
      <c r="L605" s="218"/>
      <c r="M605" s="219"/>
      <c r="N605" s="220"/>
      <c r="O605" s="220"/>
      <c r="P605" s="220"/>
      <c r="Q605" s="220"/>
      <c r="R605" s="220"/>
      <c r="S605" s="220"/>
      <c r="T605" s="221"/>
      <c r="AT605" s="222" t="s">
        <v>184</v>
      </c>
      <c r="AU605" s="222" t="s">
        <v>84</v>
      </c>
      <c r="AV605" s="13" t="s">
        <v>84</v>
      </c>
      <c r="AW605" s="13" t="s">
        <v>35</v>
      </c>
      <c r="AX605" s="13" t="s">
        <v>74</v>
      </c>
      <c r="AY605" s="222" t="s">
        <v>159</v>
      </c>
    </row>
    <row r="606" spans="2:65" s="14" customFormat="1" ht="11.25">
      <c r="B606" s="223"/>
      <c r="C606" s="224"/>
      <c r="D606" s="199" t="s">
        <v>184</v>
      </c>
      <c r="E606" s="225" t="s">
        <v>20</v>
      </c>
      <c r="F606" s="226" t="s">
        <v>223</v>
      </c>
      <c r="G606" s="224"/>
      <c r="H606" s="227">
        <v>1775</v>
      </c>
      <c r="I606" s="228"/>
      <c r="J606" s="224"/>
      <c r="K606" s="224"/>
      <c r="L606" s="229"/>
      <c r="M606" s="230"/>
      <c r="N606" s="231"/>
      <c r="O606" s="231"/>
      <c r="P606" s="231"/>
      <c r="Q606" s="231"/>
      <c r="R606" s="231"/>
      <c r="S606" s="231"/>
      <c r="T606" s="232"/>
      <c r="AT606" s="233" t="s">
        <v>184</v>
      </c>
      <c r="AU606" s="233" t="s">
        <v>84</v>
      </c>
      <c r="AV606" s="14" t="s">
        <v>164</v>
      </c>
      <c r="AW606" s="14" t="s">
        <v>35</v>
      </c>
      <c r="AX606" s="14" t="s">
        <v>22</v>
      </c>
      <c r="AY606" s="233" t="s">
        <v>159</v>
      </c>
    </row>
    <row r="607" spans="2:65" s="1" customFormat="1" ht="16.5" customHeight="1">
      <c r="B607" s="35"/>
      <c r="C607" s="186" t="s">
        <v>689</v>
      </c>
      <c r="D607" s="186" t="s">
        <v>162</v>
      </c>
      <c r="E607" s="187" t="s">
        <v>690</v>
      </c>
      <c r="F607" s="188" t="s">
        <v>691</v>
      </c>
      <c r="G607" s="189" t="s">
        <v>182</v>
      </c>
      <c r="H607" s="190">
        <v>3477.2469999999998</v>
      </c>
      <c r="I607" s="191"/>
      <c r="J607" s="192">
        <f>ROUND(I607*H607,2)</f>
        <v>0</v>
      </c>
      <c r="K607" s="188" t="s">
        <v>194</v>
      </c>
      <c r="L607" s="39"/>
      <c r="M607" s="193" t="s">
        <v>20</v>
      </c>
      <c r="N607" s="194" t="s">
        <v>45</v>
      </c>
      <c r="O607" s="64"/>
      <c r="P607" s="195">
        <f>O607*H607</f>
        <v>0</v>
      </c>
      <c r="Q607" s="195">
        <v>0</v>
      </c>
      <c r="R607" s="195">
        <f>Q607*H607</f>
        <v>0</v>
      </c>
      <c r="S607" s="195">
        <v>0</v>
      </c>
      <c r="T607" s="196">
        <f>S607*H607</f>
        <v>0</v>
      </c>
      <c r="AR607" s="197" t="s">
        <v>164</v>
      </c>
      <c r="AT607" s="197" t="s">
        <v>162</v>
      </c>
      <c r="AU607" s="197" t="s">
        <v>84</v>
      </c>
      <c r="AY607" s="18" t="s">
        <v>159</v>
      </c>
      <c r="BE607" s="198">
        <f>IF(N607="základní",J607,0)</f>
        <v>0</v>
      </c>
      <c r="BF607" s="198">
        <f>IF(N607="snížená",J607,0)</f>
        <v>0</v>
      </c>
      <c r="BG607" s="198">
        <f>IF(N607="zákl. přenesená",J607,0)</f>
        <v>0</v>
      </c>
      <c r="BH607" s="198">
        <f>IF(N607="sníž. přenesená",J607,0)</f>
        <v>0</v>
      </c>
      <c r="BI607" s="198">
        <f>IF(N607="nulová",J607,0)</f>
        <v>0</v>
      </c>
      <c r="BJ607" s="18" t="s">
        <v>22</v>
      </c>
      <c r="BK607" s="198">
        <f>ROUND(I607*H607,2)</f>
        <v>0</v>
      </c>
      <c r="BL607" s="18" t="s">
        <v>164</v>
      </c>
      <c r="BM607" s="197" t="s">
        <v>692</v>
      </c>
    </row>
    <row r="608" spans="2:65" s="1" customFormat="1" ht="19.5">
      <c r="B608" s="35"/>
      <c r="C608" s="36"/>
      <c r="D608" s="199" t="s">
        <v>166</v>
      </c>
      <c r="E608" s="36"/>
      <c r="F608" s="200" t="s">
        <v>693</v>
      </c>
      <c r="G608" s="36"/>
      <c r="H608" s="36"/>
      <c r="I608" s="115"/>
      <c r="J608" s="36"/>
      <c r="K608" s="36"/>
      <c r="L608" s="39"/>
      <c r="M608" s="201"/>
      <c r="N608" s="64"/>
      <c r="O608" s="64"/>
      <c r="P608" s="64"/>
      <c r="Q608" s="64"/>
      <c r="R608" s="64"/>
      <c r="S608" s="64"/>
      <c r="T608" s="65"/>
      <c r="AT608" s="18" t="s">
        <v>166</v>
      </c>
      <c r="AU608" s="18" t="s">
        <v>84</v>
      </c>
    </row>
    <row r="609" spans="2:51" s="12" customFormat="1" ht="11.25">
      <c r="B609" s="202"/>
      <c r="C609" s="203"/>
      <c r="D609" s="199" t="s">
        <v>184</v>
      </c>
      <c r="E609" s="204" t="s">
        <v>20</v>
      </c>
      <c r="F609" s="205" t="s">
        <v>263</v>
      </c>
      <c r="G609" s="203"/>
      <c r="H609" s="204" t="s">
        <v>20</v>
      </c>
      <c r="I609" s="206"/>
      <c r="J609" s="203"/>
      <c r="K609" s="203"/>
      <c r="L609" s="207"/>
      <c r="M609" s="208"/>
      <c r="N609" s="209"/>
      <c r="O609" s="209"/>
      <c r="P609" s="209"/>
      <c r="Q609" s="209"/>
      <c r="R609" s="209"/>
      <c r="S609" s="209"/>
      <c r="T609" s="210"/>
      <c r="AT609" s="211" t="s">
        <v>184</v>
      </c>
      <c r="AU609" s="211" t="s">
        <v>84</v>
      </c>
      <c r="AV609" s="12" t="s">
        <v>22</v>
      </c>
      <c r="AW609" s="12" t="s">
        <v>35</v>
      </c>
      <c r="AX609" s="12" t="s">
        <v>74</v>
      </c>
      <c r="AY609" s="211" t="s">
        <v>159</v>
      </c>
    </row>
    <row r="610" spans="2:51" s="13" customFormat="1" ht="11.25">
      <c r="B610" s="212"/>
      <c r="C610" s="213"/>
      <c r="D610" s="199" t="s">
        <v>184</v>
      </c>
      <c r="E610" s="214" t="s">
        <v>20</v>
      </c>
      <c r="F610" s="215" t="s">
        <v>694</v>
      </c>
      <c r="G610" s="213"/>
      <c r="H610" s="216">
        <v>7.15</v>
      </c>
      <c r="I610" s="217"/>
      <c r="J610" s="213"/>
      <c r="K610" s="213"/>
      <c r="L610" s="218"/>
      <c r="M610" s="219"/>
      <c r="N610" s="220"/>
      <c r="O610" s="220"/>
      <c r="P610" s="220"/>
      <c r="Q610" s="220"/>
      <c r="R610" s="220"/>
      <c r="S610" s="220"/>
      <c r="T610" s="221"/>
      <c r="AT610" s="222" t="s">
        <v>184</v>
      </c>
      <c r="AU610" s="222" t="s">
        <v>84</v>
      </c>
      <c r="AV610" s="13" t="s">
        <v>84</v>
      </c>
      <c r="AW610" s="13" t="s">
        <v>35</v>
      </c>
      <c r="AX610" s="13" t="s">
        <v>74</v>
      </c>
      <c r="AY610" s="222" t="s">
        <v>159</v>
      </c>
    </row>
    <row r="611" spans="2:51" s="13" customFormat="1" ht="11.25">
      <c r="B611" s="212"/>
      <c r="C611" s="213"/>
      <c r="D611" s="199" t="s">
        <v>184</v>
      </c>
      <c r="E611" s="214" t="s">
        <v>20</v>
      </c>
      <c r="F611" s="215" t="s">
        <v>695</v>
      </c>
      <c r="G611" s="213"/>
      <c r="H611" s="216">
        <v>15.015000000000001</v>
      </c>
      <c r="I611" s="217"/>
      <c r="J611" s="213"/>
      <c r="K611" s="213"/>
      <c r="L611" s="218"/>
      <c r="M611" s="219"/>
      <c r="N611" s="220"/>
      <c r="O611" s="220"/>
      <c r="P611" s="220"/>
      <c r="Q611" s="220"/>
      <c r="R611" s="220"/>
      <c r="S611" s="220"/>
      <c r="T611" s="221"/>
      <c r="AT611" s="222" t="s">
        <v>184</v>
      </c>
      <c r="AU611" s="222" t="s">
        <v>84</v>
      </c>
      <c r="AV611" s="13" t="s">
        <v>84</v>
      </c>
      <c r="AW611" s="13" t="s">
        <v>35</v>
      </c>
      <c r="AX611" s="13" t="s">
        <v>74</v>
      </c>
      <c r="AY611" s="222" t="s">
        <v>159</v>
      </c>
    </row>
    <row r="612" spans="2:51" s="13" customFormat="1" ht="11.25">
      <c r="B612" s="212"/>
      <c r="C612" s="213"/>
      <c r="D612" s="199" t="s">
        <v>184</v>
      </c>
      <c r="E612" s="214" t="s">
        <v>20</v>
      </c>
      <c r="F612" s="215" t="s">
        <v>696</v>
      </c>
      <c r="G612" s="213"/>
      <c r="H612" s="216">
        <v>201.95500000000001</v>
      </c>
      <c r="I612" s="217"/>
      <c r="J612" s="213"/>
      <c r="K612" s="213"/>
      <c r="L612" s="218"/>
      <c r="M612" s="219"/>
      <c r="N612" s="220"/>
      <c r="O612" s="220"/>
      <c r="P612" s="220"/>
      <c r="Q612" s="220"/>
      <c r="R612" s="220"/>
      <c r="S612" s="220"/>
      <c r="T612" s="221"/>
      <c r="AT612" s="222" t="s">
        <v>184</v>
      </c>
      <c r="AU612" s="222" t="s">
        <v>84</v>
      </c>
      <c r="AV612" s="13" t="s">
        <v>84</v>
      </c>
      <c r="AW612" s="13" t="s">
        <v>35</v>
      </c>
      <c r="AX612" s="13" t="s">
        <v>74</v>
      </c>
      <c r="AY612" s="222" t="s">
        <v>159</v>
      </c>
    </row>
    <row r="613" spans="2:51" s="13" customFormat="1" ht="11.25">
      <c r="B613" s="212"/>
      <c r="C613" s="213"/>
      <c r="D613" s="199" t="s">
        <v>184</v>
      </c>
      <c r="E613" s="214" t="s">
        <v>20</v>
      </c>
      <c r="F613" s="215" t="s">
        <v>697</v>
      </c>
      <c r="G613" s="213"/>
      <c r="H613" s="216">
        <v>321.10000000000002</v>
      </c>
      <c r="I613" s="217"/>
      <c r="J613" s="213"/>
      <c r="K613" s="213"/>
      <c r="L613" s="218"/>
      <c r="M613" s="219"/>
      <c r="N613" s="220"/>
      <c r="O613" s="220"/>
      <c r="P613" s="220"/>
      <c r="Q613" s="220"/>
      <c r="R613" s="220"/>
      <c r="S613" s="220"/>
      <c r="T613" s="221"/>
      <c r="AT613" s="222" t="s">
        <v>184</v>
      </c>
      <c r="AU613" s="222" t="s">
        <v>84</v>
      </c>
      <c r="AV613" s="13" t="s">
        <v>84</v>
      </c>
      <c r="AW613" s="13" t="s">
        <v>35</v>
      </c>
      <c r="AX613" s="13" t="s">
        <v>74</v>
      </c>
      <c r="AY613" s="222" t="s">
        <v>159</v>
      </c>
    </row>
    <row r="614" spans="2:51" s="13" customFormat="1" ht="11.25">
      <c r="B614" s="212"/>
      <c r="C614" s="213"/>
      <c r="D614" s="199" t="s">
        <v>184</v>
      </c>
      <c r="E614" s="214" t="s">
        <v>20</v>
      </c>
      <c r="F614" s="215" t="s">
        <v>698</v>
      </c>
      <c r="G614" s="213"/>
      <c r="H614" s="216">
        <v>141.53800000000001</v>
      </c>
      <c r="I614" s="217"/>
      <c r="J614" s="213"/>
      <c r="K614" s="213"/>
      <c r="L614" s="218"/>
      <c r="M614" s="219"/>
      <c r="N614" s="220"/>
      <c r="O614" s="220"/>
      <c r="P614" s="220"/>
      <c r="Q614" s="220"/>
      <c r="R614" s="220"/>
      <c r="S614" s="220"/>
      <c r="T614" s="221"/>
      <c r="AT614" s="222" t="s">
        <v>184</v>
      </c>
      <c r="AU614" s="222" t="s">
        <v>84</v>
      </c>
      <c r="AV614" s="13" t="s">
        <v>84</v>
      </c>
      <c r="AW614" s="13" t="s">
        <v>35</v>
      </c>
      <c r="AX614" s="13" t="s">
        <v>74</v>
      </c>
      <c r="AY614" s="222" t="s">
        <v>159</v>
      </c>
    </row>
    <row r="615" spans="2:51" s="12" customFormat="1" ht="11.25">
      <c r="B615" s="202"/>
      <c r="C615" s="203"/>
      <c r="D615" s="199" t="s">
        <v>184</v>
      </c>
      <c r="E615" s="204" t="s">
        <v>20</v>
      </c>
      <c r="F615" s="205" t="s">
        <v>278</v>
      </c>
      <c r="G615" s="203"/>
      <c r="H615" s="204" t="s">
        <v>20</v>
      </c>
      <c r="I615" s="206"/>
      <c r="J615" s="203"/>
      <c r="K615" s="203"/>
      <c r="L615" s="207"/>
      <c r="M615" s="208"/>
      <c r="N615" s="209"/>
      <c r="O615" s="209"/>
      <c r="P615" s="209"/>
      <c r="Q615" s="209"/>
      <c r="R615" s="209"/>
      <c r="S615" s="209"/>
      <c r="T615" s="210"/>
      <c r="AT615" s="211" t="s">
        <v>184</v>
      </c>
      <c r="AU615" s="211" t="s">
        <v>84</v>
      </c>
      <c r="AV615" s="12" t="s">
        <v>22</v>
      </c>
      <c r="AW615" s="12" t="s">
        <v>35</v>
      </c>
      <c r="AX615" s="12" t="s">
        <v>74</v>
      </c>
      <c r="AY615" s="211" t="s">
        <v>159</v>
      </c>
    </row>
    <row r="616" spans="2:51" s="13" customFormat="1" ht="11.25">
      <c r="B616" s="212"/>
      <c r="C616" s="213"/>
      <c r="D616" s="199" t="s">
        <v>184</v>
      </c>
      <c r="E616" s="214" t="s">
        <v>20</v>
      </c>
      <c r="F616" s="215" t="s">
        <v>699</v>
      </c>
      <c r="G616" s="213"/>
      <c r="H616" s="216">
        <v>62.4</v>
      </c>
      <c r="I616" s="217"/>
      <c r="J616" s="213"/>
      <c r="K616" s="213"/>
      <c r="L616" s="218"/>
      <c r="M616" s="219"/>
      <c r="N616" s="220"/>
      <c r="O616" s="220"/>
      <c r="P616" s="220"/>
      <c r="Q616" s="220"/>
      <c r="R616" s="220"/>
      <c r="S616" s="220"/>
      <c r="T616" s="221"/>
      <c r="AT616" s="222" t="s">
        <v>184</v>
      </c>
      <c r="AU616" s="222" t="s">
        <v>84</v>
      </c>
      <c r="AV616" s="13" t="s">
        <v>84</v>
      </c>
      <c r="AW616" s="13" t="s">
        <v>35</v>
      </c>
      <c r="AX616" s="13" t="s">
        <v>74</v>
      </c>
      <c r="AY616" s="222" t="s">
        <v>159</v>
      </c>
    </row>
    <row r="617" spans="2:51" s="13" customFormat="1" ht="11.25">
      <c r="B617" s="212"/>
      <c r="C617" s="213"/>
      <c r="D617" s="199" t="s">
        <v>184</v>
      </c>
      <c r="E617" s="214" t="s">
        <v>20</v>
      </c>
      <c r="F617" s="215" t="s">
        <v>700</v>
      </c>
      <c r="G617" s="213"/>
      <c r="H617" s="216">
        <v>15.6</v>
      </c>
      <c r="I617" s="217"/>
      <c r="J617" s="213"/>
      <c r="K617" s="213"/>
      <c r="L617" s="218"/>
      <c r="M617" s="219"/>
      <c r="N617" s="220"/>
      <c r="O617" s="220"/>
      <c r="P617" s="220"/>
      <c r="Q617" s="220"/>
      <c r="R617" s="220"/>
      <c r="S617" s="220"/>
      <c r="T617" s="221"/>
      <c r="AT617" s="222" t="s">
        <v>184</v>
      </c>
      <c r="AU617" s="222" t="s">
        <v>84</v>
      </c>
      <c r="AV617" s="13" t="s">
        <v>84</v>
      </c>
      <c r="AW617" s="13" t="s">
        <v>35</v>
      </c>
      <c r="AX617" s="13" t="s">
        <v>74</v>
      </c>
      <c r="AY617" s="222" t="s">
        <v>159</v>
      </c>
    </row>
    <row r="618" spans="2:51" s="13" customFormat="1" ht="11.25">
      <c r="B618" s="212"/>
      <c r="C618" s="213"/>
      <c r="D618" s="199" t="s">
        <v>184</v>
      </c>
      <c r="E618" s="214" t="s">
        <v>20</v>
      </c>
      <c r="F618" s="215" t="s">
        <v>701</v>
      </c>
      <c r="G618" s="213"/>
      <c r="H618" s="216">
        <v>66</v>
      </c>
      <c r="I618" s="217"/>
      <c r="J618" s="213"/>
      <c r="K618" s="213"/>
      <c r="L618" s="218"/>
      <c r="M618" s="219"/>
      <c r="N618" s="220"/>
      <c r="O618" s="220"/>
      <c r="P618" s="220"/>
      <c r="Q618" s="220"/>
      <c r="R618" s="220"/>
      <c r="S618" s="220"/>
      <c r="T618" s="221"/>
      <c r="AT618" s="222" t="s">
        <v>184</v>
      </c>
      <c r="AU618" s="222" t="s">
        <v>84</v>
      </c>
      <c r="AV618" s="13" t="s">
        <v>84</v>
      </c>
      <c r="AW618" s="13" t="s">
        <v>35</v>
      </c>
      <c r="AX618" s="13" t="s">
        <v>74</v>
      </c>
      <c r="AY618" s="222" t="s">
        <v>159</v>
      </c>
    </row>
    <row r="619" spans="2:51" s="13" customFormat="1" ht="11.25">
      <c r="B619" s="212"/>
      <c r="C619" s="213"/>
      <c r="D619" s="199" t="s">
        <v>184</v>
      </c>
      <c r="E619" s="214" t="s">
        <v>20</v>
      </c>
      <c r="F619" s="215" t="s">
        <v>702</v>
      </c>
      <c r="G619" s="213"/>
      <c r="H619" s="216">
        <v>69.959999999999994</v>
      </c>
      <c r="I619" s="217"/>
      <c r="J619" s="213"/>
      <c r="K619" s="213"/>
      <c r="L619" s="218"/>
      <c r="M619" s="219"/>
      <c r="N619" s="220"/>
      <c r="O619" s="220"/>
      <c r="P619" s="220"/>
      <c r="Q619" s="220"/>
      <c r="R619" s="220"/>
      <c r="S619" s="220"/>
      <c r="T619" s="221"/>
      <c r="AT619" s="222" t="s">
        <v>184</v>
      </c>
      <c r="AU619" s="222" t="s">
        <v>84</v>
      </c>
      <c r="AV619" s="13" t="s">
        <v>84</v>
      </c>
      <c r="AW619" s="13" t="s">
        <v>35</v>
      </c>
      <c r="AX619" s="13" t="s">
        <v>74</v>
      </c>
      <c r="AY619" s="222" t="s">
        <v>159</v>
      </c>
    </row>
    <row r="620" spans="2:51" s="13" customFormat="1" ht="11.25">
      <c r="B620" s="212"/>
      <c r="C620" s="213"/>
      <c r="D620" s="199" t="s">
        <v>184</v>
      </c>
      <c r="E620" s="214" t="s">
        <v>20</v>
      </c>
      <c r="F620" s="215" t="s">
        <v>703</v>
      </c>
      <c r="G620" s="213"/>
      <c r="H620" s="216">
        <v>148.19999999999999</v>
      </c>
      <c r="I620" s="217"/>
      <c r="J620" s="213"/>
      <c r="K620" s="213"/>
      <c r="L620" s="218"/>
      <c r="M620" s="219"/>
      <c r="N620" s="220"/>
      <c r="O620" s="220"/>
      <c r="P620" s="220"/>
      <c r="Q620" s="220"/>
      <c r="R620" s="220"/>
      <c r="S620" s="220"/>
      <c r="T620" s="221"/>
      <c r="AT620" s="222" t="s">
        <v>184</v>
      </c>
      <c r="AU620" s="222" t="s">
        <v>84</v>
      </c>
      <c r="AV620" s="13" t="s">
        <v>84</v>
      </c>
      <c r="AW620" s="13" t="s">
        <v>35</v>
      </c>
      <c r="AX620" s="13" t="s">
        <v>74</v>
      </c>
      <c r="AY620" s="222" t="s">
        <v>159</v>
      </c>
    </row>
    <row r="621" spans="2:51" s="13" customFormat="1" ht="11.25">
      <c r="B621" s="212"/>
      <c r="C621" s="213"/>
      <c r="D621" s="199" t="s">
        <v>184</v>
      </c>
      <c r="E621" s="214" t="s">
        <v>20</v>
      </c>
      <c r="F621" s="215" t="s">
        <v>704</v>
      </c>
      <c r="G621" s="213"/>
      <c r="H621" s="216">
        <v>202.8</v>
      </c>
      <c r="I621" s="217"/>
      <c r="J621" s="213"/>
      <c r="K621" s="213"/>
      <c r="L621" s="218"/>
      <c r="M621" s="219"/>
      <c r="N621" s="220"/>
      <c r="O621" s="220"/>
      <c r="P621" s="220"/>
      <c r="Q621" s="220"/>
      <c r="R621" s="220"/>
      <c r="S621" s="220"/>
      <c r="T621" s="221"/>
      <c r="AT621" s="222" t="s">
        <v>184</v>
      </c>
      <c r="AU621" s="222" t="s">
        <v>84</v>
      </c>
      <c r="AV621" s="13" t="s">
        <v>84</v>
      </c>
      <c r="AW621" s="13" t="s">
        <v>35</v>
      </c>
      <c r="AX621" s="13" t="s">
        <v>74</v>
      </c>
      <c r="AY621" s="222" t="s">
        <v>159</v>
      </c>
    </row>
    <row r="622" spans="2:51" s="12" customFormat="1" ht="11.25">
      <c r="B622" s="202"/>
      <c r="C622" s="203"/>
      <c r="D622" s="199" t="s">
        <v>184</v>
      </c>
      <c r="E622" s="204" t="s">
        <v>20</v>
      </c>
      <c r="F622" s="205" t="s">
        <v>292</v>
      </c>
      <c r="G622" s="203"/>
      <c r="H622" s="204" t="s">
        <v>20</v>
      </c>
      <c r="I622" s="206"/>
      <c r="J622" s="203"/>
      <c r="K622" s="203"/>
      <c r="L622" s="207"/>
      <c r="M622" s="208"/>
      <c r="N622" s="209"/>
      <c r="O622" s="209"/>
      <c r="P622" s="209"/>
      <c r="Q622" s="209"/>
      <c r="R622" s="209"/>
      <c r="S622" s="209"/>
      <c r="T622" s="210"/>
      <c r="AT622" s="211" t="s">
        <v>184</v>
      </c>
      <c r="AU622" s="211" t="s">
        <v>84</v>
      </c>
      <c r="AV622" s="12" t="s">
        <v>22</v>
      </c>
      <c r="AW622" s="12" t="s">
        <v>35</v>
      </c>
      <c r="AX622" s="12" t="s">
        <v>74</v>
      </c>
      <c r="AY622" s="211" t="s">
        <v>159</v>
      </c>
    </row>
    <row r="623" spans="2:51" s="13" customFormat="1" ht="11.25">
      <c r="B623" s="212"/>
      <c r="C623" s="213"/>
      <c r="D623" s="199" t="s">
        <v>184</v>
      </c>
      <c r="E623" s="214" t="s">
        <v>20</v>
      </c>
      <c r="F623" s="215" t="s">
        <v>705</v>
      </c>
      <c r="G623" s="213"/>
      <c r="H623" s="216">
        <v>11.7</v>
      </c>
      <c r="I623" s="217"/>
      <c r="J623" s="213"/>
      <c r="K623" s="213"/>
      <c r="L623" s="218"/>
      <c r="M623" s="219"/>
      <c r="N623" s="220"/>
      <c r="O623" s="220"/>
      <c r="P623" s="220"/>
      <c r="Q623" s="220"/>
      <c r="R623" s="220"/>
      <c r="S623" s="220"/>
      <c r="T623" s="221"/>
      <c r="AT623" s="222" t="s">
        <v>184</v>
      </c>
      <c r="AU623" s="222" t="s">
        <v>84</v>
      </c>
      <c r="AV623" s="13" t="s">
        <v>84</v>
      </c>
      <c r="AW623" s="13" t="s">
        <v>35</v>
      </c>
      <c r="AX623" s="13" t="s">
        <v>74</v>
      </c>
      <c r="AY623" s="222" t="s">
        <v>159</v>
      </c>
    </row>
    <row r="624" spans="2:51" s="13" customFormat="1" ht="11.25">
      <c r="B624" s="212"/>
      <c r="C624" s="213"/>
      <c r="D624" s="199" t="s">
        <v>184</v>
      </c>
      <c r="E624" s="214" t="s">
        <v>20</v>
      </c>
      <c r="F624" s="215" t="s">
        <v>706</v>
      </c>
      <c r="G624" s="213"/>
      <c r="H624" s="216">
        <v>14.82</v>
      </c>
      <c r="I624" s="217"/>
      <c r="J624" s="213"/>
      <c r="K624" s="213"/>
      <c r="L624" s="218"/>
      <c r="M624" s="219"/>
      <c r="N624" s="220"/>
      <c r="O624" s="220"/>
      <c r="P624" s="220"/>
      <c r="Q624" s="220"/>
      <c r="R624" s="220"/>
      <c r="S624" s="220"/>
      <c r="T624" s="221"/>
      <c r="AT624" s="222" t="s">
        <v>184</v>
      </c>
      <c r="AU624" s="222" t="s">
        <v>84</v>
      </c>
      <c r="AV624" s="13" t="s">
        <v>84</v>
      </c>
      <c r="AW624" s="13" t="s">
        <v>35</v>
      </c>
      <c r="AX624" s="13" t="s">
        <v>74</v>
      </c>
      <c r="AY624" s="222" t="s">
        <v>159</v>
      </c>
    </row>
    <row r="625" spans="2:51" s="13" customFormat="1" ht="11.25">
      <c r="B625" s="212"/>
      <c r="C625" s="213"/>
      <c r="D625" s="199" t="s">
        <v>184</v>
      </c>
      <c r="E625" s="214" t="s">
        <v>20</v>
      </c>
      <c r="F625" s="215" t="s">
        <v>707</v>
      </c>
      <c r="G625" s="213"/>
      <c r="H625" s="216">
        <v>86.97</v>
      </c>
      <c r="I625" s="217"/>
      <c r="J625" s="213"/>
      <c r="K625" s="213"/>
      <c r="L625" s="218"/>
      <c r="M625" s="219"/>
      <c r="N625" s="220"/>
      <c r="O625" s="220"/>
      <c r="P625" s="220"/>
      <c r="Q625" s="220"/>
      <c r="R625" s="220"/>
      <c r="S625" s="220"/>
      <c r="T625" s="221"/>
      <c r="AT625" s="222" t="s">
        <v>184</v>
      </c>
      <c r="AU625" s="222" t="s">
        <v>84</v>
      </c>
      <c r="AV625" s="13" t="s">
        <v>84</v>
      </c>
      <c r="AW625" s="13" t="s">
        <v>35</v>
      </c>
      <c r="AX625" s="13" t="s">
        <v>74</v>
      </c>
      <c r="AY625" s="222" t="s">
        <v>159</v>
      </c>
    </row>
    <row r="626" spans="2:51" s="12" customFormat="1" ht="11.25">
      <c r="B626" s="202"/>
      <c r="C626" s="203"/>
      <c r="D626" s="199" t="s">
        <v>184</v>
      </c>
      <c r="E626" s="204" t="s">
        <v>20</v>
      </c>
      <c r="F626" s="205" t="s">
        <v>303</v>
      </c>
      <c r="G626" s="203"/>
      <c r="H626" s="204" t="s">
        <v>20</v>
      </c>
      <c r="I626" s="206"/>
      <c r="J626" s="203"/>
      <c r="K626" s="203"/>
      <c r="L626" s="207"/>
      <c r="M626" s="208"/>
      <c r="N626" s="209"/>
      <c r="O626" s="209"/>
      <c r="P626" s="209"/>
      <c r="Q626" s="209"/>
      <c r="R626" s="209"/>
      <c r="S626" s="209"/>
      <c r="T626" s="210"/>
      <c r="AT626" s="211" t="s">
        <v>184</v>
      </c>
      <c r="AU626" s="211" t="s">
        <v>84</v>
      </c>
      <c r="AV626" s="12" t="s">
        <v>22</v>
      </c>
      <c r="AW626" s="12" t="s">
        <v>35</v>
      </c>
      <c r="AX626" s="12" t="s">
        <v>74</v>
      </c>
      <c r="AY626" s="211" t="s">
        <v>159</v>
      </c>
    </row>
    <row r="627" spans="2:51" s="13" customFormat="1" ht="11.25">
      <c r="B627" s="212"/>
      <c r="C627" s="213"/>
      <c r="D627" s="199" t="s">
        <v>184</v>
      </c>
      <c r="E627" s="214" t="s">
        <v>20</v>
      </c>
      <c r="F627" s="215" t="s">
        <v>708</v>
      </c>
      <c r="G627" s="213"/>
      <c r="H627" s="216">
        <v>25.74</v>
      </c>
      <c r="I627" s="217"/>
      <c r="J627" s="213"/>
      <c r="K627" s="213"/>
      <c r="L627" s="218"/>
      <c r="M627" s="219"/>
      <c r="N627" s="220"/>
      <c r="O627" s="220"/>
      <c r="P627" s="220"/>
      <c r="Q627" s="220"/>
      <c r="R627" s="220"/>
      <c r="S627" s="220"/>
      <c r="T627" s="221"/>
      <c r="AT627" s="222" t="s">
        <v>184</v>
      </c>
      <c r="AU627" s="222" t="s">
        <v>84</v>
      </c>
      <c r="AV627" s="13" t="s">
        <v>84</v>
      </c>
      <c r="AW627" s="13" t="s">
        <v>35</v>
      </c>
      <c r="AX627" s="13" t="s">
        <v>74</v>
      </c>
      <c r="AY627" s="222" t="s">
        <v>159</v>
      </c>
    </row>
    <row r="628" spans="2:51" s="12" customFormat="1" ht="11.25">
      <c r="B628" s="202"/>
      <c r="C628" s="203"/>
      <c r="D628" s="199" t="s">
        <v>184</v>
      </c>
      <c r="E628" s="204" t="s">
        <v>20</v>
      </c>
      <c r="F628" s="205" t="s">
        <v>307</v>
      </c>
      <c r="G628" s="203"/>
      <c r="H628" s="204" t="s">
        <v>20</v>
      </c>
      <c r="I628" s="206"/>
      <c r="J628" s="203"/>
      <c r="K628" s="203"/>
      <c r="L628" s="207"/>
      <c r="M628" s="208"/>
      <c r="N628" s="209"/>
      <c r="O628" s="209"/>
      <c r="P628" s="209"/>
      <c r="Q628" s="209"/>
      <c r="R628" s="209"/>
      <c r="S628" s="209"/>
      <c r="T628" s="210"/>
      <c r="AT628" s="211" t="s">
        <v>184</v>
      </c>
      <c r="AU628" s="211" t="s">
        <v>84</v>
      </c>
      <c r="AV628" s="12" t="s">
        <v>22</v>
      </c>
      <c r="AW628" s="12" t="s">
        <v>35</v>
      </c>
      <c r="AX628" s="12" t="s">
        <v>74</v>
      </c>
      <c r="AY628" s="211" t="s">
        <v>159</v>
      </c>
    </row>
    <row r="629" spans="2:51" s="13" customFormat="1" ht="11.25">
      <c r="B629" s="212"/>
      <c r="C629" s="213"/>
      <c r="D629" s="199" t="s">
        <v>184</v>
      </c>
      <c r="E629" s="214" t="s">
        <v>20</v>
      </c>
      <c r="F629" s="215" t="s">
        <v>709</v>
      </c>
      <c r="G629" s="213"/>
      <c r="H629" s="216">
        <v>38.869999999999997</v>
      </c>
      <c r="I629" s="217"/>
      <c r="J629" s="213"/>
      <c r="K629" s="213"/>
      <c r="L629" s="218"/>
      <c r="M629" s="219"/>
      <c r="N629" s="220"/>
      <c r="O629" s="220"/>
      <c r="P629" s="220"/>
      <c r="Q629" s="220"/>
      <c r="R629" s="220"/>
      <c r="S629" s="220"/>
      <c r="T629" s="221"/>
      <c r="AT629" s="222" t="s">
        <v>184</v>
      </c>
      <c r="AU629" s="222" t="s">
        <v>84</v>
      </c>
      <c r="AV629" s="13" t="s">
        <v>84</v>
      </c>
      <c r="AW629" s="13" t="s">
        <v>35</v>
      </c>
      <c r="AX629" s="13" t="s">
        <v>74</v>
      </c>
      <c r="AY629" s="222" t="s">
        <v>159</v>
      </c>
    </row>
    <row r="630" spans="2:51" s="13" customFormat="1" ht="11.25">
      <c r="B630" s="212"/>
      <c r="C630" s="213"/>
      <c r="D630" s="199" t="s">
        <v>184</v>
      </c>
      <c r="E630" s="214" t="s">
        <v>20</v>
      </c>
      <c r="F630" s="215" t="s">
        <v>710</v>
      </c>
      <c r="G630" s="213"/>
      <c r="H630" s="216">
        <v>45.63</v>
      </c>
      <c r="I630" s="217"/>
      <c r="J630" s="213"/>
      <c r="K630" s="213"/>
      <c r="L630" s="218"/>
      <c r="M630" s="219"/>
      <c r="N630" s="220"/>
      <c r="O630" s="220"/>
      <c r="P630" s="220"/>
      <c r="Q630" s="220"/>
      <c r="R630" s="220"/>
      <c r="S630" s="220"/>
      <c r="T630" s="221"/>
      <c r="AT630" s="222" t="s">
        <v>184</v>
      </c>
      <c r="AU630" s="222" t="s">
        <v>84</v>
      </c>
      <c r="AV630" s="13" t="s">
        <v>84</v>
      </c>
      <c r="AW630" s="13" t="s">
        <v>35</v>
      </c>
      <c r="AX630" s="13" t="s">
        <v>74</v>
      </c>
      <c r="AY630" s="222" t="s">
        <v>159</v>
      </c>
    </row>
    <row r="631" spans="2:51" s="13" customFormat="1" ht="11.25">
      <c r="B631" s="212"/>
      <c r="C631" s="213"/>
      <c r="D631" s="199" t="s">
        <v>184</v>
      </c>
      <c r="E631" s="214" t="s">
        <v>20</v>
      </c>
      <c r="F631" s="215" t="s">
        <v>711</v>
      </c>
      <c r="G631" s="213"/>
      <c r="H631" s="216">
        <v>54.924999999999997</v>
      </c>
      <c r="I631" s="217"/>
      <c r="J631" s="213"/>
      <c r="K631" s="213"/>
      <c r="L631" s="218"/>
      <c r="M631" s="219"/>
      <c r="N631" s="220"/>
      <c r="O631" s="220"/>
      <c r="P631" s="220"/>
      <c r="Q631" s="220"/>
      <c r="R631" s="220"/>
      <c r="S631" s="220"/>
      <c r="T631" s="221"/>
      <c r="AT631" s="222" t="s">
        <v>184</v>
      </c>
      <c r="AU631" s="222" t="s">
        <v>84</v>
      </c>
      <c r="AV631" s="13" t="s">
        <v>84</v>
      </c>
      <c r="AW631" s="13" t="s">
        <v>35</v>
      </c>
      <c r="AX631" s="13" t="s">
        <v>74</v>
      </c>
      <c r="AY631" s="222" t="s">
        <v>159</v>
      </c>
    </row>
    <row r="632" spans="2:51" s="12" customFormat="1" ht="11.25">
      <c r="B632" s="202"/>
      <c r="C632" s="203"/>
      <c r="D632" s="199" t="s">
        <v>184</v>
      </c>
      <c r="E632" s="204" t="s">
        <v>20</v>
      </c>
      <c r="F632" s="205" t="s">
        <v>316</v>
      </c>
      <c r="G632" s="203"/>
      <c r="H632" s="204" t="s">
        <v>20</v>
      </c>
      <c r="I632" s="206"/>
      <c r="J632" s="203"/>
      <c r="K632" s="203"/>
      <c r="L632" s="207"/>
      <c r="M632" s="208"/>
      <c r="N632" s="209"/>
      <c r="O632" s="209"/>
      <c r="P632" s="209"/>
      <c r="Q632" s="209"/>
      <c r="R632" s="209"/>
      <c r="S632" s="209"/>
      <c r="T632" s="210"/>
      <c r="AT632" s="211" t="s">
        <v>184</v>
      </c>
      <c r="AU632" s="211" t="s">
        <v>84</v>
      </c>
      <c r="AV632" s="12" t="s">
        <v>22</v>
      </c>
      <c r="AW632" s="12" t="s">
        <v>35</v>
      </c>
      <c r="AX632" s="12" t="s">
        <v>74</v>
      </c>
      <c r="AY632" s="211" t="s">
        <v>159</v>
      </c>
    </row>
    <row r="633" spans="2:51" s="13" customFormat="1" ht="11.25">
      <c r="B633" s="212"/>
      <c r="C633" s="213"/>
      <c r="D633" s="199" t="s">
        <v>184</v>
      </c>
      <c r="E633" s="214" t="s">
        <v>20</v>
      </c>
      <c r="F633" s="215" t="s">
        <v>712</v>
      </c>
      <c r="G633" s="213"/>
      <c r="H633" s="216">
        <v>44.07</v>
      </c>
      <c r="I633" s="217"/>
      <c r="J633" s="213"/>
      <c r="K633" s="213"/>
      <c r="L633" s="218"/>
      <c r="M633" s="219"/>
      <c r="N633" s="220"/>
      <c r="O633" s="220"/>
      <c r="P633" s="220"/>
      <c r="Q633" s="220"/>
      <c r="R633" s="220"/>
      <c r="S633" s="220"/>
      <c r="T633" s="221"/>
      <c r="AT633" s="222" t="s">
        <v>184</v>
      </c>
      <c r="AU633" s="222" t="s">
        <v>84</v>
      </c>
      <c r="AV633" s="13" t="s">
        <v>84</v>
      </c>
      <c r="AW633" s="13" t="s">
        <v>35</v>
      </c>
      <c r="AX633" s="13" t="s">
        <v>74</v>
      </c>
      <c r="AY633" s="222" t="s">
        <v>159</v>
      </c>
    </row>
    <row r="634" spans="2:51" s="12" customFormat="1" ht="11.25">
      <c r="B634" s="202"/>
      <c r="C634" s="203"/>
      <c r="D634" s="199" t="s">
        <v>184</v>
      </c>
      <c r="E634" s="204" t="s">
        <v>20</v>
      </c>
      <c r="F634" s="205" t="s">
        <v>321</v>
      </c>
      <c r="G634" s="203"/>
      <c r="H634" s="204" t="s">
        <v>20</v>
      </c>
      <c r="I634" s="206"/>
      <c r="J634" s="203"/>
      <c r="K634" s="203"/>
      <c r="L634" s="207"/>
      <c r="M634" s="208"/>
      <c r="N634" s="209"/>
      <c r="O634" s="209"/>
      <c r="P634" s="209"/>
      <c r="Q634" s="209"/>
      <c r="R634" s="209"/>
      <c r="S634" s="209"/>
      <c r="T634" s="210"/>
      <c r="AT634" s="211" t="s">
        <v>184</v>
      </c>
      <c r="AU634" s="211" t="s">
        <v>84</v>
      </c>
      <c r="AV634" s="12" t="s">
        <v>22</v>
      </c>
      <c r="AW634" s="12" t="s">
        <v>35</v>
      </c>
      <c r="AX634" s="12" t="s">
        <v>74</v>
      </c>
      <c r="AY634" s="211" t="s">
        <v>159</v>
      </c>
    </row>
    <row r="635" spans="2:51" s="13" customFormat="1" ht="11.25">
      <c r="B635" s="212"/>
      <c r="C635" s="213"/>
      <c r="D635" s="199" t="s">
        <v>184</v>
      </c>
      <c r="E635" s="214" t="s">
        <v>20</v>
      </c>
      <c r="F635" s="215" t="s">
        <v>713</v>
      </c>
      <c r="G635" s="213"/>
      <c r="H635" s="216">
        <v>8.58</v>
      </c>
      <c r="I635" s="217"/>
      <c r="J635" s="213"/>
      <c r="K635" s="213"/>
      <c r="L635" s="218"/>
      <c r="M635" s="219"/>
      <c r="N635" s="220"/>
      <c r="O635" s="220"/>
      <c r="P635" s="220"/>
      <c r="Q635" s="220"/>
      <c r="R635" s="220"/>
      <c r="S635" s="220"/>
      <c r="T635" s="221"/>
      <c r="AT635" s="222" t="s">
        <v>184</v>
      </c>
      <c r="AU635" s="222" t="s">
        <v>84</v>
      </c>
      <c r="AV635" s="13" t="s">
        <v>84</v>
      </c>
      <c r="AW635" s="13" t="s">
        <v>35</v>
      </c>
      <c r="AX635" s="13" t="s">
        <v>74</v>
      </c>
      <c r="AY635" s="222" t="s">
        <v>159</v>
      </c>
    </row>
    <row r="636" spans="2:51" s="13" customFormat="1" ht="11.25">
      <c r="B636" s="212"/>
      <c r="C636" s="213"/>
      <c r="D636" s="199" t="s">
        <v>184</v>
      </c>
      <c r="E636" s="214" t="s">
        <v>20</v>
      </c>
      <c r="F636" s="215" t="s">
        <v>714</v>
      </c>
      <c r="G636" s="213"/>
      <c r="H636" s="216">
        <v>42.51</v>
      </c>
      <c r="I636" s="217"/>
      <c r="J636" s="213"/>
      <c r="K636" s="213"/>
      <c r="L636" s="218"/>
      <c r="M636" s="219"/>
      <c r="N636" s="220"/>
      <c r="O636" s="220"/>
      <c r="P636" s="220"/>
      <c r="Q636" s="220"/>
      <c r="R636" s="220"/>
      <c r="S636" s="220"/>
      <c r="T636" s="221"/>
      <c r="AT636" s="222" t="s">
        <v>184</v>
      </c>
      <c r="AU636" s="222" t="s">
        <v>84</v>
      </c>
      <c r="AV636" s="13" t="s">
        <v>84</v>
      </c>
      <c r="AW636" s="13" t="s">
        <v>35</v>
      </c>
      <c r="AX636" s="13" t="s">
        <v>74</v>
      </c>
      <c r="AY636" s="222" t="s">
        <v>159</v>
      </c>
    </row>
    <row r="637" spans="2:51" s="12" customFormat="1" ht="11.25">
      <c r="B637" s="202"/>
      <c r="C637" s="203"/>
      <c r="D637" s="199" t="s">
        <v>184</v>
      </c>
      <c r="E637" s="204" t="s">
        <v>20</v>
      </c>
      <c r="F637" s="205" t="s">
        <v>329</v>
      </c>
      <c r="G637" s="203"/>
      <c r="H637" s="204" t="s">
        <v>20</v>
      </c>
      <c r="I637" s="206"/>
      <c r="J637" s="203"/>
      <c r="K637" s="203"/>
      <c r="L637" s="207"/>
      <c r="M637" s="208"/>
      <c r="N637" s="209"/>
      <c r="O637" s="209"/>
      <c r="P637" s="209"/>
      <c r="Q637" s="209"/>
      <c r="R637" s="209"/>
      <c r="S637" s="209"/>
      <c r="T637" s="210"/>
      <c r="AT637" s="211" t="s">
        <v>184</v>
      </c>
      <c r="AU637" s="211" t="s">
        <v>84</v>
      </c>
      <c r="AV637" s="12" t="s">
        <v>22</v>
      </c>
      <c r="AW637" s="12" t="s">
        <v>35</v>
      </c>
      <c r="AX637" s="12" t="s">
        <v>74</v>
      </c>
      <c r="AY637" s="211" t="s">
        <v>159</v>
      </c>
    </row>
    <row r="638" spans="2:51" s="13" customFormat="1" ht="11.25">
      <c r="B638" s="212"/>
      <c r="C638" s="213"/>
      <c r="D638" s="199" t="s">
        <v>184</v>
      </c>
      <c r="E638" s="214" t="s">
        <v>20</v>
      </c>
      <c r="F638" s="215" t="s">
        <v>715</v>
      </c>
      <c r="G638" s="213"/>
      <c r="H638" s="216">
        <v>286.64999999999998</v>
      </c>
      <c r="I638" s="217"/>
      <c r="J638" s="213"/>
      <c r="K638" s="213"/>
      <c r="L638" s="218"/>
      <c r="M638" s="219"/>
      <c r="N638" s="220"/>
      <c r="O638" s="220"/>
      <c r="P638" s="220"/>
      <c r="Q638" s="220"/>
      <c r="R638" s="220"/>
      <c r="S638" s="220"/>
      <c r="T638" s="221"/>
      <c r="AT638" s="222" t="s">
        <v>184</v>
      </c>
      <c r="AU638" s="222" t="s">
        <v>84</v>
      </c>
      <c r="AV638" s="13" t="s">
        <v>84</v>
      </c>
      <c r="AW638" s="13" t="s">
        <v>35</v>
      </c>
      <c r="AX638" s="13" t="s">
        <v>74</v>
      </c>
      <c r="AY638" s="222" t="s">
        <v>159</v>
      </c>
    </row>
    <row r="639" spans="2:51" s="12" customFormat="1" ht="11.25">
      <c r="B639" s="202"/>
      <c r="C639" s="203"/>
      <c r="D639" s="199" t="s">
        <v>184</v>
      </c>
      <c r="E639" s="204" t="s">
        <v>20</v>
      </c>
      <c r="F639" s="205" t="s">
        <v>340</v>
      </c>
      <c r="G639" s="203"/>
      <c r="H639" s="204" t="s">
        <v>20</v>
      </c>
      <c r="I639" s="206"/>
      <c r="J639" s="203"/>
      <c r="K639" s="203"/>
      <c r="L639" s="207"/>
      <c r="M639" s="208"/>
      <c r="N639" s="209"/>
      <c r="O639" s="209"/>
      <c r="P639" s="209"/>
      <c r="Q639" s="209"/>
      <c r="R639" s="209"/>
      <c r="S639" s="209"/>
      <c r="T639" s="210"/>
      <c r="AT639" s="211" t="s">
        <v>184</v>
      </c>
      <c r="AU639" s="211" t="s">
        <v>84</v>
      </c>
      <c r="AV639" s="12" t="s">
        <v>22</v>
      </c>
      <c r="AW639" s="12" t="s">
        <v>35</v>
      </c>
      <c r="AX639" s="12" t="s">
        <v>74</v>
      </c>
      <c r="AY639" s="211" t="s">
        <v>159</v>
      </c>
    </row>
    <row r="640" spans="2:51" s="13" customFormat="1" ht="11.25">
      <c r="B640" s="212"/>
      <c r="C640" s="213"/>
      <c r="D640" s="199" t="s">
        <v>184</v>
      </c>
      <c r="E640" s="214" t="s">
        <v>20</v>
      </c>
      <c r="F640" s="215" t="s">
        <v>716</v>
      </c>
      <c r="G640" s="213"/>
      <c r="H640" s="216">
        <v>70.59</v>
      </c>
      <c r="I640" s="217"/>
      <c r="J640" s="213"/>
      <c r="K640" s="213"/>
      <c r="L640" s="218"/>
      <c r="M640" s="219"/>
      <c r="N640" s="220"/>
      <c r="O640" s="220"/>
      <c r="P640" s="220"/>
      <c r="Q640" s="220"/>
      <c r="R640" s="220"/>
      <c r="S640" s="220"/>
      <c r="T640" s="221"/>
      <c r="AT640" s="222" t="s">
        <v>184</v>
      </c>
      <c r="AU640" s="222" t="s">
        <v>84</v>
      </c>
      <c r="AV640" s="13" t="s">
        <v>84</v>
      </c>
      <c r="AW640" s="13" t="s">
        <v>35</v>
      </c>
      <c r="AX640" s="13" t="s">
        <v>74</v>
      </c>
      <c r="AY640" s="222" t="s">
        <v>159</v>
      </c>
    </row>
    <row r="641" spans="2:51" s="12" customFormat="1" ht="11.25">
      <c r="B641" s="202"/>
      <c r="C641" s="203"/>
      <c r="D641" s="199" t="s">
        <v>184</v>
      </c>
      <c r="E641" s="204" t="s">
        <v>20</v>
      </c>
      <c r="F641" s="205" t="s">
        <v>346</v>
      </c>
      <c r="G641" s="203"/>
      <c r="H641" s="204" t="s">
        <v>20</v>
      </c>
      <c r="I641" s="206"/>
      <c r="J641" s="203"/>
      <c r="K641" s="203"/>
      <c r="L641" s="207"/>
      <c r="M641" s="208"/>
      <c r="N641" s="209"/>
      <c r="O641" s="209"/>
      <c r="P641" s="209"/>
      <c r="Q641" s="209"/>
      <c r="R641" s="209"/>
      <c r="S641" s="209"/>
      <c r="T641" s="210"/>
      <c r="AT641" s="211" t="s">
        <v>184</v>
      </c>
      <c r="AU641" s="211" t="s">
        <v>84</v>
      </c>
      <c r="AV641" s="12" t="s">
        <v>22</v>
      </c>
      <c r="AW641" s="12" t="s">
        <v>35</v>
      </c>
      <c r="AX641" s="12" t="s">
        <v>74</v>
      </c>
      <c r="AY641" s="211" t="s">
        <v>159</v>
      </c>
    </row>
    <row r="642" spans="2:51" s="13" customFormat="1" ht="11.25">
      <c r="B642" s="212"/>
      <c r="C642" s="213"/>
      <c r="D642" s="199" t="s">
        <v>184</v>
      </c>
      <c r="E642" s="214" t="s">
        <v>20</v>
      </c>
      <c r="F642" s="215" t="s">
        <v>717</v>
      </c>
      <c r="G642" s="213"/>
      <c r="H642" s="216">
        <v>72.540000000000006</v>
      </c>
      <c r="I642" s="217"/>
      <c r="J642" s="213"/>
      <c r="K642" s="213"/>
      <c r="L642" s="218"/>
      <c r="M642" s="219"/>
      <c r="N642" s="220"/>
      <c r="O642" s="220"/>
      <c r="P642" s="220"/>
      <c r="Q642" s="220"/>
      <c r="R642" s="220"/>
      <c r="S642" s="220"/>
      <c r="T642" s="221"/>
      <c r="AT642" s="222" t="s">
        <v>184</v>
      </c>
      <c r="AU642" s="222" t="s">
        <v>84</v>
      </c>
      <c r="AV642" s="13" t="s">
        <v>84</v>
      </c>
      <c r="AW642" s="13" t="s">
        <v>35</v>
      </c>
      <c r="AX642" s="13" t="s">
        <v>74</v>
      </c>
      <c r="AY642" s="222" t="s">
        <v>159</v>
      </c>
    </row>
    <row r="643" spans="2:51" s="13" customFormat="1" ht="11.25">
      <c r="B643" s="212"/>
      <c r="C643" s="213"/>
      <c r="D643" s="199" t="s">
        <v>184</v>
      </c>
      <c r="E643" s="214" t="s">
        <v>20</v>
      </c>
      <c r="F643" s="215" t="s">
        <v>718</v>
      </c>
      <c r="G643" s="213"/>
      <c r="H643" s="216">
        <v>35.64</v>
      </c>
      <c r="I643" s="217"/>
      <c r="J643" s="213"/>
      <c r="K643" s="213"/>
      <c r="L643" s="218"/>
      <c r="M643" s="219"/>
      <c r="N643" s="220"/>
      <c r="O643" s="220"/>
      <c r="P643" s="220"/>
      <c r="Q643" s="220"/>
      <c r="R643" s="220"/>
      <c r="S643" s="220"/>
      <c r="T643" s="221"/>
      <c r="AT643" s="222" t="s">
        <v>184</v>
      </c>
      <c r="AU643" s="222" t="s">
        <v>84</v>
      </c>
      <c r="AV643" s="13" t="s">
        <v>84</v>
      </c>
      <c r="AW643" s="13" t="s">
        <v>35</v>
      </c>
      <c r="AX643" s="13" t="s">
        <v>74</v>
      </c>
      <c r="AY643" s="222" t="s">
        <v>159</v>
      </c>
    </row>
    <row r="644" spans="2:51" s="12" customFormat="1" ht="11.25">
      <c r="B644" s="202"/>
      <c r="C644" s="203"/>
      <c r="D644" s="199" t="s">
        <v>184</v>
      </c>
      <c r="E644" s="204" t="s">
        <v>20</v>
      </c>
      <c r="F644" s="205" t="s">
        <v>353</v>
      </c>
      <c r="G644" s="203"/>
      <c r="H644" s="204" t="s">
        <v>20</v>
      </c>
      <c r="I644" s="206"/>
      <c r="J644" s="203"/>
      <c r="K644" s="203"/>
      <c r="L644" s="207"/>
      <c r="M644" s="208"/>
      <c r="N644" s="209"/>
      <c r="O644" s="209"/>
      <c r="P644" s="209"/>
      <c r="Q644" s="209"/>
      <c r="R644" s="209"/>
      <c r="S644" s="209"/>
      <c r="T644" s="210"/>
      <c r="AT644" s="211" t="s">
        <v>184</v>
      </c>
      <c r="AU644" s="211" t="s">
        <v>84</v>
      </c>
      <c r="AV644" s="12" t="s">
        <v>22</v>
      </c>
      <c r="AW644" s="12" t="s">
        <v>35</v>
      </c>
      <c r="AX644" s="12" t="s">
        <v>74</v>
      </c>
      <c r="AY644" s="211" t="s">
        <v>159</v>
      </c>
    </row>
    <row r="645" spans="2:51" s="13" customFormat="1" ht="11.25">
      <c r="B645" s="212"/>
      <c r="C645" s="213"/>
      <c r="D645" s="199" t="s">
        <v>184</v>
      </c>
      <c r="E645" s="214" t="s">
        <v>20</v>
      </c>
      <c r="F645" s="215" t="s">
        <v>719</v>
      </c>
      <c r="G645" s="213"/>
      <c r="H645" s="216">
        <v>27.3</v>
      </c>
      <c r="I645" s="217"/>
      <c r="J645" s="213"/>
      <c r="K645" s="213"/>
      <c r="L645" s="218"/>
      <c r="M645" s="219"/>
      <c r="N645" s="220"/>
      <c r="O645" s="220"/>
      <c r="P645" s="220"/>
      <c r="Q645" s="220"/>
      <c r="R645" s="220"/>
      <c r="S645" s="220"/>
      <c r="T645" s="221"/>
      <c r="AT645" s="222" t="s">
        <v>184</v>
      </c>
      <c r="AU645" s="222" t="s">
        <v>84</v>
      </c>
      <c r="AV645" s="13" t="s">
        <v>84</v>
      </c>
      <c r="AW645" s="13" t="s">
        <v>35</v>
      </c>
      <c r="AX645" s="13" t="s">
        <v>74</v>
      </c>
      <c r="AY645" s="222" t="s">
        <v>159</v>
      </c>
    </row>
    <row r="646" spans="2:51" s="12" customFormat="1" ht="11.25">
      <c r="B646" s="202"/>
      <c r="C646" s="203"/>
      <c r="D646" s="199" t="s">
        <v>184</v>
      </c>
      <c r="E646" s="204" t="s">
        <v>20</v>
      </c>
      <c r="F646" s="205" t="s">
        <v>357</v>
      </c>
      <c r="G646" s="203"/>
      <c r="H646" s="204" t="s">
        <v>20</v>
      </c>
      <c r="I646" s="206"/>
      <c r="J646" s="203"/>
      <c r="K646" s="203"/>
      <c r="L646" s="207"/>
      <c r="M646" s="208"/>
      <c r="N646" s="209"/>
      <c r="O646" s="209"/>
      <c r="P646" s="209"/>
      <c r="Q646" s="209"/>
      <c r="R646" s="209"/>
      <c r="S646" s="209"/>
      <c r="T646" s="210"/>
      <c r="AT646" s="211" t="s">
        <v>184</v>
      </c>
      <c r="AU646" s="211" t="s">
        <v>84</v>
      </c>
      <c r="AV646" s="12" t="s">
        <v>22</v>
      </c>
      <c r="AW646" s="12" t="s">
        <v>35</v>
      </c>
      <c r="AX646" s="12" t="s">
        <v>74</v>
      </c>
      <c r="AY646" s="211" t="s">
        <v>159</v>
      </c>
    </row>
    <row r="647" spans="2:51" s="13" customFormat="1" ht="11.25">
      <c r="B647" s="212"/>
      <c r="C647" s="213"/>
      <c r="D647" s="199" t="s">
        <v>184</v>
      </c>
      <c r="E647" s="214" t="s">
        <v>20</v>
      </c>
      <c r="F647" s="215" t="s">
        <v>720</v>
      </c>
      <c r="G647" s="213"/>
      <c r="H647" s="216">
        <v>70.2</v>
      </c>
      <c r="I647" s="217"/>
      <c r="J647" s="213"/>
      <c r="K647" s="213"/>
      <c r="L647" s="218"/>
      <c r="M647" s="219"/>
      <c r="N647" s="220"/>
      <c r="O647" s="220"/>
      <c r="P647" s="220"/>
      <c r="Q647" s="220"/>
      <c r="R647" s="220"/>
      <c r="S647" s="220"/>
      <c r="T647" s="221"/>
      <c r="AT647" s="222" t="s">
        <v>184</v>
      </c>
      <c r="AU647" s="222" t="s">
        <v>84</v>
      </c>
      <c r="AV647" s="13" t="s">
        <v>84</v>
      </c>
      <c r="AW647" s="13" t="s">
        <v>35</v>
      </c>
      <c r="AX647" s="13" t="s">
        <v>74</v>
      </c>
      <c r="AY647" s="222" t="s">
        <v>159</v>
      </c>
    </row>
    <row r="648" spans="2:51" s="13" customFormat="1" ht="11.25">
      <c r="B648" s="212"/>
      <c r="C648" s="213"/>
      <c r="D648" s="199" t="s">
        <v>184</v>
      </c>
      <c r="E648" s="214" t="s">
        <v>20</v>
      </c>
      <c r="F648" s="215" t="s">
        <v>705</v>
      </c>
      <c r="G648" s="213"/>
      <c r="H648" s="216">
        <v>11.7</v>
      </c>
      <c r="I648" s="217"/>
      <c r="J648" s="213"/>
      <c r="K648" s="213"/>
      <c r="L648" s="218"/>
      <c r="M648" s="219"/>
      <c r="N648" s="220"/>
      <c r="O648" s="220"/>
      <c r="P648" s="220"/>
      <c r="Q648" s="220"/>
      <c r="R648" s="220"/>
      <c r="S648" s="220"/>
      <c r="T648" s="221"/>
      <c r="AT648" s="222" t="s">
        <v>184</v>
      </c>
      <c r="AU648" s="222" t="s">
        <v>84</v>
      </c>
      <c r="AV648" s="13" t="s">
        <v>84</v>
      </c>
      <c r="AW648" s="13" t="s">
        <v>35</v>
      </c>
      <c r="AX648" s="13" t="s">
        <v>74</v>
      </c>
      <c r="AY648" s="222" t="s">
        <v>159</v>
      </c>
    </row>
    <row r="649" spans="2:51" s="12" customFormat="1" ht="11.25">
      <c r="B649" s="202"/>
      <c r="C649" s="203"/>
      <c r="D649" s="199" t="s">
        <v>184</v>
      </c>
      <c r="E649" s="204" t="s">
        <v>20</v>
      </c>
      <c r="F649" s="205" t="s">
        <v>365</v>
      </c>
      <c r="G649" s="203"/>
      <c r="H649" s="204" t="s">
        <v>20</v>
      </c>
      <c r="I649" s="206"/>
      <c r="J649" s="203"/>
      <c r="K649" s="203"/>
      <c r="L649" s="207"/>
      <c r="M649" s="208"/>
      <c r="N649" s="209"/>
      <c r="O649" s="209"/>
      <c r="P649" s="209"/>
      <c r="Q649" s="209"/>
      <c r="R649" s="209"/>
      <c r="S649" s="209"/>
      <c r="T649" s="210"/>
      <c r="AT649" s="211" t="s">
        <v>184</v>
      </c>
      <c r="AU649" s="211" t="s">
        <v>84</v>
      </c>
      <c r="AV649" s="12" t="s">
        <v>22</v>
      </c>
      <c r="AW649" s="12" t="s">
        <v>35</v>
      </c>
      <c r="AX649" s="12" t="s">
        <v>74</v>
      </c>
      <c r="AY649" s="211" t="s">
        <v>159</v>
      </c>
    </row>
    <row r="650" spans="2:51" s="13" customFormat="1" ht="11.25">
      <c r="B650" s="212"/>
      <c r="C650" s="213"/>
      <c r="D650" s="199" t="s">
        <v>184</v>
      </c>
      <c r="E650" s="214" t="s">
        <v>20</v>
      </c>
      <c r="F650" s="215" t="s">
        <v>721</v>
      </c>
      <c r="G650" s="213"/>
      <c r="H650" s="216">
        <v>24.96</v>
      </c>
      <c r="I650" s="217"/>
      <c r="J650" s="213"/>
      <c r="K650" s="213"/>
      <c r="L650" s="218"/>
      <c r="M650" s="219"/>
      <c r="N650" s="220"/>
      <c r="O650" s="220"/>
      <c r="P650" s="220"/>
      <c r="Q650" s="220"/>
      <c r="R650" s="220"/>
      <c r="S650" s="220"/>
      <c r="T650" s="221"/>
      <c r="AT650" s="222" t="s">
        <v>184</v>
      </c>
      <c r="AU650" s="222" t="s">
        <v>84</v>
      </c>
      <c r="AV650" s="13" t="s">
        <v>84</v>
      </c>
      <c r="AW650" s="13" t="s">
        <v>35</v>
      </c>
      <c r="AX650" s="13" t="s">
        <v>74</v>
      </c>
      <c r="AY650" s="222" t="s">
        <v>159</v>
      </c>
    </row>
    <row r="651" spans="2:51" s="13" customFormat="1" ht="11.25">
      <c r="B651" s="212"/>
      <c r="C651" s="213"/>
      <c r="D651" s="199" t="s">
        <v>184</v>
      </c>
      <c r="E651" s="214" t="s">
        <v>20</v>
      </c>
      <c r="F651" s="215" t="s">
        <v>722</v>
      </c>
      <c r="G651" s="213"/>
      <c r="H651" s="216">
        <v>21.06</v>
      </c>
      <c r="I651" s="217"/>
      <c r="J651" s="213"/>
      <c r="K651" s="213"/>
      <c r="L651" s="218"/>
      <c r="M651" s="219"/>
      <c r="N651" s="220"/>
      <c r="O651" s="220"/>
      <c r="P651" s="220"/>
      <c r="Q651" s="220"/>
      <c r="R651" s="220"/>
      <c r="S651" s="220"/>
      <c r="T651" s="221"/>
      <c r="AT651" s="222" t="s">
        <v>184</v>
      </c>
      <c r="AU651" s="222" t="s">
        <v>84</v>
      </c>
      <c r="AV651" s="13" t="s">
        <v>84</v>
      </c>
      <c r="AW651" s="13" t="s">
        <v>35</v>
      </c>
      <c r="AX651" s="13" t="s">
        <v>74</v>
      </c>
      <c r="AY651" s="222" t="s">
        <v>159</v>
      </c>
    </row>
    <row r="652" spans="2:51" s="12" customFormat="1" ht="11.25">
      <c r="B652" s="202"/>
      <c r="C652" s="203"/>
      <c r="D652" s="199" t="s">
        <v>184</v>
      </c>
      <c r="E652" s="204" t="s">
        <v>20</v>
      </c>
      <c r="F652" s="205" t="s">
        <v>370</v>
      </c>
      <c r="G652" s="203"/>
      <c r="H652" s="204" t="s">
        <v>20</v>
      </c>
      <c r="I652" s="206"/>
      <c r="J652" s="203"/>
      <c r="K652" s="203"/>
      <c r="L652" s="207"/>
      <c r="M652" s="208"/>
      <c r="N652" s="209"/>
      <c r="O652" s="209"/>
      <c r="P652" s="209"/>
      <c r="Q652" s="209"/>
      <c r="R652" s="209"/>
      <c r="S652" s="209"/>
      <c r="T652" s="210"/>
      <c r="AT652" s="211" t="s">
        <v>184</v>
      </c>
      <c r="AU652" s="211" t="s">
        <v>84</v>
      </c>
      <c r="AV652" s="12" t="s">
        <v>22</v>
      </c>
      <c r="AW652" s="12" t="s">
        <v>35</v>
      </c>
      <c r="AX652" s="12" t="s">
        <v>74</v>
      </c>
      <c r="AY652" s="211" t="s">
        <v>159</v>
      </c>
    </row>
    <row r="653" spans="2:51" s="13" customFormat="1" ht="11.25">
      <c r="B653" s="212"/>
      <c r="C653" s="213"/>
      <c r="D653" s="199" t="s">
        <v>184</v>
      </c>
      <c r="E653" s="214" t="s">
        <v>20</v>
      </c>
      <c r="F653" s="215" t="s">
        <v>723</v>
      </c>
      <c r="G653" s="213"/>
      <c r="H653" s="216">
        <v>3.38</v>
      </c>
      <c r="I653" s="217"/>
      <c r="J653" s="213"/>
      <c r="K653" s="213"/>
      <c r="L653" s="218"/>
      <c r="M653" s="219"/>
      <c r="N653" s="220"/>
      <c r="O653" s="220"/>
      <c r="P653" s="220"/>
      <c r="Q653" s="220"/>
      <c r="R653" s="220"/>
      <c r="S653" s="220"/>
      <c r="T653" s="221"/>
      <c r="AT653" s="222" t="s">
        <v>184</v>
      </c>
      <c r="AU653" s="222" t="s">
        <v>84</v>
      </c>
      <c r="AV653" s="13" t="s">
        <v>84</v>
      </c>
      <c r="AW653" s="13" t="s">
        <v>35</v>
      </c>
      <c r="AX653" s="13" t="s">
        <v>74</v>
      </c>
      <c r="AY653" s="222" t="s">
        <v>159</v>
      </c>
    </row>
    <row r="654" spans="2:51" s="13" customFormat="1" ht="11.25">
      <c r="B654" s="212"/>
      <c r="C654" s="213"/>
      <c r="D654" s="199" t="s">
        <v>184</v>
      </c>
      <c r="E654" s="214" t="s">
        <v>20</v>
      </c>
      <c r="F654" s="215" t="s">
        <v>724</v>
      </c>
      <c r="G654" s="213"/>
      <c r="H654" s="216">
        <v>697.97</v>
      </c>
      <c r="I654" s="217"/>
      <c r="J654" s="213"/>
      <c r="K654" s="213"/>
      <c r="L654" s="218"/>
      <c r="M654" s="219"/>
      <c r="N654" s="220"/>
      <c r="O654" s="220"/>
      <c r="P654" s="220"/>
      <c r="Q654" s="220"/>
      <c r="R654" s="220"/>
      <c r="S654" s="220"/>
      <c r="T654" s="221"/>
      <c r="AT654" s="222" t="s">
        <v>184</v>
      </c>
      <c r="AU654" s="222" t="s">
        <v>84</v>
      </c>
      <c r="AV654" s="13" t="s">
        <v>84</v>
      </c>
      <c r="AW654" s="13" t="s">
        <v>35</v>
      </c>
      <c r="AX654" s="13" t="s">
        <v>74</v>
      </c>
      <c r="AY654" s="222" t="s">
        <v>159</v>
      </c>
    </row>
    <row r="655" spans="2:51" s="12" customFormat="1" ht="11.25">
      <c r="B655" s="202"/>
      <c r="C655" s="203"/>
      <c r="D655" s="199" t="s">
        <v>184</v>
      </c>
      <c r="E655" s="204" t="s">
        <v>20</v>
      </c>
      <c r="F655" s="205" t="s">
        <v>378</v>
      </c>
      <c r="G655" s="203"/>
      <c r="H655" s="204" t="s">
        <v>20</v>
      </c>
      <c r="I655" s="206"/>
      <c r="J655" s="203"/>
      <c r="K655" s="203"/>
      <c r="L655" s="207"/>
      <c r="M655" s="208"/>
      <c r="N655" s="209"/>
      <c r="O655" s="209"/>
      <c r="P655" s="209"/>
      <c r="Q655" s="209"/>
      <c r="R655" s="209"/>
      <c r="S655" s="209"/>
      <c r="T655" s="210"/>
      <c r="AT655" s="211" t="s">
        <v>184</v>
      </c>
      <c r="AU655" s="211" t="s">
        <v>84</v>
      </c>
      <c r="AV655" s="12" t="s">
        <v>22</v>
      </c>
      <c r="AW655" s="12" t="s">
        <v>35</v>
      </c>
      <c r="AX655" s="12" t="s">
        <v>74</v>
      </c>
      <c r="AY655" s="211" t="s">
        <v>159</v>
      </c>
    </row>
    <row r="656" spans="2:51" s="13" customFormat="1" ht="11.25">
      <c r="B656" s="212"/>
      <c r="C656" s="213"/>
      <c r="D656" s="199" t="s">
        <v>184</v>
      </c>
      <c r="E656" s="214" t="s">
        <v>20</v>
      </c>
      <c r="F656" s="215" t="s">
        <v>725</v>
      </c>
      <c r="G656" s="213"/>
      <c r="H656" s="216">
        <v>14.52</v>
      </c>
      <c r="I656" s="217"/>
      <c r="J656" s="213"/>
      <c r="K656" s="213"/>
      <c r="L656" s="218"/>
      <c r="M656" s="219"/>
      <c r="N656" s="220"/>
      <c r="O656" s="220"/>
      <c r="P656" s="220"/>
      <c r="Q656" s="220"/>
      <c r="R656" s="220"/>
      <c r="S656" s="220"/>
      <c r="T656" s="221"/>
      <c r="AT656" s="222" t="s">
        <v>184</v>
      </c>
      <c r="AU656" s="222" t="s">
        <v>84</v>
      </c>
      <c r="AV656" s="13" t="s">
        <v>84</v>
      </c>
      <c r="AW656" s="13" t="s">
        <v>35</v>
      </c>
      <c r="AX656" s="13" t="s">
        <v>74</v>
      </c>
      <c r="AY656" s="222" t="s">
        <v>159</v>
      </c>
    </row>
    <row r="657" spans="2:51" s="13" customFormat="1" ht="11.25">
      <c r="B657" s="212"/>
      <c r="C657" s="213"/>
      <c r="D657" s="199" t="s">
        <v>184</v>
      </c>
      <c r="E657" s="214" t="s">
        <v>20</v>
      </c>
      <c r="F657" s="215" t="s">
        <v>726</v>
      </c>
      <c r="G657" s="213"/>
      <c r="H657" s="216">
        <v>159.51</v>
      </c>
      <c r="I657" s="217"/>
      <c r="J657" s="213"/>
      <c r="K657" s="213"/>
      <c r="L657" s="218"/>
      <c r="M657" s="219"/>
      <c r="N657" s="220"/>
      <c r="O657" s="220"/>
      <c r="P657" s="220"/>
      <c r="Q657" s="220"/>
      <c r="R657" s="220"/>
      <c r="S657" s="220"/>
      <c r="T657" s="221"/>
      <c r="AT657" s="222" t="s">
        <v>184</v>
      </c>
      <c r="AU657" s="222" t="s">
        <v>84</v>
      </c>
      <c r="AV657" s="13" t="s">
        <v>84</v>
      </c>
      <c r="AW657" s="13" t="s">
        <v>35</v>
      </c>
      <c r="AX657" s="13" t="s">
        <v>74</v>
      </c>
      <c r="AY657" s="222" t="s">
        <v>159</v>
      </c>
    </row>
    <row r="658" spans="2:51" s="12" customFormat="1" ht="11.25">
      <c r="B658" s="202"/>
      <c r="C658" s="203"/>
      <c r="D658" s="199" t="s">
        <v>184</v>
      </c>
      <c r="E658" s="204" t="s">
        <v>20</v>
      </c>
      <c r="F658" s="205" t="s">
        <v>385</v>
      </c>
      <c r="G658" s="203"/>
      <c r="H658" s="204" t="s">
        <v>20</v>
      </c>
      <c r="I658" s="206"/>
      <c r="J658" s="203"/>
      <c r="K658" s="203"/>
      <c r="L658" s="207"/>
      <c r="M658" s="208"/>
      <c r="N658" s="209"/>
      <c r="O658" s="209"/>
      <c r="P658" s="209"/>
      <c r="Q658" s="209"/>
      <c r="R658" s="209"/>
      <c r="S658" s="209"/>
      <c r="T658" s="210"/>
      <c r="AT658" s="211" t="s">
        <v>184</v>
      </c>
      <c r="AU658" s="211" t="s">
        <v>84</v>
      </c>
      <c r="AV658" s="12" t="s">
        <v>22</v>
      </c>
      <c r="AW658" s="12" t="s">
        <v>35</v>
      </c>
      <c r="AX658" s="12" t="s">
        <v>74</v>
      </c>
      <c r="AY658" s="211" t="s">
        <v>159</v>
      </c>
    </row>
    <row r="659" spans="2:51" s="13" customFormat="1" ht="11.25">
      <c r="B659" s="212"/>
      <c r="C659" s="213"/>
      <c r="D659" s="199" t="s">
        <v>184</v>
      </c>
      <c r="E659" s="214" t="s">
        <v>20</v>
      </c>
      <c r="F659" s="215" t="s">
        <v>727</v>
      </c>
      <c r="G659" s="213"/>
      <c r="H659" s="216">
        <v>4.68</v>
      </c>
      <c r="I659" s="217"/>
      <c r="J659" s="213"/>
      <c r="K659" s="213"/>
      <c r="L659" s="218"/>
      <c r="M659" s="219"/>
      <c r="N659" s="220"/>
      <c r="O659" s="220"/>
      <c r="P659" s="220"/>
      <c r="Q659" s="220"/>
      <c r="R659" s="220"/>
      <c r="S659" s="220"/>
      <c r="T659" s="221"/>
      <c r="AT659" s="222" t="s">
        <v>184</v>
      </c>
      <c r="AU659" s="222" t="s">
        <v>84</v>
      </c>
      <c r="AV659" s="13" t="s">
        <v>84</v>
      </c>
      <c r="AW659" s="13" t="s">
        <v>35</v>
      </c>
      <c r="AX659" s="13" t="s">
        <v>74</v>
      </c>
      <c r="AY659" s="222" t="s">
        <v>159</v>
      </c>
    </row>
    <row r="660" spans="2:51" s="13" customFormat="1" ht="11.25">
      <c r="B660" s="212"/>
      <c r="C660" s="213"/>
      <c r="D660" s="199" t="s">
        <v>184</v>
      </c>
      <c r="E660" s="214" t="s">
        <v>20</v>
      </c>
      <c r="F660" s="215" t="s">
        <v>725</v>
      </c>
      <c r="G660" s="213"/>
      <c r="H660" s="216">
        <v>14.52</v>
      </c>
      <c r="I660" s="217"/>
      <c r="J660" s="213"/>
      <c r="K660" s="213"/>
      <c r="L660" s="218"/>
      <c r="M660" s="219"/>
      <c r="N660" s="220"/>
      <c r="O660" s="220"/>
      <c r="P660" s="220"/>
      <c r="Q660" s="220"/>
      <c r="R660" s="220"/>
      <c r="S660" s="220"/>
      <c r="T660" s="221"/>
      <c r="AT660" s="222" t="s">
        <v>184</v>
      </c>
      <c r="AU660" s="222" t="s">
        <v>84</v>
      </c>
      <c r="AV660" s="13" t="s">
        <v>84</v>
      </c>
      <c r="AW660" s="13" t="s">
        <v>35</v>
      </c>
      <c r="AX660" s="13" t="s">
        <v>74</v>
      </c>
      <c r="AY660" s="222" t="s">
        <v>159</v>
      </c>
    </row>
    <row r="661" spans="2:51" s="12" customFormat="1" ht="11.25">
      <c r="B661" s="202"/>
      <c r="C661" s="203"/>
      <c r="D661" s="199" t="s">
        <v>184</v>
      </c>
      <c r="E661" s="204" t="s">
        <v>20</v>
      </c>
      <c r="F661" s="205" t="s">
        <v>392</v>
      </c>
      <c r="G661" s="203"/>
      <c r="H661" s="204" t="s">
        <v>20</v>
      </c>
      <c r="I661" s="206"/>
      <c r="J661" s="203"/>
      <c r="K661" s="203"/>
      <c r="L661" s="207"/>
      <c r="M661" s="208"/>
      <c r="N661" s="209"/>
      <c r="O661" s="209"/>
      <c r="P661" s="209"/>
      <c r="Q661" s="209"/>
      <c r="R661" s="209"/>
      <c r="S661" s="209"/>
      <c r="T661" s="210"/>
      <c r="AT661" s="211" t="s">
        <v>184</v>
      </c>
      <c r="AU661" s="211" t="s">
        <v>84</v>
      </c>
      <c r="AV661" s="12" t="s">
        <v>22</v>
      </c>
      <c r="AW661" s="12" t="s">
        <v>35</v>
      </c>
      <c r="AX661" s="12" t="s">
        <v>74</v>
      </c>
      <c r="AY661" s="211" t="s">
        <v>159</v>
      </c>
    </row>
    <row r="662" spans="2:51" s="13" customFormat="1" ht="11.25">
      <c r="B662" s="212"/>
      <c r="C662" s="213"/>
      <c r="D662" s="199" t="s">
        <v>184</v>
      </c>
      <c r="E662" s="214" t="s">
        <v>20</v>
      </c>
      <c r="F662" s="215" t="s">
        <v>728</v>
      </c>
      <c r="G662" s="213"/>
      <c r="H662" s="216">
        <v>41.34</v>
      </c>
      <c r="I662" s="217"/>
      <c r="J662" s="213"/>
      <c r="K662" s="213"/>
      <c r="L662" s="218"/>
      <c r="M662" s="219"/>
      <c r="N662" s="220"/>
      <c r="O662" s="220"/>
      <c r="P662" s="220"/>
      <c r="Q662" s="220"/>
      <c r="R662" s="220"/>
      <c r="S662" s="220"/>
      <c r="T662" s="221"/>
      <c r="AT662" s="222" t="s">
        <v>184</v>
      </c>
      <c r="AU662" s="222" t="s">
        <v>84</v>
      </c>
      <c r="AV662" s="13" t="s">
        <v>84</v>
      </c>
      <c r="AW662" s="13" t="s">
        <v>35</v>
      </c>
      <c r="AX662" s="13" t="s">
        <v>74</v>
      </c>
      <c r="AY662" s="222" t="s">
        <v>159</v>
      </c>
    </row>
    <row r="663" spans="2:51" s="12" customFormat="1" ht="11.25">
      <c r="B663" s="202"/>
      <c r="C663" s="203"/>
      <c r="D663" s="199" t="s">
        <v>184</v>
      </c>
      <c r="E663" s="204" t="s">
        <v>20</v>
      </c>
      <c r="F663" s="205" t="s">
        <v>397</v>
      </c>
      <c r="G663" s="203"/>
      <c r="H663" s="204" t="s">
        <v>20</v>
      </c>
      <c r="I663" s="206"/>
      <c r="J663" s="203"/>
      <c r="K663" s="203"/>
      <c r="L663" s="207"/>
      <c r="M663" s="208"/>
      <c r="N663" s="209"/>
      <c r="O663" s="209"/>
      <c r="P663" s="209"/>
      <c r="Q663" s="209"/>
      <c r="R663" s="209"/>
      <c r="S663" s="209"/>
      <c r="T663" s="210"/>
      <c r="AT663" s="211" t="s">
        <v>184</v>
      </c>
      <c r="AU663" s="211" t="s">
        <v>84</v>
      </c>
      <c r="AV663" s="12" t="s">
        <v>22</v>
      </c>
      <c r="AW663" s="12" t="s">
        <v>35</v>
      </c>
      <c r="AX663" s="12" t="s">
        <v>74</v>
      </c>
      <c r="AY663" s="211" t="s">
        <v>159</v>
      </c>
    </row>
    <row r="664" spans="2:51" s="13" customFormat="1" ht="11.25">
      <c r="B664" s="212"/>
      <c r="C664" s="213"/>
      <c r="D664" s="199" t="s">
        <v>184</v>
      </c>
      <c r="E664" s="214" t="s">
        <v>20</v>
      </c>
      <c r="F664" s="215" t="s">
        <v>729</v>
      </c>
      <c r="G664" s="213"/>
      <c r="H664" s="216">
        <v>5.94</v>
      </c>
      <c r="I664" s="217"/>
      <c r="J664" s="213"/>
      <c r="K664" s="213"/>
      <c r="L664" s="218"/>
      <c r="M664" s="219"/>
      <c r="N664" s="220"/>
      <c r="O664" s="220"/>
      <c r="P664" s="220"/>
      <c r="Q664" s="220"/>
      <c r="R664" s="220"/>
      <c r="S664" s="220"/>
      <c r="T664" s="221"/>
      <c r="AT664" s="222" t="s">
        <v>184</v>
      </c>
      <c r="AU664" s="222" t="s">
        <v>84</v>
      </c>
      <c r="AV664" s="13" t="s">
        <v>84</v>
      </c>
      <c r="AW664" s="13" t="s">
        <v>35</v>
      </c>
      <c r="AX664" s="13" t="s">
        <v>74</v>
      </c>
      <c r="AY664" s="222" t="s">
        <v>159</v>
      </c>
    </row>
    <row r="665" spans="2:51" s="13" customFormat="1" ht="11.25">
      <c r="B665" s="212"/>
      <c r="C665" s="213"/>
      <c r="D665" s="199" t="s">
        <v>184</v>
      </c>
      <c r="E665" s="214" t="s">
        <v>20</v>
      </c>
      <c r="F665" s="215" t="s">
        <v>730</v>
      </c>
      <c r="G665" s="213"/>
      <c r="H665" s="216">
        <v>22.44</v>
      </c>
      <c r="I665" s="217"/>
      <c r="J665" s="213"/>
      <c r="K665" s="213"/>
      <c r="L665" s="218"/>
      <c r="M665" s="219"/>
      <c r="N665" s="220"/>
      <c r="O665" s="220"/>
      <c r="P665" s="220"/>
      <c r="Q665" s="220"/>
      <c r="R665" s="220"/>
      <c r="S665" s="220"/>
      <c r="T665" s="221"/>
      <c r="AT665" s="222" t="s">
        <v>184</v>
      </c>
      <c r="AU665" s="222" t="s">
        <v>84</v>
      </c>
      <c r="AV665" s="13" t="s">
        <v>84</v>
      </c>
      <c r="AW665" s="13" t="s">
        <v>35</v>
      </c>
      <c r="AX665" s="13" t="s">
        <v>74</v>
      </c>
      <c r="AY665" s="222" t="s">
        <v>159</v>
      </c>
    </row>
    <row r="666" spans="2:51" s="13" customFormat="1" ht="11.25">
      <c r="B666" s="212"/>
      <c r="C666" s="213"/>
      <c r="D666" s="199" t="s">
        <v>184</v>
      </c>
      <c r="E666" s="214" t="s">
        <v>20</v>
      </c>
      <c r="F666" s="215" t="s">
        <v>719</v>
      </c>
      <c r="G666" s="213"/>
      <c r="H666" s="216">
        <v>27.3</v>
      </c>
      <c r="I666" s="217"/>
      <c r="J666" s="213"/>
      <c r="K666" s="213"/>
      <c r="L666" s="218"/>
      <c r="M666" s="219"/>
      <c r="N666" s="220"/>
      <c r="O666" s="220"/>
      <c r="P666" s="220"/>
      <c r="Q666" s="220"/>
      <c r="R666" s="220"/>
      <c r="S666" s="220"/>
      <c r="T666" s="221"/>
      <c r="AT666" s="222" t="s">
        <v>184</v>
      </c>
      <c r="AU666" s="222" t="s">
        <v>84</v>
      </c>
      <c r="AV666" s="13" t="s">
        <v>84</v>
      </c>
      <c r="AW666" s="13" t="s">
        <v>35</v>
      </c>
      <c r="AX666" s="13" t="s">
        <v>74</v>
      </c>
      <c r="AY666" s="222" t="s">
        <v>159</v>
      </c>
    </row>
    <row r="667" spans="2:51" s="13" customFormat="1" ht="11.25">
      <c r="B667" s="212"/>
      <c r="C667" s="213"/>
      <c r="D667" s="199" t="s">
        <v>184</v>
      </c>
      <c r="E667" s="214" t="s">
        <v>20</v>
      </c>
      <c r="F667" s="215" t="s">
        <v>731</v>
      </c>
      <c r="G667" s="213"/>
      <c r="H667" s="216">
        <v>32.76</v>
      </c>
      <c r="I667" s="217"/>
      <c r="J667" s="213"/>
      <c r="K667" s="213"/>
      <c r="L667" s="218"/>
      <c r="M667" s="219"/>
      <c r="N667" s="220"/>
      <c r="O667" s="220"/>
      <c r="P667" s="220"/>
      <c r="Q667" s="220"/>
      <c r="R667" s="220"/>
      <c r="S667" s="220"/>
      <c r="T667" s="221"/>
      <c r="AT667" s="222" t="s">
        <v>184</v>
      </c>
      <c r="AU667" s="222" t="s">
        <v>84</v>
      </c>
      <c r="AV667" s="13" t="s">
        <v>84</v>
      </c>
      <c r="AW667" s="13" t="s">
        <v>35</v>
      </c>
      <c r="AX667" s="13" t="s">
        <v>74</v>
      </c>
      <c r="AY667" s="222" t="s">
        <v>159</v>
      </c>
    </row>
    <row r="668" spans="2:51" s="13" customFormat="1" ht="11.25">
      <c r="B668" s="212"/>
      <c r="C668" s="213"/>
      <c r="D668" s="199" t="s">
        <v>184</v>
      </c>
      <c r="E668" s="214" t="s">
        <v>20</v>
      </c>
      <c r="F668" s="215" t="s">
        <v>732</v>
      </c>
      <c r="G668" s="213"/>
      <c r="H668" s="216">
        <v>10.14</v>
      </c>
      <c r="I668" s="217"/>
      <c r="J668" s="213"/>
      <c r="K668" s="213"/>
      <c r="L668" s="218"/>
      <c r="M668" s="219"/>
      <c r="N668" s="220"/>
      <c r="O668" s="220"/>
      <c r="P668" s="220"/>
      <c r="Q668" s="220"/>
      <c r="R668" s="220"/>
      <c r="S668" s="220"/>
      <c r="T668" s="221"/>
      <c r="AT668" s="222" t="s">
        <v>184</v>
      </c>
      <c r="AU668" s="222" t="s">
        <v>84</v>
      </c>
      <c r="AV668" s="13" t="s">
        <v>84</v>
      </c>
      <c r="AW668" s="13" t="s">
        <v>35</v>
      </c>
      <c r="AX668" s="13" t="s">
        <v>74</v>
      </c>
      <c r="AY668" s="222" t="s">
        <v>159</v>
      </c>
    </row>
    <row r="669" spans="2:51" s="12" customFormat="1" ht="11.25">
      <c r="B669" s="202"/>
      <c r="C669" s="203"/>
      <c r="D669" s="199" t="s">
        <v>184</v>
      </c>
      <c r="E669" s="204" t="s">
        <v>20</v>
      </c>
      <c r="F669" s="205" t="s">
        <v>407</v>
      </c>
      <c r="G669" s="203"/>
      <c r="H669" s="204" t="s">
        <v>20</v>
      </c>
      <c r="I669" s="206"/>
      <c r="J669" s="203"/>
      <c r="K669" s="203"/>
      <c r="L669" s="207"/>
      <c r="M669" s="208"/>
      <c r="N669" s="209"/>
      <c r="O669" s="209"/>
      <c r="P669" s="209"/>
      <c r="Q669" s="209"/>
      <c r="R669" s="209"/>
      <c r="S669" s="209"/>
      <c r="T669" s="210"/>
      <c r="AT669" s="211" t="s">
        <v>184</v>
      </c>
      <c r="AU669" s="211" t="s">
        <v>84</v>
      </c>
      <c r="AV669" s="12" t="s">
        <v>22</v>
      </c>
      <c r="AW669" s="12" t="s">
        <v>35</v>
      </c>
      <c r="AX669" s="12" t="s">
        <v>74</v>
      </c>
      <c r="AY669" s="211" t="s">
        <v>159</v>
      </c>
    </row>
    <row r="670" spans="2:51" s="13" customFormat="1" ht="11.25">
      <c r="B670" s="212"/>
      <c r="C670" s="213"/>
      <c r="D670" s="199" t="s">
        <v>184</v>
      </c>
      <c r="E670" s="214" t="s">
        <v>20</v>
      </c>
      <c r="F670" s="215" t="s">
        <v>733</v>
      </c>
      <c r="G670" s="213"/>
      <c r="H670" s="216">
        <v>2.64</v>
      </c>
      <c r="I670" s="217"/>
      <c r="J670" s="213"/>
      <c r="K670" s="213"/>
      <c r="L670" s="218"/>
      <c r="M670" s="219"/>
      <c r="N670" s="220"/>
      <c r="O670" s="220"/>
      <c r="P670" s="220"/>
      <c r="Q670" s="220"/>
      <c r="R670" s="220"/>
      <c r="S670" s="220"/>
      <c r="T670" s="221"/>
      <c r="AT670" s="222" t="s">
        <v>184</v>
      </c>
      <c r="AU670" s="222" t="s">
        <v>84</v>
      </c>
      <c r="AV670" s="13" t="s">
        <v>84</v>
      </c>
      <c r="AW670" s="13" t="s">
        <v>35</v>
      </c>
      <c r="AX670" s="13" t="s">
        <v>74</v>
      </c>
      <c r="AY670" s="222" t="s">
        <v>159</v>
      </c>
    </row>
    <row r="671" spans="2:51" s="13" customFormat="1" ht="11.25">
      <c r="B671" s="212"/>
      <c r="C671" s="213"/>
      <c r="D671" s="199" t="s">
        <v>184</v>
      </c>
      <c r="E671" s="214" t="s">
        <v>20</v>
      </c>
      <c r="F671" s="215" t="s">
        <v>734</v>
      </c>
      <c r="G671" s="213"/>
      <c r="H671" s="216">
        <v>148.83000000000001</v>
      </c>
      <c r="I671" s="217"/>
      <c r="J671" s="213"/>
      <c r="K671" s="213"/>
      <c r="L671" s="218"/>
      <c r="M671" s="219"/>
      <c r="N671" s="220"/>
      <c r="O671" s="220"/>
      <c r="P671" s="220"/>
      <c r="Q671" s="220"/>
      <c r="R671" s="220"/>
      <c r="S671" s="220"/>
      <c r="T671" s="221"/>
      <c r="AT671" s="222" t="s">
        <v>184</v>
      </c>
      <c r="AU671" s="222" t="s">
        <v>84</v>
      </c>
      <c r="AV671" s="13" t="s">
        <v>84</v>
      </c>
      <c r="AW671" s="13" t="s">
        <v>35</v>
      </c>
      <c r="AX671" s="13" t="s">
        <v>74</v>
      </c>
      <c r="AY671" s="222" t="s">
        <v>159</v>
      </c>
    </row>
    <row r="672" spans="2:51" s="12" customFormat="1" ht="11.25">
      <c r="B672" s="202"/>
      <c r="C672" s="203"/>
      <c r="D672" s="199" t="s">
        <v>184</v>
      </c>
      <c r="E672" s="204" t="s">
        <v>20</v>
      </c>
      <c r="F672" s="205" t="s">
        <v>413</v>
      </c>
      <c r="G672" s="203"/>
      <c r="H672" s="204" t="s">
        <v>20</v>
      </c>
      <c r="I672" s="206"/>
      <c r="J672" s="203"/>
      <c r="K672" s="203"/>
      <c r="L672" s="207"/>
      <c r="M672" s="208"/>
      <c r="N672" s="209"/>
      <c r="O672" s="209"/>
      <c r="P672" s="209"/>
      <c r="Q672" s="209"/>
      <c r="R672" s="209"/>
      <c r="S672" s="209"/>
      <c r="T672" s="210"/>
      <c r="AT672" s="211" t="s">
        <v>184</v>
      </c>
      <c r="AU672" s="211" t="s">
        <v>84</v>
      </c>
      <c r="AV672" s="12" t="s">
        <v>22</v>
      </c>
      <c r="AW672" s="12" t="s">
        <v>35</v>
      </c>
      <c r="AX672" s="12" t="s">
        <v>74</v>
      </c>
      <c r="AY672" s="211" t="s">
        <v>159</v>
      </c>
    </row>
    <row r="673" spans="2:65" s="13" customFormat="1" ht="11.25">
      <c r="B673" s="212"/>
      <c r="C673" s="213"/>
      <c r="D673" s="199" t="s">
        <v>184</v>
      </c>
      <c r="E673" s="214" t="s">
        <v>20</v>
      </c>
      <c r="F673" s="215" t="s">
        <v>713</v>
      </c>
      <c r="G673" s="213"/>
      <c r="H673" s="216">
        <v>8.58</v>
      </c>
      <c r="I673" s="217"/>
      <c r="J673" s="213"/>
      <c r="K673" s="213"/>
      <c r="L673" s="218"/>
      <c r="M673" s="219"/>
      <c r="N673" s="220"/>
      <c r="O673" s="220"/>
      <c r="P673" s="220"/>
      <c r="Q673" s="220"/>
      <c r="R673" s="220"/>
      <c r="S673" s="220"/>
      <c r="T673" s="221"/>
      <c r="AT673" s="222" t="s">
        <v>184</v>
      </c>
      <c r="AU673" s="222" t="s">
        <v>84</v>
      </c>
      <c r="AV673" s="13" t="s">
        <v>84</v>
      </c>
      <c r="AW673" s="13" t="s">
        <v>35</v>
      </c>
      <c r="AX673" s="13" t="s">
        <v>74</v>
      </c>
      <c r="AY673" s="222" t="s">
        <v>159</v>
      </c>
    </row>
    <row r="674" spans="2:65" s="13" customFormat="1" ht="11.25">
      <c r="B674" s="212"/>
      <c r="C674" s="213"/>
      <c r="D674" s="199" t="s">
        <v>184</v>
      </c>
      <c r="E674" s="214" t="s">
        <v>20</v>
      </c>
      <c r="F674" s="215" t="s">
        <v>735</v>
      </c>
      <c r="G674" s="213"/>
      <c r="H674" s="216">
        <v>86.58</v>
      </c>
      <c r="I674" s="217"/>
      <c r="J674" s="213"/>
      <c r="K674" s="213"/>
      <c r="L674" s="218"/>
      <c r="M674" s="219"/>
      <c r="N674" s="220"/>
      <c r="O674" s="220"/>
      <c r="P674" s="220"/>
      <c r="Q674" s="220"/>
      <c r="R674" s="220"/>
      <c r="S674" s="220"/>
      <c r="T674" s="221"/>
      <c r="AT674" s="222" t="s">
        <v>184</v>
      </c>
      <c r="AU674" s="222" t="s">
        <v>84</v>
      </c>
      <c r="AV674" s="13" t="s">
        <v>84</v>
      </c>
      <c r="AW674" s="13" t="s">
        <v>35</v>
      </c>
      <c r="AX674" s="13" t="s">
        <v>74</v>
      </c>
      <c r="AY674" s="222" t="s">
        <v>159</v>
      </c>
    </row>
    <row r="675" spans="2:65" s="13" customFormat="1" ht="11.25">
      <c r="B675" s="212"/>
      <c r="C675" s="213"/>
      <c r="D675" s="199" t="s">
        <v>184</v>
      </c>
      <c r="E675" s="214" t="s">
        <v>20</v>
      </c>
      <c r="F675" s="215" t="s">
        <v>736</v>
      </c>
      <c r="G675" s="213"/>
      <c r="H675" s="216">
        <v>64.349999999999994</v>
      </c>
      <c r="I675" s="217"/>
      <c r="J675" s="213"/>
      <c r="K675" s="213"/>
      <c r="L675" s="218"/>
      <c r="M675" s="219"/>
      <c r="N675" s="220"/>
      <c r="O675" s="220"/>
      <c r="P675" s="220"/>
      <c r="Q675" s="220"/>
      <c r="R675" s="220"/>
      <c r="S675" s="220"/>
      <c r="T675" s="221"/>
      <c r="AT675" s="222" t="s">
        <v>184</v>
      </c>
      <c r="AU675" s="222" t="s">
        <v>84</v>
      </c>
      <c r="AV675" s="13" t="s">
        <v>84</v>
      </c>
      <c r="AW675" s="13" t="s">
        <v>35</v>
      </c>
      <c r="AX675" s="13" t="s">
        <v>74</v>
      </c>
      <c r="AY675" s="222" t="s">
        <v>159</v>
      </c>
    </row>
    <row r="676" spans="2:65" s="12" customFormat="1" ht="11.25">
      <c r="B676" s="202"/>
      <c r="C676" s="203"/>
      <c r="D676" s="199" t="s">
        <v>184</v>
      </c>
      <c r="E676" s="204" t="s">
        <v>20</v>
      </c>
      <c r="F676" s="205" t="s">
        <v>421</v>
      </c>
      <c r="G676" s="203"/>
      <c r="H676" s="204" t="s">
        <v>20</v>
      </c>
      <c r="I676" s="206"/>
      <c r="J676" s="203"/>
      <c r="K676" s="203"/>
      <c r="L676" s="207"/>
      <c r="M676" s="208"/>
      <c r="N676" s="209"/>
      <c r="O676" s="209"/>
      <c r="P676" s="209"/>
      <c r="Q676" s="209"/>
      <c r="R676" s="209"/>
      <c r="S676" s="209"/>
      <c r="T676" s="210"/>
      <c r="AT676" s="211" t="s">
        <v>184</v>
      </c>
      <c r="AU676" s="211" t="s">
        <v>84</v>
      </c>
      <c r="AV676" s="12" t="s">
        <v>22</v>
      </c>
      <c r="AW676" s="12" t="s">
        <v>35</v>
      </c>
      <c r="AX676" s="12" t="s">
        <v>74</v>
      </c>
      <c r="AY676" s="211" t="s">
        <v>159</v>
      </c>
    </row>
    <row r="677" spans="2:65" s="13" customFormat="1" ht="11.25">
      <c r="B677" s="212"/>
      <c r="C677" s="213"/>
      <c r="D677" s="199" t="s">
        <v>184</v>
      </c>
      <c r="E677" s="214" t="s">
        <v>20</v>
      </c>
      <c r="F677" s="215" t="s">
        <v>737</v>
      </c>
      <c r="G677" s="213"/>
      <c r="H677" s="216">
        <v>138.44999999999999</v>
      </c>
      <c r="I677" s="217"/>
      <c r="J677" s="213"/>
      <c r="K677" s="213"/>
      <c r="L677" s="218"/>
      <c r="M677" s="219"/>
      <c r="N677" s="220"/>
      <c r="O677" s="220"/>
      <c r="P677" s="220"/>
      <c r="Q677" s="220"/>
      <c r="R677" s="220"/>
      <c r="S677" s="220"/>
      <c r="T677" s="221"/>
      <c r="AT677" s="222" t="s">
        <v>184</v>
      </c>
      <c r="AU677" s="222" t="s">
        <v>84</v>
      </c>
      <c r="AV677" s="13" t="s">
        <v>84</v>
      </c>
      <c r="AW677" s="13" t="s">
        <v>35</v>
      </c>
      <c r="AX677" s="13" t="s">
        <v>74</v>
      </c>
      <c r="AY677" s="222" t="s">
        <v>159</v>
      </c>
    </row>
    <row r="678" spans="2:65" s="12" customFormat="1" ht="11.25">
      <c r="B678" s="202"/>
      <c r="C678" s="203"/>
      <c r="D678" s="199" t="s">
        <v>184</v>
      </c>
      <c r="E678" s="204" t="s">
        <v>20</v>
      </c>
      <c r="F678" s="205" t="s">
        <v>425</v>
      </c>
      <c r="G678" s="203"/>
      <c r="H678" s="204" t="s">
        <v>20</v>
      </c>
      <c r="I678" s="206"/>
      <c r="J678" s="203"/>
      <c r="K678" s="203"/>
      <c r="L678" s="207"/>
      <c r="M678" s="208"/>
      <c r="N678" s="209"/>
      <c r="O678" s="209"/>
      <c r="P678" s="209"/>
      <c r="Q678" s="209"/>
      <c r="R678" s="209"/>
      <c r="S678" s="209"/>
      <c r="T678" s="210"/>
      <c r="AT678" s="211" t="s">
        <v>184</v>
      </c>
      <c r="AU678" s="211" t="s">
        <v>84</v>
      </c>
      <c r="AV678" s="12" t="s">
        <v>22</v>
      </c>
      <c r="AW678" s="12" t="s">
        <v>35</v>
      </c>
      <c r="AX678" s="12" t="s">
        <v>74</v>
      </c>
      <c r="AY678" s="211" t="s">
        <v>159</v>
      </c>
    </row>
    <row r="679" spans="2:65" s="13" customFormat="1" ht="11.25">
      <c r="B679" s="212"/>
      <c r="C679" s="213"/>
      <c r="D679" s="199" t="s">
        <v>184</v>
      </c>
      <c r="E679" s="214" t="s">
        <v>20</v>
      </c>
      <c r="F679" s="215" t="s">
        <v>738</v>
      </c>
      <c r="G679" s="213"/>
      <c r="H679" s="216">
        <v>39</v>
      </c>
      <c r="I679" s="217"/>
      <c r="J679" s="213"/>
      <c r="K679" s="213"/>
      <c r="L679" s="218"/>
      <c r="M679" s="219"/>
      <c r="N679" s="220"/>
      <c r="O679" s="220"/>
      <c r="P679" s="220"/>
      <c r="Q679" s="220"/>
      <c r="R679" s="220"/>
      <c r="S679" s="220"/>
      <c r="T679" s="221"/>
      <c r="AT679" s="222" t="s">
        <v>184</v>
      </c>
      <c r="AU679" s="222" t="s">
        <v>84</v>
      </c>
      <c r="AV679" s="13" t="s">
        <v>84</v>
      </c>
      <c r="AW679" s="13" t="s">
        <v>35</v>
      </c>
      <c r="AX679" s="13" t="s">
        <v>74</v>
      </c>
      <c r="AY679" s="222" t="s">
        <v>159</v>
      </c>
    </row>
    <row r="680" spans="2:65" s="12" customFormat="1" ht="11.25">
      <c r="B680" s="202"/>
      <c r="C680" s="203"/>
      <c r="D680" s="199" t="s">
        <v>184</v>
      </c>
      <c r="E680" s="204" t="s">
        <v>20</v>
      </c>
      <c r="F680" s="205" t="s">
        <v>430</v>
      </c>
      <c r="G680" s="203"/>
      <c r="H680" s="204" t="s">
        <v>20</v>
      </c>
      <c r="I680" s="206"/>
      <c r="J680" s="203"/>
      <c r="K680" s="203"/>
      <c r="L680" s="207"/>
      <c r="M680" s="208"/>
      <c r="N680" s="209"/>
      <c r="O680" s="209"/>
      <c r="P680" s="209"/>
      <c r="Q680" s="209"/>
      <c r="R680" s="209"/>
      <c r="S680" s="209"/>
      <c r="T680" s="210"/>
      <c r="AT680" s="211" t="s">
        <v>184</v>
      </c>
      <c r="AU680" s="211" t="s">
        <v>84</v>
      </c>
      <c r="AV680" s="12" t="s">
        <v>22</v>
      </c>
      <c r="AW680" s="12" t="s">
        <v>35</v>
      </c>
      <c r="AX680" s="12" t="s">
        <v>74</v>
      </c>
      <c r="AY680" s="211" t="s">
        <v>159</v>
      </c>
    </row>
    <row r="681" spans="2:65" s="13" customFormat="1" ht="11.25">
      <c r="B681" s="212"/>
      <c r="C681" s="213"/>
      <c r="D681" s="199" t="s">
        <v>184</v>
      </c>
      <c r="E681" s="214" t="s">
        <v>20</v>
      </c>
      <c r="F681" s="215" t="s">
        <v>706</v>
      </c>
      <c r="G681" s="213"/>
      <c r="H681" s="216">
        <v>14.82</v>
      </c>
      <c r="I681" s="217"/>
      <c r="J681" s="213"/>
      <c r="K681" s="213"/>
      <c r="L681" s="218"/>
      <c r="M681" s="219"/>
      <c r="N681" s="220"/>
      <c r="O681" s="220"/>
      <c r="P681" s="220"/>
      <c r="Q681" s="220"/>
      <c r="R681" s="220"/>
      <c r="S681" s="220"/>
      <c r="T681" s="221"/>
      <c r="AT681" s="222" t="s">
        <v>184</v>
      </c>
      <c r="AU681" s="222" t="s">
        <v>84</v>
      </c>
      <c r="AV681" s="13" t="s">
        <v>84</v>
      </c>
      <c r="AW681" s="13" t="s">
        <v>35</v>
      </c>
      <c r="AX681" s="13" t="s">
        <v>74</v>
      </c>
      <c r="AY681" s="222" t="s">
        <v>159</v>
      </c>
    </row>
    <row r="682" spans="2:65" s="13" customFormat="1" ht="11.25">
      <c r="B682" s="212"/>
      <c r="C682" s="213"/>
      <c r="D682" s="199" t="s">
        <v>184</v>
      </c>
      <c r="E682" s="214" t="s">
        <v>20</v>
      </c>
      <c r="F682" s="215" t="s">
        <v>739</v>
      </c>
      <c r="G682" s="213"/>
      <c r="H682" s="216">
        <v>83.85</v>
      </c>
      <c r="I682" s="217"/>
      <c r="J682" s="213"/>
      <c r="K682" s="213"/>
      <c r="L682" s="218"/>
      <c r="M682" s="219"/>
      <c r="N682" s="220"/>
      <c r="O682" s="220"/>
      <c r="P682" s="220"/>
      <c r="Q682" s="220"/>
      <c r="R682" s="220"/>
      <c r="S682" s="220"/>
      <c r="T682" s="221"/>
      <c r="AT682" s="222" t="s">
        <v>184</v>
      </c>
      <c r="AU682" s="222" t="s">
        <v>84</v>
      </c>
      <c r="AV682" s="13" t="s">
        <v>84</v>
      </c>
      <c r="AW682" s="13" t="s">
        <v>35</v>
      </c>
      <c r="AX682" s="13" t="s">
        <v>74</v>
      </c>
      <c r="AY682" s="222" t="s">
        <v>159</v>
      </c>
    </row>
    <row r="683" spans="2:65" s="15" customFormat="1" ht="11.25">
      <c r="B683" s="234"/>
      <c r="C683" s="235"/>
      <c r="D683" s="199" t="s">
        <v>184</v>
      </c>
      <c r="E683" s="236" t="s">
        <v>20</v>
      </c>
      <c r="F683" s="237" t="s">
        <v>436</v>
      </c>
      <c r="G683" s="235"/>
      <c r="H683" s="238">
        <v>3867.7730000000001</v>
      </c>
      <c r="I683" s="239"/>
      <c r="J683" s="235"/>
      <c r="K683" s="235"/>
      <c r="L683" s="240"/>
      <c r="M683" s="241"/>
      <c r="N683" s="242"/>
      <c r="O683" s="242"/>
      <c r="P683" s="242"/>
      <c r="Q683" s="242"/>
      <c r="R683" s="242"/>
      <c r="S683" s="242"/>
      <c r="T683" s="243"/>
      <c r="AT683" s="244" t="s">
        <v>184</v>
      </c>
      <c r="AU683" s="244" t="s">
        <v>84</v>
      </c>
      <c r="AV683" s="15" t="s">
        <v>171</v>
      </c>
      <c r="AW683" s="15" t="s">
        <v>35</v>
      </c>
      <c r="AX683" s="15" t="s">
        <v>74</v>
      </c>
      <c r="AY683" s="244" t="s">
        <v>159</v>
      </c>
    </row>
    <row r="684" spans="2:65" s="12" customFormat="1" ht="11.25">
      <c r="B684" s="202"/>
      <c r="C684" s="203"/>
      <c r="D684" s="199" t="s">
        <v>184</v>
      </c>
      <c r="E684" s="204" t="s">
        <v>20</v>
      </c>
      <c r="F684" s="205" t="s">
        <v>740</v>
      </c>
      <c r="G684" s="203"/>
      <c r="H684" s="204" t="s">
        <v>20</v>
      </c>
      <c r="I684" s="206"/>
      <c r="J684" s="203"/>
      <c r="K684" s="203"/>
      <c r="L684" s="207"/>
      <c r="M684" s="208"/>
      <c r="N684" s="209"/>
      <c r="O684" s="209"/>
      <c r="P684" s="209"/>
      <c r="Q684" s="209"/>
      <c r="R684" s="209"/>
      <c r="S684" s="209"/>
      <c r="T684" s="210"/>
      <c r="AT684" s="211" t="s">
        <v>184</v>
      </c>
      <c r="AU684" s="211" t="s">
        <v>84</v>
      </c>
      <c r="AV684" s="12" t="s">
        <v>22</v>
      </c>
      <c r="AW684" s="12" t="s">
        <v>35</v>
      </c>
      <c r="AX684" s="12" t="s">
        <v>74</v>
      </c>
      <c r="AY684" s="211" t="s">
        <v>159</v>
      </c>
    </row>
    <row r="685" spans="2:65" s="13" customFormat="1" ht="11.25">
      <c r="B685" s="212"/>
      <c r="C685" s="213"/>
      <c r="D685" s="199" t="s">
        <v>184</v>
      </c>
      <c r="E685" s="214" t="s">
        <v>20</v>
      </c>
      <c r="F685" s="215" t="s">
        <v>741</v>
      </c>
      <c r="G685" s="213"/>
      <c r="H685" s="216">
        <v>-217.001</v>
      </c>
      <c r="I685" s="217"/>
      <c r="J685" s="213"/>
      <c r="K685" s="213"/>
      <c r="L685" s="218"/>
      <c r="M685" s="219"/>
      <c r="N685" s="220"/>
      <c r="O685" s="220"/>
      <c r="P685" s="220"/>
      <c r="Q685" s="220"/>
      <c r="R685" s="220"/>
      <c r="S685" s="220"/>
      <c r="T685" s="221"/>
      <c r="AT685" s="222" t="s">
        <v>184</v>
      </c>
      <c r="AU685" s="222" t="s">
        <v>84</v>
      </c>
      <c r="AV685" s="13" t="s">
        <v>84</v>
      </c>
      <c r="AW685" s="13" t="s">
        <v>35</v>
      </c>
      <c r="AX685" s="13" t="s">
        <v>74</v>
      </c>
      <c r="AY685" s="222" t="s">
        <v>159</v>
      </c>
    </row>
    <row r="686" spans="2:65" s="13" customFormat="1" ht="11.25">
      <c r="B686" s="212"/>
      <c r="C686" s="213"/>
      <c r="D686" s="199" t="s">
        <v>184</v>
      </c>
      <c r="E686" s="214" t="s">
        <v>20</v>
      </c>
      <c r="F686" s="215" t="s">
        <v>742</v>
      </c>
      <c r="G686" s="213"/>
      <c r="H686" s="216">
        <v>-173.52500000000001</v>
      </c>
      <c r="I686" s="217"/>
      <c r="J686" s="213"/>
      <c r="K686" s="213"/>
      <c r="L686" s="218"/>
      <c r="M686" s="219"/>
      <c r="N686" s="220"/>
      <c r="O686" s="220"/>
      <c r="P686" s="220"/>
      <c r="Q686" s="220"/>
      <c r="R686" s="220"/>
      <c r="S686" s="220"/>
      <c r="T686" s="221"/>
      <c r="AT686" s="222" t="s">
        <v>184</v>
      </c>
      <c r="AU686" s="222" t="s">
        <v>84</v>
      </c>
      <c r="AV686" s="13" t="s">
        <v>84</v>
      </c>
      <c r="AW686" s="13" t="s">
        <v>35</v>
      </c>
      <c r="AX686" s="13" t="s">
        <v>74</v>
      </c>
      <c r="AY686" s="222" t="s">
        <v>159</v>
      </c>
    </row>
    <row r="687" spans="2:65" s="14" customFormat="1" ht="11.25">
      <c r="B687" s="223"/>
      <c r="C687" s="224"/>
      <c r="D687" s="199" t="s">
        <v>184</v>
      </c>
      <c r="E687" s="225" t="s">
        <v>20</v>
      </c>
      <c r="F687" s="226" t="s">
        <v>223</v>
      </c>
      <c r="G687" s="224"/>
      <c r="H687" s="227">
        <v>3477.2469999999998</v>
      </c>
      <c r="I687" s="228"/>
      <c r="J687" s="224"/>
      <c r="K687" s="224"/>
      <c r="L687" s="229"/>
      <c r="M687" s="230"/>
      <c r="N687" s="231"/>
      <c r="O687" s="231"/>
      <c r="P687" s="231"/>
      <c r="Q687" s="231"/>
      <c r="R687" s="231"/>
      <c r="S687" s="231"/>
      <c r="T687" s="232"/>
      <c r="AT687" s="233" t="s">
        <v>184</v>
      </c>
      <c r="AU687" s="233" t="s">
        <v>84</v>
      </c>
      <c r="AV687" s="14" t="s">
        <v>164</v>
      </c>
      <c r="AW687" s="14" t="s">
        <v>35</v>
      </c>
      <c r="AX687" s="14" t="s">
        <v>22</v>
      </c>
      <c r="AY687" s="233" t="s">
        <v>159</v>
      </c>
    </row>
    <row r="688" spans="2:65" s="1" customFormat="1" ht="16.5" customHeight="1">
      <c r="B688" s="35"/>
      <c r="C688" s="245" t="s">
        <v>743</v>
      </c>
      <c r="D688" s="245" t="s">
        <v>744</v>
      </c>
      <c r="E688" s="246" t="s">
        <v>745</v>
      </c>
      <c r="F688" s="247" t="s">
        <v>746</v>
      </c>
      <c r="G688" s="248" t="s">
        <v>669</v>
      </c>
      <c r="H688" s="249">
        <v>7142.6130000000003</v>
      </c>
      <c r="I688" s="250"/>
      <c r="J688" s="251">
        <f>ROUND(I688*H688,2)</f>
        <v>0</v>
      </c>
      <c r="K688" s="247" t="s">
        <v>20</v>
      </c>
      <c r="L688" s="252"/>
      <c r="M688" s="253" t="s">
        <v>20</v>
      </c>
      <c r="N688" s="254" t="s">
        <v>45</v>
      </c>
      <c r="O688" s="64"/>
      <c r="P688" s="195">
        <f>O688*H688</f>
        <v>0</v>
      </c>
      <c r="Q688" s="195">
        <v>0</v>
      </c>
      <c r="R688" s="195">
        <f>Q688*H688</f>
        <v>0</v>
      </c>
      <c r="S688" s="195">
        <v>0</v>
      </c>
      <c r="T688" s="196">
        <f>S688*H688</f>
        <v>0</v>
      </c>
      <c r="AR688" s="197" t="s">
        <v>204</v>
      </c>
      <c r="AT688" s="197" t="s">
        <v>744</v>
      </c>
      <c r="AU688" s="197" t="s">
        <v>84</v>
      </c>
      <c r="AY688" s="18" t="s">
        <v>159</v>
      </c>
      <c r="BE688" s="198">
        <f>IF(N688="základní",J688,0)</f>
        <v>0</v>
      </c>
      <c r="BF688" s="198">
        <f>IF(N688="snížená",J688,0)</f>
        <v>0</v>
      </c>
      <c r="BG688" s="198">
        <f>IF(N688="zákl. přenesená",J688,0)</f>
        <v>0</v>
      </c>
      <c r="BH688" s="198">
        <f>IF(N688="sníž. přenesená",J688,0)</f>
        <v>0</v>
      </c>
      <c r="BI688" s="198">
        <f>IF(N688="nulová",J688,0)</f>
        <v>0</v>
      </c>
      <c r="BJ688" s="18" t="s">
        <v>22</v>
      </c>
      <c r="BK688" s="198">
        <f>ROUND(I688*H688,2)</f>
        <v>0</v>
      </c>
      <c r="BL688" s="18" t="s">
        <v>164</v>
      </c>
      <c r="BM688" s="197" t="s">
        <v>747</v>
      </c>
    </row>
    <row r="689" spans="2:65" s="13" customFormat="1" ht="11.25">
      <c r="B689" s="212"/>
      <c r="C689" s="213"/>
      <c r="D689" s="199" t="s">
        <v>184</v>
      </c>
      <c r="E689" s="214" t="s">
        <v>20</v>
      </c>
      <c r="F689" s="215" t="s">
        <v>748</v>
      </c>
      <c r="G689" s="213"/>
      <c r="H689" s="216">
        <v>7142.6130000000003</v>
      </c>
      <c r="I689" s="217"/>
      <c r="J689" s="213"/>
      <c r="K689" s="213"/>
      <c r="L689" s="218"/>
      <c r="M689" s="219"/>
      <c r="N689" s="220"/>
      <c r="O689" s="220"/>
      <c r="P689" s="220"/>
      <c r="Q689" s="220"/>
      <c r="R689" s="220"/>
      <c r="S689" s="220"/>
      <c r="T689" s="221"/>
      <c r="AT689" s="222" t="s">
        <v>184</v>
      </c>
      <c r="AU689" s="222" t="s">
        <v>84</v>
      </c>
      <c r="AV689" s="13" t="s">
        <v>84</v>
      </c>
      <c r="AW689" s="13" t="s">
        <v>35</v>
      </c>
      <c r="AX689" s="13" t="s">
        <v>22</v>
      </c>
      <c r="AY689" s="222" t="s">
        <v>159</v>
      </c>
    </row>
    <row r="690" spans="2:65" s="1" customFormat="1" ht="16.5" customHeight="1">
      <c r="B690" s="35"/>
      <c r="C690" s="186" t="s">
        <v>749</v>
      </c>
      <c r="D690" s="186" t="s">
        <v>162</v>
      </c>
      <c r="E690" s="187" t="s">
        <v>750</v>
      </c>
      <c r="F690" s="188" t="s">
        <v>751</v>
      </c>
      <c r="G690" s="189" t="s">
        <v>464</v>
      </c>
      <c r="H690" s="190">
        <v>1348.35</v>
      </c>
      <c r="I690" s="191"/>
      <c r="J690" s="192">
        <f>ROUND(I690*H690,2)</f>
        <v>0</v>
      </c>
      <c r="K690" s="188" t="s">
        <v>194</v>
      </c>
      <c r="L690" s="39"/>
      <c r="M690" s="193" t="s">
        <v>20</v>
      </c>
      <c r="N690" s="194" t="s">
        <v>45</v>
      </c>
      <c r="O690" s="64"/>
      <c r="P690" s="195">
        <f>O690*H690</f>
        <v>0</v>
      </c>
      <c r="Q690" s="195">
        <v>0</v>
      </c>
      <c r="R690" s="195">
        <f>Q690*H690</f>
        <v>0</v>
      </c>
      <c r="S690" s="195">
        <v>0</v>
      </c>
      <c r="T690" s="196">
        <f>S690*H690</f>
        <v>0</v>
      </c>
      <c r="AR690" s="197" t="s">
        <v>164</v>
      </c>
      <c r="AT690" s="197" t="s">
        <v>162</v>
      </c>
      <c r="AU690" s="197" t="s">
        <v>84</v>
      </c>
      <c r="AY690" s="18" t="s">
        <v>159</v>
      </c>
      <c r="BE690" s="198">
        <f>IF(N690="základní",J690,0)</f>
        <v>0</v>
      </c>
      <c r="BF690" s="198">
        <f>IF(N690="snížená",J690,0)</f>
        <v>0</v>
      </c>
      <c r="BG690" s="198">
        <f>IF(N690="zákl. přenesená",J690,0)</f>
        <v>0</v>
      </c>
      <c r="BH690" s="198">
        <f>IF(N690="sníž. přenesená",J690,0)</f>
        <v>0</v>
      </c>
      <c r="BI690" s="198">
        <f>IF(N690="nulová",J690,0)</f>
        <v>0</v>
      </c>
      <c r="BJ690" s="18" t="s">
        <v>22</v>
      </c>
      <c r="BK690" s="198">
        <f>ROUND(I690*H690,2)</f>
        <v>0</v>
      </c>
      <c r="BL690" s="18" t="s">
        <v>164</v>
      </c>
      <c r="BM690" s="197" t="s">
        <v>752</v>
      </c>
    </row>
    <row r="691" spans="2:65" s="1" customFormat="1" ht="11.25">
      <c r="B691" s="35"/>
      <c r="C691" s="36"/>
      <c r="D691" s="199" t="s">
        <v>166</v>
      </c>
      <c r="E691" s="36"/>
      <c r="F691" s="200" t="s">
        <v>753</v>
      </c>
      <c r="G691" s="36"/>
      <c r="H691" s="36"/>
      <c r="I691" s="115"/>
      <c r="J691" s="36"/>
      <c r="K691" s="36"/>
      <c r="L691" s="39"/>
      <c r="M691" s="201"/>
      <c r="N691" s="64"/>
      <c r="O691" s="64"/>
      <c r="P691" s="64"/>
      <c r="Q691" s="64"/>
      <c r="R691" s="64"/>
      <c r="S691" s="64"/>
      <c r="T691" s="65"/>
      <c r="AT691" s="18" t="s">
        <v>166</v>
      </c>
      <c r="AU691" s="18" t="s">
        <v>84</v>
      </c>
    </row>
    <row r="692" spans="2:65" s="13" customFormat="1" ht="11.25">
      <c r="B692" s="212"/>
      <c r="C692" s="213"/>
      <c r="D692" s="199" t="s">
        <v>184</v>
      </c>
      <c r="E692" s="214" t="s">
        <v>20</v>
      </c>
      <c r="F692" s="215" t="s">
        <v>754</v>
      </c>
      <c r="G692" s="213"/>
      <c r="H692" s="216">
        <v>1348.35</v>
      </c>
      <c r="I692" s="217"/>
      <c r="J692" s="213"/>
      <c r="K692" s="213"/>
      <c r="L692" s="218"/>
      <c r="M692" s="219"/>
      <c r="N692" s="220"/>
      <c r="O692" s="220"/>
      <c r="P692" s="220"/>
      <c r="Q692" s="220"/>
      <c r="R692" s="220"/>
      <c r="S692" s="220"/>
      <c r="T692" s="221"/>
      <c r="AT692" s="222" t="s">
        <v>184</v>
      </c>
      <c r="AU692" s="222" t="s">
        <v>84</v>
      </c>
      <c r="AV692" s="13" t="s">
        <v>84</v>
      </c>
      <c r="AW692" s="13" t="s">
        <v>35</v>
      </c>
      <c r="AX692" s="13" t="s">
        <v>22</v>
      </c>
      <c r="AY692" s="222" t="s">
        <v>159</v>
      </c>
    </row>
    <row r="693" spans="2:65" s="1" customFormat="1" ht="16.5" customHeight="1">
      <c r="B693" s="35"/>
      <c r="C693" s="186" t="s">
        <v>755</v>
      </c>
      <c r="D693" s="186" t="s">
        <v>162</v>
      </c>
      <c r="E693" s="187" t="s">
        <v>756</v>
      </c>
      <c r="F693" s="188" t="s">
        <v>757</v>
      </c>
      <c r="G693" s="189" t="s">
        <v>464</v>
      </c>
      <c r="H693" s="190">
        <v>1348.35</v>
      </c>
      <c r="I693" s="191"/>
      <c r="J693" s="192">
        <f>ROUND(I693*H693,2)</f>
        <v>0</v>
      </c>
      <c r="K693" s="188" t="s">
        <v>20</v>
      </c>
      <c r="L693" s="39"/>
      <c r="M693" s="193" t="s">
        <v>20</v>
      </c>
      <c r="N693" s="194" t="s">
        <v>45</v>
      </c>
      <c r="O693" s="64"/>
      <c r="P693" s="195">
        <f>O693*H693</f>
        <v>0</v>
      </c>
      <c r="Q693" s="195">
        <v>0</v>
      </c>
      <c r="R693" s="195">
        <f>Q693*H693</f>
        <v>0</v>
      </c>
      <c r="S693" s="195">
        <v>0</v>
      </c>
      <c r="T693" s="196">
        <f>S693*H693</f>
        <v>0</v>
      </c>
      <c r="AR693" s="197" t="s">
        <v>164</v>
      </c>
      <c r="AT693" s="197" t="s">
        <v>162</v>
      </c>
      <c r="AU693" s="197" t="s">
        <v>84</v>
      </c>
      <c r="AY693" s="18" t="s">
        <v>159</v>
      </c>
      <c r="BE693" s="198">
        <f>IF(N693="základní",J693,0)</f>
        <v>0</v>
      </c>
      <c r="BF693" s="198">
        <f>IF(N693="snížená",J693,0)</f>
        <v>0</v>
      </c>
      <c r="BG693" s="198">
        <f>IF(N693="zákl. přenesená",J693,0)</f>
        <v>0</v>
      </c>
      <c r="BH693" s="198">
        <f>IF(N693="sníž. přenesená",J693,0)</f>
        <v>0</v>
      </c>
      <c r="BI693" s="198">
        <f>IF(N693="nulová",J693,0)</f>
        <v>0</v>
      </c>
      <c r="BJ693" s="18" t="s">
        <v>22</v>
      </c>
      <c r="BK693" s="198">
        <f>ROUND(I693*H693,2)</f>
        <v>0</v>
      </c>
      <c r="BL693" s="18" t="s">
        <v>164</v>
      </c>
      <c r="BM693" s="197" t="s">
        <v>758</v>
      </c>
    </row>
    <row r="694" spans="2:65" s="13" customFormat="1" ht="11.25">
      <c r="B694" s="212"/>
      <c r="C694" s="213"/>
      <c r="D694" s="199" t="s">
        <v>184</v>
      </c>
      <c r="E694" s="214" t="s">
        <v>20</v>
      </c>
      <c r="F694" s="215" t="s">
        <v>754</v>
      </c>
      <c r="G694" s="213"/>
      <c r="H694" s="216">
        <v>1348.35</v>
      </c>
      <c r="I694" s="217"/>
      <c r="J694" s="213"/>
      <c r="K694" s="213"/>
      <c r="L694" s="218"/>
      <c r="M694" s="219"/>
      <c r="N694" s="220"/>
      <c r="O694" s="220"/>
      <c r="P694" s="220"/>
      <c r="Q694" s="220"/>
      <c r="R694" s="220"/>
      <c r="S694" s="220"/>
      <c r="T694" s="221"/>
      <c r="AT694" s="222" t="s">
        <v>184</v>
      </c>
      <c r="AU694" s="222" t="s">
        <v>84</v>
      </c>
      <c r="AV694" s="13" t="s">
        <v>84</v>
      </c>
      <c r="AW694" s="13" t="s">
        <v>35</v>
      </c>
      <c r="AX694" s="13" t="s">
        <v>22</v>
      </c>
      <c r="AY694" s="222" t="s">
        <v>159</v>
      </c>
    </row>
    <row r="695" spans="2:65" s="1" customFormat="1" ht="16.5" customHeight="1">
      <c r="B695" s="35"/>
      <c r="C695" s="186" t="s">
        <v>759</v>
      </c>
      <c r="D695" s="186" t="s">
        <v>162</v>
      </c>
      <c r="E695" s="187" t="s">
        <v>760</v>
      </c>
      <c r="F695" s="188" t="s">
        <v>761</v>
      </c>
      <c r="G695" s="189" t="s">
        <v>182</v>
      </c>
      <c r="H695" s="190">
        <v>200.01</v>
      </c>
      <c r="I695" s="191"/>
      <c r="J695" s="192">
        <f>ROUND(I695*H695,2)</f>
        <v>0</v>
      </c>
      <c r="K695" s="188" t="s">
        <v>20</v>
      </c>
      <c r="L695" s="39"/>
      <c r="M695" s="193" t="s">
        <v>20</v>
      </c>
      <c r="N695" s="194" t="s">
        <v>45</v>
      </c>
      <c r="O695" s="64"/>
      <c r="P695" s="195">
        <f>O695*H695</f>
        <v>0</v>
      </c>
      <c r="Q695" s="195">
        <v>0</v>
      </c>
      <c r="R695" s="195">
        <f>Q695*H695</f>
        <v>0</v>
      </c>
      <c r="S695" s="195">
        <v>0</v>
      </c>
      <c r="T695" s="196">
        <f>S695*H695</f>
        <v>0</v>
      </c>
      <c r="AR695" s="197" t="s">
        <v>164</v>
      </c>
      <c r="AT695" s="197" t="s">
        <v>162</v>
      </c>
      <c r="AU695" s="197" t="s">
        <v>84</v>
      </c>
      <c r="AY695" s="18" t="s">
        <v>159</v>
      </c>
      <c r="BE695" s="198">
        <f>IF(N695="základní",J695,0)</f>
        <v>0</v>
      </c>
      <c r="BF695" s="198">
        <f>IF(N695="snížená",J695,0)</f>
        <v>0</v>
      </c>
      <c r="BG695" s="198">
        <f>IF(N695="zákl. přenesená",J695,0)</f>
        <v>0</v>
      </c>
      <c r="BH695" s="198">
        <f>IF(N695="sníž. přenesená",J695,0)</f>
        <v>0</v>
      </c>
      <c r="BI695" s="198">
        <f>IF(N695="nulová",J695,0)</f>
        <v>0</v>
      </c>
      <c r="BJ695" s="18" t="s">
        <v>22</v>
      </c>
      <c r="BK695" s="198">
        <f>ROUND(I695*H695,2)</f>
        <v>0</v>
      </c>
      <c r="BL695" s="18" t="s">
        <v>164</v>
      </c>
      <c r="BM695" s="197" t="s">
        <v>762</v>
      </c>
    </row>
    <row r="696" spans="2:65" s="12" customFormat="1" ht="11.25">
      <c r="B696" s="202"/>
      <c r="C696" s="203"/>
      <c r="D696" s="199" t="s">
        <v>184</v>
      </c>
      <c r="E696" s="204" t="s">
        <v>20</v>
      </c>
      <c r="F696" s="205" t="s">
        <v>278</v>
      </c>
      <c r="G696" s="203"/>
      <c r="H696" s="204" t="s">
        <v>20</v>
      </c>
      <c r="I696" s="206"/>
      <c r="J696" s="203"/>
      <c r="K696" s="203"/>
      <c r="L696" s="207"/>
      <c r="M696" s="208"/>
      <c r="N696" s="209"/>
      <c r="O696" s="209"/>
      <c r="P696" s="209"/>
      <c r="Q696" s="209"/>
      <c r="R696" s="209"/>
      <c r="S696" s="209"/>
      <c r="T696" s="210"/>
      <c r="AT696" s="211" t="s">
        <v>184</v>
      </c>
      <c r="AU696" s="211" t="s">
        <v>84</v>
      </c>
      <c r="AV696" s="12" t="s">
        <v>22</v>
      </c>
      <c r="AW696" s="12" t="s">
        <v>35</v>
      </c>
      <c r="AX696" s="12" t="s">
        <v>74</v>
      </c>
      <c r="AY696" s="211" t="s">
        <v>159</v>
      </c>
    </row>
    <row r="697" spans="2:65" s="13" customFormat="1" ht="11.25">
      <c r="B697" s="212"/>
      <c r="C697" s="213"/>
      <c r="D697" s="199" t="s">
        <v>184</v>
      </c>
      <c r="E697" s="214" t="s">
        <v>20</v>
      </c>
      <c r="F697" s="215" t="s">
        <v>763</v>
      </c>
      <c r="G697" s="213"/>
      <c r="H697" s="216">
        <v>179.01</v>
      </c>
      <c r="I697" s="217"/>
      <c r="J697" s="213"/>
      <c r="K697" s="213"/>
      <c r="L697" s="218"/>
      <c r="M697" s="219"/>
      <c r="N697" s="220"/>
      <c r="O697" s="220"/>
      <c r="P697" s="220"/>
      <c r="Q697" s="220"/>
      <c r="R697" s="220"/>
      <c r="S697" s="220"/>
      <c r="T697" s="221"/>
      <c r="AT697" s="222" t="s">
        <v>184</v>
      </c>
      <c r="AU697" s="222" t="s">
        <v>84</v>
      </c>
      <c r="AV697" s="13" t="s">
        <v>84</v>
      </c>
      <c r="AW697" s="13" t="s">
        <v>35</v>
      </c>
      <c r="AX697" s="13" t="s">
        <v>74</v>
      </c>
      <c r="AY697" s="222" t="s">
        <v>159</v>
      </c>
    </row>
    <row r="698" spans="2:65" s="13" customFormat="1" ht="11.25">
      <c r="B698" s="212"/>
      <c r="C698" s="213"/>
      <c r="D698" s="199" t="s">
        <v>184</v>
      </c>
      <c r="E698" s="214" t="s">
        <v>20</v>
      </c>
      <c r="F698" s="215" t="s">
        <v>764</v>
      </c>
      <c r="G698" s="213"/>
      <c r="H698" s="216">
        <v>21</v>
      </c>
      <c r="I698" s="217"/>
      <c r="J698" s="213"/>
      <c r="K698" s="213"/>
      <c r="L698" s="218"/>
      <c r="M698" s="219"/>
      <c r="N698" s="220"/>
      <c r="O698" s="220"/>
      <c r="P698" s="220"/>
      <c r="Q698" s="220"/>
      <c r="R698" s="220"/>
      <c r="S698" s="220"/>
      <c r="T698" s="221"/>
      <c r="AT698" s="222" t="s">
        <v>184</v>
      </c>
      <c r="AU698" s="222" t="s">
        <v>84</v>
      </c>
      <c r="AV698" s="13" t="s">
        <v>84</v>
      </c>
      <c r="AW698" s="13" t="s">
        <v>35</v>
      </c>
      <c r="AX698" s="13" t="s">
        <v>74</v>
      </c>
      <c r="AY698" s="222" t="s">
        <v>159</v>
      </c>
    </row>
    <row r="699" spans="2:65" s="14" customFormat="1" ht="11.25">
      <c r="B699" s="223"/>
      <c r="C699" s="224"/>
      <c r="D699" s="199" t="s">
        <v>184</v>
      </c>
      <c r="E699" s="225" t="s">
        <v>20</v>
      </c>
      <c r="F699" s="226" t="s">
        <v>223</v>
      </c>
      <c r="G699" s="224"/>
      <c r="H699" s="227">
        <v>200.01</v>
      </c>
      <c r="I699" s="228"/>
      <c r="J699" s="224"/>
      <c r="K699" s="224"/>
      <c r="L699" s="229"/>
      <c r="M699" s="230"/>
      <c r="N699" s="231"/>
      <c r="O699" s="231"/>
      <c r="P699" s="231"/>
      <c r="Q699" s="231"/>
      <c r="R699" s="231"/>
      <c r="S699" s="231"/>
      <c r="T699" s="232"/>
      <c r="AT699" s="233" t="s">
        <v>184</v>
      </c>
      <c r="AU699" s="233" t="s">
        <v>84</v>
      </c>
      <c r="AV699" s="14" t="s">
        <v>164</v>
      </c>
      <c r="AW699" s="14" t="s">
        <v>35</v>
      </c>
      <c r="AX699" s="14" t="s">
        <v>22</v>
      </c>
      <c r="AY699" s="233" t="s">
        <v>159</v>
      </c>
    </row>
    <row r="700" spans="2:65" s="1" customFormat="1" ht="16.5" customHeight="1">
      <c r="B700" s="35"/>
      <c r="C700" s="186" t="s">
        <v>765</v>
      </c>
      <c r="D700" s="186" t="s">
        <v>162</v>
      </c>
      <c r="E700" s="187" t="s">
        <v>766</v>
      </c>
      <c r="F700" s="188" t="s">
        <v>761</v>
      </c>
      <c r="G700" s="189" t="s">
        <v>182</v>
      </c>
      <c r="H700" s="190">
        <v>555.86400000000003</v>
      </c>
      <c r="I700" s="191"/>
      <c r="J700" s="192">
        <f>ROUND(I700*H700,2)</f>
        <v>0</v>
      </c>
      <c r="K700" s="188" t="s">
        <v>20</v>
      </c>
      <c r="L700" s="39"/>
      <c r="M700" s="193" t="s">
        <v>20</v>
      </c>
      <c r="N700" s="194" t="s">
        <v>45</v>
      </c>
      <c r="O700" s="64"/>
      <c r="P700" s="195">
        <f>O700*H700</f>
        <v>0</v>
      </c>
      <c r="Q700" s="195">
        <v>0</v>
      </c>
      <c r="R700" s="195">
        <f>Q700*H700</f>
        <v>0</v>
      </c>
      <c r="S700" s="195">
        <v>0</v>
      </c>
      <c r="T700" s="196">
        <f>S700*H700</f>
        <v>0</v>
      </c>
      <c r="AR700" s="197" t="s">
        <v>164</v>
      </c>
      <c r="AT700" s="197" t="s">
        <v>162</v>
      </c>
      <c r="AU700" s="197" t="s">
        <v>84</v>
      </c>
      <c r="AY700" s="18" t="s">
        <v>159</v>
      </c>
      <c r="BE700" s="198">
        <f>IF(N700="základní",J700,0)</f>
        <v>0</v>
      </c>
      <c r="BF700" s="198">
        <f>IF(N700="snížená",J700,0)</f>
        <v>0</v>
      </c>
      <c r="BG700" s="198">
        <f>IF(N700="zákl. přenesená",J700,0)</f>
        <v>0</v>
      </c>
      <c r="BH700" s="198">
        <f>IF(N700="sníž. přenesená",J700,0)</f>
        <v>0</v>
      </c>
      <c r="BI700" s="198">
        <f>IF(N700="nulová",J700,0)</f>
        <v>0</v>
      </c>
      <c r="BJ700" s="18" t="s">
        <v>22</v>
      </c>
      <c r="BK700" s="198">
        <f>ROUND(I700*H700,2)</f>
        <v>0</v>
      </c>
      <c r="BL700" s="18" t="s">
        <v>164</v>
      </c>
      <c r="BM700" s="197" t="s">
        <v>767</v>
      </c>
    </row>
    <row r="701" spans="2:65" s="12" customFormat="1" ht="11.25">
      <c r="B701" s="202"/>
      <c r="C701" s="203"/>
      <c r="D701" s="199" t="s">
        <v>184</v>
      </c>
      <c r="E701" s="204" t="s">
        <v>20</v>
      </c>
      <c r="F701" s="205" t="s">
        <v>292</v>
      </c>
      <c r="G701" s="203"/>
      <c r="H701" s="204" t="s">
        <v>20</v>
      </c>
      <c r="I701" s="206"/>
      <c r="J701" s="203"/>
      <c r="K701" s="203"/>
      <c r="L701" s="207"/>
      <c r="M701" s="208"/>
      <c r="N701" s="209"/>
      <c r="O701" s="209"/>
      <c r="P701" s="209"/>
      <c r="Q701" s="209"/>
      <c r="R701" s="209"/>
      <c r="S701" s="209"/>
      <c r="T701" s="210"/>
      <c r="AT701" s="211" t="s">
        <v>184</v>
      </c>
      <c r="AU701" s="211" t="s">
        <v>84</v>
      </c>
      <c r="AV701" s="12" t="s">
        <v>22</v>
      </c>
      <c r="AW701" s="12" t="s">
        <v>35</v>
      </c>
      <c r="AX701" s="12" t="s">
        <v>74</v>
      </c>
      <c r="AY701" s="211" t="s">
        <v>159</v>
      </c>
    </row>
    <row r="702" spans="2:65" s="13" customFormat="1" ht="11.25">
      <c r="B702" s="212"/>
      <c r="C702" s="213"/>
      <c r="D702" s="199" t="s">
        <v>184</v>
      </c>
      <c r="E702" s="214" t="s">
        <v>20</v>
      </c>
      <c r="F702" s="215" t="s">
        <v>293</v>
      </c>
      <c r="G702" s="213"/>
      <c r="H702" s="216">
        <v>58.5</v>
      </c>
      <c r="I702" s="217"/>
      <c r="J702" s="213"/>
      <c r="K702" s="213"/>
      <c r="L702" s="218"/>
      <c r="M702" s="219"/>
      <c r="N702" s="220"/>
      <c r="O702" s="220"/>
      <c r="P702" s="220"/>
      <c r="Q702" s="220"/>
      <c r="R702" s="220"/>
      <c r="S702" s="220"/>
      <c r="T702" s="221"/>
      <c r="AT702" s="222" t="s">
        <v>184</v>
      </c>
      <c r="AU702" s="222" t="s">
        <v>84</v>
      </c>
      <c r="AV702" s="13" t="s">
        <v>84</v>
      </c>
      <c r="AW702" s="13" t="s">
        <v>35</v>
      </c>
      <c r="AX702" s="13" t="s">
        <v>74</v>
      </c>
      <c r="AY702" s="222" t="s">
        <v>159</v>
      </c>
    </row>
    <row r="703" spans="2:65" s="13" customFormat="1" ht="11.25">
      <c r="B703" s="212"/>
      <c r="C703" s="213"/>
      <c r="D703" s="199" t="s">
        <v>184</v>
      </c>
      <c r="E703" s="214" t="s">
        <v>20</v>
      </c>
      <c r="F703" s="215" t="s">
        <v>294</v>
      </c>
      <c r="G703" s="213"/>
      <c r="H703" s="216">
        <v>104.97499999999999</v>
      </c>
      <c r="I703" s="217"/>
      <c r="J703" s="213"/>
      <c r="K703" s="213"/>
      <c r="L703" s="218"/>
      <c r="M703" s="219"/>
      <c r="N703" s="220"/>
      <c r="O703" s="220"/>
      <c r="P703" s="220"/>
      <c r="Q703" s="220"/>
      <c r="R703" s="220"/>
      <c r="S703" s="220"/>
      <c r="T703" s="221"/>
      <c r="AT703" s="222" t="s">
        <v>184</v>
      </c>
      <c r="AU703" s="222" t="s">
        <v>84</v>
      </c>
      <c r="AV703" s="13" t="s">
        <v>84</v>
      </c>
      <c r="AW703" s="13" t="s">
        <v>35</v>
      </c>
      <c r="AX703" s="13" t="s">
        <v>74</v>
      </c>
      <c r="AY703" s="222" t="s">
        <v>159</v>
      </c>
    </row>
    <row r="704" spans="2:65" s="13" customFormat="1" ht="11.25">
      <c r="B704" s="212"/>
      <c r="C704" s="213"/>
      <c r="D704" s="199" t="s">
        <v>184</v>
      </c>
      <c r="E704" s="214" t="s">
        <v>20</v>
      </c>
      <c r="F704" s="215" t="s">
        <v>295</v>
      </c>
      <c r="G704" s="213"/>
      <c r="H704" s="216">
        <v>384.11799999999999</v>
      </c>
      <c r="I704" s="217"/>
      <c r="J704" s="213"/>
      <c r="K704" s="213"/>
      <c r="L704" s="218"/>
      <c r="M704" s="219"/>
      <c r="N704" s="220"/>
      <c r="O704" s="220"/>
      <c r="P704" s="220"/>
      <c r="Q704" s="220"/>
      <c r="R704" s="220"/>
      <c r="S704" s="220"/>
      <c r="T704" s="221"/>
      <c r="AT704" s="222" t="s">
        <v>184</v>
      </c>
      <c r="AU704" s="222" t="s">
        <v>84</v>
      </c>
      <c r="AV704" s="13" t="s">
        <v>84</v>
      </c>
      <c r="AW704" s="13" t="s">
        <v>35</v>
      </c>
      <c r="AX704" s="13" t="s">
        <v>74</v>
      </c>
      <c r="AY704" s="222" t="s">
        <v>159</v>
      </c>
    </row>
    <row r="705" spans="2:65" s="13" customFormat="1" ht="11.25">
      <c r="B705" s="212"/>
      <c r="C705" s="213"/>
      <c r="D705" s="199" t="s">
        <v>184</v>
      </c>
      <c r="E705" s="214" t="s">
        <v>20</v>
      </c>
      <c r="F705" s="215" t="s">
        <v>296</v>
      </c>
      <c r="G705" s="213"/>
      <c r="H705" s="216">
        <v>50</v>
      </c>
      <c r="I705" s="217"/>
      <c r="J705" s="213"/>
      <c r="K705" s="213"/>
      <c r="L705" s="218"/>
      <c r="M705" s="219"/>
      <c r="N705" s="220"/>
      <c r="O705" s="220"/>
      <c r="P705" s="220"/>
      <c r="Q705" s="220"/>
      <c r="R705" s="220"/>
      <c r="S705" s="220"/>
      <c r="T705" s="221"/>
      <c r="AT705" s="222" t="s">
        <v>184</v>
      </c>
      <c r="AU705" s="222" t="s">
        <v>84</v>
      </c>
      <c r="AV705" s="13" t="s">
        <v>84</v>
      </c>
      <c r="AW705" s="13" t="s">
        <v>35</v>
      </c>
      <c r="AX705" s="13" t="s">
        <v>74</v>
      </c>
      <c r="AY705" s="222" t="s">
        <v>159</v>
      </c>
    </row>
    <row r="706" spans="2:65" s="13" customFormat="1" ht="11.25">
      <c r="B706" s="212"/>
      <c r="C706" s="213"/>
      <c r="D706" s="199" t="s">
        <v>184</v>
      </c>
      <c r="E706" s="214" t="s">
        <v>20</v>
      </c>
      <c r="F706" s="215" t="s">
        <v>297</v>
      </c>
      <c r="G706" s="213"/>
      <c r="H706" s="216">
        <v>20</v>
      </c>
      <c r="I706" s="217"/>
      <c r="J706" s="213"/>
      <c r="K706" s="213"/>
      <c r="L706" s="218"/>
      <c r="M706" s="219"/>
      <c r="N706" s="220"/>
      <c r="O706" s="220"/>
      <c r="P706" s="220"/>
      <c r="Q706" s="220"/>
      <c r="R706" s="220"/>
      <c r="S706" s="220"/>
      <c r="T706" s="221"/>
      <c r="AT706" s="222" t="s">
        <v>184</v>
      </c>
      <c r="AU706" s="222" t="s">
        <v>84</v>
      </c>
      <c r="AV706" s="13" t="s">
        <v>84</v>
      </c>
      <c r="AW706" s="13" t="s">
        <v>35</v>
      </c>
      <c r="AX706" s="13" t="s">
        <v>74</v>
      </c>
      <c r="AY706" s="222" t="s">
        <v>159</v>
      </c>
    </row>
    <row r="707" spans="2:65" s="13" customFormat="1" ht="11.25">
      <c r="B707" s="212"/>
      <c r="C707" s="213"/>
      <c r="D707" s="199" t="s">
        <v>184</v>
      </c>
      <c r="E707" s="214" t="s">
        <v>20</v>
      </c>
      <c r="F707" s="215" t="s">
        <v>298</v>
      </c>
      <c r="G707" s="213"/>
      <c r="H707" s="216">
        <v>-10.614000000000001</v>
      </c>
      <c r="I707" s="217"/>
      <c r="J707" s="213"/>
      <c r="K707" s="213"/>
      <c r="L707" s="218"/>
      <c r="M707" s="219"/>
      <c r="N707" s="220"/>
      <c r="O707" s="220"/>
      <c r="P707" s="220"/>
      <c r="Q707" s="220"/>
      <c r="R707" s="220"/>
      <c r="S707" s="220"/>
      <c r="T707" s="221"/>
      <c r="AT707" s="222" t="s">
        <v>184</v>
      </c>
      <c r="AU707" s="222" t="s">
        <v>84</v>
      </c>
      <c r="AV707" s="13" t="s">
        <v>84</v>
      </c>
      <c r="AW707" s="13" t="s">
        <v>35</v>
      </c>
      <c r="AX707" s="13" t="s">
        <v>74</v>
      </c>
      <c r="AY707" s="222" t="s">
        <v>159</v>
      </c>
    </row>
    <row r="708" spans="2:65" s="13" customFormat="1" ht="11.25">
      <c r="B708" s="212"/>
      <c r="C708" s="213"/>
      <c r="D708" s="199" t="s">
        <v>184</v>
      </c>
      <c r="E708" s="214" t="s">
        <v>20</v>
      </c>
      <c r="F708" s="215" t="s">
        <v>299</v>
      </c>
      <c r="G708" s="213"/>
      <c r="H708" s="216">
        <v>-42.3</v>
      </c>
      <c r="I708" s="217"/>
      <c r="J708" s="213"/>
      <c r="K708" s="213"/>
      <c r="L708" s="218"/>
      <c r="M708" s="219"/>
      <c r="N708" s="220"/>
      <c r="O708" s="220"/>
      <c r="P708" s="220"/>
      <c r="Q708" s="220"/>
      <c r="R708" s="220"/>
      <c r="S708" s="220"/>
      <c r="T708" s="221"/>
      <c r="AT708" s="222" t="s">
        <v>184</v>
      </c>
      <c r="AU708" s="222" t="s">
        <v>84</v>
      </c>
      <c r="AV708" s="13" t="s">
        <v>84</v>
      </c>
      <c r="AW708" s="13" t="s">
        <v>35</v>
      </c>
      <c r="AX708" s="13" t="s">
        <v>74</v>
      </c>
      <c r="AY708" s="222" t="s">
        <v>159</v>
      </c>
    </row>
    <row r="709" spans="2:65" s="13" customFormat="1" ht="11.25">
      <c r="B709" s="212"/>
      <c r="C709" s="213"/>
      <c r="D709" s="199" t="s">
        <v>184</v>
      </c>
      <c r="E709" s="214" t="s">
        <v>20</v>
      </c>
      <c r="F709" s="215" t="s">
        <v>300</v>
      </c>
      <c r="G709" s="213"/>
      <c r="H709" s="216">
        <v>-5.0999999999999996</v>
      </c>
      <c r="I709" s="217"/>
      <c r="J709" s="213"/>
      <c r="K709" s="213"/>
      <c r="L709" s="218"/>
      <c r="M709" s="219"/>
      <c r="N709" s="220"/>
      <c r="O709" s="220"/>
      <c r="P709" s="220"/>
      <c r="Q709" s="220"/>
      <c r="R709" s="220"/>
      <c r="S709" s="220"/>
      <c r="T709" s="221"/>
      <c r="AT709" s="222" t="s">
        <v>184</v>
      </c>
      <c r="AU709" s="222" t="s">
        <v>84</v>
      </c>
      <c r="AV709" s="13" t="s">
        <v>84</v>
      </c>
      <c r="AW709" s="13" t="s">
        <v>35</v>
      </c>
      <c r="AX709" s="13" t="s">
        <v>74</v>
      </c>
      <c r="AY709" s="222" t="s">
        <v>159</v>
      </c>
    </row>
    <row r="710" spans="2:65" s="13" customFormat="1" ht="11.25">
      <c r="B710" s="212"/>
      <c r="C710" s="213"/>
      <c r="D710" s="199" t="s">
        <v>184</v>
      </c>
      <c r="E710" s="214" t="s">
        <v>20</v>
      </c>
      <c r="F710" s="215" t="s">
        <v>301</v>
      </c>
      <c r="G710" s="213"/>
      <c r="H710" s="216">
        <v>-3.7149999999999999</v>
      </c>
      <c r="I710" s="217"/>
      <c r="J710" s="213"/>
      <c r="K710" s="213"/>
      <c r="L710" s="218"/>
      <c r="M710" s="219"/>
      <c r="N710" s="220"/>
      <c r="O710" s="220"/>
      <c r="P710" s="220"/>
      <c r="Q710" s="220"/>
      <c r="R710" s="220"/>
      <c r="S710" s="220"/>
      <c r="T710" s="221"/>
      <c r="AT710" s="222" t="s">
        <v>184</v>
      </c>
      <c r="AU710" s="222" t="s">
        <v>84</v>
      </c>
      <c r="AV710" s="13" t="s">
        <v>84</v>
      </c>
      <c r="AW710" s="13" t="s">
        <v>35</v>
      </c>
      <c r="AX710" s="13" t="s">
        <v>74</v>
      </c>
      <c r="AY710" s="222" t="s">
        <v>159</v>
      </c>
    </row>
    <row r="711" spans="2:65" s="14" customFormat="1" ht="11.25">
      <c r="B711" s="223"/>
      <c r="C711" s="224"/>
      <c r="D711" s="199" t="s">
        <v>184</v>
      </c>
      <c r="E711" s="225" t="s">
        <v>20</v>
      </c>
      <c r="F711" s="226" t="s">
        <v>223</v>
      </c>
      <c r="G711" s="224"/>
      <c r="H711" s="227">
        <v>555.86400000000003</v>
      </c>
      <c r="I711" s="228"/>
      <c r="J711" s="224"/>
      <c r="K711" s="224"/>
      <c r="L711" s="229"/>
      <c r="M711" s="230"/>
      <c r="N711" s="231"/>
      <c r="O711" s="231"/>
      <c r="P711" s="231"/>
      <c r="Q711" s="231"/>
      <c r="R711" s="231"/>
      <c r="S711" s="231"/>
      <c r="T711" s="232"/>
      <c r="AT711" s="233" t="s">
        <v>184</v>
      </c>
      <c r="AU711" s="233" t="s">
        <v>84</v>
      </c>
      <c r="AV711" s="14" t="s">
        <v>164</v>
      </c>
      <c r="AW711" s="14" t="s">
        <v>35</v>
      </c>
      <c r="AX711" s="14" t="s">
        <v>22</v>
      </c>
      <c r="AY711" s="233" t="s">
        <v>159</v>
      </c>
    </row>
    <row r="712" spans="2:65" s="1" customFormat="1" ht="16.5" customHeight="1">
      <c r="B712" s="35"/>
      <c r="C712" s="186" t="s">
        <v>768</v>
      </c>
      <c r="D712" s="186" t="s">
        <v>162</v>
      </c>
      <c r="E712" s="187" t="s">
        <v>769</v>
      </c>
      <c r="F712" s="188" t="s">
        <v>761</v>
      </c>
      <c r="G712" s="189" t="s">
        <v>182</v>
      </c>
      <c r="H712" s="190">
        <v>462.56599999999997</v>
      </c>
      <c r="I712" s="191"/>
      <c r="J712" s="192">
        <f>ROUND(I712*H712,2)</f>
        <v>0</v>
      </c>
      <c r="K712" s="188" t="s">
        <v>20</v>
      </c>
      <c r="L712" s="39"/>
      <c r="M712" s="193" t="s">
        <v>20</v>
      </c>
      <c r="N712" s="194" t="s">
        <v>45</v>
      </c>
      <c r="O712" s="64"/>
      <c r="P712" s="195">
        <f>O712*H712</f>
        <v>0</v>
      </c>
      <c r="Q712" s="195">
        <v>0</v>
      </c>
      <c r="R712" s="195">
        <f>Q712*H712</f>
        <v>0</v>
      </c>
      <c r="S712" s="195">
        <v>0</v>
      </c>
      <c r="T712" s="196">
        <f>S712*H712</f>
        <v>0</v>
      </c>
      <c r="AR712" s="197" t="s">
        <v>164</v>
      </c>
      <c r="AT712" s="197" t="s">
        <v>162</v>
      </c>
      <c r="AU712" s="197" t="s">
        <v>84</v>
      </c>
      <c r="AY712" s="18" t="s">
        <v>159</v>
      </c>
      <c r="BE712" s="198">
        <f>IF(N712="základní",J712,0)</f>
        <v>0</v>
      </c>
      <c r="BF712" s="198">
        <f>IF(N712="snížená",J712,0)</f>
        <v>0</v>
      </c>
      <c r="BG712" s="198">
        <f>IF(N712="zákl. přenesená",J712,0)</f>
        <v>0</v>
      </c>
      <c r="BH712" s="198">
        <f>IF(N712="sníž. přenesená",J712,0)</f>
        <v>0</v>
      </c>
      <c r="BI712" s="198">
        <f>IF(N712="nulová",J712,0)</f>
        <v>0</v>
      </c>
      <c r="BJ712" s="18" t="s">
        <v>22</v>
      </c>
      <c r="BK712" s="198">
        <f>ROUND(I712*H712,2)</f>
        <v>0</v>
      </c>
      <c r="BL712" s="18" t="s">
        <v>164</v>
      </c>
      <c r="BM712" s="197" t="s">
        <v>770</v>
      </c>
    </row>
    <row r="713" spans="2:65" s="12" customFormat="1" ht="11.25">
      <c r="B713" s="202"/>
      <c r="C713" s="203"/>
      <c r="D713" s="199" t="s">
        <v>184</v>
      </c>
      <c r="E713" s="204" t="s">
        <v>20</v>
      </c>
      <c r="F713" s="205" t="s">
        <v>307</v>
      </c>
      <c r="G713" s="203"/>
      <c r="H713" s="204" t="s">
        <v>20</v>
      </c>
      <c r="I713" s="206"/>
      <c r="J713" s="203"/>
      <c r="K713" s="203"/>
      <c r="L713" s="207"/>
      <c r="M713" s="208"/>
      <c r="N713" s="209"/>
      <c r="O713" s="209"/>
      <c r="P713" s="209"/>
      <c r="Q713" s="209"/>
      <c r="R713" s="209"/>
      <c r="S713" s="209"/>
      <c r="T713" s="210"/>
      <c r="AT713" s="211" t="s">
        <v>184</v>
      </c>
      <c r="AU713" s="211" t="s">
        <v>84</v>
      </c>
      <c r="AV713" s="12" t="s">
        <v>22</v>
      </c>
      <c r="AW713" s="12" t="s">
        <v>35</v>
      </c>
      <c r="AX713" s="12" t="s">
        <v>74</v>
      </c>
      <c r="AY713" s="211" t="s">
        <v>159</v>
      </c>
    </row>
    <row r="714" spans="2:65" s="13" customFormat="1" ht="11.25">
      <c r="B714" s="212"/>
      <c r="C714" s="213"/>
      <c r="D714" s="199" t="s">
        <v>184</v>
      </c>
      <c r="E714" s="214" t="s">
        <v>20</v>
      </c>
      <c r="F714" s="215" t="s">
        <v>308</v>
      </c>
      <c r="G714" s="213"/>
      <c r="H714" s="216">
        <v>179.4</v>
      </c>
      <c r="I714" s="217"/>
      <c r="J714" s="213"/>
      <c r="K714" s="213"/>
      <c r="L714" s="218"/>
      <c r="M714" s="219"/>
      <c r="N714" s="220"/>
      <c r="O714" s="220"/>
      <c r="P714" s="220"/>
      <c r="Q714" s="220"/>
      <c r="R714" s="220"/>
      <c r="S714" s="220"/>
      <c r="T714" s="221"/>
      <c r="AT714" s="222" t="s">
        <v>184</v>
      </c>
      <c r="AU714" s="222" t="s">
        <v>84</v>
      </c>
      <c r="AV714" s="13" t="s">
        <v>84</v>
      </c>
      <c r="AW714" s="13" t="s">
        <v>35</v>
      </c>
      <c r="AX714" s="13" t="s">
        <v>74</v>
      </c>
      <c r="AY714" s="222" t="s">
        <v>159</v>
      </c>
    </row>
    <row r="715" spans="2:65" s="13" customFormat="1" ht="11.25">
      <c r="B715" s="212"/>
      <c r="C715" s="213"/>
      <c r="D715" s="199" t="s">
        <v>184</v>
      </c>
      <c r="E715" s="214" t="s">
        <v>20</v>
      </c>
      <c r="F715" s="215" t="s">
        <v>309</v>
      </c>
      <c r="G715" s="213"/>
      <c r="H715" s="216">
        <v>171.99</v>
      </c>
      <c r="I715" s="217"/>
      <c r="J715" s="213"/>
      <c r="K715" s="213"/>
      <c r="L715" s="218"/>
      <c r="M715" s="219"/>
      <c r="N715" s="220"/>
      <c r="O715" s="220"/>
      <c r="P715" s="220"/>
      <c r="Q715" s="220"/>
      <c r="R715" s="220"/>
      <c r="S715" s="220"/>
      <c r="T715" s="221"/>
      <c r="AT715" s="222" t="s">
        <v>184</v>
      </c>
      <c r="AU715" s="222" t="s">
        <v>84</v>
      </c>
      <c r="AV715" s="13" t="s">
        <v>84</v>
      </c>
      <c r="AW715" s="13" t="s">
        <v>35</v>
      </c>
      <c r="AX715" s="13" t="s">
        <v>74</v>
      </c>
      <c r="AY715" s="222" t="s">
        <v>159</v>
      </c>
    </row>
    <row r="716" spans="2:65" s="13" customFormat="1" ht="11.25">
      <c r="B716" s="212"/>
      <c r="C716" s="213"/>
      <c r="D716" s="199" t="s">
        <v>184</v>
      </c>
      <c r="E716" s="214" t="s">
        <v>20</v>
      </c>
      <c r="F716" s="215" t="s">
        <v>771</v>
      </c>
      <c r="G716" s="213"/>
      <c r="H716" s="216">
        <v>103.35</v>
      </c>
      <c r="I716" s="217"/>
      <c r="J716" s="213"/>
      <c r="K716" s="213"/>
      <c r="L716" s="218"/>
      <c r="M716" s="219"/>
      <c r="N716" s="220"/>
      <c r="O716" s="220"/>
      <c r="P716" s="220"/>
      <c r="Q716" s="220"/>
      <c r="R716" s="220"/>
      <c r="S716" s="220"/>
      <c r="T716" s="221"/>
      <c r="AT716" s="222" t="s">
        <v>184</v>
      </c>
      <c r="AU716" s="222" t="s">
        <v>84</v>
      </c>
      <c r="AV716" s="13" t="s">
        <v>84</v>
      </c>
      <c r="AW716" s="13" t="s">
        <v>35</v>
      </c>
      <c r="AX716" s="13" t="s">
        <v>74</v>
      </c>
      <c r="AY716" s="222" t="s">
        <v>159</v>
      </c>
    </row>
    <row r="717" spans="2:65" s="13" customFormat="1" ht="11.25">
      <c r="B717" s="212"/>
      <c r="C717" s="213"/>
      <c r="D717" s="199" t="s">
        <v>184</v>
      </c>
      <c r="E717" s="214" t="s">
        <v>20</v>
      </c>
      <c r="F717" s="215" t="s">
        <v>311</v>
      </c>
      <c r="G717" s="213"/>
      <c r="H717" s="216">
        <v>23</v>
      </c>
      <c r="I717" s="217"/>
      <c r="J717" s="213"/>
      <c r="K717" s="213"/>
      <c r="L717" s="218"/>
      <c r="M717" s="219"/>
      <c r="N717" s="220"/>
      <c r="O717" s="220"/>
      <c r="P717" s="220"/>
      <c r="Q717" s="220"/>
      <c r="R717" s="220"/>
      <c r="S717" s="220"/>
      <c r="T717" s="221"/>
      <c r="AT717" s="222" t="s">
        <v>184</v>
      </c>
      <c r="AU717" s="222" t="s">
        <v>84</v>
      </c>
      <c r="AV717" s="13" t="s">
        <v>84</v>
      </c>
      <c r="AW717" s="13" t="s">
        <v>35</v>
      </c>
      <c r="AX717" s="13" t="s">
        <v>74</v>
      </c>
      <c r="AY717" s="222" t="s">
        <v>159</v>
      </c>
    </row>
    <row r="718" spans="2:65" s="13" customFormat="1" ht="11.25">
      <c r="B718" s="212"/>
      <c r="C718" s="213"/>
      <c r="D718" s="199" t="s">
        <v>184</v>
      </c>
      <c r="E718" s="214" t="s">
        <v>20</v>
      </c>
      <c r="F718" s="215" t="s">
        <v>312</v>
      </c>
      <c r="G718" s="213"/>
      <c r="H718" s="216">
        <v>60</v>
      </c>
      <c r="I718" s="217"/>
      <c r="J718" s="213"/>
      <c r="K718" s="213"/>
      <c r="L718" s="218"/>
      <c r="M718" s="219"/>
      <c r="N718" s="220"/>
      <c r="O718" s="220"/>
      <c r="P718" s="220"/>
      <c r="Q718" s="220"/>
      <c r="R718" s="220"/>
      <c r="S718" s="220"/>
      <c r="T718" s="221"/>
      <c r="AT718" s="222" t="s">
        <v>184</v>
      </c>
      <c r="AU718" s="222" t="s">
        <v>84</v>
      </c>
      <c r="AV718" s="13" t="s">
        <v>84</v>
      </c>
      <c r="AW718" s="13" t="s">
        <v>35</v>
      </c>
      <c r="AX718" s="13" t="s">
        <v>74</v>
      </c>
      <c r="AY718" s="222" t="s">
        <v>159</v>
      </c>
    </row>
    <row r="719" spans="2:65" s="13" customFormat="1" ht="11.25">
      <c r="B719" s="212"/>
      <c r="C719" s="213"/>
      <c r="D719" s="199" t="s">
        <v>184</v>
      </c>
      <c r="E719" s="214" t="s">
        <v>20</v>
      </c>
      <c r="F719" s="215" t="s">
        <v>313</v>
      </c>
      <c r="G719" s="213"/>
      <c r="H719" s="216">
        <v>-4.524</v>
      </c>
      <c r="I719" s="217"/>
      <c r="J719" s="213"/>
      <c r="K719" s="213"/>
      <c r="L719" s="218"/>
      <c r="M719" s="219"/>
      <c r="N719" s="220"/>
      <c r="O719" s="220"/>
      <c r="P719" s="220"/>
      <c r="Q719" s="220"/>
      <c r="R719" s="220"/>
      <c r="S719" s="220"/>
      <c r="T719" s="221"/>
      <c r="AT719" s="222" t="s">
        <v>184</v>
      </c>
      <c r="AU719" s="222" t="s">
        <v>84</v>
      </c>
      <c r="AV719" s="13" t="s">
        <v>84</v>
      </c>
      <c r="AW719" s="13" t="s">
        <v>35</v>
      </c>
      <c r="AX719" s="13" t="s">
        <v>74</v>
      </c>
      <c r="AY719" s="222" t="s">
        <v>159</v>
      </c>
    </row>
    <row r="720" spans="2:65" s="13" customFormat="1" ht="11.25">
      <c r="B720" s="212"/>
      <c r="C720" s="213"/>
      <c r="D720" s="199" t="s">
        <v>184</v>
      </c>
      <c r="E720" s="214" t="s">
        <v>20</v>
      </c>
      <c r="F720" s="215" t="s">
        <v>772</v>
      </c>
      <c r="G720" s="213"/>
      <c r="H720" s="216">
        <v>-67.77</v>
      </c>
      <c r="I720" s="217"/>
      <c r="J720" s="213"/>
      <c r="K720" s="213"/>
      <c r="L720" s="218"/>
      <c r="M720" s="219"/>
      <c r="N720" s="220"/>
      <c r="O720" s="220"/>
      <c r="P720" s="220"/>
      <c r="Q720" s="220"/>
      <c r="R720" s="220"/>
      <c r="S720" s="220"/>
      <c r="T720" s="221"/>
      <c r="AT720" s="222" t="s">
        <v>184</v>
      </c>
      <c r="AU720" s="222" t="s">
        <v>84</v>
      </c>
      <c r="AV720" s="13" t="s">
        <v>84</v>
      </c>
      <c r="AW720" s="13" t="s">
        <v>35</v>
      </c>
      <c r="AX720" s="13" t="s">
        <v>74</v>
      </c>
      <c r="AY720" s="222" t="s">
        <v>159</v>
      </c>
    </row>
    <row r="721" spans="2:65" s="13" customFormat="1" ht="11.25">
      <c r="B721" s="212"/>
      <c r="C721" s="213"/>
      <c r="D721" s="199" t="s">
        <v>184</v>
      </c>
      <c r="E721" s="214" t="s">
        <v>20</v>
      </c>
      <c r="F721" s="215" t="s">
        <v>315</v>
      </c>
      <c r="G721" s="213"/>
      <c r="H721" s="216">
        <v>-2.88</v>
      </c>
      <c r="I721" s="217"/>
      <c r="J721" s="213"/>
      <c r="K721" s="213"/>
      <c r="L721" s="218"/>
      <c r="M721" s="219"/>
      <c r="N721" s="220"/>
      <c r="O721" s="220"/>
      <c r="P721" s="220"/>
      <c r="Q721" s="220"/>
      <c r="R721" s="220"/>
      <c r="S721" s="220"/>
      <c r="T721" s="221"/>
      <c r="AT721" s="222" t="s">
        <v>184</v>
      </c>
      <c r="AU721" s="222" t="s">
        <v>84</v>
      </c>
      <c r="AV721" s="13" t="s">
        <v>84</v>
      </c>
      <c r="AW721" s="13" t="s">
        <v>35</v>
      </c>
      <c r="AX721" s="13" t="s">
        <v>74</v>
      </c>
      <c r="AY721" s="222" t="s">
        <v>159</v>
      </c>
    </row>
    <row r="722" spans="2:65" s="14" customFormat="1" ht="11.25">
      <c r="B722" s="223"/>
      <c r="C722" s="224"/>
      <c r="D722" s="199" t="s">
        <v>184</v>
      </c>
      <c r="E722" s="225" t="s">
        <v>20</v>
      </c>
      <c r="F722" s="226" t="s">
        <v>223</v>
      </c>
      <c r="G722" s="224"/>
      <c r="H722" s="227">
        <v>462.56599999999997</v>
      </c>
      <c r="I722" s="228"/>
      <c r="J722" s="224"/>
      <c r="K722" s="224"/>
      <c r="L722" s="229"/>
      <c r="M722" s="230"/>
      <c r="N722" s="231"/>
      <c r="O722" s="231"/>
      <c r="P722" s="231"/>
      <c r="Q722" s="231"/>
      <c r="R722" s="231"/>
      <c r="S722" s="231"/>
      <c r="T722" s="232"/>
      <c r="AT722" s="233" t="s">
        <v>184</v>
      </c>
      <c r="AU722" s="233" t="s">
        <v>84</v>
      </c>
      <c r="AV722" s="14" t="s">
        <v>164</v>
      </c>
      <c r="AW722" s="14" t="s">
        <v>35</v>
      </c>
      <c r="AX722" s="14" t="s">
        <v>22</v>
      </c>
      <c r="AY722" s="233" t="s">
        <v>159</v>
      </c>
    </row>
    <row r="723" spans="2:65" s="1" customFormat="1" ht="16.5" customHeight="1">
      <c r="B723" s="35"/>
      <c r="C723" s="186" t="s">
        <v>773</v>
      </c>
      <c r="D723" s="186" t="s">
        <v>162</v>
      </c>
      <c r="E723" s="187" t="s">
        <v>774</v>
      </c>
      <c r="F723" s="188" t="s">
        <v>761</v>
      </c>
      <c r="G723" s="189" t="s">
        <v>182</v>
      </c>
      <c r="H723" s="190">
        <v>216.83500000000001</v>
      </c>
      <c r="I723" s="191"/>
      <c r="J723" s="192">
        <f>ROUND(I723*H723,2)</f>
        <v>0</v>
      </c>
      <c r="K723" s="188" t="s">
        <v>20</v>
      </c>
      <c r="L723" s="39"/>
      <c r="M723" s="193" t="s">
        <v>20</v>
      </c>
      <c r="N723" s="194" t="s">
        <v>45</v>
      </c>
      <c r="O723" s="64"/>
      <c r="P723" s="195">
        <f>O723*H723</f>
        <v>0</v>
      </c>
      <c r="Q723" s="195">
        <v>0</v>
      </c>
      <c r="R723" s="195">
        <f>Q723*H723</f>
        <v>0</v>
      </c>
      <c r="S723" s="195">
        <v>0</v>
      </c>
      <c r="T723" s="196">
        <f>S723*H723</f>
        <v>0</v>
      </c>
      <c r="AR723" s="197" t="s">
        <v>164</v>
      </c>
      <c r="AT723" s="197" t="s">
        <v>162</v>
      </c>
      <c r="AU723" s="197" t="s">
        <v>84</v>
      </c>
      <c r="AY723" s="18" t="s">
        <v>159</v>
      </c>
      <c r="BE723" s="198">
        <f>IF(N723="základní",J723,0)</f>
        <v>0</v>
      </c>
      <c r="BF723" s="198">
        <f>IF(N723="snížená",J723,0)</f>
        <v>0</v>
      </c>
      <c r="BG723" s="198">
        <f>IF(N723="zákl. přenesená",J723,0)</f>
        <v>0</v>
      </c>
      <c r="BH723" s="198">
        <f>IF(N723="sníž. přenesená",J723,0)</f>
        <v>0</v>
      </c>
      <c r="BI723" s="198">
        <f>IF(N723="nulová",J723,0)</f>
        <v>0</v>
      </c>
      <c r="BJ723" s="18" t="s">
        <v>22</v>
      </c>
      <c r="BK723" s="198">
        <f>ROUND(I723*H723,2)</f>
        <v>0</v>
      </c>
      <c r="BL723" s="18" t="s">
        <v>164</v>
      </c>
      <c r="BM723" s="197" t="s">
        <v>775</v>
      </c>
    </row>
    <row r="724" spans="2:65" s="12" customFormat="1" ht="11.25">
      <c r="B724" s="202"/>
      <c r="C724" s="203"/>
      <c r="D724" s="199" t="s">
        <v>184</v>
      </c>
      <c r="E724" s="204" t="s">
        <v>20</v>
      </c>
      <c r="F724" s="205" t="s">
        <v>378</v>
      </c>
      <c r="G724" s="203"/>
      <c r="H724" s="204" t="s">
        <v>20</v>
      </c>
      <c r="I724" s="206"/>
      <c r="J724" s="203"/>
      <c r="K724" s="203"/>
      <c r="L724" s="207"/>
      <c r="M724" s="208"/>
      <c r="N724" s="209"/>
      <c r="O724" s="209"/>
      <c r="P724" s="209"/>
      <c r="Q724" s="209"/>
      <c r="R724" s="209"/>
      <c r="S724" s="209"/>
      <c r="T724" s="210"/>
      <c r="AT724" s="211" t="s">
        <v>184</v>
      </c>
      <c r="AU724" s="211" t="s">
        <v>84</v>
      </c>
      <c r="AV724" s="12" t="s">
        <v>22</v>
      </c>
      <c r="AW724" s="12" t="s">
        <v>35</v>
      </c>
      <c r="AX724" s="12" t="s">
        <v>74</v>
      </c>
      <c r="AY724" s="211" t="s">
        <v>159</v>
      </c>
    </row>
    <row r="725" spans="2:65" s="13" customFormat="1" ht="11.25">
      <c r="B725" s="212"/>
      <c r="C725" s="213"/>
      <c r="D725" s="199" t="s">
        <v>184</v>
      </c>
      <c r="E725" s="214" t="s">
        <v>20</v>
      </c>
      <c r="F725" s="215" t="s">
        <v>776</v>
      </c>
      <c r="G725" s="213"/>
      <c r="H725" s="216">
        <v>204.75</v>
      </c>
      <c r="I725" s="217"/>
      <c r="J725" s="213"/>
      <c r="K725" s="213"/>
      <c r="L725" s="218"/>
      <c r="M725" s="219"/>
      <c r="N725" s="220"/>
      <c r="O725" s="220"/>
      <c r="P725" s="220"/>
      <c r="Q725" s="220"/>
      <c r="R725" s="220"/>
      <c r="S725" s="220"/>
      <c r="T725" s="221"/>
      <c r="AT725" s="222" t="s">
        <v>184</v>
      </c>
      <c r="AU725" s="222" t="s">
        <v>84</v>
      </c>
      <c r="AV725" s="13" t="s">
        <v>84</v>
      </c>
      <c r="AW725" s="13" t="s">
        <v>35</v>
      </c>
      <c r="AX725" s="13" t="s">
        <v>74</v>
      </c>
      <c r="AY725" s="222" t="s">
        <v>159</v>
      </c>
    </row>
    <row r="726" spans="2:65" s="13" customFormat="1" ht="11.25">
      <c r="B726" s="212"/>
      <c r="C726" s="213"/>
      <c r="D726" s="199" t="s">
        <v>184</v>
      </c>
      <c r="E726" s="214" t="s">
        <v>20</v>
      </c>
      <c r="F726" s="215" t="s">
        <v>777</v>
      </c>
      <c r="G726" s="213"/>
      <c r="H726" s="216">
        <v>25</v>
      </c>
      <c r="I726" s="217"/>
      <c r="J726" s="213"/>
      <c r="K726" s="213"/>
      <c r="L726" s="218"/>
      <c r="M726" s="219"/>
      <c r="N726" s="220"/>
      <c r="O726" s="220"/>
      <c r="P726" s="220"/>
      <c r="Q726" s="220"/>
      <c r="R726" s="220"/>
      <c r="S726" s="220"/>
      <c r="T726" s="221"/>
      <c r="AT726" s="222" t="s">
        <v>184</v>
      </c>
      <c r="AU726" s="222" t="s">
        <v>84</v>
      </c>
      <c r="AV726" s="13" t="s">
        <v>84</v>
      </c>
      <c r="AW726" s="13" t="s">
        <v>35</v>
      </c>
      <c r="AX726" s="13" t="s">
        <v>74</v>
      </c>
      <c r="AY726" s="222" t="s">
        <v>159</v>
      </c>
    </row>
    <row r="727" spans="2:65" s="13" customFormat="1" ht="11.25">
      <c r="B727" s="212"/>
      <c r="C727" s="213"/>
      <c r="D727" s="199" t="s">
        <v>184</v>
      </c>
      <c r="E727" s="214" t="s">
        <v>20</v>
      </c>
      <c r="F727" s="215" t="s">
        <v>778</v>
      </c>
      <c r="G727" s="213"/>
      <c r="H727" s="216">
        <v>-12.914999999999999</v>
      </c>
      <c r="I727" s="217"/>
      <c r="J727" s="213"/>
      <c r="K727" s="213"/>
      <c r="L727" s="218"/>
      <c r="M727" s="219"/>
      <c r="N727" s="220"/>
      <c r="O727" s="220"/>
      <c r="P727" s="220"/>
      <c r="Q727" s="220"/>
      <c r="R727" s="220"/>
      <c r="S727" s="220"/>
      <c r="T727" s="221"/>
      <c r="AT727" s="222" t="s">
        <v>184</v>
      </c>
      <c r="AU727" s="222" t="s">
        <v>84</v>
      </c>
      <c r="AV727" s="13" t="s">
        <v>84</v>
      </c>
      <c r="AW727" s="13" t="s">
        <v>35</v>
      </c>
      <c r="AX727" s="13" t="s">
        <v>74</v>
      </c>
      <c r="AY727" s="222" t="s">
        <v>159</v>
      </c>
    </row>
    <row r="728" spans="2:65" s="14" customFormat="1" ht="11.25">
      <c r="B728" s="223"/>
      <c r="C728" s="224"/>
      <c r="D728" s="199" t="s">
        <v>184</v>
      </c>
      <c r="E728" s="225" t="s">
        <v>20</v>
      </c>
      <c r="F728" s="226" t="s">
        <v>223</v>
      </c>
      <c r="G728" s="224"/>
      <c r="H728" s="227">
        <v>216.83500000000001</v>
      </c>
      <c r="I728" s="228"/>
      <c r="J728" s="224"/>
      <c r="K728" s="224"/>
      <c r="L728" s="229"/>
      <c r="M728" s="230"/>
      <c r="N728" s="231"/>
      <c r="O728" s="231"/>
      <c r="P728" s="231"/>
      <c r="Q728" s="231"/>
      <c r="R728" s="231"/>
      <c r="S728" s="231"/>
      <c r="T728" s="232"/>
      <c r="AT728" s="233" t="s">
        <v>184</v>
      </c>
      <c r="AU728" s="233" t="s">
        <v>84</v>
      </c>
      <c r="AV728" s="14" t="s">
        <v>164</v>
      </c>
      <c r="AW728" s="14" t="s">
        <v>35</v>
      </c>
      <c r="AX728" s="14" t="s">
        <v>22</v>
      </c>
      <c r="AY728" s="233" t="s">
        <v>159</v>
      </c>
    </row>
    <row r="729" spans="2:65" s="1" customFormat="1" ht="16.5" customHeight="1">
      <c r="B729" s="35"/>
      <c r="C729" s="186" t="s">
        <v>779</v>
      </c>
      <c r="D729" s="186" t="s">
        <v>162</v>
      </c>
      <c r="E729" s="187" t="s">
        <v>780</v>
      </c>
      <c r="F729" s="188" t="s">
        <v>761</v>
      </c>
      <c r="G729" s="189" t="s">
        <v>182</v>
      </c>
      <c r="H729" s="190">
        <v>165.98699999999999</v>
      </c>
      <c r="I729" s="191"/>
      <c r="J729" s="192">
        <f>ROUND(I729*H729,2)</f>
        <v>0</v>
      </c>
      <c r="K729" s="188" t="s">
        <v>20</v>
      </c>
      <c r="L729" s="39"/>
      <c r="M729" s="193" t="s">
        <v>20</v>
      </c>
      <c r="N729" s="194" t="s">
        <v>45</v>
      </c>
      <c r="O729" s="64"/>
      <c r="P729" s="195">
        <f>O729*H729</f>
        <v>0</v>
      </c>
      <c r="Q729" s="195">
        <v>0</v>
      </c>
      <c r="R729" s="195">
        <f>Q729*H729</f>
        <v>0</v>
      </c>
      <c r="S729" s="195">
        <v>0</v>
      </c>
      <c r="T729" s="196">
        <f>S729*H729</f>
        <v>0</v>
      </c>
      <c r="AR729" s="197" t="s">
        <v>164</v>
      </c>
      <c r="AT729" s="197" t="s">
        <v>162</v>
      </c>
      <c r="AU729" s="197" t="s">
        <v>84</v>
      </c>
      <c r="AY729" s="18" t="s">
        <v>159</v>
      </c>
      <c r="BE729" s="198">
        <f>IF(N729="základní",J729,0)</f>
        <v>0</v>
      </c>
      <c r="BF729" s="198">
        <f>IF(N729="snížená",J729,0)</f>
        <v>0</v>
      </c>
      <c r="BG729" s="198">
        <f>IF(N729="zákl. přenesená",J729,0)</f>
        <v>0</v>
      </c>
      <c r="BH729" s="198">
        <f>IF(N729="sníž. přenesená",J729,0)</f>
        <v>0</v>
      </c>
      <c r="BI729" s="198">
        <f>IF(N729="nulová",J729,0)</f>
        <v>0</v>
      </c>
      <c r="BJ729" s="18" t="s">
        <v>22</v>
      </c>
      <c r="BK729" s="198">
        <f>ROUND(I729*H729,2)</f>
        <v>0</v>
      </c>
      <c r="BL729" s="18" t="s">
        <v>164</v>
      </c>
      <c r="BM729" s="197" t="s">
        <v>781</v>
      </c>
    </row>
    <row r="730" spans="2:65" s="12" customFormat="1" ht="11.25">
      <c r="B730" s="202"/>
      <c r="C730" s="203"/>
      <c r="D730" s="199" t="s">
        <v>184</v>
      </c>
      <c r="E730" s="204" t="s">
        <v>20</v>
      </c>
      <c r="F730" s="205" t="s">
        <v>392</v>
      </c>
      <c r="G730" s="203"/>
      <c r="H730" s="204" t="s">
        <v>20</v>
      </c>
      <c r="I730" s="206"/>
      <c r="J730" s="203"/>
      <c r="K730" s="203"/>
      <c r="L730" s="207"/>
      <c r="M730" s="208"/>
      <c r="N730" s="209"/>
      <c r="O730" s="209"/>
      <c r="P730" s="209"/>
      <c r="Q730" s="209"/>
      <c r="R730" s="209"/>
      <c r="S730" s="209"/>
      <c r="T730" s="210"/>
      <c r="AT730" s="211" t="s">
        <v>184</v>
      </c>
      <c r="AU730" s="211" t="s">
        <v>84</v>
      </c>
      <c r="AV730" s="12" t="s">
        <v>22</v>
      </c>
      <c r="AW730" s="12" t="s">
        <v>35</v>
      </c>
      <c r="AX730" s="12" t="s">
        <v>74</v>
      </c>
      <c r="AY730" s="211" t="s">
        <v>159</v>
      </c>
    </row>
    <row r="731" spans="2:65" s="13" customFormat="1" ht="11.25">
      <c r="B731" s="212"/>
      <c r="C731" s="213"/>
      <c r="D731" s="199" t="s">
        <v>184</v>
      </c>
      <c r="E731" s="214" t="s">
        <v>20</v>
      </c>
      <c r="F731" s="215" t="s">
        <v>782</v>
      </c>
      <c r="G731" s="213"/>
      <c r="H731" s="216">
        <v>172.9</v>
      </c>
      <c r="I731" s="217"/>
      <c r="J731" s="213"/>
      <c r="K731" s="213"/>
      <c r="L731" s="218"/>
      <c r="M731" s="219"/>
      <c r="N731" s="220"/>
      <c r="O731" s="220"/>
      <c r="P731" s="220"/>
      <c r="Q731" s="220"/>
      <c r="R731" s="220"/>
      <c r="S731" s="220"/>
      <c r="T731" s="221"/>
      <c r="AT731" s="222" t="s">
        <v>184</v>
      </c>
      <c r="AU731" s="222" t="s">
        <v>84</v>
      </c>
      <c r="AV731" s="13" t="s">
        <v>84</v>
      </c>
      <c r="AW731" s="13" t="s">
        <v>35</v>
      </c>
      <c r="AX731" s="13" t="s">
        <v>74</v>
      </c>
      <c r="AY731" s="222" t="s">
        <v>159</v>
      </c>
    </row>
    <row r="732" spans="2:65" s="13" customFormat="1" ht="11.25">
      <c r="B732" s="212"/>
      <c r="C732" s="213"/>
      <c r="D732" s="199" t="s">
        <v>184</v>
      </c>
      <c r="E732" s="214" t="s">
        <v>20</v>
      </c>
      <c r="F732" s="215" t="s">
        <v>297</v>
      </c>
      <c r="G732" s="213"/>
      <c r="H732" s="216">
        <v>20</v>
      </c>
      <c r="I732" s="217"/>
      <c r="J732" s="213"/>
      <c r="K732" s="213"/>
      <c r="L732" s="218"/>
      <c r="M732" s="219"/>
      <c r="N732" s="220"/>
      <c r="O732" s="220"/>
      <c r="P732" s="220"/>
      <c r="Q732" s="220"/>
      <c r="R732" s="220"/>
      <c r="S732" s="220"/>
      <c r="T732" s="221"/>
      <c r="AT732" s="222" t="s">
        <v>184</v>
      </c>
      <c r="AU732" s="222" t="s">
        <v>84</v>
      </c>
      <c r="AV732" s="13" t="s">
        <v>84</v>
      </c>
      <c r="AW732" s="13" t="s">
        <v>35</v>
      </c>
      <c r="AX732" s="13" t="s">
        <v>74</v>
      </c>
      <c r="AY732" s="222" t="s">
        <v>159</v>
      </c>
    </row>
    <row r="733" spans="2:65" s="13" customFormat="1" ht="11.25">
      <c r="B733" s="212"/>
      <c r="C733" s="213"/>
      <c r="D733" s="199" t="s">
        <v>184</v>
      </c>
      <c r="E733" s="214" t="s">
        <v>20</v>
      </c>
      <c r="F733" s="215" t="s">
        <v>783</v>
      </c>
      <c r="G733" s="213"/>
      <c r="H733" s="216">
        <v>-26.123000000000001</v>
      </c>
      <c r="I733" s="217"/>
      <c r="J733" s="213"/>
      <c r="K733" s="213"/>
      <c r="L733" s="218"/>
      <c r="M733" s="219"/>
      <c r="N733" s="220"/>
      <c r="O733" s="220"/>
      <c r="P733" s="220"/>
      <c r="Q733" s="220"/>
      <c r="R733" s="220"/>
      <c r="S733" s="220"/>
      <c r="T733" s="221"/>
      <c r="AT733" s="222" t="s">
        <v>184</v>
      </c>
      <c r="AU733" s="222" t="s">
        <v>84</v>
      </c>
      <c r="AV733" s="13" t="s">
        <v>84</v>
      </c>
      <c r="AW733" s="13" t="s">
        <v>35</v>
      </c>
      <c r="AX733" s="13" t="s">
        <v>74</v>
      </c>
      <c r="AY733" s="222" t="s">
        <v>159</v>
      </c>
    </row>
    <row r="734" spans="2:65" s="13" customFormat="1" ht="11.25">
      <c r="B734" s="212"/>
      <c r="C734" s="213"/>
      <c r="D734" s="199" t="s">
        <v>184</v>
      </c>
      <c r="E734" s="214" t="s">
        <v>20</v>
      </c>
      <c r="F734" s="215" t="s">
        <v>396</v>
      </c>
      <c r="G734" s="213"/>
      <c r="H734" s="216">
        <v>-0.79</v>
      </c>
      <c r="I734" s="217"/>
      <c r="J734" s="213"/>
      <c r="K734" s="213"/>
      <c r="L734" s="218"/>
      <c r="M734" s="219"/>
      <c r="N734" s="220"/>
      <c r="O734" s="220"/>
      <c r="P734" s="220"/>
      <c r="Q734" s="220"/>
      <c r="R734" s="220"/>
      <c r="S734" s="220"/>
      <c r="T734" s="221"/>
      <c r="AT734" s="222" t="s">
        <v>184</v>
      </c>
      <c r="AU734" s="222" t="s">
        <v>84</v>
      </c>
      <c r="AV734" s="13" t="s">
        <v>84</v>
      </c>
      <c r="AW734" s="13" t="s">
        <v>35</v>
      </c>
      <c r="AX734" s="13" t="s">
        <v>74</v>
      </c>
      <c r="AY734" s="222" t="s">
        <v>159</v>
      </c>
    </row>
    <row r="735" spans="2:65" s="14" customFormat="1" ht="11.25">
      <c r="B735" s="223"/>
      <c r="C735" s="224"/>
      <c r="D735" s="199" t="s">
        <v>184</v>
      </c>
      <c r="E735" s="225" t="s">
        <v>20</v>
      </c>
      <c r="F735" s="226" t="s">
        <v>223</v>
      </c>
      <c r="G735" s="224"/>
      <c r="H735" s="227">
        <v>165.98699999999999</v>
      </c>
      <c r="I735" s="228"/>
      <c r="J735" s="224"/>
      <c r="K735" s="224"/>
      <c r="L735" s="229"/>
      <c r="M735" s="230"/>
      <c r="N735" s="231"/>
      <c r="O735" s="231"/>
      <c r="P735" s="231"/>
      <c r="Q735" s="231"/>
      <c r="R735" s="231"/>
      <c r="S735" s="231"/>
      <c r="T735" s="232"/>
      <c r="AT735" s="233" t="s">
        <v>184</v>
      </c>
      <c r="AU735" s="233" t="s">
        <v>84</v>
      </c>
      <c r="AV735" s="14" t="s">
        <v>164</v>
      </c>
      <c r="AW735" s="14" t="s">
        <v>35</v>
      </c>
      <c r="AX735" s="14" t="s">
        <v>22</v>
      </c>
      <c r="AY735" s="233" t="s">
        <v>159</v>
      </c>
    </row>
    <row r="736" spans="2:65" s="1" customFormat="1" ht="16.5" customHeight="1">
      <c r="B736" s="35"/>
      <c r="C736" s="186" t="s">
        <v>784</v>
      </c>
      <c r="D736" s="186" t="s">
        <v>162</v>
      </c>
      <c r="E736" s="187" t="s">
        <v>785</v>
      </c>
      <c r="F736" s="188" t="s">
        <v>786</v>
      </c>
      <c r="G736" s="189" t="s">
        <v>787</v>
      </c>
      <c r="H736" s="190">
        <v>1</v>
      </c>
      <c r="I736" s="191"/>
      <c r="J736" s="192">
        <f>ROUND(I736*H736,2)</f>
        <v>0</v>
      </c>
      <c r="K736" s="188" t="s">
        <v>20</v>
      </c>
      <c r="L736" s="39"/>
      <c r="M736" s="193" t="s">
        <v>20</v>
      </c>
      <c r="N736" s="194" t="s">
        <v>45</v>
      </c>
      <c r="O736" s="64"/>
      <c r="P736" s="195">
        <f>O736*H736</f>
        <v>0</v>
      </c>
      <c r="Q736" s="195">
        <v>0</v>
      </c>
      <c r="R736" s="195">
        <f>Q736*H736</f>
        <v>0</v>
      </c>
      <c r="S736" s="195">
        <v>0</v>
      </c>
      <c r="T736" s="196">
        <f>S736*H736</f>
        <v>0</v>
      </c>
      <c r="AR736" s="197" t="s">
        <v>164</v>
      </c>
      <c r="AT736" s="197" t="s">
        <v>162</v>
      </c>
      <c r="AU736" s="197" t="s">
        <v>84</v>
      </c>
      <c r="AY736" s="18" t="s">
        <v>159</v>
      </c>
      <c r="BE736" s="198">
        <f>IF(N736="základní",J736,0)</f>
        <v>0</v>
      </c>
      <c r="BF736" s="198">
        <f>IF(N736="snížená",J736,0)</f>
        <v>0</v>
      </c>
      <c r="BG736" s="198">
        <f>IF(N736="zákl. přenesená",J736,0)</f>
        <v>0</v>
      </c>
      <c r="BH736" s="198">
        <f>IF(N736="sníž. přenesená",J736,0)</f>
        <v>0</v>
      </c>
      <c r="BI736" s="198">
        <f>IF(N736="nulová",J736,0)</f>
        <v>0</v>
      </c>
      <c r="BJ736" s="18" t="s">
        <v>22</v>
      </c>
      <c r="BK736" s="198">
        <f>ROUND(I736*H736,2)</f>
        <v>0</v>
      </c>
      <c r="BL736" s="18" t="s">
        <v>164</v>
      </c>
      <c r="BM736" s="197" t="s">
        <v>788</v>
      </c>
    </row>
    <row r="737" spans="2:65" s="12" customFormat="1" ht="11.25">
      <c r="B737" s="202"/>
      <c r="C737" s="203"/>
      <c r="D737" s="199" t="s">
        <v>184</v>
      </c>
      <c r="E737" s="204" t="s">
        <v>20</v>
      </c>
      <c r="F737" s="205" t="s">
        <v>789</v>
      </c>
      <c r="G737" s="203"/>
      <c r="H737" s="204" t="s">
        <v>20</v>
      </c>
      <c r="I737" s="206"/>
      <c r="J737" s="203"/>
      <c r="K737" s="203"/>
      <c r="L737" s="207"/>
      <c r="M737" s="208"/>
      <c r="N737" s="209"/>
      <c r="O737" s="209"/>
      <c r="P737" s="209"/>
      <c r="Q737" s="209"/>
      <c r="R737" s="209"/>
      <c r="S737" s="209"/>
      <c r="T737" s="210"/>
      <c r="AT737" s="211" t="s">
        <v>184</v>
      </c>
      <c r="AU737" s="211" t="s">
        <v>84</v>
      </c>
      <c r="AV737" s="12" t="s">
        <v>22</v>
      </c>
      <c r="AW737" s="12" t="s">
        <v>35</v>
      </c>
      <c r="AX737" s="12" t="s">
        <v>74</v>
      </c>
      <c r="AY737" s="211" t="s">
        <v>159</v>
      </c>
    </row>
    <row r="738" spans="2:65" s="12" customFormat="1" ht="11.25">
      <c r="B738" s="202"/>
      <c r="C738" s="203"/>
      <c r="D738" s="199" t="s">
        <v>184</v>
      </c>
      <c r="E738" s="204" t="s">
        <v>20</v>
      </c>
      <c r="F738" s="205" t="s">
        <v>790</v>
      </c>
      <c r="G738" s="203"/>
      <c r="H738" s="204" t="s">
        <v>20</v>
      </c>
      <c r="I738" s="206"/>
      <c r="J738" s="203"/>
      <c r="K738" s="203"/>
      <c r="L738" s="207"/>
      <c r="M738" s="208"/>
      <c r="N738" s="209"/>
      <c r="O738" s="209"/>
      <c r="P738" s="209"/>
      <c r="Q738" s="209"/>
      <c r="R738" s="209"/>
      <c r="S738" s="209"/>
      <c r="T738" s="210"/>
      <c r="AT738" s="211" t="s">
        <v>184</v>
      </c>
      <c r="AU738" s="211" t="s">
        <v>84</v>
      </c>
      <c r="AV738" s="12" t="s">
        <v>22</v>
      </c>
      <c r="AW738" s="12" t="s">
        <v>35</v>
      </c>
      <c r="AX738" s="12" t="s">
        <v>74</v>
      </c>
      <c r="AY738" s="211" t="s">
        <v>159</v>
      </c>
    </row>
    <row r="739" spans="2:65" s="12" customFormat="1" ht="11.25">
      <c r="B739" s="202"/>
      <c r="C739" s="203"/>
      <c r="D739" s="199" t="s">
        <v>184</v>
      </c>
      <c r="E739" s="204" t="s">
        <v>20</v>
      </c>
      <c r="F739" s="205" t="s">
        <v>791</v>
      </c>
      <c r="G739" s="203"/>
      <c r="H739" s="204" t="s">
        <v>20</v>
      </c>
      <c r="I739" s="206"/>
      <c r="J739" s="203"/>
      <c r="K739" s="203"/>
      <c r="L739" s="207"/>
      <c r="M739" s="208"/>
      <c r="N739" s="209"/>
      <c r="O739" s="209"/>
      <c r="P739" s="209"/>
      <c r="Q739" s="209"/>
      <c r="R739" s="209"/>
      <c r="S739" s="209"/>
      <c r="T739" s="210"/>
      <c r="AT739" s="211" t="s">
        <v>184</v>
      </c>
      <c r="AU739" s="211" t="s">
        <v>84</v>
      </c>
      <c r="AV739" s="12" t="s">
        <v>22</v>
      </c>
      <c r="AW739" s="12" t="s">
        <v>35</v>
      </c>
      <c r="AX739" s="12" t="s">
        <v>74</v>
      </c>
      <c r="AY739" s="211" t="s">
        <v>159</v>
      </c>
    </row>
    <row r="740" spans="2:65" s="12" customFormat="1" ht="11.25">
      <c r="B740" s="202"/>
      <c r="C740" s="203"/>
      <c r="D740" s="199" t="s">
        <v>184</v>
      </c>
      <c r="E740" s="204" t="s">
        <v>20</v>
      </c>
      <c r="F740" s="205" t="s">
        <v>792</v>
      </c>
      <c r="G740" s="203"/>
      <c r="H740" s="204" t="s">
        <v>20</v>
      </c>
      <c r="I740" s="206"/>
      <c r="J740" s="203"/>
      <c r="K740" s="203"/>
      <c r="L740" s="207"/>
      <c r="M740" s="208"/>
      <c r="N740" s="209"/>
      <c r="O740" s="209"/>
      <c r="P740" s="209"/>
      <c r="Q740" s="209"/>
      <c r="R740" s="209"/>
      <c r="S740" s="209"/>
      <c r="T740" s="210"/>
      <c r="AT740" s="211" t="s">
        <v>184</v>
      </c>
      <c r="AU740" s="211" t="s">
        <v>84</v>
      </c>
      <c r="AV740" s="12" t="s">
        <v>22</v>
      </c>
      <c r="AW740" s="12" t="s">
        <v>35</v>
      </c>
      <c r="AX740" s="12" t="s">
        <v>74</v>
      </c>
      <c r="AY740" s="211" t="s">
        <v>159</v>
      </c>
    </row>
    <row r="741" spans="2:65" s="12" customFormat="1" ht="11.25">
      <c r="B741" s="202"/>
      <c r="C741" s="203"/>
      <c r="D741" s="199" t="s">
        <v>184</v>
      </c>
      <c r="E741" s="204" t="s">
        <v>20</v>
      </c>
      <c r="F741" s="205" t="s">
        <v>793</v>
      </c>
      <c r="G741" s="203"/>
      <c r="H741" s="204" t="s">
        <v>20</v>
      </c>
      <c r="I741" s="206"/>
      <c r="J741" s="203"/>
      <c r="K741" s="203"/>
      <c r="L741" s="207"/>
      <c r="M741" s="208"/>
      <c r="N741" s="209"/>
      <c r="O741" s="209"/>
      <c r="P741" s="209"/>
      <c r="Q741" s="209"/>
      <c r="R741" s="209"/>
      <c r="S741" s="209"/>
      <c r="T741" s="210"/>
      <c r="AT741" s="211" t="s">
        <v>184</v>
      </c>
      <c r="AU741" s="211" t="s">
        <v>84</v>
      </c>
      <c r="AV741" s="12" t="s">
        <v>22</v>
      </c>
      <c r="AW741" s="12" t="s">
        <v>35</v>
      </c>
      <c r="AX741" s="12" t="s">
        <v>74</v>
      </c>
      <c r="AY741" s="211" t="s">
        <v>159</v>
      </c>
    </row>
    <row r="742" spans="2:65" s="12" customFormat="1" ht="11.25">
      <c r="B742" s="202"/>
      <c r="C742" s="203"/>
      <c r="D742" s="199" t="s">
        <v>184</v>
      </c>
      <c r="E742" s="204" t="s">
        <v>20</v>
      </c>
      <c r="F742" s="205" t="s">
        <v>794</v>
      </c>
      <c r="G742" s="203"/>
      <c r="H742" s="204" t="s">
        <v>20</v>
      </c>
      <c r="I742" s="206"/>
      <c r="J742" s="203"/>
      <c r="K742" s="203"/>
      <c r="L742" s="207"/>
      <c r="M742" s="208"/>
      <c r="N742" s="209"/>
      <c r="O742" s="209"/>
      <c r="P742" s="209"/>
      <c r="Q742" s="209"/>
      <c r="R742" s="209"/>
      <c r="S742" s="209"/>
      <c r="T742" s="210"/>
      <c r="AT742" s="211" t="s">
        <v>184</v>
      </c>
      <c r="AU742" s="211" t="s">
        <v>84</v>
      </c>
      <c r="AV742" s="12" t="s">
        <v>22</v>
      </c>
      <c r="AW742" s="12" t="s">
        <v>35</v>
      </c>
      <c r="AX742" s="12" t="s">
        <v>74</v>
      </c>
      <c r="AY742" s="211" t="s">
        <v>159</v>
      </c>
    </row>
    <row r="743" spans="2:65" s="13" customFormat="1" ht="11.25">
      <c r="B743" s="212"/>
      <c r="C743" s="213"/>
      <c r="D743" s="199" t="s">
        <v>184</v>
      </c>
      <c r="E743" s="214" t="s">
        <v>20</v>
      </c>
      <c r="F743" s="215" t="s">
        <v>795</v>
      </c>
      <c r="G743" s="213"/>
      <c r="H743" s="216">
        <v>1</v>
      </c>
      <c r="I743" s="217"/>
      <c r="J743" s="213"/>
      <c r="K743" s="213"/>
      <c r="L743" s="218"/>
      <c r="M743" s="219"/>
      <c r="N743" s="220"/>
      <c r="O743" s="220"/>
      <c r="P743" s="220"/>
      <c r="Q743" s="220"/>
      <c r="R743" s="220"/>
      <c r="S743" s="220"/>
      <c r="T743" s="221"/>
      <c r="AT743" s="222" t="s">
        <v>184</v>
      </c>
      <c r="AU743" s="222" t="s">
        <v>84</v>
      </c>
      <c r="AV743" s="13" t="s">
        <v>84</v>
      </c>
      <c r="AW743" s="13" t="s">
        <v>35</v>
      </c>
      <c r="AX743" s="13" t="s">
        <v>22</v>
      </c>
      <c r="AY743" s="222" t="s">
        <v>159</v>
      </c>
    </row>
    <row r="744" spans="2:65" s="1" customFormat="1" ht="16.5" customHeight="1">
      <c r="B744" s="35"/>
      <c r="C744" s="186" t="s">
        <v>796</v>
      </c>
      <c r="D744" s="186" t="s">
        <v>162</v>
      </c>
      <c r="E744" s="187" t="s">
        <v>797</v>
      </c>
      <c r="F744" s="188" t="s">
        <v>798</v>
      </c>
      <c r="G744" s="189" t="s">
        <v>464</v>
      </c>
      <c r="H744" s="190">
        <v>970</v>
      </c>
      <c r="I744" s="191"/>
      <c r="J744" s="192">
        <f>ROUND(I744*H744,2)</f>
        <v>0</v>
      </c>
      <c r="K744" s="188" t="s">
        <v>20</v>
      </c>
      <c r="L744" s="39"/>
      <c r="M744" s="193" t="s">
        <v>20</v>
      </c>
      <c r="N744" s="194" t="s">
        <v>45</v>
      </c>
      <c r="O744" s="64"/>
      <c r="P744" s="195">
        <f>O744*H744</f>
        <v>0</v>
      </c>
      <c r="Q744" s="195">
        <v>0</v>
      </c>
      <c r="R744" s="195">
        <f>Q744*H744</f>
        <v>0</v>
      </c>
      <c r="S744" s="195">
        <v>0</v>
      </c>
      <c r="T744" s="196">
        <f>S744*H744</f>
        <v>0</v>
      </c>
      <c r="AR744" s="197" t="s">
        <v>164</v>
      </c>
      <c r="AT744" s="197" t="s">
        <v>162</v>
      </c>
      <c r="AU744" s="197" t="s">
        <v>84</v>
      </c>
      <c r="AY744" s="18" t="s">
        <v>159</v>
      </c>
      <c r="BE744" s="198">
        <f>IF(N744="základní",J744,0)</f>
        <v>0</v>
      </c>
      <c r="BF744" s="198">
        <f>IF(N744="snížená",J744,0)</f>
        <v>0</v>
      </c>
      <c r="BG744" s="198">
        <f>IF(N744="zákl. přenesená",J744,0)</f>
        <v>0</v>
      </c>
      <c r="BH744" s="198">
        <f>IF(N744="sníž. přenesená",J744,0)</f>
        <v>0</v>
      </c>
      <c r="BI744" s="198">
        <f>IF(N744="nulová",J744,0)</f>
        <v>0</v>
      </c>
      <c r="BJ744" s="18" t="s">
        <v>22</v>
      </c>
      <c r="BK744" s="198">
        <f>ROUND(I744*H744,2)</f>
        <v>0</v>
      </c>
      <c r="BL744" s="18" t="s">
        <v>164</v>
      </c>
      <c r="BM744" s="197" t="s">
        <v>799</v>
      </c>
    </row>
    <row r="745" spans="2:65" s="13" customFormat="1" ht="11.25">
      <c r="B745" s="212"/>
      <c r="C745" s="213"/>
      <c r="D745" s="199" t="s">
        <v>184</v>
      </c>
      <c r="E745" s="214" t="s">
        <v>20</v>
      </c>
      <c r="F745" s="215" t="s">
        <v>800</v>
      </c>
      <c r="G745" s="213"/>
      <c r="H745" s="216">
        <v>970</v>
      </c>
      <c r="I745" s="217"/>
      <c r="J745" s="213"/>
      <c r="K745" s="213"/>
      <c r="L745" s="218"/>
      <c r="M745" s="219"/>
      <c r="N745" s="220"/>
      <c r="O745" s="220"/>
      <c r="P745" s="220"/>
      <c r="Q745" s="220"/>
      <c r="R745" s="220"/>
      <c r="S745" s="220"/>
      <c r="T745" s="221"/>
      <c r="AT745" s="222" t="s">
        <v>184</v>
      </c>
      <c r="AU745" s="222" t="s">
        <v>84</v>
      </c>
      <c r="AV745" s="13" t="s">
        <v>84</v>
      </c>
      <c r="AW745" s="13" t="s">
        <v>35</v>
      </c>
      <c r="AX745" s="13" t="s">
        <v>22</v>
      </c>
      <c r="AY745" s="222" t="s">
        <v>159</v>
      </c>
    </row>
    <row r="746" spans="2:65" s="1" customFormat="1" ht="16.5" customHeight="1">
      <c r="B746" s="35"/>
      <c r="C746" s="186" t="s">
        <v>801</v>
      </c>
      <c r="D746" s="186" t="s">
        <v>162</v>
      </c>
      <c r="E746" s="187" t="s">
        <v>802</v>
      </c>
      <c r="F746" s="188" t="s">
        <v>803</v>
      </c>
      <c r="G746" s="189" t="s">
        <v>787</v>
      </c>
      <c r="H746" s="190">
        <v>4</v>
      </c>
      <c r="I746" s="191"/>
      <c r="J746" s="192">
        <f>ROUND(I746*H746,2)</f>
        <v>0</v>
      </c>
      <c r="K746" s="188" t="s">
        <v>20</v>
      </c>
      <c r="L746" s="39"/>
      <c r="M746" s="193" t="s">
        <v>20</v>
      </c>
      <c r="N746" s="194" t="s">
        <v>45</v>
      </c>
      <c r="O746" s="64"/>
      <c r="P746" s="195">
        <f>O746*H746</f>
        <v>0</v>
      </c>
      <c r="Q746" s="195">
        <v>0</v>
      </c>
      <c r="R746" s="195">
        <f>Q746*H746</f>
        <v>0</v>
      </c>
      <c r="S746" s="195">
        <v>0</v>
      </c>
      <c r="T746" s="196">
        <f>S746*H746</f>
        <v>0</v>
      </c>
      <c r="AR746" s="197" t="s">
        <v>164</v>
      </c>
      <c r="AT746" s="197" t="s">
        <v>162</v>
      </c>
      <c r="AU746" s="197" t="s">
        <v>84</v>
      </c>
      <c r="AY746" s="18" t="s">
        <v>159</v>
      </c>
      <c r="BE746" s="198">
        <f>IF(N746="základní",J746,0)</f>
        <v>0</v>
      </c>
      <c r="BF746" s="198">
        <f>IF(N746="snížená",J746,0)</f>
        <v>0</v>
      </c>
      <c r="BG746" s="198">
        <f>IF(N746="zákl. přenesená",J746,0)</f>
        <v>0</v>
      </c>
      <c r="BH746" s="198">
        <f>IF(N746="sníž. přenesená",J746,0)</f>
        <v>0</v>
      </c>
      <c r="BI746" s="198">
        <f>IF(N746="nulová",J746,0)</f>
        <v>0</v>
      </c>
      <c r="BJ746" s="18" t="s">
        <v>22</v>
      </c>
      <c r="BK746" s="198">
        <f>ROUND(I746*H746,2)</f>
        <v>0</v>
      </c>
      <c r="BL746" s="18" t="s">
        <v>164</v>
      </c>
      <c r="BM746" s="197" t="s">
        <v>804</v>
      </c>
    </row>
    <row r="747" spans="2:65" s="13" customFormat="1" ht="11.25">
      <c r="B747" s="212"/>
      <c r="C747" s="213"/>
      <c r="D747" s="199" t="s">
        <v>184</v>
      </c>
      <c r="E747" s="214" t="s">
        <v>20</v>
      </c>
      <c r="F747" s="215" t="s">
        <v>805</v>
      </c>
      <c r="G747" s="213"/>
      <c r="H747" s="216">
        <v>4</v>
      </c>
      <c r="I747" s="217"/>
      <c r="J747" s="213"/>
      <c r="K747" s="213"/>
      <c r="L747" s="218"/>
      <c r="M747" s="219"/>
      <c r="N747" s="220"/>
      <c r="O747" s="220"/>
      <c r="P747" s="220"/>
      <c r="Q747" s="220"/>
      <c r="R747" s="220"/>
      <c r="S747" s="220"/>
      <c r="T747" s="221"/>
      <c r="AT747" s="222" t="s">
        <v>184</v>
      </c>
      <c r="AU747" s="222" t="s">
        <v>84</v>
      </c>
      <c r="AV747" s="13" t="s">
        <v>84</v>
      </c>
      <c r="AW747" s="13" t="s">
        <v>35</v>
      </c>
      <c r="AX747" s="13" t="s">
        <v>22</v>
      </c>
      <c r="AY747" s="222" t="s">
        <v>159</v>
      </c>
    </row>
    <row r="748" spans="2:65" s="1" customFormat="1" ht="16.5" customHeight="1">
      <c r="B748" s="35"/>
      <c r="C748" s="186" t="s">
        <v>806</v>
      </c>
      <c r="D748" s="186" t="s">
        <v>162</v>
      </c>
      <c r="E748" s="187" t="s">
        <v>807</v>
      </c>
      <c r="F748" s="188" t="s">
        <v>808</v>
      </c>
      <c r="G748" s="189" t="s">
        <v>787</v>
      </c>
      <c r="H748" s="190">
        <v>5</v>
      </c>
      <c r="I748" s="191"/>
      <c r="J748" s="192">
        <f>ROUND(I748*H748,2)</f>
        <v>0</v>
      </c>
      <c r="K748" s="188" t="s">
        <v>20</v>
      </c>
      <c r="L748" s="39"/>
      <c r="M748" s="193" t="s">
        <v>20</v>
      </c>
      <c r="N748" s="194" t="s">
        <v>45</v>
      </c>
      <c r="O748" s="64"/>
      <c r="P748" s="195">
        <f>O748*H748</f>
        <v>0</v>
      </c>
      <c r="Q748" s="195">
        <v>0</v>
      </c>
      <c r="R748" s="195">
        <f>Q748*H748</f>
        <v>0</v>
      </c>
      <c r="S748" s="195">
        <v>0</v>
      </c>
      <c r="T748" s="196">
        <f>S748*H748</f>
        <v>0</v>
      </c>
      <c r="AR748" s="197" t="s">
        <v>809</v>
      </c>
      <c r="AT748" s="197" t="s">
        <v>162</v>
      </c>
      <c r="AU748" s="197" t="s">
        <v>84</v>
      </c>
      <c r="AY748" s="18" t="s">
        <v>159</v>
      </c>
      <c r="BE748" s="198">
        <f>IF(N748="základní",J748,0)</f>
        <v>0</v>
      </c>
      <c r="BF748" s="198">
        <f>IF(N748="snížená",J748,0)</f>
        <v>0</v>
      </c>
      <c r="BG748" s="198">
        <f>IF(N748="zákl. přenesená",J748,0)</f>
        <v>0</v>
      </c>
      <c r="BH748" s="198">
        <f>IF(N748="sníž. přenesená",J748,0)</f>
        <v>0</v>
      </c>
      <c r="BI748" s="198">
        <f>IF(N748="nulová",J748,0)</f>
        <v>0</v>
      </c>
      <c r="BJ748" s="18" t="s">
        <v>22</v>
      </c>
      <c r="BK748" s="198">
        <f>ROUND(I748*H748,2)</f>
        <v>0</v>
      </c>
      <c r="BL748" s="18" t="s">
        <v>809</v>
      </c>
      <c r="BM748" s="197" t="s">
        <v>810</v>
      </c>
    </row>
    <row r="749" spans="2:65" s="13" customFormat="1" ht="11.25">
      <c r="B749" s="212"/>
      <c r="C749" s="213"/>
      <c r="D749" s="199" t="s">
        <v>184</v>
      </c>
      <c r="E749" s="214" t="s">
        <v>20</v>
      </c>
      <c r="F749" s="215" t="s">
        <v>811</v>
      </c>
      <c r="G749" s="213"/>
      <c r="H749" s="216">
        <v>5</v>
      </c>
      <c r="I749" s="217"/>
      <c r="J749" s="213"/>
      <c r="K749" s="213"/>
      <c r="L749" s="218"/>
      <c r="M749" s="219"/>
      <c r="N749" s="220"/>
      <c r="O749" s="220"/>
      <c r="P749" s="220"/>
      <c r="Q749" s="220"/>
      <c r="R749" s="220"/>
      <c r="S749" s="220"/>
      <c r="T749" s="221"/>
      <c r="AT749" s="222" t="s">
        <v>184</v>
      </c>
      <c r="AU749" s="222" t="s">
        <v>84</v>
      </c>
      <c r="AV749" s="13" t="s">
        <v>84</v>
      </c>
      <c r="AW749" s="13" t="s">
        <v>35</v>
      </c>
      <c r="AX749" s="13" t="s">
        <v>22</v>
      </c>
      <c r="AY749" s="222" t="s">
        <v>159</v>
      </c>
    </row>
    <row r="750" spans="2:65" s="1" customFormat="1" ht="16.5" customHeight="1">
      <c r="B750" s="35"/>
      <c r="C750" s="186" t="s">
        <v>812</v>
      </c>
      <c r="D750" s="186" t="s">
        <v>162</v>
      </c>
      <c r="E750" s="187" t="s">
        <v>813</v>
      </c>
      <c r="F750" s="188" t="s">
        <v>814</v>
      </c>
      <c r="G750" s="189" t="s">
        <v>787</v>
      </c>
      <c r="H750" s="190">
        <v>14</v>
      </c>
      <c r="I750" s="191"/>
      <c r="J750" s="192">
        <f>ROUND(I750*H750,2)</f>
        <v>0</v>
      </c>
      <c r="K750" s="188" t="s">
        <v>20</v>
      </c>
      <c r="L750" s="39"/>
      <c r="M750" s="193" t="s">
        <v>20</v>
      </c>
      <c r="N750" s="194" t="s">
        <v>45</v>
      </c>
      <c r="O750" s="64"/>
      <c r="P750" s="195">
        <f>O750*H750</f>
        <v>0</v>
      </c>
      <c r="Q750" s="195">
        <v>0</v>
      </c>
      <c r="R750" s="195">
        <f>Q750*H750</f>
        <v>0</v>
      </c>
      <c r="S750" s="195">
        <v>0</v>
      </c>
      <c r="T750" s="196">
        <f>S750*H750</f>
        <v>0</v>
      </c>
      <c r="AR750" s="197" t="s">
        <v>809</v>
      </c>
      <c r="AT750" s="197" t="s">
        <v>162</v>
      </c>
      <c r="AU750" s="197" t="s">
        <v>84</v>
      </c>
      <c r="AY750" s="18" t="s">
        <v>159</v>
      </c>
      <c r="BE750" s="198">
        <f>IF(N750="základní",J750,0)</f>
        <v>0</v>
      </c>
      <c r="BF750" s="198">
        <f>IF(N750="snížená",J750,0)</f>
        <v>0</v>
      </c>
      <c r="BG750" s="198">
        <f>IF(N750="zákl. přenesená",J750,0)</f>
        <v>0</v>
      </c>
      <c r="BH750" s="198">
        <f>IF(N750="sníž. přenesená",J750,0)</f>
        <v>0</v>
      </c>
      <c r="BI750" s="198">
        <f>IF(N750="nulová",J750,0)</f>
        <v>0</v>
      </c>
      <c r="BJ750" s="18" t="s">
        <v>22</v>
      </c>
      <c r="BK750" s="198">
        <f>ROUND(I750*H750,2)</f>
        <v>0</v>
      </c>
      <c r="BL750" s="18" t="s">
        <v>809</v>
      </c>
      <c r="BM750" s="197" t="s">
        <v>815</v>
      </c>
    </row>
    <row r="751" spans="2:65" s="13" customFormat="1" ht="11.25">
      <c r="B751" s="212"/>
      <c r="C751" s="213"/>
      <c r="D751" s="199" t="s">
        <v>184</v>
      </c>
      <c r="E751" s="214" t="s">
        <v>20</v>
      </c>
      <c r="F751" s="215" t="s">
        <v>816</v>
      </c>
      <c r="G751" s="213"/>
      <c r="H751" s="216">
        <v>14</v>
      </c>
      <c r="I751" s="217"/>
      <c r="J751" s="213"/>
      <c r="K751" s="213"/>
      <c r="L751" s="218"/>
      <c r="M751" s="219"/>
      <c r="N751" s="220"/>
      <c r="O751" s="220"/>
      <c r="P751" s="220"/>
      <c r="Q751" s="220"/>
      <c r="R751" s="220"/>
      <c r="S751" s="220"/>
      <c r="T751" s="221"/>
      <c r="AT751" s="222" t="s">
        <v>184</v>
      </c>
      <c r="AU751" s="222" t="s">
        <v>84</v>
      </c>
      <c r="AV751" s="13" t="s">
        <v>84</v>
      </c>
      <c r="AW751" s="13" t="s">
        <v>35</v>
      </c>
      <c r="AX751" s="13" t="s">
        <v>22</v>
      </c>
      <c r="AY751" s="222" t="s">
        <v>159</v>
      </c>
    </row>
    <row r="752" spans="2:65" s="1" customFormat="1" ht="16.5" customHeight="1">
      <c r="B752" s="35"/>
      <c r="C752" s="186" t="s">
        <v>817</v>
      </c>
      <c r="D752" s="186" t="s">
        <v>162</v>
      </c>
      <c r="E752" s="187" t="s">
        <v>818</v>
      </c>
      <c r="F752" s="188" t="s">
        <v>819</v>
      </c>
      <c r="G752" s="189" t="s">
        <v>787</v>
      </c>
      <c r="H752" s="190">
        <v>3</v>
      </c>
      <c r="I752" s="191"/>
      <c r="J752" s="192">
        <f>ROUND(I752*H752,2)</f>
        <v>0</v>
      </c>
      <c r="K752" s="188" t="s">
        <v>20</v>
      </c>
      <c r="L752" s="39"/>
      <c r="M752" s="193" t="s">
        <v>20</v>
      </c>
      <c r="N752" s="194" t="s">
        <v>45</v>
      </c>
      <c r="O752" s="64"/>
      <c r="P752" s="195">
        <f>O752*H752</f>
        <v>0</v>
      </c>
      <c r="Q752" s="195">
        <v>0</v>
      </c>
      <c r="R752" s="195">
        <f>Q752*H752</f>
        <v>0</v>
      </c>
      <c r="S752" s="195">
        <v>0</v>
      </c>
      <c r="T752" s="196">
        <f>S752*H752</f>
        <v>0</v>
      </c>
      <c r="AR752" s="197" t="s">
        <v>809</v>
      </c>
      <c r="AT752" s="197" t="s">
        <v>162</v>
      </c>
      <c r="AU752" s="197" t="s">
        <v>84</v>
      </c>
      <c r="AY752" s="18" t="s">
        <v>159</v>
      </c>
      <c r="BE752" s="198">
        <f>IF(N752="základní",J752,0)</f>
        <v>0</v>
      </c>
      <c r="BF752" s="198">
        <f>IF(N752="snížená",J752,0)</f>
        <v>0</v>
      </c>
      <c r="BG752" s="198">
        <f>IF(N752="zákl. přenesená",J752,0)</f>
        <v>0</v>
      </c>
      <c r="BH752" s="198">
        <f>IF(N752="sníž. přenesená",J752,0)</f>
        <v>0</v>
      </c>
      <c r="BI752" s="198">
        <f>IF(N752="nulová",J752,0)</f>
        <v>0</v>
      </c>
      <c r="BJ752" s="18" t="s">
        <v>22</v>
      </c>
      <c r="BK752" s="198">
        <f>ROUND(I752*H752,2)</f>
        <v>0</v>
      </c>
      <c r="BL752" s="18" t="s">
        <v>809</v>
      </c>
      <c r="BM752" s="197" t="s">
        <v>820</v>
      </c>
    </row>
    <row r="753" spans="2:65" s="13" customFormat="1" ht="11.25">
      <c r="B753" s="212"/>
      <c r="C753" s="213"/>
      <c r="D753" s="199" t="s">
        <v>184</v>
      </c>
      <c r="E753" s="214" t="s">
        <v>20</v>
      </c>
      <c r="F753" s="215" t="s">
        <v>821</v>
      </c>
      <c r="G753" s="213"/>
      <c r="H753" s="216">
        <v>3</v>
      </c>
      <c r="I753" s="217"/>
      <c r="J753" s="213"/>
      <c r="K753" s="213"/>
      <c r="L753" s="218"/>
      <c r="M753" s="219"/>
      <c r="N753" s="220"/>
      <c r="O753" s="220"/>
      <c r="P753" s="220"/>
      <c r="Q753" s="220"/>
      <c r="R753" s="220"/>
      <c r="S753" s="220"/>
      <c r="T753" s="221"/>
      <c r="AT753" s="222" t="s">
        <v>184</v>
      </c>
      <c r="AU753" s="222" t="s">
        <v>84</v>
      </c>
      <c r="AV753" s="13" t="s">
        <v>84</v>
      </c>
      <c r="AW753" s="13" t="s">
        <v>35</v>
      </c>
      <c r="AX753" s="13" t="s">
        <v>22</v>
      </c>
      <c r="AY753" s="222" t="s">
        <v>159</v>
      </c>
    </row>
    <row r="754" spans="2:65" s="1" customFormat="1" ht="16.5" customHeight="1">
      <c r="B754" s="35"/>
      <c r="C754" s="186" t="s">
        <v>822</v>
      </c>
      <c r="D754" s="186" t="s">
        <v>162</v>
      </c>
      <c r="E754" s="187" t="s">
        <v>823</v>
      </c>
      <c r="F754" s="188" t="s">
        <v>824</v>
      </c>
      <c r="G754" s="189" t="s">
        <v>787</v>
      </c>
      <c r="H754" s="190">
        <v>1</v>
      </c>
      <c r="I754" s="191"/>
      <c r="J754" s="192">
        <f>ROUND(I754*H754,2)</f>
        <v>0</v>
      </c>
      <c r="K754" s="188" t="s">
        <v>20</v>
      </c>
      <c r="L754" s="39"/>
      <c r="M754" s="193" t="s">
        <v>20</v>
      </c>
      <c r="N754" s="194" t="s">
        <v>45</v>
      </c>
      <c r="O754" s="64"/>
      <c r="P754" s="195">
        <f>O754*H754</f>
        <v>0</v>
      </c>
      <c r="Q754" s="195">
        <v>0</v>
      </c>
      <c r="R754" s="195">
        <f>Q754*H754</f>
        <v>0</v>
      </c>
      <c r="S754" s="195">
        <v>0</v>
      </c>
      <c r="T754" s="196">
        <f>S754*H754</f>
        <v>0</v>
      </c>
      <c r="AR754" s="197" t="s">
        <v>809</v>
      </c>
      <c r="AT754" s="197" t="s">
        <v>162</v>
      </c>
      <c r="AU754" s="197" t="s">
        <v>84</v>
      </c>
      <c r="AY754" s="18" t="s">
        <v>159</v>
      </c>
      <c r="BE754" s="198">
        <f>IF(N754="základní",J754,0)</f>
        <v>0</v>
      </c>
      <c r="BF754" s="198">
        <f>IF(N754="snížená",J754,0)</f>
        <v>0</v>
      </c>
      <c r="BG754" s="198">
        <f>IF(N754="zákl. přenesená",J754,0)</f>
        <v>0</v>
      </c>
      <c r="BH754" s="198">
        <f>IF(N754="sníž. přenesená",J754,0)</f>
        <v>0</v>
      </c>
      <c r="BI754" s="198">
        <f>IF(N754="nulová",J754,0)</f>
        <v>0</v>
      </c>
      <c r="BJ754" s="18" t="s">
        <v>22</v>
      </c>
      <c r="BK754" s="198">
        <f>ROUND(I754*H754,2)</f>
        <v>0</v>
      </c>
      <c r="BL754" s="18" t="s">
        <v>809</v>
      </c>
      <c r="BM754" s="197" t="s">
        <v>825</v>
      </c>
    </row>
    <row r="755" spans="2:65" s="13" customFormat="1" ht="11.25">
      <c r="B755" s="212"/>
      <c r="C755" s="213"/>
      <c r="D755" s="199" t="s">
        <v>184</v>
      </c>
      <c r="E755" s="214" t="s">
        <v>20</v>
      </c>
      <c r="F755" s="215" t="s">
        <v>826</v>
      </c>
      <c r="G755" s="213"/>
      <c r="H755" s="216">
        <v>1</v>
      </c>
      <c r="I755" s="217"/>
      <c r="J755" s="213"/>
      <c r="K755" s="213"/>
      <c r="L755" s="218"/>
      <c r="M755" s="219"/>
      <c r="N755" s="220"/>
      <c r="O755" s="220"/>
      <c r="P755" s="220"/>
      <c r="Q755" s="220"/>
      <c r="R755" s="220"/>
      <c r="S755" s="220"/>
      <c r="T755" s="221"/>
      <c r="AT755" s="222" t="s">
        <v>184</v>
      </c>
      <c r="AU755" s="222" t="s">
        <v>84</v>
      </c>
      <c r="AV755" s="13" t="s">
        <v>84</v>
      </c>
      <c r="AW755" s="13" t="s">
        <v>35</v>
      </c>
      <c r="AX755" s="13" t="s">
        <v>22</v>
      </c>
      <c r="AY755" s="222" t="s">
        <v>159</v>
      </c>
    </row>
    <row r="756" spans="2:65" s="11" customFormat="1" ht="22.9" customHeight="1">
      <c r="B756" s="170"/>
      <c r="C756" s="171"/>
      <c r="D756" s="172" t="s">
        <v>73</v>
      </c>
      <c r="E756" s="184" t="s">
        <v>164</v>
      </c>
      <c r="F756" s="184" t="s">
        <v>827</v>
      </c>
      <c r="G756" s="171"/>
      <c r="H756" s="171"/>
      <c r="I756" s="174"/>
      <c r="J756" s="185">
        <f>BK756</f>
        <v>0</v>
      </c>
      <c r="K756" s="171"/>
      <c r="L756" s="176"/>
      <c r="M756" s="177"/>
      <c r="N756" s="178"/>
      <c r="O756" s="178"/>
      <c r="P756" s="179">
        <f>SUM(P757:P890)</f>
        <v>0</v>
      </c>
      <c r="Q756" s="178"/>
      <c r="R756" s="179">
        <f>SUM(R757:R890)</f>
        <v>11.959100000000001</v>
      </c>
      <c r="S756" s="178"/>
      <c r="T756" s="180">
        <f>SUM(T757:T890)</f>
        <v>0</v>
      </c>
      <c r="AR756" s="181" t="s">
        <v>22</v>
      </c>
      <c r="AT756" s="182" t="s">
        <v>73</v>
      </c>
      <c r="AU756" s="182" t="s">
        <v>22</v>
      </c>
      <c r="AY756" s="181" t="s">
        <v>159</v>
      </c>
      <c r="BK756" s="183">
        <f>SUM(BK757:BK890)</f>
        <v>0</v>
      </c>
    </row>
    <row r="757" spans="2:65" s="1" customFormat="1" ht="16.5" customHeight="1">
      <c r="B757" s="35"/>
      <c r="C757" s="186" t="s">
        <v>828</v>
      </c>
      <c r="D757" s="186" t="s">
        <v>162</v>
      </c>
      <c r="E757" s="187" t="s">
        <v>829</v>
      </c>
      <c r="F757" s="188" t="s">
        <v>830</v>
      </c>
      <c r="G757" s="189" t="s">
        <v>182</v>
      </c>
      <c r="H757" s="190">
        <v>937.57299999999998</v>
      </c>
      <c r="I757" s="191"/>
      <c r="J757" s="192">
        <f>ROUND(I757*H757,2)</f>
        <v>0</v>
      </c>
      <c r="K757" s="188" t="s">
        <v>20</v>
      </c>
      <c r="L757" s="39"/>
      <c r="M757" s="193" t="s">
        <v>20</v>
      </c>
      <c r="N757" s="194" t="s">
        <v>45</v>
      </c>
      <c r="O757" s="64"/>
      <c r="P757" s="195">
        <f>O757*H757</f>
        <v>0</v>
      </c>
      <c r="Q757" s="195">
        <v>0</v>
      </c>
      <c r="R757" s="195">
        <f>Q757*H757</f>
        <v>0</v>
      </c>
      <c r="S757" s="195">
        <v>0</v>
      </c>
      <c r="T757" s="196">
        <f>S757*H757</f>
        <v>0</v>
      </c>
      <c r="AR757" s="197" t="s">
        <v>164</v>
      </c>
      <c r="AT757" s="197" t="s">
        <v>162</v>
      </c>
      <c r="AU757" s="197" t="s">
        <v>84</v>
      </c>
      <c r="AY757" s="18" t="s">
        <v>159</v>
      </c>
      <c r="BE757" s="198">
        <f>IF(N757="základní",J757,0)</f>
        <v>0</v>
      </c>
      <c r="BF757" s="198">
        <f>IF(N757="snížená",J757,0)</f>
        <v>0</v>
      </c>
      <c r="BG757" s="198">
        <f>IF(N757="zákl. přenesená",J757,0)</f>
        <v>0</v>
      </c>
      <c r="BH757" s="198">
        <f>IF(N757="sníž. přenesená",J757,0)</f>
        <v>0</v>
      </c>
      <c r="BI757" s="198">
        <f>IF(N757="nulová",J757,0)</f>
        <v>0</v>
      </c>
      <c r="BJ757" s="18" t="s">
        <v>22</v>
      </c>
      <c r="BK757" s="198">
        <f>ROUND(I757*H757,2)</f>
        <v>0</v>
      </c>
      <c r="BL757" s="18" t="s">
        <v>164</v>
      </c>
      <c r="BM757" s="197" t="s">
        <v>831</v>
      </c>
    </row>
    <row r="758" spans="2:65" s="1" customFormat="1" ht="11.25">
      <c r="B758" s="35"/>
      <c r="C758" s="36"/>
      <c r="D758" s="199" t="s">
        <v>166</v>
      </c>
      <c r="E758" s="36"/>
      <c r="F758" s="200" t="s">
        <v>830</v>
      </c>
      <c r="G758" s="36"/>
      <c r="H758" s="36"/>
      <c r="I758" s="115"/>
      <c r="J758" s="36"/>
      <c r="K758" s="36"/>
      <c r="L758" s="39"/>
      <c r="M758" s="201"/>
      <c r="N758" s="64"/>
      <c r="O758" s="64"/>
      <c r="P758" s="64"/>
      <c r="Q758" s="64"/>
      <c r="R758" s="64"/>
      <c r="S758" s="64"/>
      <c r="T758" s="65"/>
      <c r="AT758" s="18" t="s">
        <v>166</v>
      </c>
      <c r="AU758" s="18" t="s">
        <v>84</v>
      </c>
    </row>
    <row r="759" spans="2:65" s="12" customFormat="1" ht="11.25">
      <c r="B759" s="202"/>
      <c r="C759" s="203"/>
      <c r="D759" s="199" t="s">
        <v>184</v>
      </c>
      <c r="E759" s="204" t="s">
        <v>20</v>
      </c>
      <c r="F759" s="205" t="s">
        <v>263</v>
      </c>
      <c r="G759" s="203"/>
      <c r="H759" s="204" t="s">
        <v>20</v>
      </c>
      <c r="I759" s="206"/>
      <c r="J759" s="203"/>
      <c r="K759" s="203"/>
      <c r="L759" s="207"/>
      <c r="M759" s="208"/>
      <c r="N759" s="209"/>
      <c r="O759" s="209"/>
      <c r="P759" s="209"/>
      <c r="Q759" s="209"/>
      <c r="R759" s="209"/>
      <c r="S759" s="209"/>
      <c r="T759" s="210"/>
      <c r="AT759" s="211" t="s">
        <v>184</v>
      </c>
      <c r="AU759" s="211" t="s">
        <v>84</v>
      </c>
      <c r="AV759" s="12" t="s">
        <v>22</v>
      </c>
      <c r="AW759" s="12" t="s">
        <v>35</v>
      </c>
      <c r="AX759" s="12" t="s">
        <v>74</v>
      </c>
      <c r="AY759" s="211" t="s">
        <v>159</v>
      </c>
    </row>
    <row r="760" spans="2:65" s="13" customFormat="1" ht="11.25">
      <c r="B760" s="212"/>
      <c r="C760" s="213"/>
      <c r="D760" s="199" t="s">
        <v>184</v>
      </c>
      <c r="E760" s="214" t="s">
        <v>20</v>
      </c>
      <c r="F760" s="215" t="s">
        <v>832</v>
      </c>
      <c r="G760" s="213"/>
      <c r="H760" s="216">
        <v>1.65</v>
      </c>
      <c r="I760" s="217"/>
      <c r="J760" s="213"/>
      <c r="K760" s="213"/>
      <c r="L760" s="218"/>
      <c r="M760" s="219"/>
      <c r="N760" s="220"/>
      <c r="O760" s="220"/>
      <c r="P760" s="220"/>
      <c r="Q760" s="220"/>
      <c r="R760" s="220"/>
      <c r="S760" s="220"/>
      <c r="T760" s="221"/>
      <c r="AT760" s="222" t="s">
        <v>184</v>
      </c>
      <c r="AU760" s="222" t="s">
        <v>84</v>
      </c>
      <c r="AV760" s="13" t="s">
        <v>84</v>
      </c>
      <c r="AW760" s="13" t="s">
        <v>35</v>
      </c>
      <c r="AX760" s="13" t="s">
        <v>74</v>
      </c>
      <c r="AY760" s="222" t="s">
        <v>159</v>
      </c>
    </row>
    <row r="761" spans="2:65" s="13" customFormat="1" ht="11.25">
      <c r="B761" s="212"/>
      <c r="C761" s="213"/>
      <c r="D761" s="199" t="s">
        <v>184</v>
      </c>
      <c r="E761" s="214" t="s">
        <v>20</v>
      </c>
      <c r="F761" s="215" t="s">
        <v>833</v>
      </c>
      <c r="G761" s="213"/>
      <c r="H761" s="216">
        <v>3.4649999999999999</v>
      </c>
      <c r="I761" s="217"/>
      <c r="J761" s="213"/>
      <c r="K761" s="213"/>
      <c r="L761" s="218"/>
      <c r="M761" s="219"/>
      <c r="N761" s="220"/>
      <c r="O761" s="220"/>
      <c r="P761" s="220"/>
      <c r="Q761" s="220"/>
      <c r="R761" s="220"/>
      <c r="S761" s="220"/>
      <c r="T761" s="221"/>
      <c r="AT761" s="222" t="s">
        <v>184</v>
      </c>
      <c r="AU761" s="222" t="s">
        <v>84</v>
      </c>
      <c r="AV761" s="13" t="s">
        <v>84</v>
      </c>
      <c r="AW761" s="13" t="s">
        <v>35</v>
      </c>
      <c r="AX761" s="13" t="s">
        <v>74</v>
      </c>
      <c r="AY761" s="222" t="s">
        <v>159</v>
      </c>
    </row>
    <row r="762" spans="2:65" s="13" customFormat="1" ht="11.25">
      <c r="B762" s="212"/>
      <c r="C762" s="213"/>
      <c r="D762" s="199" t="s">
        <v>184</v>
      </c>
      <c r="E762" s="214" t="s">
        <v>20</v>
      </c>
      <c r="F762" s="215" t="s">
        <v>834</v>
      </c>
      <c r="G762" s="213"/>
      <c r="H762" s="216">
        <v>46.604999999999997</v>
      </c>
      <c r="I762" s="217"/>
      <c r="J762" s="213"/>
      <c r="K762" s="213"/>
      <c r="L762" s="218"/>
      <c r="M762" s="219"/>
      <c r="N762" s="220"/>
      <c r="O762" s="220"/>
      <c r="P762" s="220"/>
      <c r="Q762" s="220"/>
      <c r="R762" s="220"/>
      <c r="S762" s="220"/>
      <c r="T762" s="221"/>
      <c r="AT762" s="222" t="s">
        <v>184</v>
      </c>
      <c r="AU762" s="222" t="s">
        <v>84</v>
      </c>
      <c r="AV762" s="13" t="s">
        <v>84</v>
      </c>
      <c r="AW762" s="13" t="s">
        <v>35</v>
      </c>
      <c r="AX762" s="13" t="s">
        <v>74</v>
      </c>
      <c r="AY762" s="222" t="s">
        <v>159</v>
      </c>
    </row>
    <row r="763" spans="2:65" s="13" customFormat="1" ht="11.25">
      <c r="B763" s="212"/>
      <c r="C763" s="213"/>
      <c r="D763" s="199" t="s">
        <v>184</v>
      </c>
      <c r="E763" s="214" t="s">
        <v>20</v>
      </c>
      <c r="F763" s="215" t="s">
        <v>835</v>
      </c>
      <c r="G763" s="213"/>
      <c r="H763" s="216">
        <v>74.099999999999994</v>
      </c>
      <c r="I763" s="217"/>
      <c r="J763" s="213"/>
      <c r="K763" s="213"/>
      <c r="L763" s="218"/>
      <c r="M763" s="219"/>
      <c r="N763" s="220"/>
      <c r="O763" s="220"/>
      <c r="P763" s="220"/>
      <c r="Q763" s="220"/>
      <c r="R763" s="220"/>
      <c r="S763" s="220"/>
      <c r="T763" s="221"/>
      <c r="AT763" s="222" t="s">
        <v>184</v>
      </c>
      <c r="AU763" s="222" t="s">
        <v>84</v>
      </c>
      <c r="AV763" s="13" t="s">
        <v>84</v>
      </c>
      <c r="AW763" s="13" t="s">
        <v>35</v>
      </c>
      <c r="AX763" s="13" t="s">
        <v>74</v>
      </c>
      <c r="AY763" s="222" t="s">
        <v>159</v>
      </c>
    </row>
    <row r="764" spans="2:65" s="13" customFormat="1" ht="11.25">
      <c r="B764" s="212"/>
      <c r="C764" s="213"/>
      <c r="D764" s="199" t="s">
        <v>184</v>
      </c>
      <c r="E764" s="214" t="s">
        <v>20</v>
      </c>
      <c r="F764" s="215" t="s">
        <v>836</v>
      </c>
      <c r="G764" s="213"/>
      <c r="H764" s="216">
        <v>32.662999999999997</v>
      </c>
      <c r="I764" s="217"/>
      <c r="J764" s="213"/>
      <c r="K764" s="213"/>
      <c r="L764" s="218"/>
      <c r="M764" s="219"/>
      <c r="N764" s="220"/>
      <c r="O764" s="220"/>
      <c r="P764" s="220"/>
      <c r="Q764" s="220"/>
      <c r="R764" s="220"/>
      <c r="S764" s="220"/>
      <c r="T764" s="221"/>
      <c r="AT764" s="222" t="s">
        <v>184</v>
      </c>
      <c r="AU764" s="222" t="s">
        <v>84</v>
      </c>
      <c r="AV764" s="13" t="s">
        <v>84</v>
      </c>
      <c r="AW764" s="13" t="s">
        <v>35</v>
      </c>
      <c r="AX764" s="13" t="s">
        <v>74</v>
      </c>
      <c r="AY764" s="222" t="s">
        <v>159</v>
      </c>
    </row>
    <row r="765" spans="2:65" s="12" customFormat="1" ht="11.25">
      <c r="B765" s="202"/>
      <c r="C765" s="203"/>
      <c r="D765" s="199" t="s">
        <v>184</v>
      </c>
      <c r="E765" s="204" t="s">
        <v>20</v>
      </c>
      <c r="F765" s="205" t="s">
        <v>278</v>
      </c>
      <c r="G765" s="203"/>
      <c r="H765" s="204" t="s">
        <v>20</v>
      </c>
      <c r="I765" s="206"/>
      <c r="J765" s="203"/>
      <c r="K765" s="203"/>
      <c r="L765" s="207"/>
      <c r="M765" s="208"/>
      <c r="N765" s="209"/>
      <c r="O765" s="209"/>
      <c r="P765" s="209"/>
      <c r="Q765" s="209"/>
      <c r="R765" s="209"/>
      <c r="S765" s="209"/>
      <c r="T765" s="210"/>
      <c r="AT765" s="211" t="s">
        <v>184</v>
      </c>
      <c r="AU765" s="211" t="s">
        <v>84</v>
      </c>
      <c r="AV765" s="12" t="s">
        <v>22</v>
      </c>
      <c r="AW765" s="12" t="s">
        <v>35</v>
      </c>
      <c r="AX765" s="12" t="s">
        <v>74</v>
      </c>
      <c r="AY765" s="211" t="s">
        <v>159</v>
      </c>
    </row>
    <row r="766" spans="2:65" s="13" customFormat="1" ht="11.25">
      <c r="B766" s="212"/>
      <c r="C766" s="213"/>
      <c r="D766" s="199" t="s">
        <v>184</v>
      </c>
      <c r="E766" s="214" t="s">
        <v>20</v>
      </c>
      <c r="F766" s="215" t="s">
        <v>837</v>
      </c>
      <c r="G766" s="213"/>
      <c r="H766" s="216">
        <v>15.6</v>
      </c>
      <c r="I766" s="217"/>
      <c r="J766" s="213"/>
      <c r="K766" s="213"/>
      <c r="L766" s="218"/>
      <c r="M766" s="219"/>
      <c r="N766" s="220"/>
      <c r="O766" s="220"/>
      <c r="P766" s="220"/>
      <c r="Q766" s="220"/>
      <c r="R766" s="220"/>
      <c r="S766" s="220"/>
      <c r="T766" s="221"/>
      <c r="AT766" s="222" t="s">
        <v>184</v>
      </c>
      <c r="AU766" s="222" t="s">
        <v>84</v>
      </c>
      <c r="AV766" s="13" t="s">
        <v>84</v>
      </c>
      <c r="AW766" s="13" t="s">
        <v>35</v>
      </c>
      <c r="AX766" s="13" t="s">
        <v>74</v>
      </c>
      <c r="AY766" s="222" t="s">
        <v>159</v>
      </c>
    </row>
    <row r="767" spans="2:65" s="13" customFormat="1" ht="11.25">
      <c r="B767" s="212"/>
      <c r="C767" s="213"/>
      <c r="D767" s="199" t="s">
        <v>184</v>
      </c>
      <c r="E767" s="214" t="s">
        <v>20</v>
      </c>
      <c r="F767" s="215" t="s">
        <v>838</v>
      </c>
      <c r="G767" s="213"/>
      <c r="H767" s="216">
        <v>3.9</v>
      </c>
      <c r="I767" s="217"/>
      <c r="J767" s="213"/>
      <c r="K767" s="213"/>
      <c r="L767" s="218"/>
      <c r="M767" s="219"/>
      <c r="N767" s="220"/>
      <c r="O767" s="220"/>
      <c r="P767" s="220"/>
      <c r="Q767" s="220"/>
      <c r="R767" s="220"/>
      <c r="S767" s="220"/>
      <c r="T767" s="221"/>
      <c r="AT767" s="222" t="s">
        <v>184</v>
      </c>
      <c r="AU767" s="222" t="s">
        <v>84</v>
      </c>
      <c r="AV767" s="13" t="s">
        <v>84</v>
      </c>
      <c r="AW767" s="13" t="s">
        <v>35</v>
      </c>
      <c r="AX767" s="13" t="s">
        <v>74</v>
      </c>
      <c r="AY767" s="222" t="s">
        <v>159</v>
      </c>
    </row>
    <row r="768" spans="2:65" s="13" customFormat="1" ht="11.25">
      <c r="B768" s="212"/>
      <c r="C768" s="213"/>
      <c r="D768" s="199" t="s">
        <v>184</v>
      </c>
      <c r="E768" s="214" t="s">
        <v>20</v>
      </c>
      <c r="F768" s="215" t="s">
        <v>839</v>
      </c>
      <c r="G768" s="213"/>
      <c r="H768" s="216">
        <v>16.5</v>
      </c>
      <c r="I768" s="217"/>
      <c r="J768" s="213"/>
      <c r="K768" s="213"/>
      <c r="L768" s="218"/>
      <c r="M768" s="219"/>
      <c r="N768" s="220"/>
      <c r="O768" s="220"/>
      <c r="P768" s="220"/>
      <c r="Q768" s="220"/>
      <c r="R768" s="220"/>
      <c r="S768" s="220"/>
      <c r="T768" s="221"/>
      <c r="AT768" s="222" t="s">
        <v>184</v>
      </c>
      <c r="AU768" s="222" t="s">
        <v>84</v>
      </c>
      <c r="AV768" s="13" t="s">
        <v>84</v>
      </c>
      <c r="AW768" s="13" t="s">
        <v>35</v>
      </c>
      <c r="AX768" s="13" t="s">
        <v>74</v>
      </c>
      <c r="AY768" s="222" t="s">
        <v>159</v>
      </c>
    </row>
    <row r="769" spans="2:51" s="13" customFormat="1" ht="11.25">
      <c r="B769" s="212"/>
      <c r="C769" s="213"/>
      <c r="D769" s="199" t="s">
        <v>184</v>
      </c>
      <c r="E769" s="214" t="s">
        <v>20</v>
      </c>
      <c r="F769" s="215" t="s">
        <v>840</v>
      </c>
      <c r="G769" s="213"/>
      <c r="H769" s="216">
        <v>17.489999999999998</v>
      </c>
      <c r="I769" s="217"/>
      <c r="J769" s="213"/>
      <c r="K769" s="213"/>
      <c r="L769" s="218"/>
      <c r="M769" s="219"/>
      <c r="N769" s="220"/>
      <c r="O769" s="220"/>
      <c r="P769" s="220"/>
      <c r="Q769" s="220"/>
      <c r="R769" s="220"/>
      <c r="S769" s="220"/>
      <c r="T769" s="221"/>
      <c r="AT769" s="222" t="s">
        <v>184</v>
      </c>
      <c r="AU769" s="222" t="s">
        <v>84</v>
      </c>
      <c r="AV769" s="13" t="s">
        <v>84</v>
      </c>
      <c r="AW769" s="13" t="s">
        <v>35</v>
      </c>
      <c r="AX769" s="13" t="s">
        <v>74</v>
      </c>
      <c r="AY769" s="222" t="s">
        <v>159</v>
      </c>
    </row>
    <row r="770" spans="2:51" s="13" customFormat="1" ht="11.25">
      <c r="B770" s="212"/>
      <c r="C770" s="213"/>
      <c r="D770" s="199" t="s">
        <v>184</v>
      </c>
      <c r="E770" s="214" t="s">
        <v>20</v>
      </c>
      <c r="F770" s="215" t="s">
        <v>841</v>
      </c>
      <c r="G770" s="213"/>
      <c r="H770" s="216">
        <v>37.049999999999997</v>
      </c>
      <c r="I770" s="217"/>
      <c r="J770" s="213"/>
      <c r="K770" s="213"/>
      <c r="L770" s="218"/>
      <c r="M770" s="219"/>
      <c r="N770" s="220"/>
      <c r="O770" s="220"/>
      <c r="P770" s="220"/>
      <c r="Q770" s="220"/>
      <c r="R770" s="220"/>
      <c r="S770" s="220"/>
      <c r="T770" s="221"/>
      <c r="AT770" s="222" t="s">
        <v>184</v>
      </c>
      <c r="AU770" s="222" t="s">
        <v>84</v>
      </c>
      <c r="AV770" s="13" t="s">
        <v>84</v>
      </c>
      <c r="AW770" s="13" t="s">
        <v>35</v>
      </c>
      <c r="AX770" s="13" t="s">
        <v>74</v>
      </c>
      <c r="AY770" s="222" t="s">
        <v>159</v>
      </c>
    </row>
    <row r="771" spans="2:51" s="13" customFormat="1" ht="11.25">
      <c r="B771" s="212"/>
      <c r="C771" s="213"/>
      <c r="D771" s="199" t="s">
        <v>184</v>
      </c>
      <c r="E771" s="214" t="s">
        <v>20</v>
      </c>
      <c r="F771" s="215" t="s">
        <v>842</v>
      </c>
      <c r="G771" s="213"/>
      <c r="H771" s="216">
        <v>50.7</v>
      </c>
      <c r="I771" s="217"/>
      <c r="J771" s="213"/>
      <c r="K771" s="213"/>
      <c r="L771" s="218"/>
      <c r="M771" s="219"/>
      <c r="N771" s="220"/>
      <c r="O771" s="220"/>
      <c r="P771" s="220"/>
      <c r="Q771" s="220"/>
      <c r="R771" s="220"/>
      <c r="S771" s="220"/>
      <c r="T771" s="221"/>
      <c r="AT771" s="222" t="s">
        <v>184</v>
      </c>
      <c r="AU771" s="222" t="s">
        <v>84</v>
      </c>
      <c r="AV771" s="13" t="s">
        <v>84</v>
      </c>
      <c r="AW771" s="13" t="s">
        <v>35</v>
      </c>
      <c r="AX771" s="13" t="s">
        <v>74</v>
      </c>
      <c r="AY771" s="222" t="s">
        <v>159</v>
      </c>
    </row>
    <row r="772" spans="2:51" s="12" customFormat="1" ht="11.25">
      <c r="B772" s="202"/>
      <c r="C772" s="203"/>
      <c r="D772" s="199" t="s">
        <v>184</v>
      </c>
      <c r="E772" s="204" t="s">
        <v>20</v>
      </c>
      <c r="F772" s="205" t="s">
        <v>292</v>
      </c>
      <c r="G772" s="203"/>
      <c r="H772" s="204" t="s">
        <v>20</v>
      </c>
      <c r="I772" s="206"/>
      <c r="J772" s="203"/>
      <c r="K772" s="203"/>
      <c r="L772" s="207"/>
      <c r="M772" s="208"/>
      <c r="N772" s="209"/>
      <c r="O772" s="209"/>
      <c r="P772" s="209"/>
      <c r="Q772" s="209"/>
      <c r="R772" s="209"/>
      <c r="S772" s="209"/>
      <c r="T772" s="210"/>
      <c r="AT772" s="211" t="s">
        <v>184</v>
      </c>
      <c r="AU772" s="211" t="s">
        <v>84</v>
      </c>
      <c r="AV772" s="12" t="s">
        <v>22</v>
      </c>
      <c r="AW772" s="12" t="s">
        <v>35</v>
      </c>
      <c r="AX772" s="12" t="s">
        <v>74</v>
      </c>
      <c r="AY772" s="211" t="s">
        <v>159</v>
      </c>
    </row>
    <row r="773" spans="2:51" s="13" customFormat="1" ht="11.25">
      <c r="B773" s="212"/>
      <c r="C773" s="213"/>
      <c r="D773" s="199" t="s">
        <v>184</v>
      </c>
      <c r="E773" s="214" t="s">
        <v>20</v>
      </c>
      <c r="F773" s="215" t="s">
        <v>843</v>
      </c>
      <c r="G773" s="213"/>
      <c r="H773" s="216">
        <v>2.9249999999999998</v>
      </c>
      <c r="I773" s="217"/>
      <c r="J773" s="213"/>
      <c r="K773" s="213"/>
      <c r="L773" s="218"/>
      <c r="M773" s="219"/>
      <c r="N773" s="220"/>
      <c r="O773" s="220"/>
      <c r="P773" s="220"/>
      <c r="Q773" s="220"/>
      <c r="R773" s="220"/>
      <c r="S773" s="220"/>
      <c r="T773" s="221"/>
      <c r="AT773" s="222" t="s">
        <v>184</v>
      </c>
      <c r="AU773" s="222" t="s">
        <v>84</v>
      </c>
      <c r="AV773" s="13" t="s">
        <v>84</v>
      </c>
      <c r="AW773" s="13" t="s">
        <v>35</v>
      </c>
      <c r="AX773" s="13" t="s">
        <v>74</v>
      </c>
      <c r="AY773" s="222" t="s">
        <v>159</v>
      </c>
    </row>
    <row r="774" spans="2:51" s="13" customFormat="1" ht="11.25">
      <c r="B774" s="212"/>
      <c r="C774" s="213"/>
      <c r="D774" s="199" t="s">
        <v>184</v>
      </c>
      <c r="E774" s="214" t="s">
        <v>20</v>
      </c>
      <c r="F774" s="215" t="s">
        <v>844</v>
      </c>
      <c r="G774" s="213"/>
      <c r="H774" s="216">
        <v>3.7050000000000001</v>
      </c>
      <c r="I774" s="217"/>
      <c r="J774" s="213"/>
      <c r="K774" s="213"/>
      <c r="L774" s="218"/>
      <c r="M774" s="219"/>
      <c r="N774" s="220"/>
      <c r="O774" s="220"/>
      <c r="P774" s="220"/>
      <c r="Q774" s="220"/>
      <c r="R774" s="220"/>
      <c r="S774" s="220"/>
      <c r="T774" s="221"/>
      <c r="AT774" s="222" t="s">
        <v>184</v>
      </c>
      <c r="AU774" s="222" t="s">
        <v>84</v>
      </c>
      <c r="AV774" s="13" t="s">
        <v>84</v>
      </c>
      <c r="AW774" s="13" t="s">
        <v>35</v>
      </c>
      <c r="AX774" s="13" t="s">
        <v>74</v>
      </c>
      <c r="AY774" s="222" t="s">
        <v>159</v>
      </c>
    </row>
    <row r="775" spans="2:51" s="13" customFormat="1" ht="11.25">
      <c r="B775" s="212"/>
      <c r="C775" s="213"/>
      <c r="D775" s="199" t="s">
        <v>184</v>
      </c>
      <c r="E775" s="214" t="s">
        <v>20</v>
      </c>
      <c r="F775" s="215" t="s">
        <v>845</v>
      </c>
      <c r="G775" s="213"/>
      <c r="H775" s="216">
        <v>21.742999999999999</v>
      </c>
      <c r="I775" s="217"/>
      <c r="J775" s="213"/>
      <c r="K775" s="213"/>
      <c r="L775" s="218"/>
      <c r="M775" s="219"/>
      <c r="N775" s="220"/>
      <c r="O775" s="220"/>
      <c r="P775" s="220"/>
      <c r="Q775" s="220"/>
      <c r="R775" s="220"/>
      <c r="S775" s="220"/>
      <c r="T775" s="221"/>
      <c r="AT775" s="222" t="s">
        <v>184</v>
      </c>
      <c r="AU775" s="222" t="s">
        <v>84</v>
      </c>
      <c r="AV775" s="13" t="s">
        <v>84</v>
      </c>
      <c r="AW775" s="13" t="s">
        <v>35</v>
      </c>
      <c r="AX775" s="13" t="s">
        <v>74</v>
      </c>
      <c r="AY775" s="222" t="s">
        <v>159</v>
      </c>
    </row>
    <row r="776" spans="2:51" s="12" customFormat="1" ht="11.25">
      <c r="B776" s="202"/>
      <c r="C776" s="203"/>
      <c r="D776" s="199" t="s">
        <v>184</v>
      </c>
      <c r="E776" s="204" t="s">
        <v>20</v>
      </c>
      <c r="F776" s="205" t="s">
        <v>303</v>
      </c>
      <c r="G776" s="203"/>
      <c r="H776" s="204" t="s">
        <v>20</v>
      </c>
      <c r="I776" s="206"/>
      <c r="J776" s="203"/>
      <c r="K776" s="203"/>
      <c r="L776" s="207"/>
      <c r="M776" s="208"/>
      <c r="N776" s="209"/>
      <c r="O776" s="209"/>
      <c r="P776" s="209"/>
      <c r="Q776" s="209"/>
      <c r="R776" s="209"/>
      <c r="S776" s="209"/>
      <c r="T776" s="210"/>
      <c r="AT776" s="211" t="s">
        <v>184</v>
      </c>
      <c r="AU776" s="211" t="s">
        <v>84</v>
      </c>
      <c r="AV776" s="12" t="s">
        <v>22</v>
      </c>
      <c r="AW776" s="12" t="s">
        <v>35</v>
      </c>
      <c r="AX776" s="12" t="s">
        <v>74</v>
      </c>
      <c r="AY776" s="211" t="s">
        <v>159</v>
      </c>
    </row>
    <row r="777" spans="2:51" s="13" customFormat="1" ht="11.25">
      <c r="B777" s="212"/>
      <c r="C777" s="213"/>
      <c r="D777" s="199" t="s">
        <v>184</v>
      </c>
      <c r="E777" s="214" t="s">
        <v>20</v>
      </c>
      <c r="F777" s="215" t="s">
        <v>846</v>
      </c>
      <c r="G777" s="213"/>
      <c r="H777" s="216">
        <v>6.4349999999999996</v>
      </c>
      <c r="I777" s="217"/>
      <c r="J777" s="213"/>
      <c r="K777" s="213"/>
      <c r="L777" s="218"/>
      <c r="M777" s="219"/>
      <c r="N777" s="220"/>
      <c r="O777" s="220"/>
      <c r="P777" s="220"/>
      <c r="Q777" s="220"/>
      <c r="R777" s="220"/>
      <c r="S777" s="220"/>
      <c r="T777" s="221"/>
      <c r="AT777" s="222" t="s">
        <v>184</v>
      </c>
      <c r="AU777" s="222" t="s">
        <v>84</v>
      </c>
      <c r="AV777" s="13" t="s">
        <v>84</v>
      </c>
      <c r="AW777" s="13" t="s">
        <v>35</v>
      </c>
      <c r="AX777" s="13" t="s">
        <v>74</v>
      </c>
      <c r="AY777" s="222" t="s">
        <v>159</v>
      </c>
    </row>
    <row r="778" spans="2:51" s="12" customFormat="1" ht="11.25">
      <c r="B778" s="202"/>
      <c r="C778" s="203"/>
      <c r="D778" s="199" t="s">
        <v>184</v>
      </c>
      <c r="E778" s="204" t="s">
        <v>20</v>
      </c>
      <c r="F778" s="205" t="s">
        <v>307</v>
      </c>
      <c r="G778" s="203"/>
      <c r="H778" s="204" t="s">
        <v>20</v>
      </c>
      <c r="I778" s="206"/>
      <c r="J778" s="203"/>
      <c r="K778" s="203"/>
      <c r="L778" s="207"/>
      <c r="M778" s="208"/>
      <c r="N778" s="209"/>
      <c r="O778" s="209"/>
      <c r="P778" s="209"/>
      <c r="Q778" s="209"/>
      <c r="R778" s="209"/>
      <c r="S778" s="209"/>
      <c r="T778" s="210"/>
      <c r="AT778" s="211" t="s">
        <v>184</v>
      </c>
      <c r="AU778" s="211" t="s">
        <v>84</v>
      </c>
      <c r="AV778" s="12" t="s">
        <v>22</v>
      </c>
      <c r="AW778" s="12" t="s">
        <v>35</v>
      </c>
      <c r="AX778" s="12" t="s">
        <v>74</v>
      </c>
      <c r="AY778" s="211" t="s">
        <v>159</v>
      </c>
    </row>
    <row r="779" spans="2:51" s="13" customFormat="1" ht="11.25">
      <c r="B779" s="212"/>
      <c r="C779" s="213"/>
      <c r="D779" s="199" t="s">
        <v>184</v>
      </c>
      <c r="E779" s="214" t="s">
        <v>20</v>
      </c>
      <c r="F779" s="215" t="s">
        <v>847</v>
      </c>
      <c r="G779" s="213"/>
      <c r="H779" s="216">
        <v>8.9700000000000006</v>
      </c>
      <c r="I779" s="217"/>
      <c r="J779" s="213"/>
      <c r="K779" s="213"/>
      <c r="L779" s="218"/>
      <c r="M779" s="219"/>
      <c r="N779" s="220"/>
      <c r="O779" s="220"/>
      <c r="P779" s="220"/>
      <c r="Q779" s="220"/>
      <c r="R779" s="220"/>
      <c r="S779" s="220"/>
      <c r="T779" s="221"/>
      <c r="AT779" s="222" t="s">
        <v>184</v>
      </c>
      <c r="AU779" s="222" t="s">
        <v>84</v>
      </c>
      <c r="AV779" s="13" t="s">
        <v>84</v>
      </c>
      <c r="AW779" s="13" t="s">
        <v>35</v>
      </c>
      <c r="AX779" s="13" t="s">
        <v>74</v>
      </c>
      <c r="AY779" s="222" t="s">
        <v>159</v>
      </c>
    </row>
    <row r="780" spans="2:51" s="13" customFormat="1" ht="11.25">
      <c r="B780" s="212"/>
      <c r="C780" s="213"/>
      <c r="D780" s="199" t="s">
        <v>184</v>
      </c>
      <c r="E780" s="214" t="s">
        <v>20</v>
      </c>
      <c r="F780" s="215" t="s">
        <v>848</v>
      </c>
      <c r="G780" s="213"/>
      <c r="H780" s="216">
        <v>10.53</v>
      </c>
      <c r="I780" s="217"/>
      <c r="J780" s="213"/>
      <c r="K780" s="213"/>
      <c r="L780" s="218"/>
      <c r="M780" s="219"/>
      <c r="N780" s="220"/>
      <c r="O780" s="220"/>
      <c r="P780" s="220"/>
      <c r="Q780" s="220"/>
      <c r="R780" s="220"/>
      <c r="S780" s="220"/>
      <c r="T780" s="221"/>
      <c r="AT780" s="222" t="s">
        <v>184</v>
      </c>
      <c r="AU780" s="222" t="s">
        <v>84</v>
      </c>
      <c r="AV780" s="13" t="s">
        <v>84</v>
      </c>
      <c r="AW780" s="13" t="s">
        <v>35</v>
      </c>
      <c r="AX780" s="13" t="s">
        <v>74</v>
      </c>
      <c r="AY780" s="222" t="s">
        <v>159</v>
      </c>
    </row>
    <row r="781" spans="2:51" s="13" customFormat="1" ht="11.25">
      <c r="B781" s="212"/>
      <c r="C781" s="213"/>
      <c r="D781" s="199" t="s">
        <v>184</v>
      </c>
      <c r="E781" s="214" t="s">
        <v>20</v>
      </c>
      <c r="F781" s="215" t="s">
        <v>849</v>
      </c>
      <c r="G781" s="213"/>
      <c r="H781" s="216">
        <v>12.675000000000001</v>
      </c>
      <c r="I781" s="217"/>
      <c r="J781" s="213"/>
      <c r="K781" s="213"/>
      <c r="L781" s="218"/>
      <c r="M781" s="219"/>
      <c r="N781" s="220"/>
      <c r="O781" s="220"/>
      <c r="P781" s="220"/>
      <c r="Q781" s="220"/>
      <c r="R781" s="220"/>
      <c r="S781" s="220"/>
      <c r="T781" s="221"/>
      <c r="AT781" s="222" t="s">
        <v>184</v>
      </c>
      <c r="AU781" s="222" t="s">
        <v>84</v>
      </c>
      <c r="AV781" s="13" t="s">
        <v>84</v>
      </c>
      <c r="AW781" s="13" t="s">
        <v>35</v>
      </c>
      <c r="AX781" s="13" t="s">
        <v>74</v>
      </c>
      <c r="AY781" s="222" t="s">
        <v>159</v>
      </c>
    </row>
    <row r="782" spans="2:51" s="12" customFormat="1" ht="11.25">
      <c r="B782" s="202"/>
      <c r="C782" s="203"/>
      <c r="D782" s="199" t="s">
        <v>184</v>
      </c>
      <c r="E782" s="204" t="s">
        <v>20</v>
      </c>
      <c r="F782" s="205" t="s">
        <v>316</v>
      </c>
      <c r="G782" s="203"/>
      <c r="H782" s="204" t="s">
        <v>20</v>
      </c>
      <c r="I782" s="206"/>
      <c r="J782" s="203"/>
      <c r="K782" s="203"/>
      <c r="L782" s="207"/>
      <c r="M782" s="208"/>
      <c r="N782" s="209"/>
      <c r="O782" s="209"/>
      <c r="P782" s="209"/>
      <c r="Q782" s="209"/>
      <c r="R782" s="209"/>
      <c r="S782" s="209"/>
      <c r="T782" s="210"/>
      <c r="AT782" s="211" t="s">
        <v>184</v>
      </c>
      <c r="AU782" s="211" t="s">
        <v>84</v>
      </c>
      <c r="AV782" s="12" t="s">
        <v>22</v>
      </c>
      <c r="AW782" s="12" t="s">
        <v>35</v>
      </c>
      <c r="AX782" s="12" t="s">
        <v>74</v>
      </c>
      <c r="AY782" s="211" t="s">
        <v>159</v>
      </c>
    </row>
    <row r="783" spans="2:51" s="13" customFormat="1" ht="11.25">
      <c r="B783" s="212"/>
      <c r="C783" s="213"/>
      <c r="D783" s="199" t="s">
        <v>184</v>
      </c>
      <c r="E783" s="214" t="s">
        <v>20</v>
      </c>
      <c r="F783" s="215" t="s">
        <v>850</v>
      </c>
      <c r="G783" s="213"/>
      <c r="H783" s="216">
        <v>11.018000000000001</v>
      </c>
      <c r="I783" s="217"/>
      <c r="J783" s="213"/>
      <c r="K783" s="213"/>
      <c r="L783" s="218"/>
      <c r="M783" s="219"/>
      <c r="N783" s="220"/>
      <c r="O783" s="220"/>
      <c r="P783" s="220"/>
      <c r="Q783" s="220"/>
      <c r="R783" s="220"/>
      <c r="S783" s="220"/>
      <c r="T783" s="221"/>
      <c r="AT783" s="222" t="s">
        <v>184</v>
      </c>
      <c r="AU783" s="222" t="s">
        <v>84</v>
      </c>
      <c r="AV783" s="13" t="s">
        <v>84</v>
      </c>
      <c r="AW783" s="13" t="s">
        <v>35</v>
      </c>
      <c r="AX783" s="13" t="s">
        <v>74</v>
      </c>
      <c r="AY783" s="222" t="s">
        <v>159</v>
      </c>
    </row>
    <row r="784" spans="2:51" s="12" customFormat="1" ht="11.25">
      <c r="B784" s="202"/>
      <c r="C784" s="203"/>
      <c r="D784" s="199" t="s">
        <v>184</v>
      </c>
      <c r="E784" s="204" t="s">
        <v>20</v>
      </c>
      <c r="F784" s="205" t="s">
        <v>321</v>
      </c>
      <c r="G784" s="203"/>
      <c r="H784" s="204" t="s">
        <v>20</v>
      </c>
      <c r="I784" s="206"/>
      <c r="J784" s="203"/>
      <c r="K784" s="203"/>
      <c r="L784" s="207"/>
      <c r="M784" s="208"/>
      <c r="N784" s="209"/>
      <c r="O784" s="209"/>
      <c r="P784" s="209"/>
      <c r="Q784" s="209"/>
      <c r="R784" s="209"/>
      <c r="S784" s="209"/>
      <c r="T784" s="210"/>
      <c r="AT784" s="211" t="s">
        <v>184</v>
      </c>
      <c r="AU784" s="211" t="s">
        <v>84</v>
      </c>
      <c r="AV784" s="12" t="s">
        <v>22</v>
      </c>
      <c r="AW784" s="12" t="s">
        <v>35</v>
      </c>
      <c r="AX784" s="12" t="s">
        <v>74</v>
      </c>
      <c r="AY784" s="211" t="s">
        <v>159</v>
      </c>
    </row>
    <row r="785" spans="2:51" s="13" customFormat="1" ht="11.25">
      <c r="B785" s="212"/>
      <c r="C785" s="213"/>
      <c r="D785" s="199" t="s">
        <v>184</v>
      </c>
      <c r="E785" s="214" t="s">
        <v>20</v>
      </c>
      <c r="F785" s="215" t="s">
        <v>851</v>
      </c>
      <c r="G785" s="213"/>
      <c r="H785" s="216">
        <v>2.145</v>
      </c>
      <c r="I785" s="217"/>
      <c r="J785" s="213"/>
      <c r="K785" s="213"/>
      <c r="L785" s="218"/>
      <c r="M785" s="219"/>
      <c r="N785" s="220"/>
      <c r="O785" s="220"/>
      <c r="P785" s="220"/>
      <c r="Q785" s="220"/>
      <c r="R785" s="220"/>
      <c r="S785" s="220"/>
      <c r="T785" s="221"/>
      <c r="AT785" s="222" t="s">
        <v>184</v>
      </c>
      <c r="AU785" s="222" t="s">
        <v>84</v>
      </c>
      <c r="AV785" s="13" t="s">
        <v>84</v>
      </c>
      <c r="AW785" s="13" t="s">
        <v>35</v>
      </c>
      <c r="AX785" s="13" t="s">
        <v>74</v>
      </c>
      <c r="AY785" s="222" t="s">
        <v>159</v>
      </c>
    </row>
    <row r="786" spans="2:51" s="13" customFormat="1" ht="11.25">
      <c r="B786" s="212"/>
      <c r="C786" s="213"/>
      <c r="D786" s="199" t="s">
        <v>184</v>
      </c>
      <c r="E786" s="214" t="s">
        <v>20</v>
      </c>
      <c r="F786" s="215" t="s">
        <v>852</v>
      </c>
      <c r="G786" s="213"/>
      <c r="H786" s="216">
        <v>10.628</v>
      </c>
      <c r="I786" s="217"/>
      <c r="J786" s="213"/>
      <c r="K786" s="213"/>
      <c r="L786" s="218"/>
      <c r="M786" s="219"/>
      <c r="N786" s="220"/>
      <c r="O786" s="220"/>
      <c r="P786" s="220"/>
      <c r="Q786" s="220"/>
      <c r="R786" s="220"/>
      <c r="S786" s="220"/>
      <c r="T786" s="221"/>
      <c r="AT786" s="222" t="s">
        <v>184</v>
      </c>
      <c r="AU786" s="222" t="s">
        <v>84</v>
      </c>
      <c r="AV786" s="13" t="s">
        <v>84</v>
      </c>
      <c r="AW786" s="13" t="s">
        <v>35</v>
      </c>
      <c r="AX786" s="13" t="s">
        <v>74</v>
      </c>
      <c r="AY786" s="222" t="s">
        <v>159</v>
      </c>
    </row>
    <row r="787" spans="2:51" s="12" customFormat="1" ht="11.25">
      <c r="B787" s="202"/>
      <c r="C787" s="203"/>
      <c r="D787" s="199" t="s">
        <v>184</v>
      </c>
      <c r="E787" s="204" t="s">
        <v>20</v>
      </c>
      <c r="F787" s="205" t="s">
        <v>329</v>
      </c>
      <c r="G787" s="203"/>
      <c r="H787" s="204" t="s">
        <v>20</v>
      </c>
      <c r="I787" s="206"/>
      <c r="J787" s="203"/>
      <c r="K787" s="203"/>
      <c r="L787" s="207"/>
      <c r="M787" s="208"/>
      <c r="N787" s="209"/>
      <c r="O787" s="209"/>
      <c r="P787" s="209"/>
      <c r="Q787" s="209"/>
      <c r="R787" s="209"/>
      <c r="S787" s="209"/>
      <c r="T787" s="210"/>
      <c r="AT787" s="211" t="s">
        <v>184</v>
      </c>
      <c r="AU787" s="211" t="s">
        <v>84</v>
      </c>
      <c r="AV787" s="12" t="s">
        <v>22</v>
      </c>
      <c r="AW787" s="12" t="s">
        <v>35</v>
      </c>
      <c r="AX787" s="12" t="s">
        <v>74</v>
      </c>
      <c r="AY787" s="211" t="s">
        <v>159</v>
      </c>
    </row>
    <row r="788" spans="2:51" s="13" customFormat="1" ht="11.25">
      <c r="B788" s="212"/>
      <c r="C788" s="213"/>
      <c r="D788" s="199" t="s">
        <v>184</v>
      </c>
      <c r="E788" s="214" t="s">
        <v>20</v>
      </c>
      <c r="F788" s="215" t="s">
        <v>853</v>
      </c>
      <c r="G788" s="213"/>
      <c r="H788" s="216">
        <v>71.662999999999997</v>
      </c>
      <c r="I788" s="217"/>
      <c r="J788" s="213"/>
      <c r="K788" s="213"/>
      <c r="L788" s="218"/>
      <c r="M788" s="219"/>
      <c r="N788" s="220"/>
      <c r="O788" s="220"/>
      <c r="P788" s="220"/>
      <c r="Q788" s="220"/>
      <c r="R788" s="220"/>
      <c r="S788" s="220"/>
      <c r="T788" s="221"/>
      <c r="AT788" s="222" t="s">
        <v>184</v>
      </c>
      <c r="AU788" s="222" t="s">
        <v>84</v>
      </c>
      <c r="AV788" s="13" t="s">
        <v>84</v>
      </c>
      <c r="AW788" s="13" t="s">
        <v>35</v>
      </c>
      <c r="AX788" s="13" t="s">
        <v>74</v>
      </c>
      <c r="AY788" s="222" t="s">
        <v>159</v>
      </c>
    </row>
    <row r="789" spans="2:51" s="12" customFormat="1" ht="11.25">
      <c r="B789" s="202"/>
      <c r="C789" s="203"/>
      <c r="D789" s="199" t="s">
        <v>184</v>
      </c>
      <c r="E789" s="204" t="s">
        <v>20</v>
      </c>
      <c r="F789" s="205" t="s">
        <v>340</v>
      </c>
      <c r="G789" s="203"/>
      <c r="H789" s="204" t="s">
        <v>20</v>
      </c>
      <c r="I789" s="206"/>
      <c r="J789" s="203"/>
      <c r="K789" s="203"/>
      <c r="L789" s="207"/>
      <c r="M789" s="208"/>
      <c r="N789" s="209"/>
      <c r="O789" s="209"/>
      <c r="P789" s="209"/>
      <c r="Q789" s="209"/>
      <c r="R789" s="209"/>
      <c r="S789" s="209"/>
      <c r="T789" s="210"/>
      <c r="AT789" s="211" t="s">
        <v>184</v>
      </c>
      <c r="AU789" s="211" t="s">
        <v>84</v>
      </c>
      <c r="AV789" s="12" t="s">
        <v>22</v>
      </c>
      <c r="AW789" s="12" t="s">
        <v>35</v>
      </c>
      <c r="AX789" s="12" t="s">
        <v>74</v>
      </c>
      <c r="AY789" s="211" t="s">
        <v>159</v>
      </c>
    </row>
    <row r="790" spans="2:51" s="13" customFormat="1" ht="11.25">
      <c r="B790" s="212"/>
      <c r="C790" s="213"/>
      <c r="D790" s="199" t="s">
        <v>184</v>
      </c>
      <c r="E790" s="214" t="s">
        <v>20</v>
      </c>
      <c r="F790" s="215" t="s">
        <v>854</v>
      </c>
      <c r="G790" s="213"/>
      <c r="H790" s="216">
        <v>17.648</v>
      </c>
      <c r="I790" s="217"/>
      <c r="J790" s="213"/>
      <c r="K790" s="213"/>
      <c r="L790" s="218"/>
      <c r="M790" s="219"/>
      <c r="N790" s="220"/>
      <c r="O790" s="220"/>
      <c r="P790" s="220"/>
      <c r="Q790" s="220"/>
      <c r="R790" s="220"/>
      <c r="S790" s="220"/>
      <c r="T790" s="221"/>
      <c r="AT790" s="222" t="s">
        <v>184</v>
      </c>
      <c r="AU790" s="222" t="s">
        <v>84</v>
      </c>
      <c r="AV790" s="13" t="s">
        <v>84</v>
      </c>
      <c r="AW790" s="13" t="s">
        <v>35</v>
      </c>
      <c r="AX790" s="13" t="s">
        <v>74</v>
      </c>
      <c r="AY790" s="222" t="s">
        <v>159</v>
      </c>
    </row>
    <row r="791" spans="2:51" s="12" customFormat="1" ht="11.25">
      <c r="B791" s="202"/>
      <c r="C791" s="203"/>
      <c r="D791" s="199" t="s">
        <v>184</v>
      </c>
      <c r="E791" s="204" t="s">
        <v>20</v>
      </c>
      <c r="F791" s="205" t="s">
        <v>346</v>
      </c>
      <c r="G791" s="203"/>
      <c r="H791" s="204" t="s">
        <v>20</v>
      </c>
      <c r="I791" s="206"/>
      <c r="J791" s="203"/>
      <c r="K791" s="203"/>
      <c r="L791" s="207"/>
      <c r="M791" s="208"/>
      <c r="N791" s="209"/>
      <c r="O791" s="209"/>
      <c r="P791" s="209"/>
      <c r="Q791" s="209"/>
      <c r="R791" s="209"/>
      <c r="S791" s="209"/>
      <c r="T791" s="210"/>
      <c r="AT791" s="211" t="s">
        <v>184</v>
      </c>
      <c r="AU791" s="211" t="s">
        <v>84</v>
      </c>
      <c r="AV791" s="12" t="s">
        <v>22</v>
      </c>
      <c r="AW791" s="12" t="s">
        <v>35</v>
      </c>
      <c r="AX791" s="12" t="s">
        <v>74</v>
      </c>
      <c r="AY791" s="211" t="s">
        <v>159</v>
      </c>
    </row>
    <row r="792" spans="2:51" s="13" customFormat="1" ht="11.25">
      <c r="B792" s="212"/>
      <c r="C792" s="213"/>
      <c r="D792" s="199" t="s">
        <v>184</v>
      </c>
      <c r="E792" s="214" t="s">
        <v>20</v>
      </c>
      <c r="F792" s="215" t="s">
        <v>855</v>
      </c>
      <c r="G792" s="213"/>
      <c r="H792" s="216">
        <v>18.135000000000002</v>
      </c>
      <c r="I792" s="217"/>
      <c r="J792" s="213"/>
      <c r="K792" s="213"/>
      <c r="L792" s="218"/>
      <c r="M792" s="219"/>
      <c r="N792" s="220"/>
      <c r="O792" s="220"/>
      <c r="P792" s="220"/>
      <c r="Q792" s="220"/>
      <c r="R792" s="220"/>
      <c r="S792" s="220"/>
      <c r="T792" s="221"/>
      <c r="AT792" s="222" t="s">
        <v>184</v>
      </c>
      <c r="AU792" s="222" t="s">
        <v>84</v>
      </c>
      <c r="AV792" s="13" t="s">
        <v>84</v>
      </c>
      <c r="AW792" s="13" t="s">
        <v>35</v>
      </c>
      <c r="AX792" s="13" t="s">
        <v>74</v>
      </c>
      <c r="AY792" s="222" t="s">
        <v>159</v>
      </c>
    </row>
    <row r="793" spans="2:51" s="13" customFormat="1" ht="11.25">
      <c r="B793" s="212"/>
      <c r="C793" s="213"/>
      <c r="D793" s="199" t="s">
        <v>184</v>
      </c>
      <c r="E793" s="214" t="s">
        <v>20</v>
      </c>
      <c r="F793" s="215" t="s">
        <v>856</v>
      </c>
      <c r="G793" s="213"/>
      <c r="H793" s="216">
        <v>8.91</v>
      </c>
      <c r="I793" s="217"/>
      <c r="J793" s="213"/>
      <c r="K793" s="213"/>
      <c r="L793" s="218"/>
      <c r="M793" s="219"/>
      <c r="N793" s="220"/>
      <c r="O793" s="220"/>
      <c r="P793" s="220"/>
      <c r="Q793" s="220"/>
      <c r="R793" s="220"/>
      <c r="S793" s="220"/>
      <c r="T793" s="221"/>
      <c r="AT793" s="222" t="s">
        <v>184</v>
      </c>
      <c r="AU793" s="222" t="s">
        <v>84</v>
      </c>
      <c r="AV793" s="13" t="s">
        <v>84</v>
      </c>
      <c r="AW793" s="13" t="s">
        <v>35</v>
      </c>
      <c r="AX793" s="13" t="s">
        <v>74</v>
      </c>
      <c r="AY793" s="222" t="s">
        <v>159</v>
      </c>
    </row>
    <row r="794" spans="2:51" s="12" customFormat="1" ht="11.25">
      <c r="B794" s="202"/>
      <c r="C794" s="203"/>
      <c r="D794" s="199" t="s">
        <v>184</v>
      </c>
      <c r="E794" s="204" t="s">
        <v>20</v>
      </c>
      <c r="F794" s="205" t="s">
        <v>353</v>
      </c>
      <c r="G794" s="203"/>
      <c r="H794" s="204" t="s">
        <v>20</v>
      </c>
      <c r="I794" s="206"/>
      <c r="J794" s="203"/>
      <c r="K794" s="203"/>
      <c r="L794" s="207"/>
      <c r="M794" s="208"/>
      <c r="N794" s="209"/>
      <c r="O794" s="209"/>
      <c r="P794" s="209"/>
      <c r="Q794" s="209"/>
      <c r="R794" s="209"/>
      <c r="S794" s="209"/>
      <c r="T794" s="210"/>
      <c r="AT794" s="211" t="s">
        <v>184</v>
      </c>
      <c r="AU794" s="211" t="s">
        <v>84</v>
      </c>
      <c r="AV794" s="12" t="s">
        <v>22</v>
      </c>
      <c r="AW794" s="12" t="s">
        <v>35</v>
      </c>
      <c r="AX794" s="12" t="s">
        <v>74</v>
      </c>
      <c r="AY794" s="211" t="s">
        <v>159</v>
      </c>
    </row>
    <row r="795" spans="2:51" s="13" customFormat="1" ht="11.25">
      <c r="B795" s="212"/>
      <c r="C795" s="213"/>
      <c r="D795" s="199" t="s">
        <v>184</v>
      </c>
      <c r="E795" s="214" t="s">
        <v>20</v>
      </c>
      <c r="F795" s="215" t="s">
        <v>857</v>
      </c>
      <c r="G795" s="213"/>
      <c r="H795" s="216">
        <v>6.8250000000000002</v>
      </c>
      <c r="I795" s="217"/>
      <c r="J795" s="213"/>
      <c r="K795" s="213"/>
      <c r="L795" s="218"/>
      <c r="M795" s="219"/>
      <c r="N795" s="220"/>
      <c r="O795" s="220"/>
      <c r="P795" s="220"/>
      <c r="Q795" s="220"/>
      <c r="R795" s="220"/>
      <c r="S795" s="220"/>
      <c r="T795" s="221"/>
      <c r="AT795" s="222" t="s">
        <v>184</v>
      </c>
      <c r="AU795" s="222" t="s">
        <v>84</v>
      </c>
      <c r="AV795" s="13" t="s">
        <v>84</v>
      </c>
      <c r="AW795" s="13" t="s">
        <v>35</v>
      </c>
      <c r="AX795" s="13" t="s">
        <v>74</v>
      </c>
      <c r="AY795" s="222" t="s">
        <v>159</v>
      </c>
    </row>
    <row r="796" spans="2:51" s="12" customFormat="1" ht="11.25">
      <c r="B796" s="202"/>
      <c r="C796" s="203"/>
      <c r="D796" s="199" t="s">
        <v>184</v>
      </c>
      <c r="E796" s="204" t="s">
        <v>20</v>
      </c>
      <c r="F796" s="205" t="s">
        <v>357</v>
      </c>
      <c r="G796" s="203"/>
      <c r="H796" s="204" t="s">
        <v>20</v>
      </c>
      <c r="I796" s="206"/>
      <c r="J796" s="203"/>
      <c r="K796" s="203"/>
      <c r="L796" s="207"/>
      <c r="M796" s="208"/>
      <c r="N796" s="209"/>
      <c r="O796" s="209"/>
      <c r="P796" s="209"/>
      <c r="Q796" s="209"/>
      <c r="R796" s="209"/>
      <c r="S796" s="209"/>
      <c r="T796" s="210"/>
      <c r="AT796" s="211" t="s">
        <v>184</v>
      </c>
      <c r="AU796" s="211" t="s">
        <v>84</v>
      </c>
      <c r="AV796" s="12" t="s">
        <v>22</v>
      </c>
      <c r="AW796" s="12" t="s">
        <v>35</v>
      </c>
      <c r="AX796" s="12" t="s">
        <v>74</v>
      </c>
      <c r="AY796" s="211" t="s">
        <v>159</v>
      </c>
    </row>
    <row r="797" spans="2:51" s="13" customFormat="1" ht="11.25">
      <c r="B797" s="212"/>
      <c r="C797" s="213"/>
      <c r="D797" s="199" t="s">
        <v>184</v>
      </c>
      <c r="E797" s="214" t="s">
        <v>20</v>
      </c>
      <c r="F797" s="215" t="s">
        <v>858</v>
      </c>
      <c r="G797" s="213"/>
      <c r="H797" s="216">
        <v>17.55</v>
      </c>
      <c r="I797" s="217"/>
      <c r="J797" s="213"/>
      <c r="K797" s="213"/>
      <c r="L797" s="218"/>
      <c r="M797" s="219"/>
      <c r="N797" s="220"/>
      <c r="O797" s="220"/>
      <c r="P797" s="220"/>
      <c r="Q797" s="220"/>
      <c r="R797" s="220"/>
      <c r="S797" s="220"/>
      <c r="T797" s="221"/>
      <c r="AT797" s="222" t="s">
        <v>184</v>
      </c>
      <c r="AU797" s="222" t="s">
        <v>84</v>
      </c>
      <c r="AV797" s="13" t="s">
        <v>84</v>
      </c>
      <c r="AW797" s="13" t="s">
        <v>35</v>
      </c>
      <c r="AX797" s="13" t="s">
        <v>74</v>
      </c>
      <c r="AY797" s="222" t="s">
        <v>159</v>
      </c>
    </row>
    <row r="798" spans="2:51" s="13" customFormat="1" ht="11.25">
      <c r="B798" s="212"/>
      <c r="C798" s="213"/>
      <c r="D798" s="199" t="s">
        <v>184</v>
      </c>
      <c r="E798" s="214" t="s">
        <v>20</v>
      </c>
      <c r="F798" s="215" t="s">
        <v>843</v>
      </c>
      <c r="G798" s="213"/>
      <c r="H798" s="216">
        <v>2.9249999999999998</v>
      </c>
      <c r="I798" s="217"/>
      <c r="J798" s="213"/>
      <c r="K798" s="213"/>
      <c r="L798" s="218"/>
      <c r="M798" s="219"/>
      <c r="N798" s="220"/>
      <c r="O798" s="220"/>
      <c r="P798" s="220"/>
      <c r="Q798" s="220"/>
      <c r="R798" s="220"/>
      <c r="S798" s="220"/>
      <c r="T798" s="221"/>
      <c r="AT798" s="222" t="s">
        <v>184</v>
      </c>
      <c r="AU798" s="222" t="s">
        <v>84</v>
      </c>
      <c r="AV798" s="13" t="s">
        <v>84</v>
      </c>
      <c r="AW798" s="13" t="s">
        <v>35</v>
      </c>
      <c r="AX798" s="13" t="s">
        <v>74</v>
      </c>
      <c r="AY798" s="222" t="s">
        <v>159</v>
      </c>
    </row>
    <row r="799" spans="2:51" s="12" customFormat="1" ht="11.25">
      <c r="B799" s="202"/>
      <c r="C799" s="203"/>
      <c r="D799" s="199" t="s">
        <v>184</v>
      </c>
      <c r="E799" s="204" t="s">
        <v>20</v>
      </c>
      <c r="F799" s="205" t="s">
        <v>365</v>
      </c>
      <c r="G799" s="203"/>
      <c r="H799" s="204" t="s">
        <v>20</v>
      </c>
      <c r="I799" s="206"/>
      <c r="J799" s="203"/>
      <c r="K799" s="203"/>
      <c r="L799" s="207"/>
      <c r="M799" s="208"/>
      <c r="N799" s="209"/>
      <c r="O799" s="209"/>
      <c r="P799" s="209"/>
      <c r="Q799" s="209"/>
      <c r="R799" s="209"/>
      <c r="S799" s="209"/>
      <c r="T799" s="210"/>
      <c r="AT799" s="211" t="s">
        <v>184</v>
      </c>
      <c r="AU799" s="211" t="s">
        <v>84</v>
      </c>
      <c r="AV799" s="12" t="s">
        <v>22</v>
      </c>
      <c r="AW799" s="12" t="s">
        <v>35</v>
      </c>
      <c r="AX799" s="12" t="s">
        <v>74</v>
      </c>
      <c r="AY799" s="211" t="s">
        <v>159</v>
      </c>
    </row>
    <row r="800" spans="2:51" s="13" customFormat="1" ht="11.25">
      <c r="B800" s="212"/>
      <c r="C800" s="213"/>
      <c r="D800" s="199" t="s">
        <v>184</v>
      </c>
      <c r="E800" s="214" t="s">
        <v>20</v>
      </c>
      <c r="F800" s="215" t="s">
        <v>859</v>
      </c>
      <c r="G800" s="213"/>
      <c r="H800" s="216">
        <v>6.24</v>
      </c>
      <c r="I800" s="217"/>
      <c r="J800" s="213"/>
      <c r="K800" s="213"/>
      <c r="L800" s="218"/>
      <c r="M800" s="219"/>
      <c r="N800" s="220"/>
      <c r="O800" s="220"/>
      <c r="P800" s="220"/>
      <c r="Q800" s="220"/>
      <c r="R800" s="220"/>
      <c r="S800" s="220"/>
      <c r="T800" s="221"/>
      <c r="AT800" s="222" t="s">
        <v>184</v>
      </c>
      <c r="AU800" s="222" t="s">
        <v>84</v>
      </c>
      <c r="AV800" s="13" t="s">
        <v>84</v>
      </c>
      <c r="AW800" s="13" t="s">
        <v>35</v>
      </c>
      <c r="AX800" s="13" t="s">
        <v>74</v>
      </c>
      <c r="AY800" s="222" t="s">
        <v>159</v>
      </c>
    </row>
    <row r="801" spans="2:51" s="13" customFormat="1" ht="11.25">
      <c r="B801" s="212"/>
      <c r="C801" s="213"/>
      <c r="D801" s="199" t="s">
        <v>184</v>
      </c>
      <c r="E801" s="214" t="s">
        <v>20</v>
      </c>
      <c r="F801" s="215" t="s">
        <v>860</v>
      </c>
      <c r="G801" s="213"/>
      <c r="H801" s="216">
        <v>5.2649999999999997</v>
      </c>
      <c r="I801" s="217"/>
      <c r="J801" s="213"/>
      <c r="K801" s="213"/>
      <c r="L801" s="218"/>
      <c r="M801" s="219"/>
      <c r="N801" s="220"/>
      <c r="O801" s="220"/>
      <c r="P801" s="220"/>
      <c r="Q801" s="220"/>
      <c r="R801" s="220"/>
      <c r="S801" s="220"/>
      <c r="T801" s="221"/>
      <c r="AT801" s="222" t="s">
        <v>184</v>
      </c>
      <c r="AU801" s="222" t="s">
        <v>84</v>
      </c>
      <c r="AV801" s="13" t="s">
        <v>84</v>
      </c>
      <c r="AW801" s="13" t="s">
        <v>35</v>
      </c>
      <c r="AX801" s="13" t="s">
        <v>74</v>
      </c>
      <c r="AY801" s="222" t="s">
        <v>159</v>
      </c>
    </row>
    <row r="802" spans="2:51" s="12" customFormat="1" ht="11.25">
      <c r="B802" s="202"/>
      <c r="C802" s="203"/>
      <c r="D802" s="199" t="s">
        <v>184</v>
      </c>
      <c r="E802" s="204" t="s">
        <v>20</v>
      </c>
      <c r="F802" s="205" t="s">
        <v>370</v>
      </c>
      <c r="G802" s="203"/>
      <c r="H802" s="204" t="s">
        <v>20</v>
      </c>
      <c r="I802" s="206"/>
      <c r="J802" s="203"/>
      <c r="K802" s="203"/>
      <c r="L802" s="207"/>
      <c r="M802" s="208"/>
      <c r="N802" s="209"/>
      <c r="O802" s="209"/>
      <c r="P802" s="209"/>
      <c r="Q802" s="209"/>
      <c r="R802" s="209"/>
      <c r="S802" s="209"/>
      <c r="T802" s="210"/>
      <c r="AT802" s="211" t="s">
        <v>184</v>
      </c>
      <c r="AU802" s="211" t="s">
        <v>84</v>
      </c>
      <c r="AV802" s="12" t="s">
        <v>22</v>
      </c>
      <c r="AW802" s="12" t="s">
        <v>35</v>
      </c>
      <c r="AX802" s="12" t="s">
        <v>74</v>
      </c>
      <c r="AY802" s="211" t="s">
        <v>159</v>
      </c>
    </row>
    <row r="803" spans="2:51" s="13" customFormat="1" ht="11.25">
      <c r="B803" s="212"/>
      <c r="C803" s="213"/>
      <c r="D803" s="199" t="s">
        <v>184</v>
      </c>
      <c r="E803" s="214" t="s">
        <v>20</v>
      </c>
      <c r="F803" s="215" t="s">
        <v>861</v>
      </c>
      <c r="G803" s="213"/>
      <c r="H803" s="216">
        <v>0.78</v>
      </c>
      <c r="I803" s="217"/>
      <c r="J803" s="213"/>
      <c r="K803" s="213"/>
      <c r="L803" s="218"/>
      <c r="M803" s="219"/>
      <c r="N803" s="220"/>
      <c r="O803" s="220"/>
      <c r="P803" s="220"/>
      <c r="Q803" s="220"/>
      <c r="R803" s="220"/>
      <c r="S803" s="220"/>
      <c r="T803" s="221"/>
      <c r="AT803" s="222" t="s">
        <v>184</v>
      </c>
      <c r="AU803" s="222" t="s">
        <v>84</v>
      </c>
      <c r="AV803" s="13" t="s">
        <v>84</v>
      </c>
      <c r="AW803" s="13" t="s">
        <v>35</v>
      </c>
      <c r="AX803" s="13" t="s">
        <v>74</v>
      </c>
      <c r="AY803" s="222" t="s">
        <v>159</v>
      </c>
    </row>
    <row r="804" spans="2:51" s="13" customFormat="1" ht="11.25">
      <c r="B804" s="212"/>
      <c r="C804" s="213"/>
      <c r="D804" s="199" t="s">
        <v>184</v>
      </c>
      <c r="E804" s="214" t="s">
        <v>20</v>
      </c>
      <c r="F804" s="215" t="s">
        <v>862</v>
      </c>
      <c r="G804" s="213"/>
      <c r="H804" s="216">
        <v>161.07</v>
      </c>
      <c r="I804" s="217"/>
      <c r="J804" s="213"/>
      <c r="K804" s="213"/>
      <c r="L804" s="218"/>
      <c r="M804" s="219"/>
      <c r="N804" s="220"/>
      <c r="O804" s="220"/>
      <c r="P804" s="220"/>
      <c r="Q804" s="220"/>
      <c r="R804" s="220"/>
      <c r="S804" s="220"/>
      <c r="T804" s="221"/>
      <c r="AT804" s="222" t="s">
        <v>184</v>
      </c>
      <c r="AU804" s="222" t="s">
        <v>84</v>
      </c>
      <c r="AV804" s="13" t="s">
        <v>84</v>
      </c>
      <c r="AW804" s="13" t="s">
        <v>35</v>
      </c>
      <c r="AX804" s="13" t="s">
        <v>74</v>
      </c>
      <c r="AY804" s="222" t="s">
        <v>159</v>
      </c>
    </row>
    <row r="805" spans="2:51" s="12" customFormat="1" ht="11.25">
      <c r="B805" s="202"/>
      <c r="C805" s="203"/>
      <c r="D805" s="199" t="s">
        <v>184</v>
      </c>
      <c r="E805" s="204" t="s">
        <v>20</v>
      </c>
      <c r="F805" s="205" t="s">
        <v>378</v>
      </c>
      <c r="G805" s="203"/>
      <c r="H805" s="204" t="s">
        <v>20</v>
      </c>
      <c r="I805" s="206"/>
      <c r="J805" s="203"/>
      <c r="K805" s="203"/>
      <c r="L805" s="207"/>
      <c r="M805" s="208"/>
      <c r="N805" s="209"/>
      <c r="O805" s="209"/>
      <c r="P805" s="209"/>
      <c r="Q805" s="209"/>
      <c r="R805" s="209"/>
      <c r="S805" s="209"/>
      <c r="T805" s="210"/>
      <c r="AT805" s="211" t="s">
        <v>184</v>
      </c>
      <c r="AU805" s="211" t="s">
        <v>84</v>
      </c>
      <c r="AV805" s="12" t="s">
        <v>22</v>
      </c>
      <c r="AW805" s="12" t="s">
        <v>35</v>
      </c>
      <c r="AX805" s="12" t="s">
        <v>74</v>
      </c>
      <c r="AY805" s="211" t="s">
        <v>159</v>
      </c>
    </row>
    <row r="806" spans="2:51" s="13" customFormat="1" ht="11.25">
      <c r="B806" s="212"/>
      <c r="C806" s="213"/>
      <c r="D806" s="199" t="s">
        <v>184</v>
      </c>
      <c r="E806" s="214" t="s">
        <v>20</v>
      </c>
      <c r="F806" s="215" t="s">
        <v>863</v>
      </c>
      <c r="G806" s="213"/>
      <c r="H806" s="216">
        <v>3.63</v>
      </c>
      <c r="I806" s="217"/>
      <c r="J806" s="213"/>
      <c r="K806" s="213"/>
      <c r="L806" s="218"/>
      <c r="M806" s="219"/>
      <c r="N806" s="220"/>
      <c r="O806" s="220"/>
      <c r="P806" s="220"/>
      <c r="Q806" s="220"/>
      <c r="R806" s="220"/>
      <c r="S806" s="220"/>
      <c r="T806" s="221"/>
      <c r="AT806" s="222" t="s">
        <v>184</v>
      </c>
      <c r="AU806" s="222" t="s">
        <v>84</v>
      </c>
      <c r="AV806" s="13" t="s">
        <v>84</v>
      </c>
      <c r="AW806" s="13" t="s">
        <v>35</v>
      </c>
      <c r="AX806" s="13" t="s">
        <v>74</v>
      </c>
      <c r="AY806" s="222" t="s">
        <v>159</v>
      </c>
    </row>
    <row r="807" spans="2:51" s="13" customFormat="1" ht="11.25">
      <c r="B807" s="212"/>
      <c r="C807" s="213"/>
      <c r="D807" s="199" t="s">
        <v>184</v>
      </c>
      <c r="E807" s="214" t="s">
        <v>20</v>
      </c>
      <c r="F807" s="215" t="s">
        <v>864</v>
      </c>
      <c r="G807" s="213"/>
      <c r="H807" s="216">
        <v>39.878</v>
      </c>
      <c r="I807" s="217"/>
      <c r="J807" s="213"/>
      <c r="K807" s="213"/>
      <c r="L807" s="218"/>
      <c r="M807" s="219"/>
      <c r="N807" s="220"/>
      <c r="O807" s="220"/>
      <c r="P807" s="220"/>
      <c r="Q807" s="220"/>
      <c r="R807" s="220"/>
      <c r="S807" s="220"/>
      <c r="T807" s="221"/>
      <c r="AT807" s="222" t="s">
        <v>184</v>
      </c>
      <c r="AU807" s="222" t="s">
        <v>84</v>
      </c>
      <c r="AV807" s="13" t="s">
        <v>84</v>
      </c>
      <c r="AW807" s="13" t="s">
        <v>35</v>
      </c>
      <c r="AX807" s="13" t="s">
        <v>74</v>
      </c>
      <c r="AY807" s="222" t="s">
        <v>159</v>
      </c>
    </row>
    <row r="808" spans="2:51" s="12" customFormat="1" ht="11.25">
      <c r="B808" s="202"/>
      <c r="C808" s="203"/>
      <c r="D808" s="199" t="s">
        <v>184</v>
      </c>
      <c r="E808" s="204" t="s">
        <v>20</v>
      </c>
      <c r="F808" s="205" t="s">
        <v>385</v>
      </c>
      <c r="G808" s="203"/>
      <c r="H808" s="204" t="s">
        <v>20</v>
      </c>
      <c r="I808" s="206"/>
      <c r="J808" s="203"/>
      <c r="K808" s="203"/>
      <c r="L808" s="207"/>
      <c r="M808" s="208"/>
      <c r="N808" s="209"/>
      <c r="O808" s="209"/>
      <c r="P808" s="209"/>
      <c r="Q808" s="209"/>
      <c r="R808" s="209"/>
      <c r="S808" s="209"/>
      <c r="T808" s="210"/>
      <c r="AT808" s="211" t="s">
        <v>184</v>
      </c>
      <c r="AU808" s="211" t="s">
        <v>84</v>
      </c>
      <c r="AV808" s="12" t="s">
        <v>22</v>
      </c>
      <c r="AW808" s="12" t="s">
        <v>35</v>
      </c>
      <c r="AX808" s="12" t="s">
        <v>74</v>
      </c>
      <c r="AY808" s="211" t="s">
        <v>159</v>
      </c>
    </row>
    <row r="809" spans="2:51" s="13" customFormat="1" ht="11.25">
      <c r="B809" s="212"/>
      <c r="C809" s="213"/>
      <c r="D809" s="199" t="s">
        <v>184</v>
      </c>
      <c r="E809" s="214" t="s">
        <v>20</v>
      </c>
      <c r="F809" s="215" t="s">
        <v>865</v>
      </c>
      <c r="G809" s="213"/>
      <c r="H809" s="216">
        <v>1.17</v>
      </c>
      <c r="I809" s="217"/>
      <c r="J809" s="213"/>
      <c r="K809" s="213"/>
      <c r="L809" s="218"/>
      <c r="M809" s="219"/>
      <c r="N809" s="220"/>
      <c r="O809" s="220"/>
      <c r="P809" s="220"/>
      <c r="Q809" s="220"/>
      <c r="R809" s="220"/>
      <c r="S809" s="220"/>
      <c r="T809" s="221"/>
      <c r="AT809" s="222" t="s">
        <v>184</v>
      </c>
      <c r="AU809" s="222" t="s">
        <v>84</v>
      </c>
      <c r="AV809" s="13" t="s">
        <v>84</v>
      </c>
      <c r="AW809" s="13" t="s">
        <v>35</v>
      </c>
      <c r="AX809" s="13" t="s">
        <v>74</v>
      </c>
      <c r="AY809" s="222" t="s">
        <v>159</v>
      </c>
    </row>
    <row r="810" spans="2:51" s="13" customFormat="1" ht="11.25">
      <c r="B810" s="212"/>
      <c r="C810" s="213"/>
      <c r="D810" s="199" t="s">
        <v>184</v>
      </c>
      <c r="E810" s="214" t="s">
        <v>20</v>
      </c>
      <c r="F810" s="215" t="s">
        <v>863</v>
      </c>
      <c r="G810" s="213"/>
      <c r="H810" s="216">
        <v>3.63</v>
      </c>
      <c r="I810" s="217"/>
      <c r="J810" s="213"/>
      <c r="K810" s="213"/>
      <c r="L810" s="218"/>
      <c r="M810" s="219"/>
      <c r="N810" s="220"/>
      <c r="O810" s="220"/>
      <c r="P810" s="220"/>
      <c r="Q810" s="220"/>
      <c r="R810" s="220"/>
      <c r="S810" s="220"/>
      <c r="T810" s="221"/>
      <c r="AT810" s="222" t="s">
        <v>184</v>
      </c>
      <c r="AU810" s="222" t="s">
        <v>84</v>
      </c>
      <c r="AV810" s="13" t="s">
        <v>84</v>
      </c>
      <c r="AW810" s="13" t="s">
        <v>35</v>
      </c>
      <c r="AX810" s="13" t="s">
        <v>74</v>
      </c>
      <c r="AY810" s="222" t="s">
        <v>159</v>
      </c>
    </row>
    <row r="811" spans="2:51" s="12" customFormat="1" ht="11.25">
      <c r="B811" s="202"/>
      <c r="C811" s="203"/>
      <c r="D811" s="199" t="s">
        <v>184</v>
      </c>
      <c r="E811" s="204" t="s">
        <v>20</v>
      </c>
      <c r="F811" s="205" t="s">
        <v>392</v>
      </c>
      <c r="G811" s="203"/>
      <c r="H811" s="204" t="s">
        <v>20</v>
      </c>
      <c r="I811" s="206"/>
      <c r="J811" s="203"/>
      <c r="K811" s="203"/>
      <c r="L811" s="207"/>
      <c r="M811" s="208"/>
      <c r="N811" s="209"/>
      <c r="O811" s="209"/>
      <c r="P811" s="209"/>
      <c r="Q811" s="209"/>
      <c r="R811" s="209"/>
      <c r="S811" s="209"/>
      <c r="T811" s="210"/>
      <c r="AT811" s="211" t="s">
        <v>184</v>
      </c>
      <c r="AU811" s="211" t="s">
        <v>84</v>
      </c>
      <c r="AV811" s="12" t="s">
        <v>22</v>
      </c>
      <c r="AW811" s="12" t="s">
        <v>35</v>
      </c>
      <c r="AX811" s="12" t="s">
        <v>74</v>
      </c>
      <c r="AY811" s="211" t="s">
        <v>159</v>
      </c>
    </row>
    <row r="812" spans="2:51" s="13" customFormat="1" ht="11.25">
      <c r="B812" s="212"/>
      <c r="C812" s="213"/>
      <c r="D812" s="199" t="s">
        <v>184</v>
      </c>
      <c r="E812" s="214" t="s">
        <v>20</v>
      </c>
      <c r="F812" s="215" t="s">
        <v>866</v>
      </c>
      <c r="G812" s="213"/>
      <c r="H812" s="216">
        <v>10.335000000000001</v>
      </c>
      <c r="I812" s="217"/>
      <c r="J812" s="213"/>
      <c r="K812" s="213"/>
      <c r="L812" s="218"/>
      <c r="M812" s="219"/>
      <c r="N812" s="220"/>
      <c r="O812" s="220"/>
      <c r="P812" s="220"/>
      <c r="Q812" s="220"/>
      <c r="R812" s="220"/>
      <c r="S812" s="220"/>
      <c r="T812" s="221"/>
      <c r="AT812" s="222" t="s">
        <v>184</v>
      </c>
      <c r="AU812" s="222" t="s">
        <v>84</v>
      </c>
      <c r="AV812" s="13" t="s">
        <v>84</v>
      </c>
      <c r="AW812" s="13" t="s">
        <v>35</v>
      </c>
      <c r="AX812" s="13" t="s">
        <v>74</v>
      </c>
      <c r="AY812" s="222" t="s">
        <v>159</v>
      </c>
    </row>
    <row r="813" spans="2:51" s="12" customFormat="1" ht="11.25">
      <c r="B813" s="202"/>
      <c r="C813" s="203"/>
      <c r="D813" s="199" t="s">
        <v>184</v>
      </c>
      <c r="E813" s="204" t="s">
        <v>20</v>
      </c>
      <c r="F813" s="205" t="s">
        <v>397</v>
      </c>
      <c r="G813" s="203"/>
      <c r="H813" s="204" t="s">
        <v>20</v>
      </c>
      <c r="I813" s="206"/>
      <c r="J813" s="203"/>
      <c r="K813" s="203"/>
      <c r="L813" s="207"/>
      <c r="M813" s="208"/>
      <c r="N813" s="209"/>
      <c r="O813" s="209"/>
      <c r="P813" s="209"/>
      <c r="Q813" s="209"/>
      <c r="R813" s="209"/>
      <c r="S813" s="209"/>
      <c r="T813" s="210"/>
      <c r="AT813" s="211" t="s">
        <v>184</v>
      </c>
      <c r="AU813" s="211" t="s">
        <v>84</v>
      </c>
      <c r="AV813" s="12" t="s">
        <v>22</v>
      </c>
      <c r="AW813" s="12" t="s">
        <v>35</v>
      </c>
      <c r="AX813" s="12" t="s">
        <v>74</v>
      </c>
      <c r="AY813" s="211" t="s">
        <v>159</v>
      </c>
    </row>
    <row r="814" spans="2:51" s="13" customFormat="1" ht="11.25">
      <c r="B814" s="212"/>
      <c r="C814" s="213"/>
      <c r="D814" s="199" t="s">
        <v>184</v>
      </c>
      <c r="E814" s="214" t="s">
        <v>20</v>
      </c>
      <c r="F814" s="215" t="s">
        <v>867</v>
      </c>
      <c r="G814" s="213"/>
      <c r="H814" s="216">
        <v>1.4850000000000001</v>
      </c>
      <c r="I814" s="217"/>
      <c r="J814" s="213"/>
      <c r="K814" s="213"/>
      <c r="L814" s="218"/>
      <c r="M814" s="219"/>
      <c r="N814" s="220"/>
      <c r="O814" s="220"/>
      <c r="P814" s="220"/>
      <c r="Q814" s="220"/>
      <c r="R814" s="220"/>
      <c r="S814" s="220"/>
      <c r="T814" s="221"/>
      <c r="AT814" s="222" t="s">
        <v>184</v>
      </c>
      <c r="AU814" s="222" t="s">
        <v>84</v>
      </c>
      <c r="AV814" s="13" t="s">
        <v>84</v>
      </c>
      <c r="AW814" s="13" t="s">
        <v>35</v>
      </c>
      <c r="AX814" s="13" t="s">
        <v>74</v>
      </c>
      <c r="AY814" s="222" t="s">
        <v>159</v>
      </c>
    </row>
    <row r="815" spans="2:51" s="13" customFormat="1" ht="11.25">
      <c r="B815" s="212"/>
      <c r="C815" s="213"/>
      <c r="D815" s="199" t="s">
        <v>184</v>
      </c>
      <c r="E815" s="214" t="s">
        <v>20</v>
      </c>
      <c r="F815" s="215" t="s">
        <v>868</v>
      </c>
      <c r="G815" s="213"/>
      <c r="H815" s="216">
        <v>5.61</v>
      </c>
      <c r="I815" s="217"/>
      <c r="J815" s="213"/>
      <c r="K815" s="213"/>
      <c r="L815" s="218"/>
      <c r="M815" s="219"/>
      <c r="N815" s="220"/>
      <c r="O815" s="220"/>
      <c r="P815" s="220"/>
      <c r="Q815" s="220"/>
      <c r="R815" s="220"/>
      <c r="S815" s="220"/>
      <c r="T815" s="221"/>
      <c r="AT815" s="222" t="s">
        <v>184</v>
      </c>
      <c r="AU815" s="222" t="s">
        <v>84</v>
      </c>
      <c r="AV815" s="13" t="s">
        <v>84</v>
      </c>
      <c r="AW815" s="13" t="s">
        <v>35</v>
      </c>
      <c r="AX815" s="13" t="s">
        <v>74</v>
      </c>
      <c r="AY815" s="222" t="s">
        <v>159</v>
      </c>
    </row>
    <row r="816" spans="2:51" s="13" customFormat="1" ht="11.25">
      <c r="B816" s="212"/>
      <c r="C816" s="213"/>
      <c r="D816" s="199" t="s">
        <v>184</v>
      </c>
      <c r="E816" s="214" t="s">
        <v>20</v>
      </c>
      <c r="F816" s="215" t="s">
        <v>857</v>
      </c>
      <c r="G816" s="213"/>
      <c r="H816" s="216">
        <v>6.8250000000000002</v>
      </c>
      <c r="I816" s="217"/>
      <c r="J816" s="213"/>
      <c r="K816" s="213"/>
      <c r="L816" s="218"/>
      <c r="M816" s="219"/>
      <c r="N816" s="220"/>
      <c r="O816" s="220"/>
      <c r="P816" s="220"/>
      <c r="Q816" s="220"/>
      <c r="R816" s="220"/>
      <c r="S816" s="220"/>
      <c r="T816" s="221"/>
      <c r="AT816" s="222" t="s">
        <v>184</v>
      </c>
      <c r="AU816" s="222" t="s">
        <v>84</v>
      </c>
      <c r="AV816" s="13" t="s">
        <v>84</v>
      </c>
      <c r="AW816" s="13" t="s">
        <v>35</v>
      </c>
      <c r="AX816" s="13" t="s">
        <v>74</v>
      </c>
      <c r="AY816" s="222" t="s">
        <v>159</v>
      </c>
    </row>
    <row r="817" spans="2:51" s="13" customFormat="1" ht="11.25">
      <c r="B817" s="212"/>
      <c r="C817" s="213"/>
      <c r="D817" s="199" t="s">
        <v>184</v>
      </c>
      <c r="E817" s="214" t="s">
        <v>20</v>
      </c>
      <c r="F817" s="215" t="s">
        <v>869</v>
      </c>
      <c r="G817" s="213"/>
      <c r="H817" s="216">
        <v>8.19</v>
      </c>
      <c r="I817" s="217"/>
      <c r="J817" s="213"/>
      <c r="K817" s="213"/>
      <c r="L817" s="218"/>
      <c r="M817" s="219"/>
      <c r="N817" s="220"/>
      <c r="O817" s="220"/>
      <c r="P817" s="220"/>
      <c r="Q817" s="220"/>
      <c r="R817" s="220"/>
      <c r="S817" s="220"/>
      <c r="T817" s="221"/>
      <c r="AT817" s="222" t="s">
        <v>184</v>
      </c>
      <c r="AU817" s="222" t="s">
        <v>84</v>
      </c>
      <c r="AV817" s="13" t="s">
        <v>84</v>
      </c>
      <c r="AW817" s="13" t="s">
        <v>35</v>
      </c>
      <c r="AX817" s="13" t="s">
        <v>74</v>
      </c>
      <c r="AY817" s="222" t="s">
        <v>159</v>
      </c>
    </row>
    <row r="818" spans="2:51" s="13" customFormat="1" ht="11.25">
      <c r="B818" s="212"/>
      <c r="C818" s="213"/>
      <c r="D818" s="199" t="s">
        <v>184</v>
      </c>
      <c r="E818" s="214" t="s">
        <v>20</v>
      </c>
      <c r="F818" s="215" t="s">
        <v>870</v>
      </c>
      <c r="G818" s="213"/>
      <c r="H818" s="216">
        <v>2.5350000000000001</v>
      </c>
      <c r="I818" s="217"/>
      <c r="J818" s="213"/>
      <c r="K818" s="213"/>
      <c r="L818" s="218"/>
      <c r="M818" s="219"/>
      <c r="N818" s="220"/>
      <c r="O818" s="220"/>
      <c r="P818" s="220"/>
      <c r="Q818" s="220"/>
      <c r="R818" s="220"/>
      <c r="S818" s="220"/>
      <c r="T818" s="221"/>
      <c r="AT818" s="222" t="s">
        <v>184</v>
      </c>
      <c r="AU818" s="222" t="s">
        <v>84</v>
      </c>
      <c r="AV818" s="13" t="s">
        <v>84</v>
      </c>
      <c r="AW818" s="13" t="s">
        <v>35</v>
      </c>
      <c r="AX818" s="13" t="s">
        <v>74</v>
      </c>
      <c r="AY818" s="222" t="s">
        <v>159</v>
      </c>
    </row>
    <row r="819" spans="2:51" s="12" customFormat="1" ht="11.25">
      <c r="B819" s="202"/>
      <c r="C819" s="203"/>
      <c r="D819" s="199" t="s">
        <v>184</v>
      </c>
      <c r="E819" s="204" t="s">
        <v>20</v>
      </c>
      <c r="F819" s="205" t="s">
        <v>407</v>
      </c>
      <c r="G819" s="203"/>
      <c r="H819" s="204" t="s">
        <v>20</v>
      </c>
      <c r="I819" s="206"/>
      <c r="J819" s="203"/>
      <c r="K819" s="203"/>
      <c r="L819" s="207"/>
      <c r="M819" s="208"/>
      <c r="N819" s="209"/>
      <c r="O819" s="209"/>
      <c r="P819" s="209"/>
      <c r="Q819" s="209"/>
      <c r="R819" s="209"/>
      <c r="S819" s="209"/>
      <c r="T819" s="210"/>
      <c r="AT819" s="211" t="s">
        <v>184</v>
      </c>
      <c r="AU819" s="211" t="s">
        <v>84</v>
      </c>
      <c r="AV819" s="12" t="s">
        <v>22</v>
      </c>
      <c r="AW819" s="12" t="s">
        <v>35</v>
      </c>
      <c r="AX819" s="12" t="s">
        <v>74</v>
      </c>
      <c r="AY819" s="211" t="s">
        <v>159</v>
      </c>
    </row>
    <row r="820" spans="2:51" s="13" customFormat="1" ht="11.25">
      <c r="B820" s="212"/>
      <c r="C820" s="213"/>
      <c r="D820" s="199" t="s">
        <v>184</v>
      </c>
      <c r="E820" s="214" t="s">
        <v>20</v>
      </c>
      <c r="F820" s="215" t="s">
        <v>871</v>
      </c>
      <c r="G820" s="213"/>
      <c r="H820" s="216">
        <v>0.66</v>
      </c>
      <c r="I820" s="217"/>
      <c r="J820" s="213"/>
      <c r="K820" s="213"/>
      <c r="L820" s="218"/>
      <c r="M820" s="219"/>
      <c r="N820" s="220"/>
      <c r="O820" s="220"/>
      <c r="P820" s="220"/>
      <c r="Q820" s="220"/>
      <c r="R820" s="220"/>
      <c r="S820" s="220"/>
      <c r="T820" s="221"/>
      <c r="AT820" s="222" t="s">
        <v>184</v>
      </c>
      <c r="AU820" s="222" t="s">
        <v>84</v>
      </c>
      <c r="AV820" s="13" t="s">
        <v>84</v>
      </c>
      <c r="AW820" s="13" t="s">
        <v>35</v>
      </c>
      <c r="AX820" s="13" t="s">
        <v>74</v>
      </c>
      <c r="AY820" s="222" t="s">
        <v>159</v>
      </c>
    </row>
    <row r="821" spans="2:51" s="13" customFormat="1" ht="11.25">
      <c r="B821" s="212"/>
      <c r="C821" s="213"/>
      <c r="D821" s="199" t="s">
        <v>184</v>
      </c>
      <c r="E821" s="214" t="s">
        <v>20</v>
      </c>
      <c r="F821" s="215" t="s">
        <v>872</v>
      </c>
      <c r="G821" s="213"/>
      <c r="H821" s="216">
        <v>37.207999999999998</v>
      </c>
      <c r="I821" s="217"/>
      <c r="J821" s="213"/>
      <c r="K821" s="213"/>
      <c r="L821" s="218"/>
      <c r="M821" s="219"/>
      <c r="N821" s="220"/>
      <c r="O821" s="220"/>
      <c r="P821" s="220"/>
      <c r="Q821" s="220"/>
      <c r="R821" s="220"/>
      <c r="S821" s="220"/>
      <c r="T821" s="221"/>
      <c r="AT821" s="222" t="s">
        <v>184</v>
      </c>
      <c r="AU821" s="222" t="s">
        <v>84</v>
      </c>
      <c r="AV821" s="13" t="s">
        <v>84</v>
      </c>
      <c r="AW821" s="13" t="s">
        <v>35</v>
      </c>
      <c r="AX821" s="13" t="s">
        <v>74</v>
      </c>
      <c r="AY821" s="222" t="s">
        <v>159</v>
      </c>
    </row>
    <row r="822" spans="2:51" s="12" customFormat="1" ht="11.25">
      <c r="B822" s="202"/>
      <c r="C822" s="203"/>
      <c r="D822" s="199" t="s">
        <v>184</v>
      </c>
      <c r="E822" s="204" t="s">
        <v>20</v>
      </c>
      <c r="F822" s="205" t="s">
        <v>413</v>
      </c>
      <c r="G822" s="203"/>
      <c r="H822" s="204" t="s">
        <v>20</v>
      </c>
      <c r="I822" s="206"/>
      <c r="J822" s="203"/>
      <c r="K822" s="203"/>
      <c r="L822" s="207"/>
      <c r="M822" s="208"/>
      <c r="N822" s="209"/>
      <c r="O822" s="209"/>
      <c r="P822" s="209"/>
      <c r="Q822" s="209"/>
      <c r="R822" s="209"/>
      <c r="S822" s="209"/>
      <c r="T822" s="210"/>
      <c r="AT822" s="211" t="s">
        <v>184</v>
      </c>
      <c r="AU822" s="211" t="s">
        <v>84</v>
      </c>
      <c r="AV822" s="12" t="s">
        <v>22</v>
      </c>
      <c r="AW822" s="12" t="s">
        <v>35</v>
      </c>
      <c r="AX822" s="12" t="s">
        <v>74</v>
      </c>
      <c r="AY822" s="211" t="s">
        <v>159</v>
      </c>
    </row>
    <row r="823" spans="2:51" s="13" customFormat="1" ht="11.25">
      <c r="B823" s="212"/>
      <c r="C823" s="213"/>
      <c r="D823" s="199" t="s">
        <v>184</v>
      </c>
      <c r="E823" s="214" t="s">
        <v>20</v>
      </c>
      <c r="F823" s="215" t="s">
        <v>851</v>
      </c>
      <c r="G823" s="213"/>
      <c r="H823" s="216">
        <v>2.145</v>
      </c>
      <c r="I823" s="217"/>
      <c r="J823" s="213"/>
      <c r="K823" s="213"/>
      <c r="L823" s="218"/>
      <c r="M823" s="219"/>
      <c r="N823" s="220"/>
      <c r="O823" s="220"/>
      <c r="P823" s="220"/>
      <c r="Q823" s="220"/>
      <c r="R823" s="220"/>
      <c r="S823" s="220"/>
      <c r="T823" s="221"/>
      <c r="AT823" s="222" t="s">
        <v>184</v>
      </c>
      <c r="AU823" s="222" t="s">
        <v>84</v>
      </c>
      <c r="AV823" s="13" t="s">
        <v>84</v>
      </c>
      <c r="AW823" s="13" t="s">
        <v>35</v>
      </c>
      <c r="AX823" s="13" t="s">
        <v>74</v>
      </c>
      <c r="AY823" s="222" t="s">
        <v>159</v>
      </c>
    </row>
    <row r="824" spans="2:51" s="13" customFormat="1" ht="11.25">
      <c r="B824" s="212"/>
      <c r="C824" s="213"/>
      <c r="D824" s="199" t="s">
        <v>184</v>
      </c>
      <c r="E824" s="214" t="s">
        <v>20</v>
      </c>
      <c r="F824" s="215" t="s">
        <v>873</v>
      </c>
      <c r="G824" s="213"/>
      <c r="H824" s="216">
        <v>21.645</v>
      </c>
      <c r="I824" s="217"/>
      <c r="J824" s="213"/>
      <c r="K824" s="213"/>
      <c r="L824" s="218"/>
      <c r="M824" s="219"/>
      <c r="N824" s="220"/>
      <c r="O824" s="220"/>
      <c r="P824" s="220"/>
      <c r="Q824" s="220"/>
      <c r="R824" s="220"/>
      <c r="S824" s="220"/>
      <c r="T824" s="221"/>
      <c r="AT824" s="222" t="s">
        <v>184</v>
      </c>
      <c r="AU824" s="222" t="s">
        <v>84</v>
      </c>
      <c r="AV824" s="13" t="s">
        <v>84</v>
      </c>
      <c r="AW824" s="13" t="s">
        <v>35</v>
      </c>
      <c r="AX824" s="13" t="s">
        <v>74</v>
      </c>
      <c r="AY824" s="222" t="s">
        <v>159</v>
      </c>
    </row>
    <row r="825" spans="2:51" s="13" customFormat="1" ht="11.25">
      <c r="B825" s="212"/>
      <c r="C825" s="213"/>
      <c r="D825" s="199" t="s">
        <v>184</v>
      </c>
      <c r="E825" s="214" t="s">
        <v>20</v>
      </c>
      <c r="F825" s="215" t="s">
        <v>874</v>
      </c>
      <c r="G825" s="213"/>
      <c r="H825" s="216">
        <v>16.088000000000001</v>
      </c>
      <c r="I825" s="217"/>
      <c r="J825" s="213"/>
      <c r="K825" s="213"/>
      <c r="L825" s="218"/>
      <c r="M825" s="219"/>
      <c r="N825" s="220"/>
      <c r="O825" s="220"/>
      <c r="P825" s="220"/>
      <c r="Q825" s="220"/>
      <c r="R825" s="220"/>
      <c r="S825" s="220"/>
      <c r="T825" s="221"/>
      <c r="AT825" s="222" t="s">
        <v>184</v>
      </c>
      <c r="AU825" s="222" t="s">
        <v>84</v>
      </c>
      <c r="AV825" s="13" t="s">
        <v>84</v>
      </c>
      <c r="AW825" s="13" t="s">
        <v>35</v>
      </c>
      <c r="AX825" s="13" t="s">
        <v>74</v>
      </c>
      <c r="AY825" s="222" t="s">
        <v>159</v>
      </c>
    </row>
    <row r="826" spans="2:51" s="12" customFormat="1" ht="11.25">
      <c r="B826" s="202"/>
      <c r="C826" s="203"/>
      <c r="D826" s="199" t="s">
        <v>184</v>
      </c>
      <c r="E826" s="204" t="s">
        <v>20</v>
      </c>
      <c r="F826" s="205" t="s">
        <v>421</v>
      </c>
      <c r="G826" s="203"/>
      <c r="H826" s="204" t="s">
        <v>20</v>
      </c>
      <c r="I826" s="206"/>
      <c r="J826" s="203"/>
      <c r="K826" s="203"/>
      <c r="L826" s="207"/>
      <c r="M826" s="208"/>
      <c r="N826" s="209"/>
      <c r="O826" s="209"/>
      <c r="P826" s="209"/>
      <c r="Q826" s="209"/>
      <c r="R826" s="209"/>
      <c r="S826" s="209"/>
      <c r="T826" s="210"/>
      <c r="AT826" s="211" t="s">
        <v>184</v>
      </c>
      <c r="AU826" s="211" t="s">
        <v>84</v>
      </c>
      <c r="AV826" s="12" t="s">
        <v>22</v>
      </c>
      <c r="AW826" s="12" t="s">
        <v>35</v>
      </c>
      <c r="AX826" s="12" t="s">
        <v>74</v>
      </c>
      <c r="AY826" s="211" t="s">
        <v>159</v>
      </c>
    </row>
    <row r="827" spans="2:51" s="13" customFormat="1" ht="11.25">
      <c r="B827" s="212"/>
      <c r="C827" s="213"/>
      <c r="D827" s="199" t="s">
        <v>184</v>
      </c>
      <c r="E827" s="214" t="s">
        <v>20</v>
      </c>
      <c r="F827" s="215" t="s">
        <v>875</v>
      </c>
      <c r="G827" s="213"/>
      <c r="H827" s="216">
        <v>34.613</v>
      </c>
      <c r="I827" s="217"/>
      <c r="J827" s="213"/>
      <c r="K827" s="213"/>
      <c r="L827" s="218"/>
      <c r="M827" s="219"/>
      <c r="N827" s="220"/>
      <c r="O827" s="220"/>
      <c r="P827" s="220"/>
      <c r="Q827" s="220"/>
      <c r="R827" s="220"/>
      <c r="S827" s="220"/>
      <c r="T827" s="221"/>
      <c r="AT827" s="222" t="s">
        <v>184</v>
      </c>
      <c r="AU827" s="222" t="s">
        <v>84</v>
      </c>
      <c r="AV827" s="13" t="s">
        <v>84</v>
      </c>
      <c r="AW827" s="13" t="s">
        <v>35</v>
      </c>
      <c r="AX827" s="13" t="s">
        <v>74</v>
      </c>
      <c r="AY827" s="222" t="s">
        <v>159</v>
      </c>
    </row>
    <row r="828" spans="2:51" s="12" customFormat="1" ht="11.25">
      <c r="B828" s="202"/>
      <c r="C828" s="203"/>
      <c r="D828" s="199" t="s">
        <v>184</v>
      </c>
      <c r="E828" s="204" t="s">
        <v>20</v>
      </c>
      <c r="F828" s="205" t="s">
        <v>425</v>
      </c>
      <c r="G828" s="203"/>
      <c r="H828" s="204" t="s">
        <v>20</v>
      </c>
      <c r="I828" s="206"/>
      <c r="J828" s="203"/>
      <c r="K828" s="203"/>
      <c r="L828" s="207"/>
      <c r="M828" s="208"/>
      <c r="N828" s="209"/>
      <c r="O828" s="209"/>
      <c r="P828" s="209"/>
      <c r="Q828" s="209"/>
      <c r="R828" s="209"/>
      <c r="S828" s="209"/>
      <c r="T828" s="210"/>
      <c r="AT828" s="211" t="s">
        <v>184</v>
      </c>
      <c r="AU828" s="211" t="s">
        <v>84</v>
      </c>
      <c r="AV828" s="12" t="s">
        <v>22</v>
      </c>
      <c r="AW828" s="12" t="s">
        <v>35</v>
      </c>
      <c r="AX828" s="12" t="s">
        <v>74</v>
      </c>
      <c r="AY828" s="211" t="s">
        <v>159</v>
      </c>
    </row>
    <row r="829" spans="2:51" s="13" customFormat="1" ht="11.25">
      <c r="B829" s="212"/>
      <c r="C829" s="213"/>
      <c r="D829" s="199" t="s">
        <v>184</v>
      </c>
      <c r="E829" s="214" t="s">
        <v>20</v>
      </c>
      <c r="F829" s="215" t="s">
        <v>876</v>
      </c>
      <c r="G829" s="213"/>
      <c r="H829" s="216">
        <v>9.75</v>
      </c>
      <c r="I829" s="217"/>
      <c r="J829" s="213"/>
      <c r="K829" s="213"/>
      <c r="L829" s="218"/>
      <c r="M829" s="219"/>
      <c r="N829" s="220"/>
      <c r="O829" s="220"/>
      <c r="P829" s="220"/>
      <c r="Q829" s="220"/>
      <c r="R829" s="220"/>
      <c r="S829" s="220"/>
      <c r="T829" s="221"/>
      <c r="AT829" s="222" t="s">
        <v>184</v>
      </c>
      <c r="AU829" s="222" t="s">
        <v>84</v>
      </c>
      <c r="AV829" s="13" t="s">
        <v>84</v>
      </c>
      <c r="AW829" s="13" t="s">
        <v>35</v>
      </c>
      <c r="AX829" s="13" t="s">
        <v>74</v>
      </c>
      <c r="AY829" s="222" t="s">
        <v>159</v>
      </c>
    </row>
    <row r="830" spans="2:51" s="12" customFormat="1" ht="11.25">
      <c r="B830" s="202"/>
      <c r="C830" s="203"/>
      <c r="D830" s="199" t="s">
        <v>184</v>
      </c>
      <c r="E830" s="204" t="s">
        <v>20</v>
      </c>
      <c r="F830" s="205" t="s">
        <v>430</v>
      </c>
      <c r="G830" s="203"/>
      <c r="H830" s="204" t="s">
        <v>20</v>
      </c>
      <c r="I830" s="206"/>
      <c r="J830" s="203"/>
      <c r="K830" s="203"/>
      <c r="L830" s="207"/>
      <c r="M830" s="208"/>
      <c r="N830" s="209"/>
      <c r="O830" s="209"/>
      <c r="P830" s="209"/>
      <c r="Q830" s="209"/>
      <c r="R830" s="209"/>
      <c r="S830" s="209"/>
      <c r="T830" s="210"/>
      <c r="AT830" s="211" t="s">
        <v>184</v>
      </c>
      <c r="AU830" s="211" t="s">
        <v>84</v>
      </c>
      <c r="AV830" s="12" t="s">
        <v>22</v>
      </c>
      <c r="AW830" s="12" t="s">
        <v>35</v>
      </c>
      <c r="AX830" s="12" t="s">
        <v>74</v>
      </c>
      <c r="AY830" s="211" t="s">
        <v>159</v>
      </c>
    </row>
    <row r="831" spans="2:51" s="13" customFormat="1" ht="11.25">
      <c r="B831" s="212"/>
      <c r="C831" s="213"/>
      <c r="D831" s="199" t="s">
        <v>184</v>
      </c>
      <c r="E831" s="214" t="s">
        <v>20</v>
      </c>
      <c r="F831" s="215" t="s">
        <v>844</v>
      </c>
      <c r="G831" s="213"/>
      <c r="H831" s="216">
        <v>3.7050000000000001</v>
      </c>
      <c r="I831" s="217"/>
      <c r="J831" s="213"/>
      <c r="K831" s="213"/>
      <c r="L831" s="218"/>
      <c r="M831" s="219"/>
      <c r="N831" s="220"/>
      <c r="O831" s="220"/>
      <c r="P831" s="220"/>
      <c r="Q831" s="220"/>
      <c r="R831" s="220"/>
      <c r="S831" s="220"/>
      <c r="T831" s="221"/>
      <c r="AT831" s="222" t="s">
        <v>184</v>
      </c>
      <c r="AU831" s="222" t="s">
        <v>84</v>
      </c>
      <c r="AV831" s="13" t="s">
        <v>84</v>
      </c>
      <c r="AW831" s="13" t="s">
        <v>35</v>
      </c>
      <c r="AX831" s="13" t="s">
        <v>74</v>
      </c>
      <c r="AY831" s="222" t="s">
        <v>159</v>
      </c>
    </row>
    <row r="832" spans="2:51" s="13" customFormat="1" ht="11.25">
      <c r="B832" s="212"/>
      <c r="C832" s="213"/>
      <c r="D832" s="199" t="s">
        <v>184</v>
      </c>
      <c r="E832" s="214" t="s">
        <v>20</v>
      </c>
      <c r="F832" s="215" t="s">
        <v>877</v>
      </c>
      <c r="G832" s="213"/>
      <c r="H832" s="216">
        <v>20.963000000000001</v>
      </c>
      <c r="I832" s="217"/>
      <c r="J832" s="213"/>
      <c r="K832" s="213"/>
      <c r="L832" s="218"/>
      <c r="M832" s="219"/>
      <c r="N832" s="220"/>
      <c r="O832" s="220"/>
      <c r="P832" s="220"/>
      <c r="Q832" s="220"/>
      <c r="R832" s="220"/>
      <c r="S832" s="220"/>
      <c r="T832" s="221"/>
      <c r="AT832" s="222" t="s">
        <v>184</v>
      </c>
      <c r="AU832" s="222" t="s">
        <v>84</v>
      </c>
      <c r="AV832" s="13" t="s">
        <v>84</v>
      </c>
      <c r="AW832" s="13" t="s">
        <v>35</v>
      </c>
      <c r="AX832" s="13" t="s">
        <v>74</v>
      </c>
      <c r="AY832" s="222" t="s">
        <v>159</v>
      </c>
    </row>
    <row r="833" spans="2:65" s="14" customFormat="1" ht="11.25">
      <c r="B833" s="223"/>
      <c r="C833" s="224"/>
      <c r="D833" s="199" t="s">
        <v>184</v>
      </c>
      <c r="E833" s="225" t="s">
        <v>20</v>
      </c>
      <c r="F833" s="226" t="s">
        <v>223</v>
      </c>
      <c r="G833" s="224"/>
      <c r="H833" s="227">
        <v>937.57299999999998</v>
      </c>
      <c r="I833" s="228"/>
      <c r="J833" s="224"/>
      <c r="K833" s="224"/>
      <c r="L833" s="229"/>
      <c r="M833" s="230"/>
      <c r="N833" s="231"/>
      <c r="O833" s="231"/>
      <c r="P833" s="231"/>
      <c r="Q833" s="231"/>
      <c r="R833" s="231"/>
      <c r="S833" s="231"/>
      <c r="T833" s="232"/>
      <c r="AT833" s="233" t="s">
        <v>184</v>
      </c>
      <c r="AU833" s="233" t="s">
        <v>84</v>
      </c>
      <c r="AV833" s="14" t="s">
        <v>164</v>
      </c>
      <c r="AW833" s="14" t="s">
        <v>35</v>
      </c>
      <c r="AX833" s="14" t="s">
        <v>22</v>
      </c>
      <c r="AY833" s="233" t="s">
        <v>159</v>
      </c>
    </row>
    <row r="834" spans="2:65" s="1" customFormat="1" ht="16.5" customHeight="1">
      <c r="B834" s="35"/>
      <c r="C834" s="186" t="s">
        <v>878</v>
      </c>
      <c r="D834" s="186" t="s">
        <v>162</v>
      </c>
      <c r="E834" s="187" t="s">
        <v>879</v>
      </c>
      <c r="F834" s="188" t="s">
        <v>880</v>
      </c>
      <c r="G834" s="189" t="s">
        <v>182</v>
      </c>
      <c r="H834" s="190">
        <v>70.98</v>
      </c>
      <c r="I834" s="191"/>
      <c r="J834" s="192">
        <f>ROUND(I834*H834,2)</f>
        <v>0</v>
      </c>
      <c r="K834" s="188" t="s">
        <v>20</v>
      </c>
      <c r="L834" s="39"/>
      <c r="M834" s="193" t="s">
        <v>20</v>
      </c>
      <c r="N834" s="194" t="s">
        <v>45</v>
      </c>
      <c r="O834" s="64"/>
      <c r="P834" s="195">
        <f>O834*H834</f>
        <v>0</v>
      </c>
      <c r="Q834" s="195">
        <v>0</v>
      </c>
      <c r="R834" s="195">
        <f>Q834*H834</f>
        <v>0</v>
      </c>
      <c r="S834" s="195">
        <v>0</v>
      </c>
      <c r="T834" s="196">
        <f>S834*H834</f>
        <v>0</v>
      </c>
      <c r="AR834" s="197" t="s">
        <v>164</v>
      </c>
      <c r="AT834" s="197" t="s">
        <v>162</v>
      </c>
      <c r="AU834" s="197" t="s">
        <v>84</v>
      </c>
      <c r="AY834" s="18" t="s">
        <v>159</v>
      </c>
      <c r="BE834" s="198">
        <f>IF(N834="základní",J834,0)</f>
        <v>0</v>
      </c>
      <c r="BF834" s="198">
        <f>IF(N834="snížená",J834,0)</f>
        <v>0</v>
      </c>
      <c r="BG834" s="198">
        <f>IF(N834="zákl. přenesená",J834,0)</f>
        <v>0</v>
      </c>
      <c r="BH834" s="198">
        <f>IF(N834="sníž. přenesená",J834,0)</f>
        <v>0</v>
      </c>
      <c r="BI834" s="198">
        <f>IF(N834="nulová",J834,0)</f>
        <v>0</v>
      </c>
      <c r="BJ834" s="18" t="s">
        <v>22</v>
      </c>
      <c r="BK834" s="198">
        <f>ROUND(I834*H834,2)</f>
        <v>0</v>
      </c>
      <c r="BL834" s="18" t="s">
        <v>164</v>
      </c>
      <c r="BM834" s="197" t="s">
        <v>881</v>
      </c>
    </row>
    <row r="835" spans="2:65" s="1" customFormat="1" ht="11.25">
      <c r="B835" s="35"/>
      <c r="C835" s="36"/>
      <c r="D835" s="199" t="s">
        <v>166</v>
      </c>
      <c r="E835" s="36"/>
      <c r="F835" s="200" t="s">
        <v>880</v>
      </c>
      <c r="G835" s="36"/>
      <c r="H835" s="36"/>
      <c r="I835" s="115"/>
      <c r="J835" s="36"/>
      <c r="K835" s="36"/>
      <c r="L835" s="39"/>
      <c r="M835" s="201"/>
      <c r="N835" s="64"/>
      <c r="O835" s="64"/>
      <c r="P835" s="64"/>
      <c r="Q835" s="64"/>
      <c r="R835" s="64"/>
      <c r="S835" s="64"/>
      <c r="T835" s="65"/>
      <c r="AT835" s="18" t="s">
        <v>166</v>
      </c>
      <c r="AU835" s="18" t="s">
        <v>84</v>
      </c>
    </row>
    <row r="836" spans="2:65" s="12" customFormat="1" ht="11.25">
      <c r="B836" s="202"/>
      <c r="C836" s="203"/>
      <c r="D836" s="199" t="s">
        <v>184</v>
      </c>
      <c r="E836" s="204" t="s">
        <v>20</v>
      </c>
      <c r="F836" s="205" t="s">
        <v>882</v>
      </c>
      <c r="G836" s="203"/>
      <c r="H836" s="204" t="s">
        <v>20</v>
      </c>
      <c r="I836" s="206"/>
      <c r="J836" s="203"/>
      <c r="K836" s="203"/>
      <c r="L836" s="207"/>
      <c r="M836" s="208"/>
      <c r="N836" s="209"/>
      <c r="O836" s="209"/>
      <c r="P836" s="209"/>
      <c r="Q836" s="209"/>
      <c r="R836" s="209"/>
      <c r="S836" s="209"/>
      <c r="T836" s="210"/>
      <c r="AT836" s="211" t="s">
        <v>184</v>
      </c>
      <c r="AU836" s="211" t="s">
        <v>84</v>
      </c>
      <c r="AV836" s="12" t="s">
        <v>22</v>
      </c>
      <c r="AW836" s="12" t="s">
        <v>35</v>
      </c>
      <c r="AX836" s="12" t="s">
        <v>74</v>
      </c>
      <c r="AY836" s="211" t="s">
        <v>159</v>
      </c>
    </row>
    <row r="837" spans="2:65" s="12" customFormat="1" ht="11.25">
      <c r="B837" s="202"/>
      <c r="C837" s="203"/>
      <c r="D837" s="199" t="s">
        <v>184</v>
      </c>
      <c r="E837" s="204" t="s">
        <v>20</v>
      </c>
      <c r="F837" s="205" t="s">
        <v>263</v>
      </c>
      <c r="G837" s="203"/>
      <c r="H837" s="204" t="s">
        <v>20</v>
      </c>
      <c r="I837" s="206"/>
      <c r="J837" s="203"/>
      <c r="K837" s="203"/>
      <c r="L837" s="207"/>
      <c r="M837" s="208"/>
      <c r="N837" s="209"/>
      <c r="O837" s="209"/>
      <c r="P837" s="209"/>
      <c r="Q837" s="209"/>
      <c r="R837" s="209"/>
      <c r="S837" s="209"/>
      <c r="T837" s="210"/>
      <c r="AT837" s="211" t="s">
        <v>184</v>
      </c>
      <c r="AU837" s="211" t="s">
        <v>84</v>
      </c>
      <c r="AV837" s="12" t="s">
        <v>22</v>
      </c>
      <c r="AW837" s="12" t="s">
        <v>35</v>
      </c>
      <c r="AX837" s="12" t="s">
        <v>74</v>
      </c>
      <c r="AY837" s="211" t="s">
        <v>159</v>
      </c>
    </row>
    <row r="838" spans="2:65" s="13" customFormat="1" ht="11.25">
      <c r="B838" s="212"/>
      <c r="C838" s="213"/>
      <c r="D838" s="199" t="s">
        <v>184</v>
      </c>
      <c r="E838" s="214" t="s">
        <v>20</v>
      </c>
      <c r="F838" s="215" t="s">
        <v>269</v>
      </c>
      <c r="G838" s="213"/>
      <c r="H838" s="216">
        <v>35.880000000000003</v>
      </c>
      <c r="I838" s="217"/>
      <c r="J838" s="213"/>
      <c r="K838" s="213"/>
      <c r="L838" s="218"/>
      <c r="M838" s="219"/>
      <c r="N838" s="220"/>
      <c r="O838" s="220"/>
      <c r="P838" s="220"/>
      <c r="Q838" s="220"/>
      <c r="R838" s="220"/>
      <c r="S838" s="220"/>
      <c r="T838" s="221"/>
      <c r="AT838" s="222" t="s">
        <v>184</v>
      </c>
      <c r="AU838" s="222" t="s">
        <v>84</v>
      </c>
      <c r="AV838" s="13" t="s">
        <v>84</v>
      </c>
      <c r="AW838" s="13" t="s">
        <v>35</v>
      </c>
      <c r="AX838" s="13" t="s">
        <v>74</v>
      </c>
      <c r="AY838" s="222" t="s">
        <v>159</v>
      </c>
    </row>
    <row r="839" spans="2:65" s="12" customFormat="1" ht="11.25">
      <c r="B839" s="202"/>
      <c r="C839" s="203"/>
      <c r="D839" s="199" t="s">
        <v>184</v>
      </c>
      <c r="E839" s="204" t="s">
        <v>20</v>
      </c>
      <c r="F839" s="205" t="s">
        <v>421</v>
      </c>
      <c r="G839" s="203"/>
      <c r="H839" s="204" t="s">
        <v>20</v>
      </c>
      <c r="I839" s="206"/>
      <c r="J839" s="203"/>
      <c r="K839" s="203"/>
      <c r="L839" s="207"/>
      <c r="M839" s="208"/>
      <c r="N839" s="209"/>
      <c r="O839" s="209"/>
      <c r="P839" s="209"/>
      <c r="Q839" s="209"/>
      <c r="R839" s="209"/>
      <c r="S839" s="209"/>
      <c r="T839" s="210"/>
      <c r="AT839" s="211" t="s">
        <v>184</v>
      </c>
      <c r="AU839" s="211" t="s">
        <v>84</v>
      </c>
      <c r="AV839" s="12" t="s">
        <v>22</v>
      </c>
      <c r="AW839" s="12" t="s">
        <v>35</v>
      </c>
      <c r="AX839" s="12" t="s">
        <v>74</v>
      </c>
      <c r="AY839" s="211" t="s">
        <v>159</v>
      </c>
    </row>
    <row r="840" spans="2:65" s="13" customFormat="1" ht="11.25">
      <c r="B840" s="212"/>
      <c r="C840" s="213"/>
      <c r="D840" s="199" t="s">
        <v>184</v>
      </c>
      <c r="E840" s="214" t="s">
        <v>20</v>
      </c>
      <c r="F840" s="215" t="s">
        <v>423</v>
      </c>
      <c r="G840" s="213"/>
      <c r="H840" s="216">
        <v>35.1</v>
      </c>
      <c r="I840" s="217"/>
      <c r="J840" s="213"/>
      <c r="K840" s="213"/>
      <c r="L840" s="218"/>
      <c r="M840" s="219"/>
      <c r="N840" s="220"/>
      <c r="O840" s="220"/>
      <c r="P840" s="220"/>
      <c r="Q840" s="220"/>
      <c r="R840" s="220"/>
      <c r="S840" s="220"/>
      <c r="T840" s="221"/>
      <c r="AT840" s="222" t="s">
        <v>184</v>
      </c>
      <c r="AU840" s="222" t="s">
        <v>84</v>
      </c>
      <c r="AV840" s="13" t="s">
        <v>84</v>
      </c>
      <c r="AW840" s="13" t="s">
        <v>35</v>
      </c>
      <c r="AX840" s="13" t="s">
        <v>74</v>
      </c>
      <c r="AY840" s="222" t="s">
        <v>159</v>
      </c>
    </row>
    <row r="841" spans="2:65" s="14" customFormat="1" ht="11.25">
      <c r="B841" s="223"/>
      <c r="C841" s="224"/>
      <c r="D841" s="199" t="s">
        <v>184</v>
      </c>
      <c r="E841" s="225" t="s">
        <v>20</v>
      </c>
      <c r="F841" s="226" t="s">
        <v>223</v>
      </c>
      <c r="G841" s="224"/>
      <c r="H841" s="227">
        <v>70.98</v>
      </c>
      <c r="I841" s="228"/>
      <c r="J841" s="224"/>
      <c r="K841" s="224"/>
      <c r="L841" s="229"/>
      <c r="M841" s="230"/>
      <c r="N841" s="231"/>
      <c r="O841" s="231"/>
      <c r="P841" s="231"/>
      <c r="Q841" s="231"/>
      <c r="R841" s="231"/>
      <c r="S841" s="231"/>
      <c r="T841" s="232"/>
      <c r="AT841" s="233" t="s">
        <v>184</v>
      </c>
      <c r="AU841" s="233" t="s">
        <v>84</v>
      </c>
      <c r="AV841" s="14" t="s">
        <v>164</v>
      </c>
      <c r="AW841" s="14" t="s">
        <v>35</v>
      </c>
      <c r="AX841" s="14" t="s">
        <v>22</v>
      </c>
      <c r="AY841" s="233" t="s">
        <v>159</v>
      </c>
    </row>
    <row r="842" spans="2:65" s="1" customFormat="1" ht="16.5" customHeight="1">
      <c r="B842" s="35"/>
      <c r="C842" s="186" t="s">
        <v>883</v>
      </c>
      <c r="D842" s="186" t="s">
        <v>162</v>
      </c>
      <c r="E842" s="187" t="s">
        <v>884</v>
      </c>
      <c r="F842" s="188" t="s">
        <v>885</v>
      </c>
      <c r="G842" s="189" t="s">
        <v>464</v>
      </c>
      <c r="H842" s="190">
        <v>354.9</v>
      </c>
      <c r="I842" s="191"/>
      <c r="J842" s="192">
        <f>ROUND(I842*H842,2)</f>
        <v>0</v>
      </c>
      <c r="K842" s="188" t="s">
        <v>20</v>
      </c>
      <c r="L842" s="39"/>
      <c r="M842" s="193" t="s">
        <v>20</v>
      </c>
      <c r="N842" s="194" t="s">
        <v>45</v>
      </c>
      <c r="O842" s="64"/>
      <c r="P842" s="195">
        <f>O842*H842</f>
        <v>0</v>
      </c>
      <c r="Q842" s="195">
        <v>5.0000000000000001E-4</v>
      </c>
      <c r="R842" s="195">
        <f>Q842*H842</f>
        <v>0.17745</v>
      </c>
      <c r="S842" s="195">
        <v>0</v>
      </c>
      <c r="T842" s="196">
        <f>S842*H842</f>
        <v>0</v>
      </c>
      <c r="AR842" s="197" t="s">
        <v>164</v>
      </c>
      <c r="AT842" s="197" t="s">
        <v>162</v>
      </c>
      <c r="AU842" s="197" t="s">
        <v>84</v>
      </c>
      <c r="AY842" s="18" t="s">
        <v>159</v>
      </c>
      <c r="BE842" s="198">
        <f>IF(N842="základní",J842,0)</f>
        <v>0</v>
      </c>
      <c r="BF842" s="198">
        <f>IF(N842="snížená",J842,0)</f>
        <v>0</v>
      </c>
      <c r="BG842" s="198">
        <f>IF(N842="zákl. přenesená",J842,0)</f>
        <v>0</v>
      </c>
      <c r="BH842" s="198">
        <f>IF(N842="sníž. přenesená",J842,0)</f>
        <v>0</v>
      </c>
      <c r="BI842" s="198">
        <f>IF(N842="nulová",J842,0)</f>
        <v>0</v>
      </c>
      <c r="BJ842" s="18" t="s">
        <v>22</v>
      </c>
      <c r="BK842" s="198">
        <f>ROUND(I842*H842,2)</f>
        <v>0</v>
      </c>
      <c r="BL842" s="18" t="s">
        <v>164</v>
      </c>
      <c r="BM842" s="197" t="s">
        <v>886</v>
      </c>
    </row>
    <row r="843" spans="2:65" s="1" customFormat="1" ht="11.25">
      <c r="B843" s="35"/>
      <c r="C843" s="36"/>
      <c r="D843" s="199" t="s">
        <v>166</v>
      </c>
      <c r="E843" s="36"/>
      <c r="F843" s="200" t="s">
        <v>885</v>
      </c>
      <c r="G843" s="36"/>
      <c r="H843" s="36"/>
      <c r="I843" s="115"/>
      <c r="J843" s="36"/>
      <c r="K843" s="36"/>
      <c r="L843" s="39"/>
      <c r="M843" s="201"/>
      <c r="N843" s="64"/>
      <c r="O843" s="64"/>
      <c r="P843" s="64"/>
      <c r="Q843" s="64"/>
      <c r="R843" s="64"/>
      <c r="S843" s="64"/>
      <c r="T843" s="65"/>
      <c r="AT843" s="18" t="s">
        <v>166</v>
      </c>
      <c r="AU843" s="18" t="s">
        <v>84</v>
      </c>
    </row>
    <row r="844" spans="2:65" s="12" customFormat="1" ht="11.25">
      <c r="B844" s="202"/>
      <c r="C844" s="203"/>
      <c r="D844" s="199" t="s">
        <v>184</v>
      </c>
      <c r="E844" s="204" t="s">
        <v>20</v>
      </c>
      <c r="F844" s="205" t="s">
        <v>882</v>
      </c>
      <c r="G844" s="203"/>
      <c r="H844" s="204" t="s">
        <v>20</v>
      </c>
      <c r="I844" s="206"/>
      <c r="J844" s="203"/>
      <c r="K844" s="203"/>
      <c r="L844" s="207"/>
      <c r="M844" s="208"/>
      <c r="N844" s="209"/>
      <c r="O844" s="209"/>
      <c r="P844" s="209"/>
      <c r="Q844" s="209"/>
      <c r="R844" s="209"/>
      <c r="S844" s="209"/>
      <c r="T844" s="210"/>
      <c r="AT844" s="211" t="s">
        <v>184</v>
      </c>
      <c r="AU844" s="211" t="s">
        <v>84</v>
      </c>
      <c r="AV844" s="12" t="s">
        <v>22</v>
      </c>
      <c r="AW844" s="12" t="s">
        <v>35</v>
      </c>
      <c r="AX844" s="12" t="s">
        <v>74</v>
      </c>
      <c r="AY844" s="211" t="s">
        <v>159</v>
      </c>
    </row>
    <row r="845" spans="2:65" s="12" customFormat="1" ht="11.25">
      <c r="B845" s="202"/>
      <c r="C845" s="203"/>
      <c r="D845" s="199" t="s">
        <v>184</v>
      </c>
      <c r="E845" s="204" t="s">
        <v>20</v>
      </c>
      <c r="F845" s="205" t="s">
        <v>263</v>
      </c>
      <c r="G845" s="203"/>
      <c r="H845" s="204" t="s">
        <v>20</v>
      </c>
      <c r="I845" s="206"/>
      <c r="J845" s="203"/>
      <c r="K845" s="203"/>
      <c r="L845" s="207"/>
      <c r="M845" s="208"/>
      <c r="N845" s="209"/>
      <c r="O845" s="209"/>
      <c r="P845" s="209"/>
      <c r="Q845" s="209"/>
      <c r="R845" s="209"/>
      <c r="S845" s="209"/>
      <c r="T845" s="210"/>
      <c r="AT845" s="211" t="s">
        <v>184</v>
      </c>
      <c r="AU845" s="211" t="s">
        <v>84</v>
      </c>
      <c r="AV845" s="12" t="s">
        <v>22</v>
      </c>
      <c r="AW845" s="12" t="s">
        <v>35</v>
      </c>
      <c r="AX845" s="12" t="s">
        <v>74</v>
      </c>
      <c r="AY845" s="211" t="s">
        <v>159</v>
      </c>
    </row>
    <row r="846" spans="2:65" s="13" customFormat="1" ht="11.25">
      <c r="B846" s="212"/>
      <c r="C846" s="213"/>
      <c r="D846" s="199" t="s">
        <v>184</v>
      </c>
      <c r="E846" s="214" t="s">
        <v>20</v>
      </c>
      <c r="F846" s="215" t="s">
        <v>887</v>
      </c>
      <c r="G846" s="213"/>
      <c r="H846" s="216">
        <v>179.4</v>
      </c>
      <c r="I846" s="217"/>
      <c r="J846" s="213"/>
      <c r="K846" s="213"/>
      <c r="L846" s="218"/>
      <c r="M846" s="219"/>
      <c r="N846" s="220"/>
      <c r="O846" s="220"/>
      <c r="P846" s="220"/>
      <c r="Q846" s="220"/>
      <c r="R846" s="220"/>
      <c r="S846" s="220"/>
      <c r="T846" s="221"/>
      <c r="AT846" s="222" t="s">
        <v>184</v>
      </c>
      <c r="AU846" s="222" t="s">
        <v>84</v>
      </c>
      <c r="AV846" s="13" t="s">
        <v>84</v>
      </c>
      <c r="AW846" s="13" t="s">
        <v>35</v>
      </c>
      <c r="AX846" s="13" t="s">
        <v>74</v>
      </c>
      <c r="AY846" s="222" t="s">
        <v>159</v>
      </c>
    </row>
    <row r="847" spans="2:65" s="12" customFormat="1" ht="11.25">
      <c r="B847" s="202"/>
      <c r="C847" s="203"/>
      <c r="D847" s="199" t="s">
        <v>184</v>
      </c>
      <c r="E847" s="204" t="s">
        <v>20</v>
      </c>
      <c r="F847" s="205" t="s">
        <v>421</v>
      </c>
      <c r="G847" s="203"/>
      <c r="H847" s="204" t="s">
        <v>20</v>
      </c>
      <c r="I847" s="206"/>
      <c r="J847" s="203"/>
      <c r="K847" s="203"/>
      <c r="L847" s="207"/>
      <c r="M847" s="208"/>
      <c r="N847" s="209"/>
      <c r="O847" s="209"/>
      <c r="P847" s="209"/>
      <c r="Q847" s="209"/>
      <c r="R847" s="209"/>
      <c r="S847" s="209"/>
      <c r="T847" s="210"/>
      <c r="AT847" s="211" t="s">
        <v>184</v>
      </c>
      <c r="AU847" s="211" t="s">
        <v>84</v>
      </c>
      <c r="AV847" s="12" t="s">
        <v>22</v>
      </c>
      <c r="AW847" s="12" t="s">
        <v>35</v>
      </c>
      <c r="AX847" s="12" t="s">
        <v>74</v>
      </c>
      <c r="AY847" s="211" t="s">
        <v>159</v>
      </c>
    </row>
    <row r="848" spans="2:65" s="13" customFormat="1" ht="11.25">
      <c r="B848" s="212"/>
      <c r="C848" s="213"/>
      <c r="D848" s="199" t="s">
        <v>184</v>
      </c>
      <c r="E848" s="214" t="s">
        <v>20</v>
      </c>
      <c r="F848" s="215" t="s">
        <v>888</v>
      </c>
      <c r="G848" s="213"/>
      <c r="H848" s="216">
        <v>175.5</v>
      </c>
      <c r="I848" s="217"/>
      <c r="J848" s="213"/>
      <c r="K848" s="213"/>
      <c r="L848" s="218"/>
      <c r="M848" s="219"/>
      <c r="N848" s="220"/>
      <c r="O848" s="220"/>
      <c r="P848" s="220"/>
      <c r="Q848" s="220"/>
      <c r="R848" s="220"/>
      <c r="S848" s="220"/>
      <c r="T848" s="221"/>
      <c r="AT848" s="222" t="s">
        <v>184</v>
      </c>
      <c r="AU848" s="222" t="s">
        <v>84</v>
      </c>
      <c r="AV848" s="13" t="s">
        <v>84</v>
      </c>
      <c r="AW848" s="13" t="s">
        <v>35</v>
      </c>
      <c r="AX848" s="13" t="s">
        <v>74</v>
      </c>
      <c r="AY848" s="222" t="s">
        <v>159</v>
      </c>
    </row>
    <row r="849" spans="2:65" s="14" customFormat="1" ht="11.25">
      <c r="B849" s="223"/>
      <c r="C849" s="224"/>
      <c r="D849" s="199" t="s">
        <v>184</v>
      </c>
      <c r="E849" s="225" t="s">
        <v>20</v>
      </c>
      <c r="F849" s="226" t="s">
        <v>223</v>
      </c>
      <c r="G849" s="224"/>
      <c r="H849" s="227">
        <v>354.9</v>
      </c>
      <c r="I849" s="228"/>
      <c r="J849" s="224"/>
      <c r="K849" s="224"/>
      <c r="L849" s="229"/>
      <c r="M849" s="230"/>
      <c r="N849" s="231"/>
      <c r="O849" s="231"/>
      <c r="P849" s="231"/>
      <c r="Q849" s="231"/>
      <c r="R849" s="231"/>
      <c r="S849" s="231"/>
      <c r="T849" s="232"/>
      <c r="AT849" s="233" t="s">
        <v>184</v>
      </c>
      <c r="AU849" s="233" t="s">
        <v>84</v>
      </c>
      <c r="AV849" s="14" t="s">
        <v>164</v>
      </c>
      <c r="AW849" s="14" t="s">
        <v>35</v>
      </c>
      <c r="AX849" s="14" t="s">
        <v>22</v>
      </c>
      <c r="AY849" s="233" t="s">
        <v>159</v>
      </c>
    </row>
    <row r="850" spans="2:65" s="1" customFormat="1" ht="16.5" customHeight="1">
      <c r="B850" s="35"/>
      <c r="C850" s="186" t="s">
        <v>889</v>
      </c>
      <c r="D850" s="186" t="s">
        <v>162</v>
      </c>
      <c r="E850" s="187" t="s">
        <v>879</v>
      </c>
      <c r="F850" s="188" t="s">
        <v>880</v>
      </c>
      <c r="G850" s="189" t="s">
        <v>182</v>
      </c>
      <c r="H850" s="190">
        <v>39.78</v>
      </c>
      <c r="I850" s="191"/>
      <c r="J850" s="192">
        <f>ROUND(I850*H850,2)</f>
        <v>0</v>
      </c>
      <c r="K850" s="188" t="s">
        <v>20</v>
      </c>
      <c r="L850" s="39"/>
      <c r="M850" s="193" t="s">
        <v>20</v>
      </c>
      <c r="N850" s="194" t="s">
        <v>45</v>
      </c>
      <c r="O850" s="64"/>
      <c r="P850" s="195">
        <f>O850*H850</f>
        <v>0</v>
      </c>
      <c r="Q850" s="195">
        <v>0</v>
      </c>
      <c r="R850" s="195">
        <f>Q850*H850</f>
        <v>0</v>
      </c>
      <c r="S850" s="195">
        <v>0</v>
      </c>
      <c r="T850" s="196">
        <f>S850*H850</f>
        <v>0</v>
      </c>
      <c r="AR850" s="197" t="s">
        <v>164</v>
      </c>
      <c r="AT850" s="197" t="s">
        <v>162</v>
      </c>
      <c r="AU850" s="197" t="s">
        <v>84</v>
      </c>
      <c r="AY850" s="18" t="s">
        <v>159</v>
      </c>
      <c r="BE850" s="198">
        <f>IF(N850="základní",J850,0)</f>
        <v>0</v>
      </c>
      <c r="BF850" s="198">
        <f>IF(N850="snížená",J850,0)</f>
        <v>0</v>
      </c>
      <c r="BG850" s="198">
        <f>IF(N850="zákl. přenesená",J850,0)</f>
        <v>0</v>
      </c>
      <c r="BH850" s="198">
        <f>IF(N850="sníž. přenesená",J850,0)</f>
        <v>0</v>
      </c>
      <c r="BI850" s="198">
        <f>IF(N850="nulová",J850,0)</f>
        <v>0</v>
      </c>
      <c r="BJ850" s="18" t="s">
        <v>22</v>
      </c>
      <c r="BK850" s="198">
        <f>ROUND(I850*H850,2)</f>
        <v>0</v>
      </c>
      <c r="BL850" s="18" t="s">
        <v>164</v>
      </c>
      <c r="BM850" s="197" t="s">
        <v>890</v>
      </c>
    </row>
    <row r="851" spans="2:65" s="1" customFormat="1" ht="11.25">
      <c r="B851" s="35"/>
      <c r="C851" s="36"/>
      <c r="D851" s="199" t="s">
        <v>166</v>
      </c>
      <c r="E851" s="36"/>
      <c r="F851" s="200" t="s">
        <v>880</v>
      </c>
      <c r="G851" s="36"/>
      <c r="H851" s="36"/>
      <c r="I851" s="115"/>
      <c r="J851" s="36"/>
      <c r="K851" s="36"/>
      <c r="L851" s="39"/>
      <c r="M851" s="201"/>
      <c r="N851" s="64"/>
      <c r="O851" s="64"/>
      <c r="P851" s="64"/>
      <c r="Q851" s="64"/>
      <c r="R851" s="64"/>
      <c r="S851" s="64"/>
      <c r="T851" s="65"/>
      <c r="AT851" s="18" t="s">
        <v>166</v>
      </c>
      <c r="AU851" s="18" t="s">
        <v>84</v>
      </c>
    </row>
    <row r="852" spans="2:65" s="12" customFormat="1" ht="11.25">
      <c r="B852" s="202"/>
      <c r="C852" s="203"/>
      <c r="D852" s="199" t="s">
        <v>184</v>
      </c>
      <c r="E852" s="204" t="s">
        <v>20</v>
      </c>
      <c r="F852" s="205" t="s">
        <v>891</v>
      </c>
      <c r="G852" s="203"/>
      <c r="H852" s="204" t="s">
        <v>20</v>
      </c>
      <c r="I852" s="206"/>
      <c r="J852" s="203"/>
      <c r="K852" s="203"/>
      <c r="L852" s="207"/>
      <c r="M852" s="208"/>
      <c r="N852" s="209"/>
      <c r="O852" s="209"/>
      <c r="P852" s="209"/>
      <c r="Q852" s="209"/>
      <c r="R852" s="209"/>
      <c r="S852" s="209"/>
      <c r="T852" s="210"/>
      <c r="AT852" s="211" t="s">
        <v>184</v>
      </c>
      <c r="AU852" s="211" t="s">
        <v>84</v>
      </c>
      <c r="AV852" s="12" t="s">
        <v>22</v>
      </c>
      <c r="AW852" s="12" t="s">
        <v>35</v>
      </c>
      <c r="AX852" s="12" t="s">
        <v>74</v>
      </c>
      <c r="AY852" s="211" t="s">
        <v>159</v>
      </c>
    </row>
    <row r="853" spans="2:65" s="12" customFormat="1" ht="11.25">
      <c r="B853" s="202"/>
      <c r="C853" s="203"/>
      <c r="D853" s="199" t="s">
        <v>184</v>
      </c>
      <c r="E853" s="204" t="s">
        <v>20</v>
      </c>
      <c r="F853" s="205" t="s">
        <v>340</v>
      </c>
      <c r="G853" s="203"/>
      <c r="H853" s="204" t="s">
        <v>20</v>
      </c>
      <c r="I853" s="206"/>
      <c r="J853" s="203"/>
      <c r="K853" s="203"/>
      <c r="L853" s="207"/>
      <c r="M853" s="208"/>
      <c r="N853" s="209"/>
      <c r="O853" s="209"/>
      <c r="P853" s="209"/>
      <c r="Q853" s="209"/>
      <c r="R853" s="209"/>
      <c r="S853" s="209"/>
      <c r="T853" s="210"/>
      <c r="AT853" s="211" t="s">
        <v>184</v>
      </c>
      <c r="AU853" s="211" t="s">
        <v>84</v>
      </c>
      <c r="AV853" s="12" t="s">
        <v>22</v>
      </c>
      <c r="AW853" s="12" t="s">
        <v>35</v>
      </c>
      <c r="AX853" s="12" t="s">
        <v>74</v>
      </c>
      <c r="AY853" s="211" t="s">
        <v>159</v>
      </c>
    </row>
    <row r="854" spans="2:65" s="13" customFormat="1" ht="11.25">
      <c r="B854" s="212"/>
      <c r="C854" s="213"/>
      <c r="D854" s="199" t="s">
        <v>184</v>
      </c>
      <c r="E854" s="214" t="s">
        <v>20</v>
      </c>
      <c r="F854" s="215" t="s">
        <v>343</v>
      </c>
      <c r="G854" s="213"/>
      <c r="H854" s="216">
        <v>31.72</v>
      </c>
      <c r="I854" s="217"/>
      <c r="J854" s="213"/>
      <c r="K854" s="213"/>
      <c r="L854" s="218"/>
      <c r="M854" s="219"/>
      <c r="N854" s="220"/>
      <c r="O854" s="220"/>
      <c r="P854" s="220"/>
      <c r="Q854" s="220"/>
      <c r="R854" s="220"/>
      <c r="S854" s="220"/>
      <c r="T854" s="221"/>
      <c r="AT854" s="222" t="s">
        <v>184</v>
      </c>
      <c r="AU854" s="222" t="s">
        <v>84</v>
      </c>
      <c r="AV854" s="13" t="s">
        <v>84</v>
      </c>
      <c r="AW854" s="13" t="s">
        <v>35</v>
      </c>
      <c r="AX854" s="13" t="s">
        <v>74</v>
      </c>
      <c r="AY854" s="222" t="s">
        <v>159</v>
      </c>
    </row>
    <row r="855" spans="2:65" s="12" customFormat="1" ht="11.25">
      <c r="B855" s="202"/>
      <c r="C855" s="203"/>
      <c r="D855" s="199" t="s">
        <v>184</v>
      </c>
      <c r="E855" s="204" t="s">
        <v>20</v>
      </c>
      <c r="F855" s="205" t="s">
        <v>357</v>
      </c>
      <c r="G855" s="203"/>
      <c r="H855" s="204" t="s">
        <v>20</v>
      </c>
      <c r="I855" s="206"/>
      <c r="J855" s="203"/>
      <c r="K855" s="203"/>
      <c r="L855" s="207"/>
      <c r="M855" s="208"/>
      <c r="N855" s="209"/>
      <c r="O855" s="209"/>
      <c r="P855" s="209"/>
      <c r="Q855" s="209"/>
      <c r="R855" s="209"/>
      <c r="S855" s="209"/>
      <c r="T855" s="210"/>
      <c r="AT855" s="211" t="s">
        <v>184</v>
      </c>
      <c r="AU855" s="211" t="s">
        <v>84</v>
      </c>
      <c r="AV855" s="12" t="s">
        <v>22</v>
      </c>
      <c r="AW855" s="12" t="s">
        <v>35</v>
      </c>
      <c r="AX855" s="12" t="s">
        <v>74</v>
      </c>
      <c r="AY855" s="211" t="s">
        <v>159</v>
      </c>
    </row>
    <row r="856" spans="2:65" s="13" customFormat="1" ht="11.25">
      <c r="B856" s="212"/>
      <c r="C856" s="213"/>
      <c r="D856" s="199" t="s">
        <v>184</v>
      </c>
      <c r="E856" s="214" t="s">
        <v>20</v>
      </c>
      <c r="F856" s="215" t="s">
        <v>360</v>
      </c>
      <c r="G856" s="213"/>
      <c r="H856" s="216">
        <v>8.06</v>
      </c>
      <c r="I856" s="217"/>
      <c r="J856" s="213"/>
      <c r="K856" s="213"/>
      <c r="L856" s="218"/>
      <c r="M856" s="219"/>
      <c r="N856" s="220"/>
      <c r="O856" s="220"/>
      <c r="P856" s="220"/>
      <c r="Q856" s="220"/>
      <c r="R856" s="220"/>
      <c r="S856" s="220"/>
      <c r="T856" s="221"/>
      <c r="AT856" s="222" t="s">
        <v>184</v>
      </c>
      <c r="AU856" s="222" t="s">
        <v>84</v>
      </c>
      <c r="AV856" s="13" t="s">
        <v>84</v>
      </c>
      <c r="AW856" s="13" t="s">
        <v>35</v>
      </c>
      <c r="AX856" s="13" t="s">
        <v>74</v>
      </c>
      <c r="AY856" s="222" t="s">
        <v>159</v>
      </c>
    </row>
    <row r="857" spans="2:65" s="14" customFormat="1" ht="11.25">
      <c r="B857" s="223"/>
      <c r="C857" s="224"/>
      <c r="D857" s="199" t="s">
        <v>184</v>
      </c>
      <c r="E857" s="225" t="s">
        <v>20</v>
      </c>
      <c r="F857" s="226" t="s">
        <v>223</v>
      </c>
      <c r="G857" s="224"/>
      <c r="H857" s="227">
        <v>39.78</v>
      </c>
      <c r="I857" s="228"/>
      <c r="J857" s="224"/>
      <c r="K857" s="224"/>
      <c r="L857" s="229"/>
      <c r="M857" s="230"/>
      <c r="N857" s="231"/>
      <c r="O857" s="231"/>
      <c r="P857" s="231"/>
      <c r="Q857" s="231"/>
      <c r="R857" s="231"/>
      <c r="S857" s="231"/>
      <c r="T857" s="232"/>
      <c r="AT857" s="233" t="s">
        <v>184</v>
      </c>
      <c r="AU857" s="233" t="s">
        <v>84</v>
      </c>
      <c r="AV857" s="14" t="s">
        <v>164</v>
      </c>
      <c r="AW857" s="14" t="s">
        <v>35</v>
      </c>
      <c r="AX857" s="14" t="s">
        <v>22</v>
      </c>
      <c r="AY857" s="233" t="s">
        <v>159</v>
      </c>
    </row>
    <row r="858" spans="2:65" s="1" customFormat="1" ht="16.5" customHeight="1">
      <c r="B858" s="35"/>
      <c r="C858" s="186" t="s">
        <v>892</v>
      </c>
      <c r="D858" s="186" t="s">
        <v>162</v>
      </c>
      <c r="E858" s="187" t="s">
        <v>884</v>
      </c>
      <c r="F858" s="188" t="s">
        <v>885</v>
      </c>
      <c r="G858" s="189" t="s">
        <v>464</v>
      </c>
      <c r="H858" s="190">
        <v>474.3</v>
      </c>
      <c r="I858" s="191"/>
      <c r="J858" s="192">
        <f>ROUND(I858*H858,2)</f>
        <v>0</v>
      </c>
      <c r="K858" s="188" t="s">
        <v>20</v>
      </c>
      <c r="L858" s="39"/>
      <c r="M858" s="193" t="s">
        <v>20</v>
      </c>
      <c r="N858" s="194" t="s">
        <v>45</v>
      </c>
      <c r="O858" s="64"/>
      <c r="P858" s="195">
        <f>O858*H858</f>
        <v>0</v>
      </c>
      <c r="Q858" s="195">
        <v>5.0000000000000001E-4</v>
      </c>
      <c r="R858" s="195">
        <f>Q858*H858</f>
        <v>0.23715</v>
      </c>
      <c r="S858" s="195">
        <v>0</v>
      </c>
      <c r="T858" s="196">
        <f>S858*H858</f>
        <v>0</v>
      </c>
      <c r="AR858" s="197" t="s">
        <v>164</v>
      </c>
      <c r="AT858" s="197" t="s">
        <v>162</v>
      </c>
      <c r="AU858" s="197" t="s">
        <v>84</v>
      </c>
      <c r="AY858" s="18" t="s">
        <v>159</v>
      </c>
      <c r="BE858" s="198">
        <f>IF(N858="základní",J858,0)</f>
        <v>0</v>
      </c>
      <c r="BF858" s="198">
        <f>IF(N858="snížená",J858,0)</f>
        <v>0</v>
      </c>
      <c r="BG858" s="198">
        <f>IF(N858="zákl. přenesená",J858,0)</f>
        <v>0</v>
      </c>
      <c r="BH858" s="198">
        <f>IF(N858="sníž. přenesená",J858,0)</f>
        <v>0</v>
      </c>
      <c r="BI858" s="198">
        <f>IF(N858="nulová",J858,0)</f>
        <v>0</v>
      </c>
      <c r="BJ858" s="18" t="s">
        <v>22</v>
      </c>
      <c r="BK858" s="198">
        <f>ROUND(I858*H858,2)</f>
        <v>0</v>
      </c>
      <c r="BL858" s="18" t="s">
        <v>164</v>
      </c>
      <c r="BM858" s="197" t="s">
        <v>893</v>
      </c>
    </row>
    <row r="859" spans="2:65" s="1" customFormat="1" ht="11.25">
      <c r="B859" s="35"/>
      <c r="C859" s="36"/>
      <c r="D859" s="199" t="s">
        <v>166</v>
      </c>
      <c r="E859" s="36"/>
      <c r="F859" s="200" t="s">
        <v>885</v>
      </c>
      <c r="G859" s="36"/>
      <c r="H859" s="36"/>
      <c r="I859" s="115"/>
      <c r="J859" s="36"/>
      <c r="K859" s="36"/>
      <c r="L859" s="39"/>
      <c r="M859" s="201"/>
      <c r="N859" s="64"/>
      <c r="O859" s="64"/>
      <c r="P859" s="64"/>
      <c r="Q859" s="64"/>
      <c r="R859" s="64"/>
      <c r="S859" s="64"/>
      <c r="T859" s="65"/>
      <c r="AT859" s="18" t="s">
        <v>166</v>
      </c>
      <c r="AU859" s="18" t="s">
        <v>84</v>
      </c>
    </row>
    <row r="860" spans="2:65" s="12" customFormat="1" ht="11.25">
      <c r="B860" s="202"/>
      <c r="C860" s="203"/>
      <c r="D860" s="199" t="s">
        <v>184</v>
      </c>
      <c r="E860" s="204" t="s">
        <v>20</v>
      </c>
      <c r="F860" s="205" t="s">
        <v>891</v>
      </c>
      <c r="G860" s="203"/>
      <c r="H860" s="204" t="s">
        <v>20</v>
      </c>
      <c r="I860" s="206"/>
      <c r="J860" s="203"/>
      <c r="K860" s="203"/>
      <c r="L860" s="207"/>
      <c r="M860" s="208"/>
      <c r="N860" s="209"/>
      <c r="O860" s="209"/>
      <c r="P860" s="209"/>
      <c r="Q860" s="209"/>
      <c r="R860" s="209"/>
      <c r="S860" s="209"/>
      <c r="T860" s="210"/>
      <c r="AT860" s="211" t="s">
        <v>184</v>
      </c>
      <c r="AU860" s="211" t="s">
        <v>84</v>
      </c>
      <c r="AV860" s="12" t="s">
        <v>22</v>
      </c>
      <c r="AW860" s="12" t="s">
        <v>35</v>
      </c>
      <c r="AX860" s="12" t="s">
        <v>74</v>
      </c>
      <c r="AY860" s="211" t="s">
        <v>159</v>
      </c>
    </row>
    <row r="861" spans="2:65" s="12" customFormat="1" ht="11.25">
      <c r="B861" s="202"/>
      <c r="C861" s="203"/>
      <c r="D861" s="199" t="s">
        <v>184</v>
      </c>
      <c r="E861" s="204" t="s">
        <v>20</v>
      </c>
      <c r="F861" s="205" t="s">
        <v>340</v>
      </c>
      <c r="G861" s="203"/>
      <c r="H861" s="204" t="s">
        <v>20</v>
      </c>
      <c r="I861" s="206"/>
      <c r="J861" s="203"/>
      <c r="K861" s="203"/>
      <c r="L861" s="207"/>
      <c r="M861" s="208"/>
      <c r="N861" s="209"/>
      <c r="O861" s="209"/>
      <c r="P861" s="209"/>
      <c r="Q861" s="209"/>
      <c r="R861" s="209"/>
      <c r="S861" s="209"/>
      <c r="T861" s="210"/>
      <c r="AT861" s="211" t="s">
        <v>184</v>
      </c>
      <c r="AU861" s="211" t="s">
        <v>84</v>
      </c>
      <c r="AV861" s="12" t="s">
        <v>22</v>
      </c>
      <c r="AW861" s="12" t="s">
        <v>35</v>
      </c>
      <c r="AX861" s="12" t="s">
        <v>74</v>
      </c>
      <c r="AY861" s="211" t="s">
        <v>159</v>
      </c>
    </row>
    <row r="862" spans="2:65" s="13" customFormat="1" ht="11.25">
      <c r="B862" s="212"/>
      <c r="C862" s="213"/>
      <c r="D862" s="199" t="s">
        <v>184</v>
      </c>
      <c r="E862" s="214" t="s">
        <v>20</v>
      </c>
      <c r="F862" s="215" t="s">
        <v>894</v>
      </c>
      <c r="G862" s="213"/>
      <c r="H862" s="216">
        <v>378.2</v>
      </c>
      <c r="I862" s="217"/>
      <c r="J862" s="213"/>
      <c r="K862" s="213"/>
      <c r="L862" s="218"/>
      <c r="M862" s="219"/>
      <c r="N862" s="220"/>
      <c r="O862" s="220"/>
      <c r="P862" s="220"/>
      <c r="Q862" s="220"/>
      <c r="R862" s="220"/>
      <c r="S862" s="220"/>
      <c r="T862" s="221"/>
      <c r="AT862" s="222" t="s">
        <v>184</v>
      </c>
      <c r="AU862" s="222" t="s">
        <v>84</v>
      </c>
      <c r="AV862" s="13" t="s">
        <v>84</v>
      </c>
      <c r="AW862" s="13" t="s">
        <v>35</v>
      </c>
      <c r="AX862" s="13" t="s">
        <v>74</v>
      </c>
      <c r="AY862" s="222" t="s">
        <v>159</v>
      </c>
    </row>
    <row r="863" spans="2:65" s="12" customFormat="1" ht="11.25">
      <c r="B863" s="202"/>
      <c r="C863" s="203"/>
      <c r="D863" s="199" t="s">
        <v>184</v>
      </c>
      <c r="E863" s="204" t="s">
        <v>20</v>
      </c>
      <c r="F863" s="205" t="s">
        <v>357</v>
      </c>
      <c r="G863" s="203"/>
      <c r="H863" s="204" t="s">
        <v>20</v>
      </c>
      <c r="I863" s="206"/>
      <c r="J863" s="203"/>
      <c r="K863" s="203"/>
      <c r="L863" s="207"/>
      <c r="M863" s="208"/>
      <c r="N863" s="209"/>
      <c r="O863" s="209"/>
      <c r="P863" s="209"/>
      <c r="Q863" s="209"/>
      <c r="R863" s="209"/>
      <c r="S863" s="209"/>
      <c r="T863" s="210"/>
      <c r="AT863" s="211" t="s">
        <v>184</v>
      </c>
      <c r="AU863" s="211" t="s">
        <v>84</v>
      </c>
      <c r="AV863" s="12" t="s">
        <v>22</v>
      </c>
      <c r="AW863" s="12" t="s">
        <v>35</v>
      </c>
      <c r="AX863" s="12" t="s">
        <v>74</v>
      </c>
      <c r="AY863" s="211" t="s">
        <v>159</v>
      </c>
    </row>
    <row r="864" spans="2:65" s="13" customFormat="1" ht="11.25">
      <c r="B864" s="212"/>
      <c r="C864" s="213"/>
      <c r="D864" s="199" t="s">
        <v>184</v>
      </c>
      <c r="E864" s="214" t="s">
        <v>20</v>
      </c>
      <c r="F864" s="215" t="s">
        <v>895</v>
      </c>
      <c r="G864" s="213"/>
      <c r="H864" s="216">
        <v>96.1</v>
      </c>
      <c r="I864" s="217"/>
      <c r="J864" s="213"/>
      <c r="K864" s="213"/>
      <c r="L864" s="218"/>
      <c r="M864" s="219"/>
      <c r="N864" s="220"/>
      <c r="O864" s="220"/>
      <c r="P864" s="220"/>
      <c r="Q864" s="220"/>
      <c r="R864" s="220"/>
      <c r="S864" s="220"/>
      <c r="T864" s="221"/>
      <c r="AT864" s="222" t="s">
        <v>184</v>
      </c>
      <c r="AU864" s="222" t="s">
        <v>84</v>
      </c>
      <c r="AV864" s="13" t="s">
        <v>84</v>
      </c>
      <c r="AW864" s="13" t="s">
        <v>35</v>
      </c>
      <c r="AX864" s="13" t="s">
        <v>74</v>
      </c>
      <c r="AY864" s="222" t="s">
        <v>159</v>
      </c>
    </row>
    <row r="865" spans="2:65" s="14" customFormat="1" ht="11.25">
      <c r="B865" s="223"/>
      <c r="C865" s="224"/>
      <c r="D865" s="199" t="s">
        <v>184</v>
      </c>
      <c r="E865" s="225" t="s">
        <v>20</v>
      </c>
      <c r="F865" s="226" t="s">
        <v>223</v>
      </c>
      <c r="G865" s="224"/>
      <c r="H865" s="227">
        <v>474.3</v>
      </c>
      <c r="I865" s="228"/>
      <c r="J865" s="224"/>
      <c r="K865" s="224"/>
      <c r="L865" s="229"/>
      <c r="M865" s="230"/>
      <c r="N865" s="231"/>
      <c r="O865" s="231"/>
      <c r="P865" s="231"/>
      <c r="Q865" s="231"/>
      <c r="R865" s="231"/>
      <c r="S865" s="231"/>
      <c r="T865" s="232"/>
      <c r="AT865" s="233" t="s">
        <v>184</v>
      </c>
      <c r="AU865" s="233" t="s">
        <v>84</v>
      </c>
      <c r="AV865" s="14" t="s">
        <v>164</v>
      </c>
      <c r="AW865" s="14" t="s">
        <v>35</v>
      </c>
      <c r="AX865" s="14" t="s">
        <v>22</v>
      </c>
      <c r="AY865" s="233" t="s">
        <v>159</v>
      </c>
    </row>
    <row r="866" spans="2:65" s="1" customFormat="1" ht="16.5" customHeight="1">
      <c r="B866" s="35"/>
      <c r="C866" s="186" t="s">
        <v>896</v>
      </c>
      <c r="D866" s="186" t="s">
        <v>162</v>
      </c>
      <c r="E866" s="187" t="s">
        <v>897</v>
      </c>
      <c r="F866" s="188" t="s">
        <v>898</v>
      </c>
      <c r="G866" s="189" t="s">
        <v>464</v>
      </c>
      <c r="H866" s="190">
        <v>275.39999999999998</v>
      </c>
      <c r="I866" s="191"/>
      <c r="J866" s="192">
        <f>ROUND(I866*H866,2)</f>
        <v>0</v>
      </c>
      <c r="K866" s="188" t="s">
        <v>20</v>
      </c>
      <c r="L866" s="39"/>
      <c r="M866" s="193" t="s">
        <v>20</v>
      </c>
      <c r="N866" s="194" t="s">
        <v>45</v>
      </c>
      <c r="O866" s="64"/>
      <c r="P866" s="195">
        <f>O866*H866</f>
        <v>0</v>
      </c>
      <c r="Q866" s="195">
        <v>5.0000000000000001E-4</v>
      </c>
      <c r="R866" s="195">
        <f>Q866*H866</f>
        <v>0.13769999999999999</v>
      </c>
      <c r="S866" s="195">
        <v>0</v>
      </c>
      <c r="T866" s="196">
        <f>S866*H866</f>
        <v>0</v>
      </c>
      <c r="AR866" s="197" t="s">
        <v>164</v>
      </c>
      <c r="AT866" s="197" t="s">
        <v>162</v>
      </c>
      <c r="AU866" s="197" t="s">
        <v>84</v>
      </c>
      <c r="AY866" s="18" t="s">
        <v>159</v>
      </c>
      <c r="BE866" s="198">
        <f>IF(N866="základní",J866,0)</f>
        <v>0</v>
      </c>
      <c r="BF866" s="198">
        <f>IF(N866="snížená",J866,0)</f>
        <v>0</v>
      </c>
      <c r="BG866" s="198">
        <f>IF(N866="zákl. přenesená",J866,0)</f>
        <v>0</v>
      </c>
      <c r="BH866" s="198">
        <f>IF(N866="sníž. přenesená",J866,0)</f>
        <v>0</v>
      </c>
      <c r="BI866" s="198">
        <f>IF(N866="nulová",J866,0)</f>
        <v>0</v>
      </c>
      <c r="BJ866" s="18" t="s">
        <v>22</v>
      </c>
      <c r="BK866" s="198">
        <f>ROUND(I866*H866,2)</f>
        <v>0</v>
      </c>
      <c r="BL866" s="18" t="s">
        <v>164</v>
      </c>
      <c r="BM866" s="197" t="s">
        <v>899</v>
      </c>
    </row>
    <row r="867" spans="2:65" s="1" customFormat="1" ht="11.25">
      <c r="B867" s="35"/>
      <c r="C867" s="36"/>
      <c r="D867" s="199" t="s">
        <v>166</v>
      </c>
      <c r="E867" s="36"/>
      <c r="F867" s="200" t="s">
        <v>898</v>
      </c>
      <c r="G867" s="36"/>
      <c r="H867" s="36"/>
      <c r="I867" s="115"/>
      <c r="J867" s="36"/>
      <c r="K867" s="36"/>
      <c r="L867" s="39"/>
      <c r="M867" s="201"/>
      <c r="N867" s="64"/>
      <c r="O867" s="64"/>
      <c r="P867" s="64"/>
      <c r="Q867" s="64"/>
      <c r="R867" s="64"/>
      <c r="S867" s="64"/>
      <c r="T867" s="65"/>
      <c r="AT867" s="18" t="s">
        <v>166</v>
      </c>
      <c r="AU867" s="18" t="s">
        <v>84</v>
      </c>
    </row>
    <row r="868" spans="2:65" s="12" customFormat="1" ht="11.25">
      <c r="B868" s="202"/>
      <c r="C868" s="203"/>
      <c r="D868" s="199" t="s">
        <v>184</v>
      </c>
      <c r="E868" s="204" t="s">
        <v>20</v>
      </c>
      <c r="F868" s="205" t="s">
        <v>891</v>
      </c>
      <c r="G868" s="203"/>
      <c r="H868" s="204" t="s">
        <v>20</v>
      </c>
      <c r="I868" s="206"/>
      <c r="J868" s="203"/>
      <c r="K868" s="203"/>
      <c r="L868" s="207"/>
      <c r="M868" s="208"/>
      <c r="N868" s="209"/>
      <c r="O868" s="209"/>
      <c r="P868" s="209"/>
      <c r="Q868" s="209"/>
      <c r="R868" s="209"/>
      <c r="S868" s="209"/>
      <c r="T868" s="210"/>
      <c r="AT868" s="211" t="s">
        <v>184</v>
      </c>
      <c r="AU868" s="211" t="s">
        <v>84</v>
      </c>
      <c r="AV868" s="12" t="s">
        <v>22</v>
      </c>
      <c r="AW868" s="12" t="s">
        <v>35</v>
      </c>
      <c r="AX868" s="12" t="s">
        <v>74</v>
      </c>
      <c r="AY868" s="211" t="s">
        <v>159</v>
      </c>
    </row>
    <row r="869" spans="2:65" s="12" customFormat="1" ht="11.25">
      <c r="B869" s="202"/>
      <c r="C869" s="203"/>
      <c r="D869" s="199" t="s">
        <v>184</v>
      </c>
      <c r="E869" s="204" t="s">
        <v>20</v>
      </c>
      <c r="F869" s="205" t="s">
        <v>340</v>
      </c>
      <c r="G869" s="203"/>
      <c r="H869" s="204" t="s">
        <v>20</v>
      </c>
      <c r="I869" s="206"/>
      <c r="J869" s="203"/>
      <c r="K869" s="203"/>
      <c r="L869" s="207"/>
      <c r="M869" s="208"/>
      <c r="N869" s="209"/>
      <c r="O869" s="209"/>
      <c r="P869" s="209"/>
      <c r="Q869" s="209"/>
      <c r="R869" s="209"/>
      <c r="S869" s="209"/>
      <c r="T869" s="210"/>
      <c r="AT869" s="211" t="s">
        <v>184</v>
      </c>
      <c r="AU869" s="211" t="s">
        <v>84</v>
      </c>
      <c r="AV869" s="12" t="s">
        <v>22</v>
      </c>
      <c r="AW869" s="12" t="s">
        <v>35</v>
      </c>
      <c r="AX869" s="12" t="s">
        <v>74</v>
      </c>
      <c r="AY869" s="211" t="s">
        <v>159</v>
      </c>
    </row>
    <row r="870" spans="2:65" s="13" customFormat="1" ht="11.25">
      <c r="B870" s="212"/>
      <c r="C870" s="213"/>
      <c r="D870" s="199" t="s">
        <v>184</v>
      </c>
      <c r="E870" s="214" t="s">
        <v>20</v>
      </c>
      <c r="F870" s="215" t="s">
        <v>900</v>
      </c>
      <c r="G870" s="213"/>
      <c r="H870" s="216">
        <v>219.6</v>
      </c>
      <c r="I870" s="217"/>
      <c r="J870" s="213"/>
      <c r="K870" s="213"/>
      <c r="L870" s="218"/>
      <c r="M870" s="219"/>
      <c r="N870" s="220"/>
      <c r="O870" s="220"/>
      <c r="P870" s="220"/>
      <c r="Q870" s="220"/>
      <c r="R870" s="220"/>
      <c r="S870" s="220"/>
      <c r="T870" s="221"/>
      <c r="AT870" s="222" t="s">
        <v>184</v>
      </c>
      <c r="AU870" s="222" t="s">
        <v>84</v>
      </c>
      <c r="AV870" s="13" t="s">
        <v>84</v>
      </c>
      <c r="AW870" s="13" t="s">
        <v>35</v>
      </c>
      <c r="AX870" s="13" t="s">
        <v>74</v>
      </c>
      <c r="AY870" s="222" t="s">
        <v>159</v>
      </c>
    </row>
    <row r="871" spans="2:65" s="12" customFormat="1" ht="11.25">
      <c r="B871" s="202"/>
      <c r="C871" s="203"/>
      <c r="D871" s="199" t="s">
        <v>184</v>
      </c>
      <c r="E871" s="204" t="s">
        <v>20</v>
      </c>
      <c r="F871" s="205" t="s">
        <v>357</v>
      </c>
      <c r="G871" s="203"/>
      <c r="H871" s="204" t="s">
        <v>20</v>
      </c>
      <c r="I871" s="206"/>
      <c r="J871" s="203"/>
      <c r="K871" s="203"/>
      <c r="L871" s="207"/>
      <c r="M871" s="208"/>
      <c r="N871" s="209"/>
      <c r="O871" s="209"/>
      <c r="P871" s="209"/>
      <c r="Q871" s="209"/>
      <c r="R871" s="209"/>
      <c r="S871" s="209"/>
      <c r="T871" s="210"/>
      <c r="AT871" s="211" t="s">
        <v>184</v>
      </c>
      <c r="AU871" s="211" t="s">
        <v>84</v>
      </c>
      <c r="AV871" s="12" t="s">
        <v>22</v>
      </c>
      <c r="AW871" s="12" t="s">
        <v>35</v>
      </c>
      <c r="AX871" s="12" t="s">
        <v>74</v>
      </c>
      <c r="AY871" s="211" t="s">
        <v>159</v>
      </c>
    </row>
    <row r="872" spans="2:65" s="13" customFormat="1" ht="11.25">
      <c r="B872" s="212"/>
      <c r="C872" s="213"/>
      <c r="D872" s="199" t="s">
        <v>184</v>
      </c>
      <c r="E872" s="214" t="s">
        <v>20</v>
      </c>
      <c r="F872" s="215" t="s">
        <v>901</v>
      </c>
      <c r="G872" s="213"/>
      <c r="H872" s="216">
        <v>55.8</v>
      </c>
      <c r="I872" s="217"/>
      <c r="J872" s="213"/>
      <c r="K872" s="213"/>
      <c r="L872" s="218"/>
      <c r="M872" s="219"/>
      <c r="N872" s="220"/>
      <c r="O872" s="220"/>
      <c r="P872" s="220"/>
      <c r="Q872" s="220"/>
      <c r="R872" s="220"/>
      <c r="S872" s="220"/>
      <c r="T872" s="221"/>
      <c r="AT872" s="222" t="s">
        <v>184</v>
      </c>
      <c r="AU872" s="222" t="s">
        <v>84</v>
      </c>
      <c r="AV872" s="13" t="s">
        <v>84</v>
      </c>
      <c r="AW872" s="13" t="s">
        <v>35</v>
      </c>
      <c r="AX872" s="13" t="s">
        <v>74</v>
      </c>
      <c r="AY872" s="222" t="s">
        <v>159</v>
      </c>
    </row>
    <row r="873" spans="2:65" s="14" customFormat="1" ht="11.25">
      <c r="B873" s="223"/>
      <c r="C873" s="224"/>
      <c r="D873" s="199" t="s">
        <v>184</v>
      </c>
      <c r="E873" s="225" t="s">
        <v>20</v>
      </c>
      <c r="F873" s="226" t="s">
        <v>223</v>
      </c>
      <c r="G873" s="224"/>
      <c r="H873" s="227">
        <v>275.39999999999998</v>
      </c>
      <c r="I873" s="228"/>
      <c r="J873" s="224"/>
      <c r="K873" s="224"/>
      <c r="L873" s="229"/>
      <c r="M873" s="230"/>
      <c r="N873" s="231"/>
      <c r="O873" s="231"/>
      <c r="P873" s="231"/>
      <c r="Q873" s="231"/>
      <c r="R873" s="231"/>
      <c r="S873" s="231"/>
      <c r="T873" s="232"/>
      <c r="AT873" s="233" t="s">
        <v>184</v>
      </c>
      <c r="AU873" s="233" t="s">
        <v>84</v>
      </c>
      <c r="AV873" s="14" t="s">
        <v>164</v>
      </c>
      <c r="AW873" s="14" t="s">
        <v>35</v>
      </c>
      <c r="AX873" s="14" t="s">
        <v>22</v>
      </c>
      <c r="AY873" s="233" t="s">
        <v>159</v>
      </c>
    </row>
    <row r="874" spans="2:65" s="1" customFormat="1" ht="16.5" customHeight="1">
      <c r="B874" s="35"/>
      <c r="C874" s="186" t="s">
        <v>902</v>
      </c>
      <c r="D874" s="186" t="s">
        <v>162</v>
      </c>
      <c r="E874" s="187" t="s">
        <v>903</v>
      </c>
      <c r="F874" s="188" t="s">
        <v>904</v>
      </c>
      <c r="G874" s="189" t="s">
        <v>182</v>
      </c>
      <c r="H874" s="190">
        <v>6.359</v>
      </c>
      <c r="I874" s="191"/>
      <c r="J874" s="192">
        <f>ROUND(I874*H874,2)</f>
        <v>0</v>
      </c>
      <c r="K874" s="188" t="s">
        <v>194</v>
      </c>
      <c r="L874" s="39"/>
      <c r="M874" s="193" t="s">
        <v>20</v>
      </c>
      <c r="N874" s="194" t="s">
        <v>45</v>
      </c>
      <c r="O874" s="64"/>
      <c r="P874" s="195">
        <f>O874*H874</f>
        <v>0</v>
      </c>
      <c r="Q874" s="195">
        <v>0</v>
      </c>
      <c r="R874" s="195">
        <f>Q874*H874</f>
        <v>0</v>
      </c>
      <c r="S874" s="195">
        <v>0</v>
      </c>
      <c r="T874" s="196">
        <f>S874*H874</f>
        <v>0</v>
      </c>
      <c r="AR874" s="197" t="s">
        <v>164</v>
      </c>
      <c r="AT874" s="197" t="s">
        <v>162</v>
      </c>
      <c r="AU874" s="197" t="s">
        <v>84</v>
      </c>
      <c r="AY874" s="18" t="s">
        <v>159</v>
      </c>
      <c r="BE874" s="198">
        <f>IF(N874="základní",J874,0)</f>
        <v>0</v>
      </c>
      <c r="BF874" s="198">
        <f>IF(N874="snížená",J874,0)</f>
        <v>0</v>
      </c>
      <c r="BG874" s="198">
        <f>IF(N874="zákl. přenesená",J874,0)</f>
        <v>0</v>
      </c>
      <c r="BH874" s="198">
        <f>IF(N874="sníž. přenesená",J874,0)</f>
        <v>0</v>
      </c>
      <c r="BI874" s="198">
        <f>IF(N874="nulová",J874,0)</f>
        <v>0</v>
      </c>
      <c r="BJ874" s="18" t="s">
        <v>22</v>
      </c>
      <c r="BK874" s="198">
        <f>ROUND(I874*H874,2)</f>
        <v>0</v>
      </c>
      <c r="BL874" s="18" t="s">
        <v>164</v>
      </c>
      <c r="BM874" s="197" t="s">
        <v>905</v>
      </c>
    </row>
    <row r="875" spans="2:65" s="1" customFormat="1" ht="11.25">
      <c r="B875" s="35"/>
      <c r="C875" s="36"/>
      <c r="D875" s="199" t="s">
        <v>166</v>
      </c>
      <c r="E875" s="36"/>
      <c r="F875" s="200" t="s">
        <v>906</v>
      </c>
      <c r="G875" s="36"/>
      <c r="H875" s="36"/>
      <c r="I875" s="115"/>
      <c r="J875" s="36"/>
      <c r="K875" s="36"/>
      <c r="L875" s="39"/>
      <c r="M875" s="201"/>
      <c r="N875" s="64"/>
      <c r="O875" s="64"/>
      <c r="P875" s="64"/>
      <c r="Q875" s="64"/>
      <c r="R875" s="64"/>
      <c r="S875" s="64"/>
      <c r="T875" s="65"/>
      <c r="AT875" s="18" t="s">
        <v>166</v>
      </c>
      <c r="AU875" s="18" t="s">
        <v>84</v>
      </c>
    </row>
    <row r="876" spans="2:65" s="12" customFormat="1" ht="11.25">
      <c r="B876" s="202"/>
      <c r="C876" s="203"/>
      <c r="D876" s="199" t="s">
        <v>184</v>
      </c>
      <c r="E876" s="204" t="s">
        <v>20</v>
      </c>
      <c r="F876" s="205" t="s">
        <v>907</v>
      </c>
      <c r="G876" s="203"/>
      <c r="H876" s="204" t="s">
        <v>20</v>
      </c>
      <c r="I876" s="206"/>
      <c r="J876" s="203"/>
      <c r="K876" s="203"/>
      <c r="L876" s="207"/>
      <c r="M876" s="208"/>
      <c r="N876" s="209"/>
      <c r="O876" s="209"/>
      <c r="P876" s="209"/>
      <c r="Q876" s="209"/>
      <c r="R876" s="209"/>
      <c r="S876" s="209"/>
      <c r="T876" s="210"/>
      <c r="AT876" s="211" t="s">
        <v>184</v>
      </c>
      <c r="AU876" s="211" t="s">
        <v>84</v>
      </c>
      <c r="AV876" s="12" t="s">
        <v>22</v>
      </c>
      <c r="AW876" s="12" t="s">
        <v>35</v>
      </c>
      <c r="AX876" s="12" t="s">
        <v>74</v>
      </c>
      <c r="AY876" s="211" t="s">
        <v>159</v>
      </c>
    </row>
    <row r="877" spans="2:65" s="13" customFormat="1" ht="11.25">
      <c r="B877" s="212"/>
      <c r="C877" s="213"/>
      <c r="D877" s="199" t="s">
        <v>184</v>
      </c>
      <c r="E877" s="214" t="s">
        <v>20</v>
      </c>
      <c r="F877" s="215" t="s">
        <v>908</v>
      </c>
      <c r="G877" s="213"/>
      <c r="H877" s="216">
        <v>6.5</v>
      </c>
      <c r="I877" s="217"/>
      <c r="J877" s="213"/>
      <c r="K877" s="213"/>
      <c r="L877" s="218"/>
      <c r="M877" s="219"/>
      <c r="N877" s="220"/>
      <c r="O877" s="220"/>
      <c r="P877" s="220"/>
      <c r="Q877" s="220"/>
      <c r="R877" s="220"/>
      <c r="S877" s="220"/>
      <c r="T877" s="221"/>
      <c r="AT877" s="222" t="s">
        <v>184</v>
      </c>
      <c r="AU877" s="222" t="s">
        <v>84</v>
      </c>
      <c r="AV877" s="13" t="s">
        <v>84</v>
      </c>
      <c r="AW877" s="13" t="s">
        <v>35</v>
      </c>
      <c r="AX877" s="13" t="s">
        <v>74</v>
      </c>
      <c r="AY877" s="222" t="s">
        <v>159</v>
      </c>
    </row>
    <row r="878" spans="2:65" s="13" customFormat="1" ht="11.25">
      <c r="B878" s="212"/>
      <c r="C878" s="213"/>
      <c r="D878" s="199" t="s">
        <v>184</v>
      </c>
      <c r="E878" s="214" t="s">
        <v>20</v>
      </c>
      <c r="F878" s="215" t="s">
        <v>909</v>
      </c>
      <c r="G878" s="213"/>
      <c r="H878" s="216">
        <v>-0.14099999999999999</v>
      </c>
      <c r="I878" s="217"/>
      <c r="J878" s="213"/>
      <c r="K878" s="213"/>
      <c r="L878" s="218"/>
      <c r="M878" s="219"/>
      <c r="N878" s="220"/>
      <c r="O878" s="220"/>
      <c r="P878" s="220"/>
      <c r="Q878" s="220"/>
      <c r="R878" s="220"/>
      <c r="S878" s="220"/>
      <c r="T878" s="221"/>
      <c r="AT878" s="222" t="s">
        <v>184</v>
      </c>
      <c r="AU878" s="222" t="s">
        <v>84</v>
      </c>
      <c r="AV878" s="13" t="s">
        <v>84</v>
      </c>
      <c r="AW878" s="13" t="s">
        <v>35</v>
      </c>
      <c r="AX878" s="13" t="s">
        <v>74</v>
      </c>
      <c r="AY878" s="222" t="s">
        <v>159</v>
      </c>
    </row>
    <row r="879" spans="2:65" s="14" customFormat="1" ht="11.25">
      <c r="B879" s="223"/>
      <c r="C879" s="224"/>
      <c r="D879" s="199" t="s">
        <v>184</v>
      </c>
      <c r="E879" s="225" t="s">
        <v>20</v>
      </c>
      <c r="F879" s="226" t="s">
        <v>223</v>
      </c>
      <c r="G879" s="224"/>
      <c r="H879" s="227">
        <v>6.359</v>
      </c>
      <c r="I879" s="228"/>
      <c r="J879" s="224"/>
      <c r="K879" s="224"/>
      <c r="L879" s="229"/>
      <c r="M879" s="230"/>
      <c r="N879" s="231"/>
      <c r="O879" s="231"/>
      <c r="P879" s="231"/>
      <c r="Q879" s="231"/>
      <c r="R879" s="231"/>
      <c r="S879" s="231"/>
      <c r="T879" s="232"/>
      <c r="AT879" s="233" t="s">
        <v>184</v>
      </c>
      <c r="AU879" s="233" t="s">
        <v>84</v>
      </c>
      <c r="AV879" s="14" t="s">
        <v>164</v>
      </c>
      <c r="AW879" s="14" t="s">
        <v>35</v>
      </c>
      <c r="AX879" s="14" t="s">
        <v>22</v>
      </c>
      <c r="AY879" s="233" t="s">
        <v>159</v>
      </c>
    </row>
    <row r="880" spans="2:65" s="1" customFormat="1" ht="16.5" customHeight="1">
      <c r="B880" s="35"/>
      <c r="C880" s="245" t="s">
        <v>910</v>
      </c>
      <c r="D880" s="245" t="s">
        <v>744</v>
      </c>
      <c r="E880" s="246" t="s">
        <v>911</v>
      </c>
      <c r="F880" s="247" t="s">
        <v>912</v>
      </c>
      <c r="G880" s="248" t="s">
        <v>182</v>
      </c>
      <c r="H880" s="249">
        <v>6.359</v>
      </c>
      <c r="I880" s="250"/>
      <c r="J880" s="251">
        <f>ROUND(I880*H880,2)</f>
        <v>0</v>
      </c>
      <c r="K880" s="247" t="s">
        <v>20</v>
      </c>
      <c r="L880" s="252"/>
      <c r="M880" s="253" t="s">
        <v>20</v>
      </c>
      <c r="N880" s="254" t="s">
        <v>45</v>
      </c>
      <c r="O880" s="64"/>
      <c r="P880" s="195">
        <f>O880*H880</f>
        <v>0</v>
      </c>
      <c r="Q880" s="195">
        <v>1.6</v>
      </c>
      <c r="R880" s="195">
        <f>Q880*H880</f>
        <v>10.1744</v>
      </c>
      <c r="S880" s="195">
        <v>0</v>
      </c>
      <c r="T880" s="196">
        <f>S880*H880</f>
        <v>0</v>
      </c>
      <c r="AR880" s="197" t="s">
        <v>204</v>
      </c>
      <c r="AT880" s="197" t="s">
        <v>744</v>
      </c>
      <c r="AU880" s="197" t="s">
        <v>84</v>
      </c>
      <c r="AY880" s="18" t="s">
        <v>159</v>
      </c>
      <c r="BE880" s="198">
        <f>IF(N880="základní",J880,0)</f>
        <v>0</v>
      </c>
      <c r="BF880" s="198">
        <f>IF(N880="snížená",J880,0)</f>
        <v>0</v>
      </c>
      <c r="BG880" s="198">
        <f>IF(N880="zákl. přenesená",J880,0)</f>
        <v>0</v>
      </c>
      <c r="BH880" s="198">
        <f>IF(N880="sníž. přenesená",J880,0)</f>
        <v>0</v>
      </c>
      <c r="BI880" s="198">
        <f>IF(N880="nulová",J880,0)</f>
        <v>0</v>
      </c>
      <c r="BJ880" s="18" t="s">
        <v>22</v>
      </c>
      <c r="BK880" s="198">
        <f>ROUND(I880*H880,2)</f>
        <v>0</v>
      </c>
      <c r="BL880" s="18" t="s">
        <v>164</v>
      </c>
      <c r="BM880" s="197" t="s">
        <v>913</v>
      </c>
    </row>
    <row r="881" spans="2:65" s="1" customFormat="1" ht="16.5" customHeight="1">
      <c r="B881" s="35"/>
      <c r="C881" s="186" t="s">
        <v>914</v>
      </c>
      <c r="D881" s="186" t="s">
        <v>162</v>
      </c>
      <c r="E881" s="187" t="s">
        <v>915</v>
      </c>
      <c r="F881" s="188" t="s">
        <v>916</v>
      </c>
      <c r="G881" s="189" t="s">
        <v>182</v>
      </c>
      <c r="H881" s="190">
        <v>95.38</v>
      </c>
      <c r="I881" s="191"/>
      <c r="J881" s="192">
        <f>ROUND(I881*H881,2)</f>
        <v>0</v>
      </c>
      <c r="K881" s="188" t="s">
        <v>194</v>
      </c>
      <c r="L881" s="39"/>
      <c r="M881" s="193" t="s">
        <v>20</v>
      </c>
      <c r="N881" s="194" t="s">
        <v>45</v>
      </c>
      <c r="O881" s="64"/>
      <c r="P881" s="195">
        <f>O881*H881</f>
        <v>0</v>
      </c>
      <c r="Q881" s="195">
        <v>0</v>
      </c>
      <c r="R881" s="195">
        <f>Q881*H881</f>
        <v>0</v>
      </c>
      <c r="S881" s="195">
        <v>0</v>
      </c>
      <c r="T881" s="196">
        <f>S881*H881</f>
        <v>0</v>
      </c>
      <c r="AR881" s="197" t="s">
        <v>164</v>
      </c>
      <c r="AT881" s="197" t="s">
        <v>162</v>
      </c>
      <c r="AU881" s="197" t="s">
        <v>84</v>
      </c>
      <c r="AY881" s="18" t="s">
        <v>159</v>
      </c>
      <c r="BE881" s="198">
        <f>IF(N881="základní",J881,0)</f>
        <v>0</v>
      </c>
      <c r="BF881" s="198">
        <f>IF(N881="snížená",J881,0)</f>
        <v>0</v>
      </c>
      <c r="BG881" s="198">
        <f>IF(N881="zákl. přenesená",J881,0)</f>
        <v>0</v>
      </c>
      <c r="BH881" s="198">
        <f>IF(N881="sníž. přenesená",J881,0)</f>
        <v>0</v>
      </c>
      <c r="BI881" s="198">
        <f>IF(N881="nulová",J881,0)</f>
        <v>0</v>
      </c>
      <c r="BJ881" s="18" t="s">
        <v>22</v>
      </c>
      <c r="BK881" s="198">
        <f>ROUND(I881*H881,2)</f>
        <v>0</v>
      </c>
      <c r="BL881" s="18" t="s">
        <v>164</v>
      </c>
      <c r="BM881" s="197" t="s">
        <v>917</v>
      </c>
    </row>
    <row r="882" spans="2:65" s="1" customFormat="1" ht="11.25">
      <c r="B882" s="35"/>
      <c r="C882" s="36"/>
      <c r="D882" s="199" t="s">
        <v>166</v>
      </c>
      <c r="E882" s="36"/>
      <c r="F882" s="200" t="s">
        <v>918</v>
      </c>
      <c r="G882" s="36"/>
      <c r="H882" s="36"/>
      <c r="I882" s="115"/>
      <c r="J882" s="36"/>
      <c r="K882" s="36"/>
      <c r="L882" s="39"/>
      <c r="M882" s="201"/>
      <c r="N882" s="64"/>
      <c r="O882" s="64"/>
      <c r="P882" s="64"/>
      <c r="Q882" s="64"/>
      <c r="R882" s="64"/>
      <c r="S882" s="64"/>
      <c r="T882" s="65"/>
      <c r="AT882" s="18" t="s">
        <v>166</v>
      </c>
      <c r="AU882" s="18" t="s">
        <v>84</v>
      </c>
    </row>
    <row r="883" spans="2:65" s="12" customFormat="1" ht="11.25">
      <c r="B883" s="202"/>
      <c r="C883" s="203"/>
      <c r="D883" s="199" t="s">
        <v>184</v>
      </c>
      <c r="E883" s="204" t="s">
        <v>20</v>
      </c>
      <c r="F883" s="205" t="s">
        <v>907</v>
      </c>
      <c r="G883" s="203"/>
      <c r="H883" s="204" t="s">
        <v>20</v>
      </c>
      <c r="I883" s="206"/>
      <c r="J883" s="203"/>
      <c r="K883" s="203"/>
      <c r="L883" s="207"/>
      <c r="M883" s="208"/>
      <c r="N883" s="209"/>
      <c r="O883" s="209"/>
      <c r="P883" s="209"/>
      <c r="Q883" s="209"/>
      <c r="R883" s="209"/>
      <c r="S883" s="209"/>
      <c r="T883" s="210"/>
      <c r="AT883" s="211" t="s">
        <v>184</v>
      </c>
      <c r="AU883" s="211" t="s">
        <v>84</v>
      </c>
      <c r="AV883" s="12" t="s">
        <v>22</v>
      </c>
      <c r="AW883" s="12" t="s">
        <v>35</v>
      </c>
      <c r="AX883" s="12" t="s">
        <v>74</v>
      </c>
      <c r="AY883" s="211" t="s">
        <v>159</v>
      </c>
    </row>
    <row r="884" spans="2:65" s="13" customFormat="1" ht="11.25">
      <c r="B884" s="212"/>
      <c r="C884" s="213"/>
      <c r="D884" s="199" t="s">
        <v>184</v>
      </c>
      <c r="E884" s="214" t="s">
        <v>20</v>
      </c>
      <c r="F884" s="215" t="s">
        <v>919</v>
      </c>
      <c r="G884" s="213"/>
      <c r="H884" s="216">
        <v>97.5</v>
      </c>
      <c r="I884" s="217"/>
      <c r="J884" s="213"/>
      <c r="K884" s="213"/>
      <c r="L884" s="218"/>
      <c r="M884" s="219"/>
      <c r="N884" s="220"/>
      <c r="O884" s="220"/>
      <c r="P884" s="220"/>
      <c r="Q884" s="220"/>
      <c r="R884" s="220"/>
      <c r="S884" s="220"/>
      <c r="T884" s="221"/>
      <c r="AT884" s="222" t="s">
        <v>184</v>
      </c>
      <c r="AU884" s="222" t="s">
        <v>84</v>
      </c>
      <c r="AV884" s="13" t="s">
        <v>84</v>
      </c>
      <c r="AW884" s="13" t="s">
        <v>35</v>
      </c>
      <c r="AX884" s="13" t="s">
        <v>74</v>
      </c>
      <c r="AY884" s="222" t="s">
        <v>159</v>
      </c>
    </row>
    <row r="885" spans="2:65" s="13" customFormat="1" ht="11.25">
      <c r="B885" s="212"/>
      <c r="C885" s="213"/>
      <c r="D885" s="199" t="s">
        <v>184</v>
      </c>
      <c r="E885" s="214" t="s">
        <v>20</v>
      </c>
      <c r="F885" s="215" t="s">
        <v>920</v>
      </c>
      <c r="G885" s="213"/>
      <c r="H885" s="216">
        <v>-2.12</v>
      </c>
      <c r="I885" s="217"/>
      <c r="J885" s="213"/>
      <c r="K885" s="213"/>
      <c r="L885" s="218"/>
      <c r="M885" s="219"/>
      <c r="N885" s="220"/>
      <c r="O885" s="220"/>
      <c r="P885" s="220"/>
      <c r="Q885" s="220"/>
      <c r="R885" s="220"/>
      <c r="S885" s="220"/>
      <c r="T885" s="221"/>
      <c r="AT885" s="222" t="s">
        <v>184</v>
      </c>
      <c r="AU885" s="222" t="s">
        <v>84</v>
      </c>
      <c r="AV885" s="13" t="s">
        <v>84</v>
      </c>
      <c r="AW885" s="13" t="s">
        <v>35</v>
      </c>
      <c r="AX885" s="13" t="s">
        <v>74</v>
      </c>
      <c r="AY885" s="222" t="s">
        <v>159</v>
      </c>
    </row>
    <row r="886" spans="2:65" s="14" customFormat="1" ht="11.25">
      <c r="B886" s="223"/>
      <c r="C886" s="224"/>
      <c r="D886" s="199" t="s">
        <v>184</v>
      </c>
      <c r="E886" s="225" t="s">
        <v>20</v>
      </c>
      <c r="F886" s="226" t="s">
        <v>223</v>
      </c>
      <c r="G886" s="224"/>
      <c r="H886" s="227">
        <v>95.38</v>
      </c>
      <c r="I886" s="228"/>
      <c r="J886" s="224"/>
      <c r="K886" s="224"/>
      <c r="L886" s="229"/>
      <c r="M886" s="230"/>
      <c r="N886" s="231"/>
      <c r="O886" s="231"/>
      <c r="P886" s="231"/>
      <c r="Q886" s="231"/>
      <c r="R886" s="231"/>
      <c r="S886" s="231"/>
      <c r="T886" s="232"/>
      <c r="AT886" s="233" t="s">
        <v>184</v>
      </c>
      <c r="AU886" s="233" t="s">
        <v>84</v>
      </c>
      <c r="AV886" s="14" t="s">
        <v>164</v>
      </c>
      <c r="AW886" s="14" t="s">
        <v>35</v>
      </c>
      <c r="AX886" s="14" t="s">
        <v>22</v>
      </c>
      <c r="AY886" s="233" t="s">
        <v>159</v>
      </c>
    </row>
    <row r="887" spans="2:65" s="1" customFormat="1" ht="16.5" customHeight="1">
      <c r="B887" s="35"/>
      <c r="C887" s="186" t="s">
        <v>921</v>
      </c>
      <c r="D887" s="186" t="s">
        <v>162</v>
      </c>
      <c r="E887" s="187" t="s">
        <v>922</v>
      </c>
      <c r="F887" s="188" t="s">
        <v>923</v>
      </c>
      <c r="G887" s="189" t="s">
        <v>464</v>
      </c>
      <c r="H887" s="190">
        <v>195</v>
      </c>
      <c r="I887" s="191"/>
      <c r="J887" s="192">
        <f>ROUND(I887*H887,2)</f>
        <v>0</v>
      </c>
      <c r="K887" s="188" t="s">
        <v>194</v>
      </c>
      <c r="L887" s="39"/>
      <c r="M887" s="193" t="s">
        <v>20</v>
      </c>
      <c r="N887" s="194" t="s">
        <v>45</v>
      </c>
      <c r="O887" s="64"/>
      <c r="P887" s="195">
        <f>O887*H887</f>
        <v>0</v>
      </c>
      <c r="Q887" s="195">
        <v>6.3200000000000001E-3</v>
      </c>
      <c r="R887" s="195">
        <f>Q887*H887</f>
        <v>1.2323999999999999</v>
      </c>
      <c r="S887" s="195">
        <v>0</v>
      </c>
      <c r="T887" s="196">
        <f>S887*H887</f>
        <v>0</v>
      </c>
      <c r="AR887" s="197" t="s">
        <v>164</v>
      </c>
      <c r="AT887" s="197" t="s">
        <v>162</v>
      </c>
      <c r="AU887" s="197" t="s">
        <v>84</v>
      </c>
      <c r="AY887" s="18" t="s">
        <v>159</v>
      </c>
      <c r="BE887" s="198">
        <f>IF(N887="základní",J887,0)</f>
        <v>0</v>
      </c>
      <c r="BF887" s="198">
        <f>IF(N887="snížená",J887,0)</f>
        <v>0</v>
      </c>
      <c r="BG887" s="198">
        <f>IF(N887="zákl. přenesená",J887,0)</f>
        <v>0</v>
      </c>
      <c r="BH887" s="198">
        <f>IF(N887="sníž. přenesená",J887,0)</f>
        <v>0</v>
      </c>
      <c r="BI887" s="198">
        <f>IF(N887="nulová",J887,0)</f>
        <v>0</v>
      </c>
      <c r="BJ887" s="18" t="s">
        <v>22</v>
      </c>
      <c r="BK887" s="198">
        <f>ROUND(I887*H887,2)</f>
        <v>0</v>
      </c>
      <c r="BL887" s="18" t="s">
        <v>164</v>
      </c>
      <c r="BM887" s="197" t="s">
        <v>924</v>
      </c>
    </row>
    <row r="888" spans="2:65" s="1" customFormat="1" ht="11.25">
      <c r="B888" s="35"/>
      <c r="C888" s="36"/>
      <c r="D888" s="199" t="s">
        <v>166</v>
      </c>
      <c r="E888" s="36"/>
      <c r="F888" s="200" t="s">
        <v>925</v>
      </c>
      <c r="G888" s="36"/>
      <c r="H888" s="36"/>
      <c r="I888" s="115"/>
      <c r="J888" s="36"/>
      <c r="K888" s="36"/>
      <c r="L888" s="39"/>
      <c r="M888" s="201"/>
      <c r="N888" s="64"/>
      <c r="O888" s="64"/>
      <c r="P888" s="64"/>
      <c r="Q888" s="64"/>
      <c r="R888" s="64"/>
      <c r="S888" s="64"/>
      <c r="T888" s="65"/>
      <c r="AT888" s="18" t="s">
        <v>166</v>
      </c>
      <c r="AU888" s="18" t="s">
        <v>84</v>
      </c>
    </row>
    <row r="889" spans="2:65" s="12" customFormat="1" ht="11.25">
      <c r="B889" s="202"/>
      <c r="C889" s="203"/>
      <c r="D889" s="199" t="s">
        <v>184</v>
      </c>
      <c r="E889" s="204" t="s">
        <v>20</v>
      </c>
      <c r="F889" s="205" t="s">
        <v>907</v>
      </c>
      <c r="G889" s="203"/>
      <c r="H889" s="204" t="s">
        <v>20</v>
      </c>
      <c r="I889" s="206"/>
      <c r="J889" s="203"/>
      <c r="K889" s="203"/>
      <c r="L889" s="207"/>
      <c r="M889" s="208"/>
      <c r="N889" s="209"/>
      <c r="O889" s="209"/>
      <c r="P889" s="209"/>
      <c r="Q889" s="209"/>
      <c r="R889" s="209"/>
      <c r="S889" s="209"/>
      <c r="T889" s="210"/>
      <c r="AT889" s="211" t="s">
        <v>184</v>
      </c>
      <c r="AU889" s="211" t="s">
        <v>84</v>
      </c>
      <c r="AV889" s="12" t="s">
        <v>22</v>
      </c>
      <c r="AW889" s="12" t="s">
        <v>35</v>
      </c>
      <c r="AX889" s="12" t="s">
        <v>74</v>
      </c>
      <c r="AY889" s="211" t="s">
        <v>159</v>
      </c>
    </row>
    <row r="890" spans="2:65" s="13" customFormat="1" ht="11.25">
      <c r="B890" s="212"/>
      <c r="C890" s="213"/>
      <c r="D890" s="199" t="s">
        <v>184</v>
      </c>
      <c r="E890" s="214" t="s">
        <v>20</v>
      </c>
      <c r="F890" s="215" t="s">
        <v>926</v>
      </c>
      <c r="G890" s="213"/>
      <c r="H890" s="216">
        <v>195</v>
      </c>
      <c r="I890" s="217"/>
      <c r="J890" s="213"/>
      <c r="K890" s="213"/>
      <c r="L890" s="218"/>
      <c r="M890" s="219"/>
      <c r="N890" s="220"/>
      <c r="O890" s="220"/>
      <c r="P890" s="220"/>
      <c r="Q890" s="220"/>
      <c r="R890" s="220"/>
      <c r="S890" s="220"/>
      <c r="T890" s="221"/>
      <c r="AT890" s="222" t="s">
        <v>184</v>
      </c>
      <c r="AU890" s="222" t="s">
        <v>84</v>
      </c>
      <c r="AV890" s="13" t="s">
        <v>84</v>
      </c>
      <c r="AW890" s="13" t="s">
        <v>35</v>
      </c>
      <c r="AX890" s="13" t="s">
        <v>22</v>
      </c>
      <c r="AY890" s="222" t="s">
        <v>159</v>
      </c>
    </row>
    <row r="891" spans="2:65" s="11" customFormat="1" ht="22.9" customHeight="1">
      <c r="B891" s="170"/>
      <c r="C891" s="171"/>
      <c r="D891" s="172" t="s">
        <v>73</v>
      </c>
      <c r="E891" s="184" t="s">
        <v>204</v>
      </c>
      <c r="F891" s="184" t="s">
        <v>927</v>
      </c>
      <c r="G891" s="171"/>
      <c r="H891" s="171"/>
      <c r="I891" s="174"/>
      <c r="J891" s="185">
        <f>BK891</f>
        <v>0</v>
      </c>
      <c r="K891" s="171"/>
      <c r="L891" s="176"/>
      <c r="M891" s="177"/>
      <c r="N891" s="178"/>
      <c r="O891" s="178"/>
      <c r="P891" s="179">
        <f>P892+P893+P894+P924+P1177+P1186</f>
        <v>0</v>
      </c>
      <c r="Q891" s="178"/>
      <c r="R891" s="179">
        <f>R892+R893+R894+R924+R1177+R1186</f>
        <v>821.00840000000005</v>
      </c>
      <c r="S891" s="178"/>
      <c r="T891" s="180">
        <f>T892+T893+T894+T924+T1177+T1186</f>
        <v>0</v>
      </c>
      <c r="AR891" s="181" t="s">
        <v>22</v>
      </c>
      <c r="AT891" s="182" t="s">
        <v>73</v>
      </c>
      <c r="AU891" s="182" t="s">
        <v>22</v>
      </c>
      <c r="AY891" s="181" t="s">
        <v>159</v>
      </c>
      <c r="BK891" s="183">
        <f>BK892+BK893+BK894+BK924+BK1177+BK1186</f>
        <v>0</v>
      </c>
    </row>
    <row r="892" spans="2:65" s="1" customFormat="1" ht="24" customHeight="1">
      <c r="B892" s="35"/>
      <c r="C892" s="186" t="s">
        <v>928</v>
      </c>
      <c r="D892" s="186" t="s">
        <v>162</v>
      </c>
      <c r="E892" s="187" t="s">
        <v>929</v>
      </c>
      <c r="F892" s="188" t="s">
        <v>930</v>
      </c>
      <c r="G892" s="189" t="s">
        <v>20</v>
      </c>
      <c r="H892" s="190">
        <v>0</v>
      </c>
      <c r="I892" s="191"/>
      <c r="J892" s="192">
        <f>ROUND(I892*H892,2)</f>
        <v>0</v>
      </c>
      <c r="K892" s="188" t="s">
        <v>20</v>
      </c>
      <c r="L892" s="39"/>
      <c r="M892" s="193" t="s">
        <v>20</v>
      </c>
      <c r="N892" s="194" t="s">
        <v>45</v>
      </c>
      <c r="O892" s="64"/>
      <c r="P892" s="195">
        <f>O892*H892</f>
        <v>0</v>
      </c>
      <c r="Q892" s="195">
        <v>0</v>
      </c>
      <c r="R892" s="195">
        <f>Q892*H892</f>
        <v>0</v>
      </c>
      <c r="S892" s="195">
        <v>0</v>
      </c>
      <c r="T892" s="196">
        <f>S892*H892</f>
        <v>0</v>
      </c>
      <c r="AR892" s="197" t="s">
        <v>164</v>
      </c>
      <c r="AT892" s="197" t="s">
        <v>162</v>
      </c>
      <c r="AU892" s="197" t="s">
        <v>84</v>
      </c>
      <c r="AY892" s="18" t="s">
        <v>159</v>
      </c>
      <c r="BE892" s="198">
        <f>IF(N892="základní",J892,0)</f>
        <v>0</v>
      </c>
      <c r="BF892" s="198">
        <f>IF(N892="snížená",J892,0)</f>
        <v>0</v>
      </c>
      <c r="BG892" s="198">
        <f>IF(N892="zákl. přenesená",J892,0)</f>
        <v>0</v>
      </c>
      <c r="BH892" s="198">
        <f>IF(N892="sníž. přenesená",J892,0)</f>
        <v>0</v>
      </c>
      <c r="BI892" s="198">
        <f>IF(N892="nulová",J892,0)</f>
        <v>0</v>
      </c>
      <c r="BJ892" s="18" t="s">
        <v>22</v>
      </c>
      <c r="BK892" s="198">
        <f>ROUND(I892*H892,2)</f>
        <v>0</v>
      </c>
      <c r="BL892" s="18" t="s">
        <v>164</v>
      </c>
      <c r="BM892" s="197" t="s">
        <v>931</v>
      </c>
    </row>
    <row r="893" spans="2:65" s="1" customFormat="1" ht="24" customHeight="1">
      <c r="B893" s="35"/>
      <c r="C893" s="186" t="s">
        <v>932</v>
      </c>
      <c r="D893" s="186" t="s">
        <v>162</v>
      </c>
      <c r="E893" s="187" t="s">
        <v>933</v>
      </c>
      <c r="F893" s="188" t="s">
        <v>934</v>
      </c>
      <c r="G893" s="189" t="s">
        <v>20</v>
      </c>
      <c r="H893" s="190">
        <v>0</v>
      </c>
      <c r="I893" s="191"/>
      <c r="J893" s="192">
        <f>ROUND(I893*H893,2)</f>
        <v>0</v>
      </c>
      <c r="K893" s="188" t="s">
        <v>20</v>
      </c>
      <c r="L893" s="39"/>
      <c r="M893" s="193" t="s">
        <v>20</v>
      </c>
      <c r="N893" s="194" t="s">
        <v>45</v>
      </c>
      <c r="O893" s="64"/>
      <c r="P893" s="195">
        <f>O893*H893</f>
        <v>0</v>
      </c>
      <c r="Q893" s="195">
        <v>0</v>
      </c>
      <c r="R893" s="195">
        <f>Q893*H893</f>
        <v>0</v>
      </c>
      <c r="S893" s="195">
        <v>0</v>
      </c>
      <c r="T893" s="196">
        <f>S893*H893</f>
        <v>0</v>
      </c>
      <c r="AR893" s="197" t="s">
        <v>164</v>
      </c>
      <c r="AT893" s="197" t="s">
        <v>162</v>
      </c>
      <c r="AU893" s="197" t="s">
        <v>84</v>
      </c>
      <c r="AY893" s="18" t="s">
        <v>159</v>
      </c>
      <c r="BE893" s="198">
        <f>IF(N893="základní",J893,0)</f>
        <v>0</v>
      </c>
      <c r="BF893" s="198">
        <f>IF(N893="snížená",J893,0)</f>
        <v>0</v>
      </c>
      <c r="BG893" s="198">
        <f>IF(N893="zákl. přenesená",J893,0)</f>
        <v>0</v>
      </c>
      <c r="BH893" s="198">
        <f>IF(N893="sníž. přenesená",J893,0)</f>
        <v>0</v>
      </c>
      <c r="BI893" s="198">
        <f>IF(N893="nulová",J893,0)</f>
        <v>0</v>
      </c>
      <c r="BJ893" s="18" t="s">
        <v>22</v>
      </c>
      <c r="BK893" s="198">
        <f>ROUND(I893*H893,2)</f>
        <v>0</v>
      </c>
      <c r="BL893" s="18" t="s">
        <v>164</v>
      </c>
      <c r="BM893" s="197" t="s">
        <v>935</v>
      </c>
    </row>
    <row r="894" spans="2:65" s="11" customFormat="1" ht="20.85" customHeight="1">
      <c r="B894" s="170"/>
      <c r="C894" s="171"/>
      <c r="D894" s="172" t="s">
        <v>73</v>
      </c>
      <c r="E894" s="184" t="s">
        <v>936</v>
      </c>
      <c r="F894" s="184" t="s">
        <v>937</v>
      </c>
      <c r="G894" s="171"/>
      <c r="H894" s="171"/>
      <c r="I894" s="174"/>
      <c r="J894" s="185">
        <f>BK894</f>
        <v>0</v>
      </c>
      <c r="K894" s="171"/>
      <c r="L894" s="176"/>
      <c r="M894" s="177"/>
      <c r="N894" s="178"/>
      <c r="O894" s="178"/>
      <c r="P894" s="179">
        <f>SUM(P895:P923)</f>
        <v>0</v>
      </c>
      <c r="Q894" s="178"/>
      <c r="R894" s="179">
        <f>SUM(R895:R923)</f>
        <v>46.986495000000005</v>
      </c>
      <c r="S894" s="178"/>
      <c r="T894" s="180">
        <f>SUM(T895:T923)</f>
        <v>0</v>
      </c>
      <c r="AR894" s="181" t="s">
        <v>22</v>
      </c>
      <c r="AT894" s="182" t="s">
        <v>73</v>
      </c>
      <c r="AU894" s="182" t="s">
        <v>84</v>
      </c>
      <c r="AY894" s="181" t="s">
        <v>159</v>
      </c>
      <c r="BK894" s="183">
        <f>SUM(BK895:BK923)</f>
        <v>0</v>
      </c>
    </row>
    <row r="895" spans="2:65" s="1" customFormat="1" ht="16.5" customHeight="1">
      <c r="B895" s="35"/>
      <c r="C895" s="186" t="s">
        <v>938</v>
      </c>
      <c r="D895" s="186" t="s">
        <v>162</v>
      </c>
      <c r="E895" s="187" t="s">
        <v>939</v>
      </c>
      <c r="F895" s="188" t="s">
        <v>940</v>
      </c>
      <c r="G895" s="189" t="s">
        <v>201</v>
      </c>
      <c r="H895" s="190">
        <v>25.5</v>
      </c>
      <c r="I895" s="191"/>
      <c r="J895" s="192">
        <f>ROUND(I895*H895,2)</f>
        <v>0</v>
      </c>
      <c r="K895" s="188" t="s">
        <v>194</v>
      </c>
      <c r="L895" s="39"/>
      <c r="M895" s="193" t="s">
        <v>20</v>
      </c>
      <c r="N895" s="194" t="s">
        <v>45</v>
      </c>
      <c r="O895" s="64"/>
      <c r="P895" s="195">
        <f>O895*H895</f>
        <v>0</v>
      </c>
      <c r="Q895" s="195">
        <v>1.0000000000000001E-5</v>
      </c>
      <c r="R895" s="195">
        <f>Q895*H895</f>
        <v>2.5500000000000002E-4</v>
      </c>
      <c r="S895" s="195">
        <v>0</v>
      </c>
      <c r="T895" s="196">
        <f>S895*H895</f>
        <v>0</v>
      </c>
      <c r="AR895" s="197" t="s">
        <v>164</v>
      </c>
      <c r="AT895" s="197" t="s">
        <v>162</v>
      </c>
      <c r="AU895" s="197" t="s">
        <v>171</v>
      </c>
      <c r="AY895" s="18" t="s">
        <v>159</v>
      </c>
      <c r="BE895" s="198">
        <f>IF(N895="základní",J895,0)</f>
        <v>0</v>
      </c>
      <c r="BF895" s="198">
        <f>IF(N895="snížená",J895,0)</f>
        <v>0</v>
      </c>
      <c r="BG895" s="198">
        <f>IF(N895="zákl. přenesená",J895,0)</f>
        <v>0</v>
      </c>
      <c r="BH895" s="198">
        <f>IF(N895="sníž. přenesená",J895,0)</f>
        <v>0</v>
      </c>
      <c r="BI895" s="198">
        <f>IF(N895="nulová",J895,0)</f>
        <v>0</v>
      </c>
      <c r="BJ895" s="18" t="s">
        <v>22</v>
      </c>
      <c r="BK895" s="198">
        <f>ROUND(I895*H895,2)</f>
        <v>0</v>
      </c>
      <c r="BL895" s="18" t="s">
        <v>164</v>
      </c>
      <c r="BM895" s="197" t="s">
        <v>941</v>
      </c>
    </row>
    <row r="896" spans="2:65" s="1" customFormat="1" ht="11.25">
      <c r="B896" s="35"/>
      <c r="C896" s="36"/>
      <c r="D896" s="199" t="s">
        <v>166</v>
      </c>
      <c r="E896" s="36"/>
      <c r="F896" s="200" t="s">
        <v>940</v>
      </c>
      <c r="G896" s="36"/>
      <c r="H896" s="36"/>
      <c r="I896" s="115"/>
      <c r="J896" s="36"/>
      <c r="K896" s="36"/>
      <c r="L896" s="39"/>
      <c r="M896" s="201"/>
      <c r="N896" s="64"/>
      <c r="O896" s="64"/>
      <c r="P896" s="64"/>
      <c r="Q896" s="64"/>
      <c r="R896" s="64"/>
      <c r="S896" s="64"/>
      <c r="T896" s="65"/>
      <c r="AT896" s="18" t="s">
        <v>166</v>
      </c>
      <c r="AU896" s="18" t="s">
        <v>171</v>
      </c>
    </row>
    <row r="897" spans="2:65" s="1" customFormat="1" ht="16.5" customHeight="1">
      <c r="B897" s="35"/>
      <c r="C897" s="186" t="s">
        <v>942</v>
      </c>
      <c r="D897" s="186" t="s">
        <v>162</v>
      </c>
      <c r="E897" s="187" t="s">
        <v>943</v>
      </c>
      <c r="F897" s="188" t="s">
        <v>944</v>
      </c>
      <c r="G897" s="189" t="s">
        <v>201</v>
      </c>
      <c r="H897" s="190">
        <v>2603.5</v>
      </c>
      <c r="I897" s="191"/>
      <c r="J897" s="192">
        <f>ROUND(I897*H897,2)</f>
        <v>0</v>
      </c>
      <c r="K897" s="188" t="s">
        <v>194</v>
      </c>
      <c r="L897" s="39"/>
      <c r="M897" s="193" t="s">
        <v>20</v>
      </c>
      <c r="N897" s="194" t="s">
        <v>45</v>
      </c>
      <c r="O897" s="64"/>
      <c r="P897" s="195">
        <f>O897*H897</f>
        <v>0</v>
      </c>
      <c r="Q897" s="195">
        <v>2.0000000000000002E-5</v>
      </c>
      <c r="R897" s="195">
        <f>Q897*H897</f>
        <v>5.2070000000000005E-2</v>
      </c>
      <c r="S897" s="195">
        <v>0</v>
      </c>
      <c r="T897" s="196">
        <f>S897*H897</f>
        <v>0</v>
      </c>
      <c r="AR897" s="197" t="s">
        <v>164</v>
      </c>
      <c r="AT897" s="197" t="s">
        <v>162</v>
      </c>
      <c r="AU897" s="197" t="s">
        <v>171</v>
      </c>
      <c r="AY897" s="18" t="s">
        <v>159</v>
      </c>
      <c r="BE897" s="198">
        <f>IF(N897="základní",J897,0)</f>
        <v>0</v>
      </c>
      <c r="BF897" s="198">
        <f>IF(N897="snížená",J897,0)</f>
        <v>0</v>
      </c>
      <c r="BG897" s="198">
        <f>IF(N897="zákl. přenesená",J897,0)</f>
        <v>0</v>
      </c>
      <c r="BH897" s="198">
        <f>IF(N897="sníž. přenesená",J897,0)</f>
        <v>0</v>
      </c>
      <c r="BI897" s="198">
        <f>IF(N897="nulová",J897,0)</f>
        <v>0</v>
      </c>
      <c r="BJ897" s="18" t="s">
        <v>22</v>
      </c>
      <c r="BK897" s="198">
        <f>ROUND(I897*H897,2)</f>
        <v>0</v>
      </c>
      <c r="BL897" s="18" t="s">
        <v>164</v>
      </c>
      <c r="BM897" s="197" t="s">
        <v>945</v>
      </c>
    </row>
    <row r="898" spans="2:65" s="1" customFormat="1" ht="11.25">
      <c r="B898" s="35"/>
      <c r="C898" s="36"/>
      <c r="D898" s="199" t="s">
        <v>166</v>
      </c>
      <c r="E898" s="36"/>
      <c r="F898" s="200" t="s">
        <v>944</v>
      </c>
      <c r="G898" s="36"/>
      <c r="H898" s="36"/>
      <c r="I898" s="115"/>
      <c r="J898" s="36"/>
      <c r="K898" s="36"/>
      <c r="L898" s="39"/>
      <c r="M898" s="201"/>
      <c r="N898" s="64"/>
      <c r="O898" s="64"/>
      <c r="P898" s="64"/>
      <c r="Q898" s="64"/>
      <c r="R898" s="64"/>
      <c r="S898" s="64"/>
      <c r="T898" s="65"/>
      <c r="AT898" s="18" t="s">
        <v>166</v>
      </c>
      <c r="AU898" s="18" t="s">
        <v>171</v>
      </c>
    </row>
    <row r="899" spans="2:65" s="1" customFormat="1" ht="16.5" customHeight="1">
      <c r="B899" s="35"/>
      <c r="C899" s="186" t="s">
        <v>946</v>
      </c>
      <c r="D899" s="186" t="s">
        <v>162</v>
      </c>
      <c r="E899" s="187" t="s">
        <v>947</v>
      </c>
      <c r="F899" s="188" t="s">
        <v>948</v>
      </c>
      <c r="G899" s="189" t="s">
        <v>201</v>
      </c>
      <c r="H899" s="190">
        <v>468</v>
      </c>
      <c r="I899" s="191"/>
      <c r="J899" s="192">
        <f>ROUND(I899*H899,2)</f>
        <v>0</v>
      </c>
      <c r="K899" s="188" t="s">
        <v>194</v>
      </c>
      <c r="L899" s="39"/>
      <c r="M899" s="193" t="s">
        <v>20</v>
      </c>
      <c r="N899" s="194" t="s">
        <v>45</v>
      </c>
      <c r="O899" s="64"/>
      <c r="P899" s="195">
        <f>O899*H899</f>
        <v>0</v>
      </c>
      <c r="Q899" s="195">
        <v>2.0000000000000002E-5</v>
      </c>
      <c r="R899" s="195">
        <f>Q899*H899</f>
        <v>9.3600000000000003E-3</v>
      </c>
      <c r="S899" s="195">
        <v>0</v>
      </c>
      <c r="T899" s="196">
        <f>S899*H899</f>
        <v>0</v>
      </c>
      <c r="AR899" s="197" t="s">
        <v>164</v>
      </c>
      <c r="AT899" s="197" t="s">
        <v>162</v>
      </c>
      <c r="AU899" s="197" t="s">
        <v>171</v>
      </c>
      <c r="AY899" s="18" t="s">
        <v>159</v>
      </c>
      <c r="BE899" s="198">
        <f>IF(N899="základní",J899,0)</f>
        <v>0</v>
      </c>
      <c r="BF899" s="198">
        <f>IF(N899="snížená",J899,0)</f>
        <v>0</v>
      </c>
      <c r="BG899" s="198">
        <f>IF(N899="zákl. přenesená",J899,0)</f>
        <v>0</v>
      </c>
      <c r="BH899" s="198">
        <f>IF(N899="sníž. přenesená",J899,0)</f>
        <v>0</v>
      </c>
      <c r="BI899" s="198">
        <f>IF(N899="nulová",J899,0)</f>
        <v>0</v>
      </c>
      <c r="BJ899" s="18" t="s">
        <v>22</v>
      </c>
      <c r="BK899" s="198">
        <f>ROUND(I899*H899,2)</f>
        <v>0</v>
      </c>
      <c r="BL899" s="18" t="s">
        <v>164</v>
      </c>
      <c r="BM899" s="197" t="s">
        <v>949</v>
      </c>
    </row>
    <row r="900" spans="2:65" s="1" customFormat="1" ht="11.25">
      <c r="B900" s="35"/>
      <c r="C900" s="36"/>
      <c r="D900" s="199" t="s">
        <v>166</v>
      </c>
      <c r="E900" s="36"/>
      <c r="F900" s="200" t="s">
        <v>948</v>
      </c>
      <c r="G900" s="36"/>
      <c r="H900" s="36"/>
      <c r="I900" s="115"/>
      <c r="J900" s="36"/>
      <c r="K900" s="36"/>
      <c r="L900" s="39"/>
      <c r="M900" s="201"/>
      <c r="N900" s="64"/>
      <c r="O900" s="64"/>
      <c r="P900" s="64"/>
      <c r="Q900" s="64"/>
      <c r="R900" s="64"/>
      <c r="S900" s="64"/>
      <c r="T900" s="65"/>
      <c r="AT900" s="18" t="s">
        <v>166</v>
      </c>
      <c r="AU900" s="18" t="s">
        <v>171</v>
      </c>
    </row>
    <row r="901" spans="2:65" s="1" customFormat="1" ht="16.5" customHeight="1">
      <c r="B901" s="35"/>
      <c r="C901" s="186" t="s">
        <v>950</v>
      </c>
      <c r="D901" s="186" t="s">
        <v>162</v>
      </c>
      <c r="E901" s="187" t="s">
        <v>951</v>
      </c>
      <c r="F901" s="188" t="s">
        <v>952</v>
      </c>
      <c r="G901" s="189" t="s">
        <v>201</v>
      </c>
      <c r="H901" s="190">
        <v>452.5</v>
      </c>
      <c r="I901" s="191"/>
      <c r="J901" s="192">
        <f>ROUND(I901*H901,2)</f>
        <v>0</v>
      </c>
      <c r="K901" s="188" t="s">
        <v>194</v>
      </c>
      <c r="L901" s="39"/>
      <c r="M901" s="193" t="s">
        <v>20</v>
      </c>
      <c r="N901" s="194" t="s">
        <v>45</v>
      </c>
      <c r="O901" s="64"/>
      <c r="P901" s="195">
        <f>O901*H901</f>
        <v>0</v>
      </c>
      <c r="Q901" s="195">
        <v>2.0000000000000002E-5</v>
      </c>
      <c r="R901" s="195">
        <f>Q901*H901</f>
        <v>9.0500000000000008E-3</v>
      </c>
      <c r="S901" s="195">
        <v>0</v>
      </c>
      <c r="T901" s="196">
        <f>S901*H901</f>
        <v>0</v>
      </c>
      <c r="AR901" s="197" t="s">
        <v>164</v>
      </c>
      <c r="AT901" s="197" t="s">
        <v>162</v>
      </c>
      <c r="AU901" s="197" t="s">
        <v>171</v>
      </c>
      <c r="AY901" s="18" t="s">
        <v>159</v>
      </c>
      <c r="BE901" s="198">
        <f>IF(N901="základní",J901,0)</f>
        <v>0</v>
      </c>
      <c r="BF901" s="198">
        <f>IF(N901="snížená",J901,0)</f>
        <v>0</v>
      </c>
      <c r="BG901" s="198">
        <f>IF(N901="zákl. přenesená",J901,0)</f>
        <v>0</v>
      </c>
      <c r="BH901" s="198">
        <f>IF(N901="sníž. přenesená",J901,0)</f>
        <v>0</v>
      </c>
      <c r="BI901" s="198">
        <f>IF(N901="nulová",J901,0)</f>
        <v>0</v>
      </c>
      <c r="BJ901" s="18" t="s">
        <v>22</v>
      </c>
      <c r="BK901" s="198">
        <f>ROUND(I901*H901,2)</f>
        <v>0</v>
      </c>
      <c r="BL901" s="18" t="s">
        <v>164</v>
      </c>
      <c r="BM901" s="197" t="s">
        <v>953</v>
      </c>
    </row>
    <row r="902" spans="2:65" s="1" customFormat="1" ht="11.25">
      <c r="B902" s="35"/>
      <c r="C902" s="36"/>
      <c r="D902" s="199" t="s">
        <v>166</v>
      </c>
      <c r="E902" s="36"/>
      <c r="F902" s="200" t="s">
        <v>952</v>
      </c>
      <c r="G902" s="36"/>
      <c r="H902" s="36"/>
      <c r="I902" s="115"/>
      <c r="J902" s="36"/>
      <c r="K902" s="36"/>
      <c r="L902" s="39"/>
      <c r="M902" s="201"/>
      <c r="N902" s="64"/>
      <c r="O902" s="64"/>
      <c r="P902" s="64"/>
      <c r="Q902" s="64"/>
      <c r="R902" s="64"/>
      <c r="S902" s="64"/>
      <c r="T902" s="65"/>
      <c r="AT902" s="18" t="s">
        <v>166</v>
      </c>
      <c r="AU902" s="18" t="s">
        <v>171</v>
      </c>
    </row>
    <row r="903" spans="2:65" s="1" customFormat="1" ht="16.5" customHeight="1">
      <c r="B903" s="35"/>
      <c r="C903" s="186" t="s">
        <v>954</v>
      </c>
      <c r="D903" s="186" t="s">
        <v>162</v>
      </c>
      <c r="E903" s="187" t="s">
        <v>955</v>
      </c>
      <c r="F903" s="188" t="s">
        <v>956</v>
      </c>
      <c r="G903" s="189" t="s">
        <v>201</v>
      </c>
      <c r="H903" s="190">
        <v>1352</v>
      </c>
      <c r="I903" s="191"/>
      <c r="J903" s="192">
        <f>ROUND(I903*H903,2)</f>
        <v>0</v>
      </c>
      <c r="K903" s="188" t="s">
        <v>194</v>
      </c>
      <c r="L903" s="39"/>
      <c r="M903" s="193" t="s">
        <v>20</v>
      </c>
      <c r="N903" s="194" t="s">
        <v>45</v>
      </c>
      <c r="O903" s="64"/>
      <c r="P903" s="195">
        <f>O903*H903</f>
        <v>0</v>
      </c>
      <c r="Q903" s="195">
        <v>2.0000000000000002E-5</v>
      </c>
      <c r="R903" s="195">
        <f>Q903*H903</f>
        <v>2.7040000000000002E-2</v>
      </c>
      <c r="S903" s="195">
        <v>0</v>
      </c>
      <c r="T903" s="196">
        <f>S903*H903</f>
        <v>0</v>
      </c>
      <c r="AR903" s="197" t="s">
        <v>164</v>
      </c>
      <c r="AT903" s="197" t="s">
        <v>162</v>
      </c>
      <c r="AU903" s="197" t="s">
        <v>171</v>
      </c>
      <c r="AY903" s="18" t="s">
        <v>159</v>
      </c>
      <c r="BE903" s="198">
        <f>IF(N903="základní",J903,0)</f>
        <v>0</v>
      </c>
      <c r="BF903" s="198">
        <f>IF(N903="snížená",J903,0)</f>
        <v>0</v>
      </c>
      <c r="BG903" s="198">
        <f>IF(N903="zákl. přenesená",J903,0)</f>
        <v>0</v>
      </c>
      <c r="BH903" s="198">
        <f>IF(N903="sníž. přenesená",J903,0)</f>
        <v>0</v>
      </c>
      <c r="BI903" s="198">
        <f>IF(N903="nulová",J903,0)</f>
        <v>0</v>
      </c>
      <c r="BJ903" s="18" t="s">
        <v>22</v>
      </c>
      <c r="BK903" s="198">
        <f>ROUND(I903*H903,2)</f>
        <v>0</v>
      </c>
      <c r="BL903" s="18" t="s">
        <v>164</v>
      </c>
      <c r="BM903" s="197" t="s">
        <v>957</v>
      </c>
    </row>
    <row r="904" spans="2:65" s="1" customFormat="1" ht="11.25">
      <c r="B904" s="35"/>
      <c r="C904" s="36"/>
      <c r="D904" s="199" t="s">
        <v>166</v>
      </c>
      <c r="E904" s="36"/>
      <c r="F904" s="200" t="s">
        <v>956</v>
      </c>
      <c r="G904" s="36"/>
      <c r="H904" s="36"/>
      <c r="I904" s="115"/>
      <c r="J904" s="36"/>
      <c r="K904" s="36"/>
      <c r="L904" s="39"/>
      <c r="M904" s="201"/>
      <c r="N904" s="64"/>
      <c r="O904" s="64"/>
      <c r="P904" s="64"/>
      <c r="Q904" s="64"/>
      <c r="R904" s="64"/>
      <c r="S904" s="64"/>
      <c r="T904" s="65"/>
      <c r="AT904" s="18" t="s">
        <v>166</v>
      </c>
      <c r="AU904" s="18" t="s">
        <v>171</v>
      </c>
    </row>
    <row r="905" spans="2:65" s="1" customFormat="1" ht="16.5" customHeight="1">
      <c r="B905" s="35"/>
      <c r="C905" s="186" t="s">
        <v>958</v>
      </c>
      <c r="D905" s="186" t="s">
        <v>162</v>
      </c>
      <c r="E905" s="187" t="s">
        <v>959</v>
      </c>
      <c r="F905" s="188" t="s">
        <v>960</v>
      </c>
      <c r="G905" s="189" t="s">
        <v>961</v>
      </c>
      <c r="H905" s="190">
        <v>150</v>
      </c>
      <c r="I905" s="191"/>
      <c r="J905" s="192">
        <f>ROUND(I905*H905,2)</f>
        <v>0</v>
      </c>
      <c r="K905" s="188" t="s">
        <v>194</v>
      </c>
      <c r="L905" s="39"/>
      <c r="M905" s="193" t="s">
        <v>20</v>
      </c>
      <c r="N905" s="194" t="s">
        <v>45</v>
      </c>
      <c r="O905" s="64"/>
      <c r="P905" s="195">
        <f>O905*H905</f>
        <v>0</v>
      </c>
      <c r="Q905" s="195">
        <v>0</v>
      </c>
      <c r="R905" s="195">
        <f>Q905*H905</f>
        <v>0</v>
      </c>
      <c r="S905" s="195">
        <v>0</v>
      </c>
      <c r="T905" s="196">
        <f>S905*H905</f>
        <v>0</v>
      </c>
      <c r="AR905" s="197" t="s">
        <v>164</v>
      </c>
      <c r="AT905" s="197" t="s">
        <v>162</v>
      </c>
      <c r="AU905" s="197" t="s">
        <v>171</v>
      </c>
      <c r="AY905" s="18" t="s">
        <v>159</v>
      </c>
      <c r="BE905" s="198">
        <f>IF(N905="základní",J905,0)</f>
        <v>0</v>
      </c>
      <c r="BF905" s="198">
        <f>IF(N905="snížená",J905,0)</f>
        <v>0</v>
      </c>
      <c r="BG905" s="198">
        <f>IF(N905="zákl. přenesená",J905,0)</f>
        <v>0</v>
      </c>
      <c r="BH905" s="198">
        <f>IF(N905="sníž. přenesená",J905,0)</f>
        <v>0</v>
      </c>
      <c r="BI905" s="198">
        <f>IF(N905="nulová",J905,0)</f>
        <v>0</v>
      </c>
      <c r="BJ905" s="18" t="s">
        <v>22</v>
      </c>
      <c r="BK905" s="198">
        <f>ROUND(I905*H905,2)</f>
        <v>0</v>
      </c>
      <c r="BL905" s="18" t="s">
        <v>164</v>
      </c>
      <c r="BM905" s="197" t="s">
        <v>962</v>
      </c>
    </row>
    <row r="906" spans="2:65" s="1" customFormat="1" ht="11.25">
      <c r="B906" s="35"/>
      <c r="C906" s="36"/>
      <c r="D906" s="199" t="s">
        <v>166</v>
      </c>
      <c r="E906" s="36"/>
      <c r="F906" s="200" t="s">
        <v>960</v>
      </c>
      <c r="G906" s="36"/>
      <c r="H906" s="36"/>
      <c r="I906" s="115"/>
      <c r="J906" s="36"/>
      <c r="K906" s="36"/>
      <c r="L906" s="39"/>
      <c r="M906" s="201"/>
      <c r="N906" s="64"/>
      <c r="O906" s="64"/>
      <c r="P906" s="64"/>
      <c r="Q906" s="64"/>
      <c r="R906" s="64"/>
      <c r="S906" s="64"/>
      <c r="T906" s="65"/>
      <c r="AT906" s="18" t="s">
        <v>166</v>
      </c>
      <c r="AU906" s="18" t="s">
        <v>171</v>
      </c>
    </row>
    <row r="907" spans="2:65" s="1" customFormat="1" ht="16.5" customHeight="1">
      <c r="B907" s="35"/>
      <c r="C907" s="186" t="s">
        <v>963</v>
      </c>
      <c r="D907" s="186" t="s">
        <v>162</v>
      </c>
      <c r="E907" s="187" t="s">
        <v>964</v>
      </c>
      <c r="F907" s="188" t="s">
        <v>965</v>
      </c>
      <c r="G907" s="189" t="s">
        <v>961</v>
      </c>
      <c r="H907" s="190">
        <v>130</v>
      </c>
      <c r="I907" s="191"/>
      <c r="J907" s="192">
        <f>ROUND(I907*H907,2)</f>
        <v>0</v>
      </c>
      <c r="K907" s="188" t="s">
        <v>194</v>
      </c>
      <c r="L907" s="39"/>
      <c r="M907" s="193" t="s">
        <v>20</v>
      </c>
      <c r="N907" s="194" t="s">
        <v>45</v>
      </c>
      <c r="O907" s="64"/>
      <c r="P907" s="195">
        <f>O907*H907</f>
        <v>0</v>
      </c>
      <c r="Q907" s="195">
        <v>0</v>
      </c>
      <c r="R907" s="195">
        <f>Q907*H907</f>
        <v>0</v>
      </c>
      <c r="S907" s="195">
        <v>0</v>
      </c>
      <c r="T907" s="196">
        <f>S907*H907</f>
        <v>0</v>
      </c>
      <c r="AR907" s="197" t="s">
        <v>164</v>
      </c>
      <c r="AT907" s="197" t="s">
        <v>162</v>
      </c>
      <c r="AU907" s="197" t="s">
        <v>171</v>
      </c>
      <c r="AY907" s="18" t="s">
        <v>159</v>
      </c>
      <c r="BE907" s="198">
        <f>IF(N907="základní",J907,0)</f>
        <v>0</v>
      </c>
      <c r="BF907" s="198">
        <f>IF(N907="snížená",J907,0)</f>
        <v>0</v>
      </c>
      <c r="BG907" s="198">
        <f>IF(N907="zákl. přenesená",J907,0)</f>
        <v>0</v>
      </c>
      <c r="BH907" s="198">
        <f>IF(N907="sníž. přenesená",J907,0)</f>
        <v>0</v>
      </c>
      <c r="BI907" s="198">
        <f>IF(N907="nulová",J907,0)</f>
        <v>0</v>
      </c>
      <c r="BJ907" s="18" t="s">
        <v>22</v>
      </c>
      <c r="BK907" s="198">
        <f>ROUND(I907*H907,2)</f>
        <v>0</v>
      </c>
      <c r="BL907" s="18" t="s">
        <v>164</v>
      </c>
      <c r="BM907" s="197" t="s">
        <v>966</v>
      </c>
    </row>
    <row r="908" spans="2:65" s="1" customFormat="1" ht="11.25">
      <c r="B908" s="35"/>
      <c r="C908" s="36"/>
      <c r="D908" s="199" t="s">
        <v>166</v>
      </c>
      <c r="E908" s="36"/>
      <c r="F908" s="200" t="s">
        <v>965</v>
      </c>
      <c r="G908" s="36"/>
      <c r="H908" s="36"/>
      <c r="I908" s="115"/>
      <c r="J908" s="36"/>
      <c r="K908" s="36"/>
      <c r="L908" s="39"/>
      <c r="M908" s="201"/>
      <c r="N908" s="64"/>
      <c r="O908" s="64"/>
      <c r="P908" s="64"/>
      <c r="Q908" s="64"/>
      <c r="R908" s="64"/>
      <c r="S908" s="64"/>
      <c r="T908" s="65"/>
      <c r="AT908" s="18" t="s">
        <v>166</v>
      </c>
      <c r="AU908" s="18" t="s">
        <v>171</v>
      </c>
    </row>
    <row r="909" spans="2:65" s="1" customFormat="1" ht="24" customHeight="1">
      <c r="B909" s="35"/>
      <c r="C909" s="186" t="s">
        <v>967</v>
      </c>
      <c r="D909" s="186" t="s">
        <v>162</v>
      </c>
      <c r="E909" s="187" t="s">
        <v>968</v>
      </c>
      <c r="F909" s="188" t="s">
        <v>969</v>
      </c>
      <c r="G909" s="189" t="s">
        <v>201</v>
      </c>
      <c r="H909" s="190">
        <v>4901.5</v>
      </c>
      <c r="I909" s="191"/>
      <c r="J909" s="192">
        <f>ROUND(I909*H909,2)</f>
        <v>0</v>
      </c>
      <c r="K909" s="188" t="s">
        <v>20</v>
      </c>
      <c r="L909" s="39"/>
      <c r="M909" s="193" t="s">
        <v>20</v>
      </c>
      <c r="N909" s="194" t="s">
        <v>45</v>
      </c>
      <c r="O909" s="64"/>
      <c r="P909" s="195">
        <f>O909*H909</f>
        <v>0</v>
      </c>
      <c r="Q909" s="195">
        <v>0</v>
      </c>
      <c r="R909" s="195">
        <f>Q909*H909</f>
        <v>0</v>
      </c>
      <c r="S909" s="195">
        <v>0</v>
      </c>
      <c r="T909" s="196">
        <f>S909*H909</f>
        <v>0</v>
      </c>
      <c r="AR909" s="197" t="s">
        <v>164</v>
      </c>
      <c r="AT909" s="197" t="s">
        <v>162</v>
      </c>
      <c r="AU909" s="197" t="s">
        <v>171</v>
      </c>
      <c r="AY909" s="18" t="s">
        <v>159</v>
      </c>
      <c r="BE909" s="198">
        <f>IF(N909="základní",J909,0)</f>
        <v>0</v>
      </c>
      <c r="BF909" s="198">
        <f>IF(N909="snížená",J909,0)</f>
        <v>0</v>
      </c>
      <c r="BG909" s="198">
        <f>IF(N909="zákl. přenesená",J909,0)</f>
        <v>0</v>
      </c>
      <c r="BH909" s="198">
        <f>IF(N909="sníž. přenesená",J909,0)</f>
        <v>0</v>
      </c>
      <c r="BI909" s="198">
        <f>IF(N909="nulová",J909,0)</f>
        <v>0</v>
      </c>
      <c r="BJ909" s="18" t="s">
        <v>22</v>
      </c>
      <c r="BK909" s="198">
        <f>ROUND(I909*H909,2)</f>
        <v>0</v>
      </c>
      <c r="BL909" s="18" t="s">
        <v>164</v>
      </c>
      <c r="BM909" s="197" t="s">
        <v>970</v>
      </c>
    </row>
    <row r="910" spans="2:65" s="1" customFormat="1" ht="11.25">
      <c r="B910" s="35"/>
      <c r="C910" s="36"/>
      <c r="D910" s="199" t="s">
        <v>166</v>
      </c>
      <c r="E910" s="36"/>
      <c r="F910" s="200" t="s">
        <v>969</v>
      </c>
      <c r="G910" s="36"/>
      <c r="H910" s="36"/>
      <c r="I910" s="115"/>
      <c r="J910" s="36"/>
      <c r="K910" s="36"/>
      <c r="L910" s="39"/>
      <c r="M910" s="201"/>
      <c r="N910" s="64"/>
      <c r="O910" s="64"/>
      <c r="P910" s="64"/>
      <c r="Q910" s="64"/>
      <c r="R910" s="64"/>
      <c r="S910" s="64"/>
      <c r="T910" s="65"/>
      <c r="AT910" s="18" t="s">
        <v>166</v>
      </c>
      <c r="AU910" s="18" t="s">
        <v>171</v>
      </c>
    </row>
    <row r="911" spans="2:65" s="1" customFormat="1" ht="39">
      <c r="B911" s="35"/>
      <c r="C911" s="36"/>
      <c r="D911" s="199" t="s">
        <v>971</v>
      </c>
      <c r="E911" s="36"/>
      <c r="F911" s="255" t="s">
        <v>972</v>
      </c>
      <c r="G911" s="36"/>
      <c r="H911" s="36"/>
      <c r="I911" s="115"/>
      <c r="J911" s="36"/>
      <c r="K911" s="36"/>
      <c r="L911" s="39"/>
      <c r="M911" s="201"/>
      <c r="N911" s="64"/>
      <c r="O911" s="64"/>
      <c r="P911" s="64"/>
      <c r="Q911" s="64"/>
      <c r="R911" s="64"/>
      <c r="S911" s="64"/>
      <c r="T911" s="65"/>
      <c r="AT911" s="18" t="s">
        <v>971</v>
      </c>
      <c r="AU911" s="18" t="s">
        <v>171</v>
      </c>
    </row>
    <row r="912" spans="2:65" s="13" customFormat="1" ht="11.25">
      <c r="B912" s="212"/>
      <c r="C912" s="213"/>
      <c r="D912" s="199" t="s">
        <v>184</v>
      </c>
      <c r="E912" s="214" t="s">
        <v>20</v>
      </c>
      <c r="F912" s="215" t="s">
        <v>973</v>
      </c>
      <c r="G912" s="213"/>
      <c r="H912" s="216">
        <v>4901.5</v>
      </c>
      <c r="I912" s="217"/>
      <c r="J912" s="213"/>
      <c r="K912" s="213"/>
      <c r="L912" s="218"/>
      <c r="M912" s="219"/>
      <c r="N912" s="220"/>
      <c r="O912" s="220"/>
      <c r="P912" s="220"/>
      <c r="Q912" s="220"/>
      <c r="R912" s="220"/>
      <c r="S912" s="220"/>
      <c r="T912" s="221"/>
      <c r="AT912" s="222" t="s">
        <v>184</v>
      </c>
      <c r="AU912" s="222" t="s">
        <v>171</v>
      </c>
      <c r="AV912" s="13" t="s">
        <v>84</v>
      </c>
      <c r="AW912" s="13" t="s">
        <v>35</v>
      </c>
      <c r="AX912" s="13" t="s">
        <v>22</v>
      </c>
      <c r="AY912" s="222" t="s">
        <v>159</v>
      </c>
    </row>
    <row r="913" spans="2:65" s="1" customFormat="1" ht="24" customHeight="1">
      <c r="B913" s="35"/>
      <c r="C913" s="186" t="s">
        <v>974</v>
      </c>
      <c r="D913" s="186" t="s">
        <v>162</v>
      </c>
      <c r="E913" s="187" t="s">
        <v>975</v>
      </c>
      <c r="F913" s="188" t="s">
        <v>976</v>
      </c>
      <c r="G913" s="189" t="s">
        <v>201</v>
      </c>
      <c r="H913" s="190">
        <v>4901.5</v>
      </c>
      <c r="I913" s="191"/>
      <c r="J913" s="192">
        <f>ROUND(I913*H913,2)</f>
        <v>0</v>
      </c>
      <c r="K913" s="188" t="s">
        <v>20</v>
      </c>
      <c r="L913" s="39"/>
      <c r="M913" s="193" t="s">
        <v>20</v>
      </c>
      <c r="N913" s="194" t="s">
        <v>45</v>
      </c>
      <c r="O913" s="64"/>
      <c r="P913" s="195">
        <f>O913*H913</f>
        <v>0</v>
      </c>
      <c r="Q913" s="195">
        <v>0</v>
      </c>
      <c r="R913" s="195">
        <f>Q913*H913</f>
        <v>0</v>
      </c>
      <c r="S913" s="195">
        <v>0</v>
      </c>
      <c r="T913" s="196">
        <f>S913*H913</f>
        <v>0</v>
      </c>
      <c r="AR913" s="197" t="s">
        <v>164</v>
      </c>
      <c r="AT913" s="197" t="s">
        <v>162</v>
      </c>
      <c r="AU913" s="197" t="s">
        <v>171</v>
      </c>
      <c r="AY913" s="18" t="s">
        <v>159</v>
      </c>
      <c r="BE913" s="198">
        <f>IF(N913="základní",J913,0)</f>
        <v>0</v>
      </c>
      <c r="BF913" s="198">
        <f>IF(N913="snížená",J913,0)</f>
        <v>0</v>
      </c>
      <c r="BG913" s="198">
        <f>IF(N913="zákl. přenesená",J913,0)</f>
        <v>0</v>
      </c>
      <c r="BH913" s="198">
        <f>IF(N913="sníž. přenesená",J913,0)</f>
        <v>0</v>
      </c>
      <c r="BI913" s="198">
        <f>IF(N913="nulová",J913,0)</f>
        <v>0</v>
      </c>
      <c r="BJ913" s="18" t="s">
        <v>22</v>
      </c>
      <c r="BK913" s="198">
        <f>ROUND(I913*H913,2)</f>
        <v>0</v>
      </c>
      <c r="BL913" s="18" t="s">
        <v>164</v>
      </c>
      <c r="BM913" s="197" t="s">
        <v>977</v>
      </c>
    </row>
    <row r="914" spans="2:65" s="1" customFormat="1" ht="19.5">
      <c r="B914" s="35"/>
      <c r="C914" s="36"/>
      <c r="D914" s="199" t="s">
        <v>166</v>
      </c>
      <c r="E914" s="36"/>
      <c r="F914" s="200" t="s">
        <v>976</v>
      </c>
      <c r="G914" s="36"/>
      <c r="H914" s="36"/>
      <c r="I914" s="115"/>
      <c r="J914" s="36"/>
      <c r="K914" s="36"/>
      <c r="L914" s="39"/>
      <c r="M914" s="201"/>
      <c r="N914" s="64"/>
      <c r="O914" s="64"/>
      <c r="P914" s="64"/>
      <c r="Q914" s="64"/>
      <c r="R914" s="64"/>
      <c r="S914" s="64"/>
      <c r="T914" s="65"/>
      <c r="AT914" s="18" t="s">
        <v>166</v>
      </c>
      <c r="AU914" s="18" t="s">
        <v>171</v>
      </c>
    </row>
    <row r="915" spans="2:65" s="1" customFormat="1" ht="16.5" customHeight="1">
      <c r="B915" s="35"/>
      <c r="C915" s="186" t="s">
        <v>978</v>
      </c>
      <c r="D915" s="186" t="s">
        <v>162</v>
      </c>
      <c r="E915" s="187" t="s">
        <v>979</v>
      </c>
      <c r="F915" s="188" t="s">
        <v>980</v>
      </c>
      <c r="G915" s="189" t="s">
        <v>961</v>
      </c>
      <c r="H915" s="190">
        <v>172</v>
      </c>
      <c r="I915" s="191"/>
      <c r="J915" s="192">
        <f>ROUND(I915*H915,2)</f>
        <v>0</v>
      </c>
      <c r="K915" s="188" t="s">
        <v>194</v>
      </c>
      <c r="L915" s="39"/>
      <c r="M915" s="193" t="s">
        <v>20</v>
      </c>
      <c r="N915" s="194" t="s">
        <v>45</v>
      </c>
      <c r="O915" s="64"/>
      <c r="P915" s="195">
        <f>O915*H915</f>
        <v>0</v>
      </c>
      <c r="Q915" s="195">
        <v>0.21734000000000001</v>
      </c>
      <c r="R915" s="195">
        <f>Q915*H915</f>
        <v>37.382480000000001</v>
      </c>
      <c r="S915" s="195">
        <v>0</v>
      </c>
      <c r="T915" s="196">
        <f>S915*H915</f>
        <v>0</v>
      </c>
      <c r="AR915" s="197" t="s">
        <v>164</v>
      </c>
      <c r="AT915" s="197" t="s">
        <v>162</v>
      </c>
      <c r="AU915" s="197" t="s">
        <v>171</v>
      </c>
      <c r="AY915" s="18" t="s">
        <v>159</v>
      </c>
      <c r="BE915" s="198">
        <f>IF(N915="základní",J915,0)</f>
        <v>0</v>
      </c>
      <c r="BF915" s="198">
        <f>IF(N915="snížená",J915,0)</f>
        <v>0</v>
      </c>
      <c r="BG915" s="198">
        <f>IF(N915="zákl. přenesená",J915,0)</f>
        <v>0</v>
      </c>
      <c r="BH915" s="198">
        <f>IF(N915="sníž. přenesená",J915,0)</f>
        <v>0</v>
      </c>
      <c r="BI915" s="198">
        <f>IF(N915="nulová",J915,0)</f>
        <v>0</v>
      </c>
      <c r="BJ915" s="18" t="s">
        <v>22</v>
      </c>
      <c r="BK915" s="198">
        <f>ROUND(I915*H915,2)</f>
        <v>0</v>
      </c>
      <c r="BL915" s="18" t="s">
        <v>164</v>
      </c>
      <c r="BM915" s="197" t="s">
        <v>981</v>
      </c>
    </row>
    <row r="916" spans="2:65" s="1" customFormat="1" ht="11.25">
      <c r="B916" s="35"/>
      <c r="C916" s="36"/>
      <c r="D916" s="199" t="s">
        <v>166</v>
      </c>
      <c r="E916" s="36"/>
      <c r="F916" s="200" t="s">
        <v>982</v>
      </c>
      <c r="G916" s="36"/>
      <c r="H916" s="36"/>
      <c r="I916" s="115"/>
      <c r="J916" s="36"/>
      <c r="K916" s="36"/>
      <c r="L916" s="39"/>
      <c r="M916" s="201"/>
      <c r="N916" s="64"/>
      <c r="O916" s="64"/>
      <c r="P916" s="64"/>
      <c r="Q916" s="64"/>
      <c r="R916" s="64"/>
      <c r="S916" s="64"/>
      <c r="T916" s="65"/>
      <c r="AT916" s="18" t="s">
        <v>166</v>
      </c>
      <c r="AU916" s="18" t="s">
        <v>171</v>
      </c>
    </row>
    <row r="917" spans="2:65" s="13" customFormat="1" ht="11.25">
      <c r="B917" s="212"/>
      <c r="C917" s="213"/>
      <c r="D917" s="199" t="s">
        <v>184</v>
      </c>
      <c r="E917" s="214" t="s">
        <v>20</v>
      </c>
      <c r="F917" s="215" t="s">
        <v>983</v>
      </c>
      <c r="G917" s="213"/>
      <c r="H917" s="216">
        <v>172</v>
      </c>
      <c r="I917" s="217"/>
      <c r="J917" s="213"/>
      <c r="K917" s="213"/>
      <c r="L917" s="218"/>
      <c r="M917" s="219"/>
      <c r="N917" s="220"/>
      <c r="O917" s="220"/>
      <c r="P917" s="220"/>
      <c r="Q917" s="220"/>
      <c r="R917" s="220"/>
      <c r="S917" s="220"/>
      <c r="T917" s="221"/>
      <c r="AT917" s="222" t="s">
        <v>184</v>
      </c>
      <c r="AU917" s="222" t="s">
        <v>171</v>
      </c>
      <c r="AV917" s="13" t="s">
        <v>84</v>
      </c>
      <c r="AW917" s="13" t="s">
        <v>35</v>
      </c>
      <c r="AX917" s="13" t="s">
        <v>22</v>
      </c>
      <c r="AY917" s="222" t="s">
        <v>159</v>
      </c>
    </row>
    <row r="918" spans="2:65" s="1" customFormat="1" ht="16.5" customHeight="1">
      <c r="B918" s="35"/>
      <c r="C918" s="186" t="s">
        <v>984</v>
      </c>
      <c r="D918" s="186" t="s">
        <v>162</v>
      </c>
      <c r="E918" s="187" t="s">
        <v>985</v>
      </c>
      <c r="F918" s="188" t="s">
        <v>986</v>
      </c>
      <c r="G918" s="189" t="s">
        <v>961</v>
      </c>
      <c r="H918" s="190">
        <v>16</v>
      </c>
      <c r="I918" s="191"/>
      <c r="J918" s="192">
        <f>ROUND(I918*H918,2)</f>
        <v>0</v>
      </c>
      <c r="K918" s="188" t="s">
        <v>194</v>
      </c>
      <c r="L918" s="39"/>
      <c r="M918" s="193" t="s">
        <v>20</v>
      </c>
      <c r="N918" s="194" t="s">
        <v>45</v>
      </c>
      <c r="O918" s="64"/>
      <c r="P918" s="195">
        <f>O918*H918</f>
        <v>0</v>
      </c>
      <c r="Q918" s="195">
        <v>0.21734000000000001</v>
      </c>
      <c r="R918" s="195">
        <f>Q918*H918</f>
        <v>3.4774400000000001</v>
      </c>
      <c r="S918" s="195">
        <v>0</v>
      </c>
      <c r="T918" s="196">
        <f>S918*H918</f>
        <v>0</v>
      </c>
      <c r="AR918" s="197" t="s">
        <v>164</v>
      </c>
      <c r="AT918" s="197" t="s">
        <v>162</v>
      </c>
      <c r="AU918" s="197" t="s">
        <v>171</v>
      </c>
      <c r="AY918" s="18" t="s">
        <v>159</v>
      </c>
      <c r="BE918" s="198">
        <f>IF(N918="základní",J918,0)</f>
        <v>0</v>
      </c>
      <c r="BF918" s="198">
        <f>IF(N918="snížená",J918,0)</f>
        <v>0</v>
      </c>
      <c r="BG918" s="198">
        <f>IF(N918="zákl. přenesená",J918,0)</f>
        <v>0</v>
      </c>
      <c r="BH918" s="198">
        <f>IF(N918="sníž. přenesená",J918,0)</f>
        <v>0</v>
      </c>
      <c r="BI918" s="198">
        <f>IF(N918="nulová",J918,0)</f>
        <v>0</v>
      </c>
      <c r="BJ918" s="18" t="s">
        <v>22</v>
      </c>
      <c r="BK918" s="198">
        <f>ROUND(I918*H918,2)</f>
        <v>0</v>
      </c>
      <c r="BL918" s="18" t="s">
        <v>164</v>
      </c>
      <c r="BM918" s="197" t="s">
        <v>987</v>
      </c>
    </row>
    <row r="919" spans="2:65" s="1" customFormat="1" ht="11.25">
      <c r="B919" s="35"/>
      <c r="C919" s="36"/>
      <c r="D919" s="199" t="s">
        <v>166</v>
      </c>
      <c r="E919" s="36"/>
      <c r="F919" s="200" t="s">
        <v>988</v>
      </c>
      <c r="G919" s="36"/>
      <c r="H919" s="36"/>
      <c r="I919" s="115"/>
      <c r="J919" s="36"/>
      <c r="K919" s="36"/>
      <c r="L919" s="39"/>
      <c r="M919" s="201"/>
      <c r="N919" s="64"/>
      <c r="O919" s="64"/>
      <c r="P919" s="64"/>
      <c r="Q919" s="64"/>
      <c r="R919" s="64"/>
      <c r="S919" s="64"/>
      <c r="T919" s="65"/>
      <c r="AT919" s="18" t="s">
        <v>166</v>
      </c>
      <c r="AU919" s="18" t="s">
        <v>171</v>
      </c>
    </row>
    <row r="920" spans="2:65" s="1" customFormat="1" ht="24" customHeight="1">
      <c r="B920" s="35"/>
      <c r="C920" s="186" t="s">
        <v>989</v>
      </c>
      <c r="D920" s="186" t="s">
        <v>162</v>
      </c>
      <c r="E920" s="187" t="s">
        <v>990</v>
      </c>
      <c r="F920" s="188" t="s">
        <v>991</v>
      </c>
      <c r="G920" s="189" t="s">
        <v>201</v>
      </c>
      <c r="H920" s="190">
        <v>50.24</v>
      </c>
      <c r="I920" s="191"/>
      <c r="J920" s="192">
        <f>ROUND(I920*H920,2)</f>
        <v>0</v>
      </c>
      <c r="K920" s="188" t="s">
        <v>20</v>
      </c>
      <c r="L920" s="39"/>
      <c r="M920" s="193" t="s">
        <v>20</v>
      </c>
      <c r="N920" s="194" t="s">
        <v>45</v>
      </c>
      <c r="O920" s="64"/>
      <c r="P920" s="195">
        <f>O920*H920</f>
        <v>0</v>
      </c>
      <c r="Q920" s="195">
        <v>0.12</v>
      </c>
      <c r="R920" s="195">
        <f>Q920*H920</f>
        <v>6.0288000000000004</v>
      </c>
      <c r="S920" s="195">
        <v>0</v>
      </c>
      <c r="T920" s="196">
        <f>S920*H920</f>
        <v>0</v>
      </c>
      <c r="AR920" s="197" t="s">
        <v>164</v>
      </c>
      <c r="AT920" s="197" t="s">
        <v>162</v>
      </c>
      <c r="AU920" s="197" t="s">
        <v>171</v>
      </c>
      <c r="AY920" s="18" t="s">
        <v>159</v>
      </c>
      <c r="BE920" s="198">
        <f>IF(N920="základní",J920,0)</f>
        <v>0</v>
      </c>
      <c r="BF920" s="198">
        <f>IF(N920="snížená",J920,0)</f>
        <v>0</v>
      </c>
      <c r="BG920" s="198">
        <f>IF(N920="zákl. přenesená",J920,0)</f>
        <v>0</v>
      </c>
      <c r="BH920" s="198">
        <f>IF(N920="sníž. přenesená",J920,0)</f>
        <v>0</v>
      </c>
      <c r="BI920" s="198">
        <f>IF(N920="nulová",J920,0)</f>
        <v>0</v>
      </c>
      <c r="BJ920" s="18" t="s">
        <v>22</v>
      </c>
      <c r="BK920" s="198">
        <f>ROUND(I920*H920,2)</f>
        <v>0</v>
      </c>
      <c r="BL920" s="18" t="s">
        <v>164</v>
      </c>
      <c r="BM920" s="197" t="s">
        <v>992</v>
      </c>
    </row>
    <row r="921" spans="2:65" s="13" customFormat="1" ht="11.25">
      <c r="B921" s="212"/>
      <c r="C921" s="213"/>
      <c r="D921" s="199" t="s">
        <v>184</v>
      </c>
      <c r="E921" s="214" t="s">
        <v>20</v>
      </c>
      <c r="F921" s="215" t="s">
        <v>993</v>
      </c>
      <c r="G921" s="213"/>
      <c r="H921" s="216">
        <v>50.24</v>
      </c>
      <c r="I921" s="217"/>
      <c r="J921" s="213"/>
      <c r="K921" s="213"/>
      <c r="L921" s="218"/>
      <c r="M921" s="219"/>
      <c r="N921" s="220"/>
      <c r="O921" s="220"/>
      <c r="P921" s="220"/>
      <c r="Q921" s="220"/>
      <c r="R921" s="220"/>
      <c r="S921" s="220"/>
      <c r="T921" s="221"/>
      <c r="AT921" s="222" t="s">
        <v>184</v>
      </c>
      <c r="AU921" s="222" t="s">
        <v>171</v>
      </c>
      <c r="AV921" s="13" t="s">
        <v>84</v>
      </c>
      <c r="AW921" s="13" t="s">
        <v>35</v>
      </c>
      <c r="AX921" s="13" t="s">
        <v>22</v>
      </c>
      <c r="AY921" s="222" t="s">
        <v>159</v>
      </c>
    </row>
    <row r="922" spans="2:65" s="1" customFormat="1" ht="16.5" customHeight="1">
      <c r="B922" s="35"/>
      <c r="C922" s="186" t="s">
        <v>994</v>
      </c>
      <c r="D922" s="186" t="s">
        <v>162</v>
      </c>
      <c r="E922" s="187" t="s">
        <v>995</v>
      </c>
      <c r="F922" s="188" t="s">
        <v>996</v>
      </c>
      <c r="G922" s="189" t="s">
        <v>787</v>
      </c>
      <c r="H922" s="190">
        <v>11</v>
      </c>
      <c r="I922" s="191"/>
      <c r="J922" s="192">
        <f>ROUND(I922*H922,2)</f>
        <v>0</v>
      </c>
      <c r="K922" s="188" t="s">
        <v>20</v>
      </c>
      <c r="L922" s="39"/>
      <c r="M922" s="193" t="s">
        <v>20</v>
      </c>
      <c r="N922" s="194" t="s">
        <v>45</v>
      </c>
      <c r="O922" s="64"/>
      <c r="P922" s="195">
        <f>O922*H922</f>
        <v>0</v>
      </c>
      <c r="Q922" s="195">
        <v>0</v>
      </c>
      <c r="R922" s="195">
        <f>Q922*H922</f>
        <v>0</v>
      </c>
      <c r="S922" s="195">
        <v>0</v>
      </c>
      <c r="T922" s="196">
        <f>S922*H922</f>
        <v>0</v>
      </c>
      <c r="AR922" s="197" t="s">
        <v>164</v>
      </c>
      <c r="AT922" s="197" t="s">
        <v>162</v>
      </c>
      <c r="AU922" s="197" t="s">
        <v>171</v>
      </c>
      <c r="AY922" s="18" t="s">
        <v>159</v>
      </c>
      <c r="BE922" s="198">
        <f>IF(N922="základní",J922,0)</f>
        <v>0</v>
      </c>
      <c r="BF922" s="198">
        <f>IF(N922="snížená",J922,0)</f>
        <v>0</v>
      </c>
      <c r="BG922" s="198">
        <f>IF(N922="zákl. přenesená",J922,0)</f>
        <v>0</v>
      </c>
      <c r="BH922" s="198">
        <f>IF(N922="sníž. přenesená",J922,0)</f>
        <v>0</v>
      </c>
      <c r="BI922" s="198">
        <f>IF(N922="nulová",J922,0)</f>
        <v>0</v>
      </c>
      <c r="BJ922" s="18" t="s">
        <v>22</v>
      </c>
      <c r="BK922" s="198">
        <f>ROUND(I922*H922,2)</f>
        <v>0</v>
      </c>
      <c r="BL922" s="18" t="s">
        <v>164</v>
      </c>
      <c r="BM922" s="197" t="s">
        <v>997</v>
      </c>
    </row>
    <row r="923" spans="2:65" s="13" customFormat="1" ht="11.25">
      <c r="B923" s="212"/>
      <c r="C923" s="213"/>
      <c r="D923" s="199" t="s">
        <v>184</v>
      </c>
      <c r="E923" s="214" t="s">
        <v>20</v>
      </c>
      <c r="F923" s="215" t="s">
        <v>998</v>
      </c>
      <c r="G923" s="213"/>
      <c r="H923" s="216">
        <v>11</v>
      </c>
      <c r="I923" s="217"/>
      <c r="J923" s="213"/>
      <c r="K923" s="213"/>
      <c r="L923" s="218"/>
      <c r="M923" s="219"/>
      <c r="N923" s="220"/>
      <c r="O923" s="220"/>
      <c r="P923" s="220"/>
      <c r="Q923" s="220"/>
      <c r="R923" s="220"/>
      <c r="S923" s="220"/>
      <c r="T923" s="221"/>
      <c r="AT923" s="222" t="s">
        <v>184</v>
      </c>
      <c r="AU923" s="222" t="s">
        <v>171</v>
      </c>
      <c r="AV923" s="13" t="s">
        <v>84</v>
      </c>
      <c r="AW923" s="13" t="s">
        <v>35</v>
      </c>
      <c r="AX923" s="13" t="s">
        <v>22</v>
      </c>
      <c r="AY923" s="222" t="s">
        <v>159</v>
      </c>
    </row>
    <row r="924" spans="2:65" s="11" customFormat="1" ht="20.85" customHeight="1">
      <c r="B924" s="170"/>
      <c r="C924" s="171"/>
      <c r="D924" s="172" t="s">
        <v>73</v>
      </c>
      <c r="E924" s="184" t="s">
        <v>999</v>
      </c>
      <c r="F924" s="184" t="s">
        <v>1000</v>
      </c>
      <c r="G924" s="171"/>
      <c r="H924" s="171"/>
      <c r="I924" s="174"/>
      <c r="J924" s="185">
        <f>BK924</f>
        <v>0</v>
      </c>
      <c r="K924" s="171"/>
      <c r="L924" s="176"/>
      <c r="M924" s="177"/>
      <c r="N924" s="178"/>
      <c r="O924" s="178"/>
      <c r="P924" s="179">
        <f>SUM(P925:P1176)</f>
        <v>0</v>
      </c>
      <c r="Q924" s="178"/>
      <c r="R924" s="179">
        <f>SUM(R925:R1176)</f>
        <v>724.16800000000001</v>
      </c>
      <c r="S924" s="178"/>
      <c r="T924" s="180">
        <f>SUM(T925:T1176)</f>
        <v>0</v>
      </c>
      <c r="AR924" s="181" t="s">
        <v>22</v>
      </c>
      <c r="AT924" s="182" t="s">
        <v>73</v>
      </c>
      <c r="AU924" s="182" t="s">
        <v>84</v>
      </c>
      <c r="AY924" s="181" t="s">
        <v>159</v>
      </c>
      <c r="BK924" s="183">
        <f>SUM(BK925:BK1176)</f>
        <v>0</v>
      </c>
    </row>
    <row r="925" spans="2:65" s="1" customFormat="1" ht="16.5" customHeight="1">
      <c r="B925" s="35"/>
      <c r="C925" s="186" t="s">
        <v>1001</v>
      </c>
      <c r="D925" s="186" t="s">
        <v>162</v>
      </c>
      <c r="E925" s="187" t="s">
        <v>1002</v>
      </c>
      <c r="F925" s="188" t="s">
        <v>1003</v>
      </c>
      <c r="G925" s="189" t="s">
        <v>1004</v>
      </c>
      <c r="H925" s="190">
        <v>70</v>
      </c>
      <c r="I925" s="191"/>
      <c r="J925" s="192">
        <f>ROUND(I925*H925,2)</f>
        <v>0</v>
      </c>
      <c r="K925" s="188" t="s">
        <v>20</v>
      </c>
      <c r="L925" s="39"/>
      <c r="M925" s="193" t="s">
        <v>20</v>
      </c>
      <c r="N925" s="194" t="s">
        <v>45</v>
      </c>
      <c r="O925" s="64"/>
      <c r="P925" s="195">
        <f>O925*H925</f>
        <v>0</v>
      </c>
      <c r="Q925" s="195">
        <v>3.5</v>
      </c>
      <c r="R925" s="195">
        <f>Q925*H925</f>
        <v>245</v>
      </c>
      <c r="S925" s="195">
        <v>0</v>
      </c>
      <c r="T925" s="196">
        <f>S925*H925</f>
        <v>0</v>
      </c>
      <c r="AR925" s="197" t="s">
        <v>164</v>
      </c>
      <c r="AT925" s="197" t="s">
        <v>162</v>
      </c>
      <c r="AU925" s="197" t="s">
        <v>171</v>
      </c>
      <c r="AY925" s="18" t="s">
        <v>159</v>
      </c>
      <c r="BE925" s="198">
        <f>IF(N925="základní",J925,0)</f>
        <v>0</v>
      </c>
      <c r="BF925" s="198">
        <f>IF(N925="snížená",J925,0)</f>
        <v>0</v>
      </c>
      <c r="BG925" s="198">
        <f>IF(N925="zákl. přenesená",J925,0)</f>
        <v>0</v>
      </c>
      <c r="BH925" s="198">
        <f>IF(N925="sníž. přenesená",J925,0)</f>
        <v>0</v>
      </c>
      <c r="BI925" s="198">
        <f>IF(N925="nulová",J925,0)</f>
        <v>0</v>
      </c>
      <c r="BJ925" s="18" t="s">
        <v>22</v>
      </c>
      <c r="BK925" s="198">
        <f>ROUND(I925*H925,2)</f>
        <v>0</v>
      </c>
      <c r="BL925" s="18" t="s">
        <v>164</v>
      </c>
      <c r="BM925" s="197" t="s">
        <v>1005</v>
      </c>
    </row>
    <row r="926" spans="2:65" s="12" customFormat="1" ht="11.25">
      <c r="B926" s="202"/>
      <c r="C926" s="203"/>
      <c r="D926" s="199" t="s">
        <v>184</v>
      </c>
      <c r="E926" s="204" t="s">
        <v>20</v>
      </c>
      <c r="F926" s="205" t="s">
        <v>1006</v>
      </c>
      <c r="G926" s="203"/>
      <c r="H926" s="204" t="s">
        <v>20</v>
      </c>
      <c r="I926" s="206"/>
      <c r="J926" s="203"/>
      <c r="K926" s="203"/>
      <c r="L926" s="207"/>
      <c r="M926" s="208"/>
      <c r="N926" s="209"/>
      <c r="O926" s="209"/>
      <c r="P926" s="209"/>
      <c r="Q926" s="209"/>
      <c r="R926" s="209"/>
      <c r="S926" s="209"/>
      <c r="T926" s="210"/>
      <c r="AT926" s="211" t="s">
        <v>184</v>
      </c>
      <c r="AU926" s="211" t="s">
        <v>171</v>
      </c>
      <c r="AV926" s="12" t="s">
        <v>22</v>
      </c>
      <c r="AW926" s="12" t="s">
        <v>35</v>
      </c>
      <c r="AX926" s="12" t="s">
        <v>74</v>
      </c>
      <c r="AY926" s="211" t="s">
        <v>159</v>
      </c>
    </row>
    <row r="927" spans="2:65" s="12" customFormat="1" ht="11.25">
      <c r="B927" s="202"/>
      <c r="C927" s="203"/>
      <c r="D927" s="199" t="s">
        <v>184</v>
      </c>
      <c r="E927" s="204" t="s">
        <v>20</v>
      </c>
      <c r="F927" s="205" t="s">
        <v>1007</v>
      </c>
      <c r="G927" s="203"/>
      <c r="H927" s="204" t="s">
        <v>20</v>
      </c>
      <c r="I927" s="206"/>
      <c r="J927" s="203"/>
      <c r="K927" s="203"/>
      <c r="L927" s="207"/>
      <c r="M927" s="208"/>
      <c r="N927" s="209"/>
      <c r="O927" s="209"/>
      <c r="P927" s="209"/>
      <c r="Q927" s="209"/>
      <c r="R927" s="209"/>
      <c r="S927" s="209"/>
      <c r="T927" s="210"/>
      <c r="AT927" s="211" t="s">
        <v>184</v>
      </c>
      <c r="AU927" s="211" t="s">
        <v>171</v>
      </c>
      <c r="AV927" s="12" t="s">
        <v>22</v>
      </c>
      <c r="AW927" s="12" t="s">
        <v>35</v>
      </c>
      <c r="AX927" s="12" t="s">
        <v>74</v>
      </c>
      <c r="AY927" s="211" t="s">
        <v>159</v>
      </c>
    </row>
    <row r="928" spans="2:65" s="12" customFormat="1" ht="11.25">
      <c r="B928" s="202"/>
      <c r="C928" s="203"/>
      <c r="D928" s="199" t="s">
        <v>184</v>
      </c>
      <c r="E928" s="204" t="s">
        <v>20</v>
      </c>
      <c r="F928" s="205" t="s">
        <v>1008</v>
      </c>
      <c r="G928" s="203"/>
      <c r="H928" s="204" t="s">
        <v>20</v>
      </c>
      <c r="I928" s="206"/>
      <c r="J928" s="203"/>
      <c r="K928" s="203"/>
      <c r="L928" s="207"/>
      <c r="M928" s="208"/>
      <c r="N928" s="209"/>
      <c r="O928" s="209"/>
      <c r="P928" s="209"/>
      <c r="Q928" s="209"/>
      <c r="R928" s="209"/>
      <c r="S928" s="209"/>
      <c r="T928" s="210"/>
      <c r="AT928" s="211" t="s">
        <v>184</v>
      </c>
      <c r="AU928" s="211" t="s">
        <v>171</v>
      </c>
      <c r="AV928" s="12" t="s">
        <v>22</v>
      </c>
      <c r="AW928" s="12" t="s">
        <v>35</v>
      </c>
      <c r="AX928" s="12" t="s">
        <v>74</v>
      </c>
      <c r="AY928" s="211" t="s">
        <v>159</v>
      </c>
    </row>
    <row r="929" spans="2:65" s="12" customFormat="1" ht="11.25">
      <c r="B929" s="202"/>
      <c r="C929" s="203"/>
      <c r="D929" s="199" t="s">
        <v>184</v>
      </c>
      <c r="E929" s="204" t="s">
        <v>20</v>
      </c>
      <c r="F929" s="205" t="s">
        <v>1009</v>
      </c>
      <c r="G929" s="203"/>
      <c r="H929" s="204" t="s">
        <v>20</v>
      </c>
      <c r="I929" s="206"/>
      <c r="J929" s="203"/>
      <c r="K929" s="203"/>
      <c r="L929" s="207"/>
      <c r="M929" s="208"/>
      <c r="N929" s="209"/>
      <c r="O929" s="209"/>
      <c r="P929" s="209"/>
      <c r="Q929" s="209"/>
      <c r="R929" s="209"/>
      <c r="S929" s="209"/>
      <c r="T929" s="210"/>
      <c r="AT929" s="211" t="s">
        <v>184</v>
      </c>
      <c r="AU929" s="211" t="s">
        <v>171</v>
      </c>
      <c r="AV929" s="12" t="s">
        <v>22</v>
      </c>
      <c r="AW929" s="12" t="s">
        <v>35</v>
      </c>
      <c r="AX929" s="12" t="s">
        <v>74</v>
      </c>
      <c r="AY929" s="211" t="s">
        <v>159</v>
      </c>
    </row>
    <row r="930" spans="2:65" s="12" customFormat="1" ht="11.25">
      <c r="B930" s="202"/>
      <c r="C930" s="203"/>
      <c r="D930" s="199" t="s">
        <v>184</v>
      </c>
      <c r="E930" s="204" t="s">
        <v>20</v>
      </c>
      <c r="F930" s="205" t="s">
        <v>1010</v>
      </c>
      <c r="G930" s="203"/>
      <c r="H930" s="204" t="s">
        <v>20</v>
      </c>
      <c r="I930" s="206"/>
      <c r="J930" s="203"/>
      <c r="K930" s="203"/>
      <c r="L930" s="207"/>
      <c r="M930" s="208"/>
      <c r="N930" s="209"/>
      <c r="O930" s="209"/>
      <c r="P930" s="209"/>
      <c r="Q930" s="209"/>
      <c r="R930" s="209"/>
      <c r="S930" s="209"/>
      <c r="T930" s="210"/>
      <c r="AT930" s="211" t="s">
        <v>184</v>
      </c>
      <c r="AU930" s="211" t="s">
        <v>171</v>
      </c>
      <c r="AV930" s="12" t="s">
        <v>22</v>
      </c>
      <c r="AW930" s="12" t="s">
        <v>35</v>
      </c>
      <c r="AX930" s="12" t="s">
        <v>74</v>
      </c>
      <c r="AY930" s="211" t="s">
        <v>159</v>
      </c>
    </row>
    <row r="931" spans="2:65" s="12" customFormat="1" ht="11.25">
      <c r="B931" s="202"/>
      <c r="C931" s="203"/>
      <c r="D931" s="199" t="s">
        <v>184</v>
      </c>
      <c r="E931" s="204" t="s">
        <v>20</v>
      </c>
      <c r="F931" s="205" t="s">
        <v>1011</v>
      </c>
      <c r="G931" s="203"/>
      <c r="H931" s="204" t="s">
        <v>20</v>
      </c>
      <c r="I931" s="206"/>
      <c r="J931" s="203"/>
      <c r="K931" s="203"/>
      <c r="L931" s="207"/>
      <c r="M931" s="208"/>
      <c r="N931" s="209"/>
      <c r="O931" s="209"/>
      <c r="P931" s="209"/>
      <c r="Q931" s="209"/>
      <c r="R931" s="209"/>
      <c r="S931" s="209"/>
      <c r="T931" s="210"/>
      <c r="AT931" s="211" t="s">
        <v>184</v>
      </c>
      <c r="AU931" s="211" t="s">
        <v>171</v>
      </c>
      <c r="AV931" s="12" t="s">
        <v>22</v>
      </c>
      <c r="AW931" s="12" t="s">
        <v>35</v>
      </c>
      <c r="AX931" s="12" t="s">
        <v>74</v>
      </c>
      <c r="AY931" s="211" t="s">
        <v>159</v>
      </c>
    </row>
    <row r="932" spans="2:65" s="12" customFormat="1" ht="11.25">
      <c r="B932" s="202"/>
      <c r="C932" s="203"/>
      <c r="D932" s="199" t="s">
        <v>184</v>
      </c>
      <c r="E932" s="204" t="s">
        <v>20</v>
      </c>
      <c r="F932" s="205" t="s">
        <v>1012</v>
      </c>
      <c r="G932" s="203"/>
      <c r="H932" s="204" t="s">
        <v>20</v>
      </c>
      <c r="I932" s="206"/>
      <c r="J932" s="203"/>
      <c r="K932" s="203"/>
      <c r="L932" s="207"/>
      <c r="M932" s="208"/>
      <c r="N932" s="209"/>
      <c r="O932" s="209"/>
      <c r="P932" s="209"/>
      <c r="Q932" s="209"/>
      <c r="R932" s="209"/>
      <c r="S932" s="209"/>
      <c r="T932" s="210"/>
      <c r="AT932" s="211" t="s">
        <v>184</v>
      </c>
      <c r="AU932" s="211" t="s">
        <v>171</v>
      </c>
      <c r="AV932" s="12" t="s">
        <v>22</v>
      </c>
      <c r="AW932" s="12" t="s">
        <v>35</v>
      </c>
      <c r="AX932" s="12" t="s">
        <v>74</v>
      </c>
      <c r="AY932" s="211" t="s">
        <v>159</v>
      </c>
    </row>
    <row r="933" spans="2:65" s="12" customFormat="1" ht="11.25">
      <c r="B933" s="202"/>
      <c r="C933" s="203"/>
      <c r="D933" s="199" t="s">
        <v>184</v>
      </c>
      <c r="E933" s="204" t="s">
        <v>20</v>
      </c>
      <c r="F933" s="205" t="s">
        <v>1013</v>
      </c>
      <c r="G933" s="203"/>
      <c r="H933" s="204" t="s">
        <v>20</v>
      </c>
      <c r="I933" s="206"/>
      <c r="J933" s="203"/>
      <c r="K933" s="203"/>
      <c r="L933" s="207"/>
      <c r="M933" s="208"/>
      <c r="N933" s="209"/>
      <c r="O933" s="209"/>
      <c r="P933" s="209"/>
      <c r="Q933" s="209"/>
      <c r="R933" s="209"/>
      <c r="S933" s="209"/>
      <c r="T933" s="210"/>
      <c r="AT933" s="211" t="s">
        <v>184</v>
      </c>
      <c r="AU933" s="211" t="s">
        <v>171</v>
      </c>
      <c r="AV933" s="12" t="s">
        <v>22</v>
      </c>
      <c r="AW933" s="12" t="s">
        <v>35</v>
      </c>
      <c r="AX933" s="12" t="s">
        <v>74</v>
      </c>
      <c r="AY933" s="211" t="s">
        <v>159</v>
      </c>
    </row>
    <row r="934" spans="2:65" s="12" customFormat="1" ht="11.25">
      <c r="B934" s="202"/>
      <c r="C934" s="203"/>
      <c r="D934" s="199" t="s">
        <v>184</v>
      </c>
      <c r="E934" s="204" t="s">
        <v>20</v>
      </c>
      <c r="F934" s="205" t="s">
        <v>1014</v>
      </c>
      <c r="G934" s="203"/>
      <c r="H934" s="204" t="s">
        <v>20</v>
      </c>
      <c r="I934" s="206"/>
      <c r="J934" s="203"/>
      <c r="K934" s="203"/>
      <c r="L934" s="207"/>
      <c r="M934" s="208"/>
      <c r="N934" s="209"/>
      <c r="O934" s="209"/>
      <c r="P934" s="209"/>
      <c r="Q934" s="209"/>
      <c r="R934" s="209"/>
      <c r="S934" s="209"/>
      <c r="T934" s="210"/>
      <c r="AT934" s="211" t="s">
        <v>184</v>
      </c>
      <c r="AU934" s="211" t="s">
        <v>171</v>
      </c>
      <c r="AV934" s="12" t="s">
        <v>22</v>
      </c>
      <c r="AW934" s="12" t="s">
        <v>35</v>
      </c>
      <c r="AX934" s="12" t="s">
        <v>74</v>
      </c>
      <c r="AY934" s="211" t="s">
        <v>159</v>
      </c>
    </row>
    <row r="935" spans="2:65" s="12" customFormat="1" ht="11.25">
      <c r="B935" s="202"/>
      <c r="C935" s="203"/>
      <c r="D935" s="199" t="s">
        <v>184</v>
      </c>
      <c r="E935" s="204" t="s">
        <v>20</v>
      </c>
      <c r="F935" s="205" t="s">
        <v>1015</v>
      </c>
      <c r="G935" s="203"/>
      <c r="H935" s="204" t="s">
        <v>20</v>
      </c>
      <c r="I935" s="206"/>
      <c r="J935" s="203"/>
      <c r="K935" s="203"/>
      <c r="L935" s="207"/>
      <c r="M935" s="208"/>
      <c r="N935" s="209"/>
      <c r="O935" s="209"/>
      <c r="P935" s="209"/>
      <c r="Q935" s="209"/>
      <c r="R935" s="209"/>
      <c r="S935" s="209"/>
      <c r="T935" s="210"/>
      <c r="AT935" s="211" t="s">
        <v>184</v>
      </c>
      <c r="AU935" s="211" t="s">
        <v>171</v>
      </c>
      <c r="AV935" s="12" t="s">
        <v>22</v>
      </c>
      <c r="AW935" s="12" t="s">
        <v>35</v>
      </c>
      <c r="AX935" s="12" t="s">
        <v>74</v>
      </c>
      <c r="AY935" s="211" t="s">
        <v>159</v>
      </c>
    </row>
    <row r="936" spans="2:65" s="12" customFormat="1" ht="11.25">
      <c r="B936" s="202"/>
      <c r="C936" s="203"/>
      <c r="D936" s="199" t="s">
        <v>184</v>
      </c>
      <c r="E936" s="204" t="s">
        <v>20</v>
      </c>
      <c r="F936" s="205" t="s">
        <v>1016</v>
      </c>
      <c r="G936" s="203"/>
      <c r="H936" s="204" t="s">
        <v>20</v>
      </c>
      <c r="I936" s="206"/>
      <c r="J936" s="203"/>
      <c r="K936" s="203"/>
      <c r="L936" s="207"/>
      <c r="M936" s="208"/>
      <c r="N936" s="209"/>
      <c r="O936" s="209"/>
      <c r="P936" s="209"/>
      <c r="Q936" s="209"/>
      <c r="R936" s="209"/>
      <c r="S936" s="209"/>
      <c r="T936" s="210"/>
      <c r="AT936" s="211" t="s">
        <v>184</v>
      </c>
      <c r="AU936" s="211" t="s">
        <v>171</v>
      </c>
      <c r="AV936" s="12" t="s">
        <v>22</v>
      </c>
      <c r="AW936" s="12" t="s">
        <v>35</v>
      </c>
      <c r="AX936" s="12" t="s">
        <v>74</v>
      </c>
      <c r="AY936" s="211" t="s">
        <v>159</v>
      </c>
    </row>
    <row r="937" spans="2:65" s="12" customFormat="1" ht="11.25">
      <c r="B937" s="202"/>
      <c r="C937" s="203"/>
      <c r="D937" s="199" t="s">
        <v>184</v>
      </c>
      <c r="E937" s="204" t="s">
        <v>20</v>
      </c>
      <c r="F937" s="205" t="s">
        <v>794</v>
      </c>
      <c r="G937" s="203"/>
      <c r="H937" s="204" t="s">
        <v>20</v>
      </c>
      <c r="I937" s="206"/>
      <c r="J937" s="203"/>
      <c r="K937" s="203"/>
      <c r="L937" s="207"/>
      <c r="M937" s="208"/>
      <c r="N937" s="209"/>
      <c r="O937" s="209"/>
      <c r="P937" s="209"/>
      <c r="Q937" s="209"/>
      <c r="R937" s="209"/>
      <c r="S937" s="209"/>
      <c r="T937" s="210"/>
      <c r="AT937" s="211" t="s">
        <v>184</v>
      </c>
      <c r="AU937" s="211" t="s">
        <v>171</v>
      </c>
      <c r="AV937" s="12" t="s">
        <v>22</v>
      </c>
      <c r="AW937" s="12" t="s">
        <v>35</v>
      </c>
      <c r="AX937" s="12" t="s">
        <v>74</v>
      </c>
      <c r="AY937" s="211" t="s">
        <v>159</v>
      </c>
    </row>
    <row r="938" spans="2:65" s="13" customFormat="1" ht="11.25">
      <c r="B938" s="212"/>
      <c r="C938" s="213"/>
      <c r="D938" s="199" t="s">
        <v>184</v>
      </c>
      <c r="E938" s="214" t="s">
        <v>20</v>
      </c>
      <c r="F938" s="215" t="s">
        <v>1017</v>
      </c>
      <c r="G938" s="213"/>
      <c r="H938" s="216">
        <v>70</v>
      </c>
      <c r="I938" s="217"/>
      <c r="J938" s="213"/>
      <c r="K938" s="213"/>
      <c r="L938" s="218"/>
      <c r="M938" s="219"/>
      <c r="N938" s="220"/>
      <c r="O938" s="220"/>
      <c r="P938" s="220"/>
      <c r="Q938" s="220"/>
      <c r="R938" s="220"/>
      <c r="S938" s="220"/>
      <c r="T938" s="221"/>
      <c r="AT938" s="222" t="s">
        <v>184</v>
      </c>
      <c r="AU938" s="222" t="s">
        <v>171</v>
      </c>
      <c r="AV938" s="13" t="s">
        <v>84</v>
      </c>
      <c r="AW938" s="13" t="s">
        <v>35</v>
      </c>
      <c r="AX938" s="13" t="s">
        <v>22</v>
      </c>
      <c r="AY938" s="222" t="s">
        <v>159</v>
      </c>
    </row>
    <row r="939" spans="2:65" s="1" customFormat="1" ht="16.5" customHeight="1">
      <c r="B939" s="35"/>
      <c r="C939" s="186" t="s">
        <v>1018</v>
      </c>
      <c r="D939" s="186" t="s">
        <v>162</v>
      </c>
      <c r="E939" s="187" t="s">
        <v>1019</v>
      </c>
      <c r="F939" s="188" t="s">
        <v>1020</v>
      </c>
      <c r="G939" s="189" t="s">
        <v>1004</v>
      </c>
      <c r="H939" s="190">
        <v>66</v>
      </c>
      <c r="I939" s="191"/>
      <c r="J939" s="192">
        <f>ROUND(I939*H939,2)</f>
        <v>0</v>
      </c>
      <c r="K939" s="188" t="s">
        <v>20</v>
      </c>
      <c r="L939" s="39"/>
      <c r="M939" s="193" t="s">
        <v>20</v>
      </c>
      <c r="N939" s="194" t="s">
        <v>45</v>
      </c>
      <c r="O939" s="64"/>
      <c r="P939" s="195">
        <f>O939*H939</f>
        <v>0</v>
      </c>
      <c r="Q939" s="195">
        <v>4.5</v>
      </c>
      <c r="R939" s="195">
        <f>Q939*H939</f>
        <v>297</v>
      </c>
      <c r="S939" s="195">
        <v>0</v>
      </c>
      <c r="T939" s="196">
        <f>S939*H939</f>
        <v>0</v>
      </c>
      <c r="AR939" s="197" t="s">
        <v>164</v>
      </c>
      <c r="AT939" s="197" t="s">
        <v>162</v>
      </c>
      <c r="AU939" s="197" t="s">
        <v>171</v>
      </c>
      <c r="AY939" s="18" t="s">
        <v>159</v>
      </c>
      <c r="BE939" s="198">
        <f>IF(N939="základní",J939,0)</f>
        <v>0</v>
      </c>
      <c r="BF939" s="198">
        <f>IF(N939="snížená",J939,0)</f>
        <v>0</v>
      </c>
      <c r="BG939" s="198">
        <f>IF(N939="zákl. přenesená",J939,0)</f>
        <v>0</v>
      </c>
      <c r="BH939" s="198">
        <f>IF(N939="sníž. přenesená",J939,0)</f>
        <v>0</v>
      </c>
      <c r="BI939" s="198">
        <f>IF(N939="nulová",J939,0)</f>
        <v>0</v>
      </c>
      <c r="BJ939" s="18" t="s">
        <v>22</v>
      </c>
      <c r="BK939" s="198">
        <f>ROUND(I939*H939,2)</f>
        <v>0</v>
      </c>
      <c r="BL939" s="18" t="s">
        <v>164</v>
      </c>
      <c r="BM939" s="197" t="s">
        <v>1021</v>
      </c>
    </row>
    <row r="940" spans="2:65" s="12" customFormat="1" ht="11.25">
      <c r="B940" s="202"/>
      <c r="C940" s="203"/>
      <c r="D940" s="199" t="s">
        <v>184</v>
      </c>
      <c r="E940" s="204" t="s">
        <v>20</v>
      </c>
      <c r="F940" s="205" t="s">
        <v>1006</v>
      </c>
      <c r="G940" s="203"/>
      <c r="H940" s="204" t="s">
        <v>20</v>
      </c>
      <c r="I940" s="206"/>
      <c r="J940" s="203"/>
      <c r="K940" s="203"/>
      <c r="L940" s="207"/>
      <c r="M940" s="208"/>
      <c r="N940" s="209"/>
      <c r="O940" s="209"/>
      <c r="P940" s="209"/>
      <c r="Q940" s="209"/>
      <c r="R940" s="209"/>
      <c r="S940" s="209"/>
      <c r="T940" s="210"/>
      <c r="AT940" s="211" t="s">
        <v>184</v>
      </c>
      <c r="AU940" s="211" t="s">
        <v>171</v>
      </c>
      <c r="AV940" s="12" t="s">
        <v>22</v>
      </c>
      <c r="AW940" s="12" t="s">
        <v>35</v>
      </c>
      <c r="AX940" s="12" t="s">
        <v>74</v>
      </c>
      <c r="AY940" s="211" t="s">
        <v>159</v>
      </c>
    </row>
    <row r="941" spans="2:65" s="12" customFormat="1" ht="11.25">
      <c r="B941" s="202"/>
      <c r="C941" s="203"/>
      <c r="D941" s="199" t="s">
        <v>184</v>
      </c>
      <c r="E941" s="204" t="s">
        <v>20</v>
      </c>
      <c r="F941" s="205" t="s">
        <v>1007</v>
      </c>
      <c r="G941" s="203"/>
      <c r="H941" s="204" t="s">
        <v>20</v>
      </c>
      <c r="I941" s="206"/>
      <c r="J941" s="203"/>
      <c r="K941" s="203"/>
      <c r="L941" s="207"/>
      <c r="M941" s="208"/>
      <c r="N941" s="209"/>
      <c r="O941" s="209"/>
      <c r="P941" s="209"/>
      <c r="Q941" s="209"/>
      <c r="R941" s="209"/>
      <c r="S941" s="209"/>
      <c r="T941" s="210"/>
      <c r="AT941" s="211" t="s">
        <v>184</v>
      </c>
      <c r="AU941" s="211" t="s">
        <v>171</v>
      </c>
      <c r="AV941" s="12" t="s">
        <v>22</v>
      </c>
      <c r="AW941" s="12" t="s">
        <v>35</v>
      </c>
      <c r="AX941" s="12" t="s">
        <v>74</v>
      </c>
      <c r="AY941" s="211" t="s">
        <v>159</v>
      </c>
    </row>
    <row r="942" spans="2:65" s="12" customFormat="1" ht="11.25">
      <c r="B942" s="202"/>
      <c r="C942" s="203"/>
      <c r="D942" s="199" t="s">
        <v>184</v>
      </c>
      <c r="E942" s="204" t="s">
        <v>20</v>
      </c>
      <c r="F942" s="205" t="s">
        <v>1008</v>
      </c>
      <c r="G942" s="203"/>
      <c r="H942" s="204" t="s">
        <v>20</v>
      </c>
      <c r="I942" s="206"/>
      <c r="J942" s="203"/>
      <c r="K942" s="203"/>
      <c r="L942" s="207"/>
      <c r="M942" s="208"/>
      <c r="N942" s="209"/>
      <c r="O942" s="209"/>
      <c r="P942" s="209"/>
      <c r="Q942" s="209"/>
      <c r="R942" s="209"/>
      <c r="S942" s="209"/>
      <c r="T942" s="210"/>
      <c r="AT942" s="211" t="s">
        <v>184</v>
      </c>
      <c r="AU942" s="211" t="s">
        <v>171</v>
      </c>
      <c r="AV942" s="12" t="s">
        <v>22</v>
      </c>
      <c r="AW942" s="12" t="s">
        <v>35</v>
      </c>
      <c r="AX942" s="12" t="s">
        <v>74</v>
      </c>
      <c r="AY942" s="211" t="s">
        <v>159</v>
      </c>
    </row>
    <row r="943" spans="2:65" s="12" customFormat="1" ht="11.25">
      <c r="B943" s="202"/>
      <c r="C943" s="203"/>
      <c r="D943" s="199" t="s">
        <v>184</v>
      </c>
      <c r="E943" s="204" t="s">
        <v>20</v>
      </c>
      <c r="F943" s="205" t="s">
        <v>1009</v>
      </c>
      <c r="G943" s="203"/>
      <c r="H943" s="204" t="s">
        <v>20</v>
      </c>
      <c r="I943" s="206"/>
      <c r="J943" s="203"/>
      <c r="K943" s="203"/>
      <c r="L943" s="207"/>
      <c r="M943" s="208"/>
      <c r="N943" s="209"/>
      <c r="O943" s="209"/>
      <c r="P943" s="209"/>
      <c r="Q943" s="209"/>
      <c r="R943" s="209"/>
      <c r="S943" s="209"/>
      <c r="T943" s="210"/>
      <c r="AT943" s="211" t="s">
        <v>184</v>
      </c>
      <c r="AU943" s="211" t="s">
        <v>171</v>
      </c>
      <c r="AV943" s="12" t="s">
        <v>22</v>
      </c>
      <c r="AW943" s="12" t="s">
        <v>35</v>
      </c>
      <c r="AX943" s="12" t="s">
        <v>74</v>
      </c>
      <c r="AY943" s="211" t="s">
        <v>159</v>
      </c>
    </row>
    <row r="944" spans="2:65" s="12" customFormat="1" ht="11.25">
      <c r="B944" s="202"/>
      <c r="C944" s="203"/>
      <c r="D944" s="199" t="s">
        <v>184</v>
      </c>
      <c r="E944" s="204" t="s">
        <v>20</v>
      </c>
      <c r="F944" s="205" t="s">
        <v>1010</v>
      </c>
      <c r="G944" s="203"/>
      <c r="H944" s="204" t="s">
        <v>20</v>
      </c>
      <c r="I944" s="206"/>
      <c r="J944" s="203"/>
      <c r="K944" s="203"/>
      <c r="L944" s="207"/>
      <c r="M944" s="208"/>
      <c r="N944" s="209"/>
      <c r="O944" s="209"/>
      <c r="P944" s="209"/>
      <c r="Q944" s="209"/>
      <c r="R944" s="209"/>
      <c r="S944" s="209"/>
      <c r="T944" s="210"/>
      <c r="AT944" s="211" t="s">
        <v>184</v>
      </c>
      <c r="AU944" s="211" t="s">
        <v>171</v>
      </c>
      <c r="AV944" s="12" t="s">
        <v>22</v>
      </c>
      <c r="AW944" s="12" t="s">
        <v>35</v>
      </c>
      <c r="AX944" s="12" t="s">
        <v>74</v>
      </c>
      <c r="AY944" s="211" t="s">
        <v>159</v>
      </c>
    </row>
    <row r="945" spans="2:65" s="12" customFormat="1" ht="11.25">
      <c r="B945" s="202"/>
      <c r="C945" s="203"/>
      <c r="D945" s="199" t="s">
        <v>184</v>
      </c>
      <c r="E945" s="204" t="s">
        <v>20</v>
      </c>
      <c r="F945" s="205" t="s">
        <v>1011</v>
      </c>
      <c r="G945" s="203"/>
      <c r="H945" s="204" t="s">
        <v>20</v>
      </c>
      <c r="I945" s="206"/>
      <c r="J945" s="203"/>
      <c r="K945" s="203"/>
      <c r="L945" s="207"/>
      <c r="M945" s="208"/>
      <c r="N945" s="209"/>
      <c r="O945" s="209"/>
      <c r="P945" s="209"/>
      <c r="Q945" s="209"/>
      <c r="R945" s="209"/>
      <c r="S945" s="209"/>
      <c r="T945" s="210"/>
      <c r="AT945" s="211" t="s">
        <v>184</v>
      </c>
      <c r="AU945" s="211" t="s">
        <v>171</v>
      </c>
      <c r="AV945" s="12" t="s">
        <v>22</v>
      </c>
      <c r="AW945" s="12" t="s">
        <v>35</v>
      </c>
      <c r="AX945" s="12" t="s">
        <v>74</v>
      </c>
      <c r="AY945" s="211" t="s">
        <v>159</v>
      </c>
    </row>
    <row r="946" spans="2:65" s="12" customFormat="1" ht="11.25">
      <c r="B946" s="202"/>
      <c r="C946" s="203"/>
      <c r="D946" s="199" t="s">
        <v>184</v>
      </c>
      <c r="E946" s="204" t="s">
        <v>20</v>
      </c>
      <c r="F946" s="205" t="s">
        <v>1012</v>
      </c>
      <c r="G946" s="203"/>
      <c r="H946" s="204" t="s">
        <v>20</v>
      </c>
      <c r="I946" s="206"/>
      <c r="J946" s="203"/>
      <c r="K946" s="203"/>
      <c r="L946" s="207"/>
      <c r="M946" s="208"/>
      <c r="N946" s="209"/>
      <c r="O946" s="209"/>
      <c r="P946" s="209"/>
      <c r="Q946" s="209"/>
      <c r="R946" s="209"/>
      <c r="S946" s="209"/>
      <c r="T946" s="210"/>
      <c r="AT946" s="211" t="s">
        <v>184</v>
      </c>
      <c r="AU946" s="211" t="s">
        <v>171</v>
      </c>
      <c r="AV946" s="12" t="s">
        <v>22</v>
      </c>
      <c r="AW946" s="12" t="s">
        <v>35</v>
      </c>
      <c r="AX946" s="12" t="s">
        <v>74</v>
      </c>
      <c r="AY946" s="211" t="s">
        <v>159</v>
      </c>
    </row>
    <row r="947" spans="2:65" s="12" customFormat="1" ht="11.25">
      <c r="B947" s="202"/>
      <c r="C947" s="203"/>
      <c r="D947" s="199" t="s">
        <v>184</v>
      </c>
      <c r="E947" s="204" t="s">
        <v>20</v>
      </c>
      <c r="F947" s="205" t="s">
        <v>1013</v>
      </c>
      <c r="G947" s="203"/>
      <c r="H947" s="204" t="s">
        <v>20</v>
      </c>
      <c r="I947" s="206"/>
      <c r="J947" s="203"/>
      <c r="K947" s="203"/>
      <c r="L947" s="207"/>
      <c r="M947" s="208"/>
      <c r="N947" s="209"/>
      <c r="O947" s="209"/>
      <c r="P947" s="209"/>
      <c r="Q947" s="209"/>
      <c r="R947" s="209"/>
      <c r="S947" s="209"/>
      <c r="T947" s="210"/>
      <c r="AT947" s="211" t="s">
        <v>184</v>
      </c>
      <c r="AU947" s="211" t="s">
        <v>171</v>
      </c>
      <c r="AV947" s="12" t="s">
        <v>22</v>
      </c>
      <c r="AW947" s="12" t="s">
        <v>35</v>
      </c>
      <c r="AX947" s="12" t="s">
        <v>74</v>
      </c>
      <c r="AY947" s="211" t="s">
        <v>159</v>
      </c>
    </row>
    <row r="948" spans="2:65" s="12" customFormat="1" ht="11.25">
      <c r="B948" s="202"/>
      <c r="C948" s="203"/>
      <c r="D948" s="199" t="s">
        <v>184</v>
      </c>
      <c r="E948" s="204" t="s">
        <v>20</v>
      </c>
      <c r="F948" s="205" t="s">
        <v>1014</v>
      </c>
      <c r="G948" s="203"/>
      <c r="H948" s="204" t="s">
        <v>20</v>
      </c>
      <c r="I948" s="206"/>
      <c r="J948" s="203"/>
      <c r="K948" s="203"/>
      <c r="L948" s="207"/>
      <c r="M948" s="208"/>
      <c r="N948" s="209"/>
      <c r="O948" s="209"/>
      <c r="P948" s="209"/>
      <c r="Q948" s="209"/>
      <c r="R948" s="209"/>
      <c r="S948" s="209"/>
      <c r="T948" s="210"/>
      <c r="AT948" s="211" t="s">
        <v>184</v>
      </c>
      <c r="AU948" s="211" t="s">
        <v>171</v>
      </c>
      <c r="AV948" s="12" t="s">
        <v>22</v>
      </c>
      <c r="AW948" s="12" t="s">
        <v>35</v>
      </c>
      <c r="AX948" s="12" t="s">
        <v>74</v>
      </c>
      <c r="AY948" s="211" t="s">
        <v>159</v>
      </c>
    </row>
    <row r="949" spans="2:65" s="12" customFormat="1" ht="11.25">
      <c r="B949" s="202"/>
      <c r="C949" s="203"/>
      <c r="D949" s="199" t="s">
        <v>184</v>
      </c>
      <c r="E949" s="204" t="s">
        <v>20</v>
      </c>
      <c r="F949" s="205" t="s">
        <v>1015</v>
      </c>
      <c r="G949" s="203"/>
      <c r="H949" s="204" t="s">
        <v>20</v>
      </c>
      <c r="I949" s="206"/>
      <c r="J949" s="203"/>
      <c r="K949" s="203"/>
      <c r="L949" s="207"/>
      <c r="M949" s="208"/>
      <c r="N949" s="209"/>
      <c r="O949" s="209"/>
      <c r="P949" s="209"/>
      <c r="Q949" s="209"/>
      <c r="R949" s="209"/>
      <c r="S949" s="209"/>
      <c r="T949" s="210"/>
      <c r="AT949" s="211" t="s">
        <v>184</v>
      </c>
      <c r="AU949" s="211" t="s">
        <v>171</v>
      </c>
      <c r="AV949" s="12" t="s">
        <v>22</v>
      </c>
      <c r="AW949" s="12" t="s">
        <v>35</v>
      </c>
      <c r="AX949" s="12" t="s">
        <v>74</v>
      </c>
      <c r="AY949" s="211" t="s">
        <v>159</v>
      </c>
    </row>
    <row r="950" spans="2:65" s="12" customFormat="1" ht="11.25">
      <c r="B950" s="202"/>
      <c r="C950" s="203"/>
      <c r="D950" s="199" t="s">
        <v>184</v>
      </c>
      <c r="E950" s="204" t="s">
        <v>20</v>
      </c>
      <c r="F950" s="205" t="s">
        <v>1016</v>
      </c>
      <c r="G950" s="203"/>
      <c r="H950" s="204" t="s">
        <v>20</v>
      </c>
      <c r="I950" s="206"/>
      <c r="J950" s="203"/>
      <c r="K950" s="203"/>
      <c r="L950" s="207"/>
      <c r="M950" s="208"/>
      <c r="N950" s="209"/>
      <c r="O950" s="209"/>
      <c r="P950" s="209"/>
      <c r="Q950" s="209"/>
      <c r="R950" s="209"/>
      <c r="S950" s="209"/>
      <c r="T950" s="210"/>
      <c r="AT950" s="211" t="s">
        <v>184</v>
      </c>
      <c r="AU950" s="211" t="s">
        <v>171</v>
      </c>
      <c r="AV950" s="12" t="s">
        <v>22</v>
      </c>
      <c r="AW950" s="12" t="s">
        <v>35</v>
      </c>
      <c r="AX950" s="12" t="s">
        <v>74</v>
      </c>
      <c r="AY950" s="211" t="s">
        <v>159</v>
      </c>
    </row>
    <row r="951" spans="2:65" s="12" customFormat="1" ht="11.25">
      <c r="B951" s="202"/>
      <c r="C951" s="203"/>
      <c r="D951" s="199" t="s">
        <v>184</v>
      </c>
      <c r="E951" s="204" t="s">
        <v>20</v>
      </c>
      <c r="F951" s="205" t="s">
        <v>794</v>
      </c>
      <c r="G951" s="203"/>
      <c r="H951" s="204" t="s">
        <v>20</v>
      </c>
      <c r="I951" s="206"/>
      <c r="J951" s="203"/>
      <c r="K951" s="203"/>
      <c r="L951" s="207"/>
      <c r="M951" s="208"/>
      <c r="N951" s="209"/>
      <c r="O951" s="209"/>
      <c r="P951" s="209"/>
      <c r="Q951" s="209"/>
      <c r="R951" s="209"/>
      <c r="S951" s="209"/>
      <c r="T951" s="210"/>
      <c r="AT951" s="211" t="s">
        <v>184</v>
      </c>
      <c r="AU951" s="211" t="s">
        <v>171</v>
      </c>
      <c r="AV951" s="12" t="s">
        <v>22</v>
      </c>
      <c r="AW951" s="12" t="s">
        <v>35</v>
      </c>
      <c r="AX951" s="12" t="s">
        <v>74</v>
      </c>
      <c r="AY951" s="211" t="s">
        <v>159</v>
      </c>
    </row>
    <row r="952" spans="2:65" s="13" customFormat="1" ht="11.25">
      <c r="B952" s="212"/>
      <c r="C952" s="213"/>
      <c r="D952" s="199" t="s">
        <v>184</v>
      </c>
      <c r="E952" s="214" t="s">
        <v>20</v>
      </c>
      <c r="F952" s="215" t="s">
        <v>1022</v>
      </c>
      <c r="G952" s="213"/>
      <c r="H952" s="216">
        <v>66</v>
      </c>
      <c r="I952" s="217"/>
      <c r="J952" s="213"/>
      <c r="K952" s="213"/>
      <c r="L952" s="218"/>
      <c r="M952" s="219"/>
      <c r="N952" s="220"/>
      <c r="O952" s="220"/>
      <c r="P952" s="220"/>
      <c r="Q952" s="220"/>
      <c r="R952" s="220"/>
      <c r="S952" s="220"/>
      <c r="T952" s="221"/>
      <c r="AT952" s="222" t="s">
        <v>184</v>
      </c>
      <c r="AU952" s="222" t="s">
        <v>171</v>
      </c>
      <c r="AV952" s="13" t="s">
        <v>84</v>
      </c>
      <c r="AW952" s="13" t="s">
        <v>35</v>
      </c>
      <c r="AX952" s="13" t="s">
        <v>22</v>
      </c>
      <c r="AY952" s="222" t="s">
        <v>159</v>
      </c>
    </row>
    <row r="953" spans="2:65" s="1" customFormat="1" ht="16.5" customHeight="1">
      <c r="B953" s="35"/>
      <c r="C953" s="186" t="s">
        <v>1023</v>
      </c>
      <c r="D953" s="186" t="s">
        <v>162</v>
      </c>
      <c r="E953" s="187" t="s">
        <v>1024</v>
      </c>
      <c r="F953" s="188" t="s">
        <v>1025</v>
      </c>
      <c r="G953" s="189" t="s">
        <v>1004</v>
      </c>
      <c r="H953" s="190">
        <v>3</v>
      </c>
      <c r="I953" s="191"/>
      <c r="J953" s="192">
        <f>ROUND(I953*H953,2)</f>
        <v>0</v>
      </c>
      <c r="K953" s="188" t="s">
        <v>20</v>
      </c>
      <c r="L953" s="39"/>
      <c r="M953" s="193" t="s">
        <v>20</v>
      </c>
      <c r="N953" s="194" t="s">
        <v>45</v>
      </c>
      <c r="O953" s="64"/>
      <c r="P953" s="195">
        <f>O953*H953</f>
        <v>0</v>
      </c>
      <c r="Q953" s="195">
        <v>5.5</v>
      </c>
      <c r="R953" s="195">
        <f>Q953*H953</f>
        <v>16.5</v>
      </c>
      <c r="S953" s="195">
        <v>0</v>
      </c>
      <c r="T953" s="196">
        <f>S953*H953</f>
        <v>0</v>
      </c>
      <c r="AR953" s="197" t="s">
        <v>164</v>
      </c>
      <c r="AT953" s="197" t="s">
        <v>162</v>
      </c>
      <c r="AU953" s="197" t="s">
        <v>171</v>
      </c>
      <c r="AY953" s="18" t="s">
        <v>159</v>
      </c>
      <c r="BE953" s="198">
        <f>IF(N953="základní",J953,0)</f>
        <v>0</v>
      </c>
      <c r="BF953" s="198">
        <f>IF(N953="snížená",J953,0)</f>
        <v>0</v>
      </c>
      <c r="BG953" s="198">
        <f>IF(N953="zákl. přenesená",J953,0)</f>
        <v>0</v>
      </c>
      <c r="BH953" s="198">
        <f>IF(N953="sníž. přenesená",J953,0)</f>
        <v>0</v>
      </c>
      <c r="BI953" s="198">
        <f>IF(N953="nulová",J953,0)</f>
        <v>0</v>
      </c>
      <c r="BJ953" s="18" t="s">
        <v>22</v>
      </c>
      <c r="BK953" s="198">
        <f>ROUND(I953*H953,2)</f>
        <v>0</v>
      </c>
      <c r="BL953" s="18" t="s">
        <v>164</v>
      </c>
      <c r="BM953" s="197" t="s">
        <v>1026</v>
      </c>
    </row>
    <row r="954" spans="2:65" s="1" customFormat="1" ht="11.25">
      <c r="B954" s="35"/>
      <c r="C954" s="36"/>
      <c r="D954" s="199" t="s">
        <v>166</v>
      </c>
      <c r="E954" s="36"/>
      <c r="F954" s="200" t="s">
        <v>1025</v>
      </c>
      <c r="G954" s="36"/>
      <c r="H954" s="36"/>
      <c r="I954" s="115"/>
      <c r="J954" s="36"/>
      <c r="K954" s="36"/>
      <c r="L954" s="39"/>
      <c r="M954" s="201"/>
      <c r="N954" s="64"/>
      <c r="O954" s="64"/>
      <c r="P954" s="64"/>
      <c r="Q954" s="64"/>
      <c r="R954" s="64"/>
      <c r="S954" s="64"/>
      <c r="T954" s="65"/>
      <c r="AT954" s="18" t="s">
        <v>166</v>
      </c>
      <c r="AU954" s="18" t="s">
        <v>171</v>
      </c>
    </row>
    <row r="955" spans="2:65" s="12" customFormat="1" ht="11.25">
      <c r="B955" s="202"/>
      <c r="C955" s="203"/>
      <c r="D955" s="199" t="s">
        <v>184</v>
      </c>
      <c r="E955" s="204" t="s">
        <v>20</v>
      </c>
      <c r="F955" s="205" t="s">
        <v>1006</v>
      </c>
      <c r="G955" s="203"/>
      <c r="H955" s="204" t="s">
        <v>20</v>
      </c>
      <c r="I955" s="206"/>
      <c r="J955" s="203"/>
      <c r="K955" s="203"/>
      <c r="L955" s="207"/>
      <c r="M955" s="208"/>
      <c r="N955" s="209"/>
      <c r="O955" s="209"/>
      <c r="P955" s="209"/>
      <c r="Q955" s="209"/>
      <c r="R955" s="209"/>
      <c r="S955" s="209"/>
      <c r="T955" s="210"/>
      <c r="AT955" s="211" t="s">
        <v>184</v>
      </c>
      <c r="AU955" s="211" t="s">
        <v>171</v>
      </c>
      <c r="AV955" s="12" t="s">
        <v>22</v>
      </c>
      <c r="AW955" s="12" t="s">
        <v>35</v>
      </c>
      <c r="AX955" s="12" t="s">
        <v>74</v>
      </c>
      <c r="AY955" s="211" t="s">
        <v>159</v>
      </c>
    </row>
    <row r="956" spans="2:65" s="12" customFormat="1" ht="11.25">
      <c r="B956" s="202"/>
      <c r="C956" s="203"/>
      <c r="D956" s="199" t="s">
        <v>184</v>
      </c>
      <c r="E956" s="204" t="s">
        <v>20</v>
      </c>
      <c r="F956" s="205" t="s">
        <v>1007</v>
      </c>
      <c r="G956" s="203"/>
      <c r="H956" s="204" t="s">
        <v>20</v>
      </c>
      <c r="I956" s="206"/>
      <c r="J956" s="203"/>
      <c r="K956" s="203"/>
      <c r="L956" s="207"/>
      <c r="M956" s="208"/>
      <c r="N956" s="209"/>
      <c r="O956" s="209"/>
      <c r="P956" s="209"/>
      <c r="Q956" s="209"/>
      <c r="R956" s="209"/>
      <c r="S956" s="209"/>
      <c r="T956" s="210"/>
      <c r="AT956" s="211" t="s">
        <v>184</v>
      </c>
      <c r="AU956" s="211" t="s">
        <v>171</v>
      </c>
      <c r="AV956" s="12" t="s">
        <v>22</v>
      </c>
      <c r="AW956" s="12" t="s">
        <v>35</v>
      </c>
      <c r="AX956" s="12" t="s">
        <v>74</v>
      </c>
      <c r="AY956" s="211" t="s">
        <v>159</v>
      </c>
    </row>
    <row r="957" spans="2:65" s="12" customFormat="1" ht="11.25">
      <c r="B957" s="202"/>
      <c r="C957" s="203"/>
      <c r="D957" s="199" t="s">
        <v>184</v>
      </c>
      <c r="E957" s="204" t="s">
        <v>20</v>
      </c>
      <c r="F957" s="205" t="s">
        <v>1008</v>
      </c>
      <c r="G957" s="203"/>
      <c r="H957" s="204" t="s">
        <v>20</v>
      </c>
      <c r="I957" s="206"/>
      <c r="J957" s="203"/>
      <c r="K957" s="203"/>
      <c r="L957" s="207"/>
      <c r="M957" s="208"/>
      <c r="N957" s="209"/>
      <c r="O957" s="209"/>
      <c r="P957" s="209"/>
      <c r="Q957" s="209"/>
      <c r="R957" s="209"/>
      <c r="S957" s="209"/>
      <c r="T957" s="210"/>
      <c r="AT957" s="211" t="s">
        <v>184</v>
      </c>
      <c r="AU957" s="211" t="s">
        <v>171</v>
      </c>
      <c r="AV957" s="12" t="s">
        <v>22</v>
      </c>
      <c r="AW957" s="12" t="s">
        <v>35</v>
      </c>
      <c r="AX957" s="12" t="s">
        <v>74</v>
      </c>
      <c r="AY957" s="211" t="s">
        <v>159</v>
      </c>
    </row>
    <row r="958" spans="2:65" s="12" customFormat="1" ht="11.25">
      <c r="B958" s="202"/>
      <c r="C958" s="203"/>
      <c r="D958" s="199" t="s">
        <v>184</v>
      </c>
      <c r="E958" s="204" t="s">
        <v>20</v>
      </c>
      <c r="F958" s="205" t="s">
        <v>1009</v>
      </c>
      <c r="G958" s="203"/>
      <c r="H958" s="204" t="s">
        <v>20</v>
      </c>
      <c r="I958" s="206"/>
      <c r="J958" s="203"/>
      <c r="K958" s="203"/>
      <c r="L958" s="207"/>
      <c r="M958" s="208"/>
      <c r="N958" s="209"/>
      <c r="O958" s="209"/>
      <c r="P958" s="209"/>
      <c r="Q958" s="209"/>
      <c r="R958" s="209"/>
      <c r="S958" s="209"/>
      <c r="T958" s="210"/>
      <c r="AT958" s="211" t="s">
        <v>184</v>
      </c>
      <c r="AU958" s="211" t="s">
        <v>171</v>
      </c>
      <c r="AV958" s="12" t="s">
        <v>22</v>
      </c>
      <c r="AW958" s="12" t="s">
        <v>35</v>
      </c>
      <c r="AX958" s="12" t="s">
        <v>74</v>
      </c>
      <c r="AY958" s="211" t="s">
        <v>159</v>
      </c>
    </row>
    <row r="959" spans="2:65" s="12" customFormat="1" ht="11.25">
      <c r="B959" s="202"/>
      <c r="C959" s="203"/>
      <c r="D959" s="199" t="s">
        <v>184</v>
      </c>
      <c r="E959" s="204" t="s">
        <v>20</v>
      </c>
      <c r="F959" s="205" t="s">
        <v>1010</v>
      </c>
      <c r="G959" s="203"/>
      <c r="H959" s="204" t="s">
        <v>20</v>
      </c>
      <c r="I959" s="206"/>
      <c r="J959" s="203"/>
      <c r="K959" s="203"/>
      <c r="L959" s="207"/>
      <c r="M959" s="208"/>
      <c r="N959" s="209"/>
      <c r="O959" s="209"/>
      <c r="P959" s="209"/>
      <c r="Q959" s="209"/>
      <c r="R959" s="209"/>
      <c r="S959" s="209"/>
      <c r="T959" s="210"/>
      <c r="AT959" s="211" t="s">
        <v>184</v>
      </c>
      <c r="AU959" s="211" t="s">
        <v>171</v>
      </c>
      <c r="AV959" s="12" t="s">
        <v>22</v>
      </c>
      <c r="AW959" s="12" t="s">
        <v>35</v>
      </c>
      <c r="AX959" s="12" t="s">
        <v>74</v>
      </c>
      <c r="AY959" s="211" t="s">
        <v>159</v>
      </c>
    </row>
    <row r="960" spans="2:65" s="12" customFormat="1" ht="11.25">
      <c r="B960" s="202"/>
      <c r="C960" s="203"/>
      <c r="D960" s="199" t="s">
        <v>184</v>
      </c>
      <c r="E960" s="204" t="s">
        <v>20</v>
      </c>
      <c r="F960" s="205" t="s">
        <v>1011</v>
      </c>
      <c r="G960" s="203"/>
      <c r="H960" s="204" t="s">
        <v>20</v>
      </c>
      <c r="I960" s="206"/>
      <c r="J960" s="203"/>
      <c r="K960" s="203"/>
      <c r="L960" s="207"/>
      <c r="M960" s="208"/>
      <c r="N960" s="209"/>
      <c r="O960" s="209"/>
      <c r="P960" s="209"/>
      <c r="Q960" s="209"/>
      <c r="R960" s="209"/>
      <c r="S960" s="209"/>
      <c r="T960" s="210"/>
      <c r="AT960" s="211" t="s">
        <v>184</v>
      </c>
      <c r="AU960" s="211" t="s">
        <v>171</v>
      </c>
      <c r="AV960" s="12" t="s">
        <v>22</v>
      </c>
      <c r="AW960" s="12" t="s">
        <v>35</v>
      </c>
      <c r="AX960" s="12" t="s">
        <v>74</v>
      </c>
      <c r="AY960" s="211" t="s">
        <v>159</v>
      </c>
    </row>
    <row r="961" spans="2:65" s="12" customFormat="1" ht="11.25">
      <c r="B961" s="202"/>
      <c r="C961" s="203"/>
      <c r="D961" s="199" t="s">
        <v>184</v>
      </c>
      <c r="E961" s="204" t="s">
        <v>20</v>
      </c>
      <c r="F961" s="205" t="s">
        <v>1012</v>
      </c>
      <c r="G961" s="203"/>
      <c r="H961" s="204" t="s">
        <v>20</v>
      </c>
      <c r="I961" s="206"/>
      <c r="J961" s="203"/>
      <c r="K961" s="203"/>
      <c r="L961" s="207"/>
      <c r="M961" s="208"/>
      <c r="N961" s="209"/>
      <c r="O961" s="209"/>
      <c r="P961" s="209"/>
      <c r="Q961" s="209"/>
      <c r="R961" s="209"/>
      <c r="S961" s="209"/>
      <c r="T961" s="210"/>
      <c r="AT961" s="211" t="s">
        <v>184</v>
      </c>
      <c r="AU961" s="211" t="s">
        <v>171</v>
      </c>
      <c r="AV961" s="12" t="s">
        <v>22</v>
      </c>
      <c r="AW961" s="12" t="s">
        <v>35</v>
      </c>
      <c r="AX961" s="12" t="s">
        <v>74</v>
      </c>
      <c r="AY961" s="211" t="s">
        <v>159</v>
      </c>
    </row>
    <row r="962" spans="2:65" s="12" customFormat="1" ht="11.25">
      <c r="B962" s="202"/>
      <c r="C962" s="203"/>
      <c r="D962" s="199" t="s">
        <v>184</v>
      </c>
      <c r="E962" s="204" t="s">
        <v>20</v>
      </c>
      <c r="F962" s="205" t="s">
        <v>1013</v>
      </c>
      <c r="G962" s="203"/>
      <c r="H962" s="204" t="s">
        <v>20</v>
      </c>
      <c r="I962" s="206"/>
      <c r="J962" s="203"/>
      <c r="K962" s="203"/>
      <c r="L962" s="207"/>
      <c r="M962" s="208"/>
      <c r="N962" s="209"/>
      <c r="O962" s="209"/>
      <c r="P962" s="209"/>
      <c r="Q962" s="209"/>
      <c r="R962" s="209"/>
      <c r="S962" s="209"/>
      <c r="T962" s="210"/>
      <c r="AT962" s="211" t="s">
        <v>184</v>
      </c>
      <c r="AU962" s="211" t="s">
        <v>171</v>
      </c>
      <c r="AV962" s="12" t="s">
        <v>22</v>
      </c>
      <c r="AW962" s="12" t="s">
        <v>35</v>
      </c>
      <c r="AX962" s="12" t="s">
        <v>74</v>
      </c>
      <c r="AY962" s="211" t="s">
        <v>159</v>
      </c>
    </row>
    <row r="963" spans="2:65" s="12" customFormat="1" ht="11.25">
      <c r="B963" s="202"/>
      <c r="C963" s="203"/>
      <c r="D963" s="199" t="s">
        <v>184</v>
      </c>
      <c r="E963" s="204" t="s">
        <v>20</v>
      </c>
      <c r="F963" s="205" t="s">
        <v>1014</v>
      </c>
      <c r="G963" s="203"/>
      <c r="H963" s="204" t="s">
        <v>20</v>
      </c>
      <c r="I963" s="206"/>
      <c r="J963" s="203"/>
      <c r="K963" s="203"/>
      <c r="L963" s="207"/>
      <c r="M963" s="208"/>
      <c r="N963" s="209"/>
      <c r="O963" s="209"/>
      <c r="P963" s="209"/>
      <c r="Q963" s="209"/>
      <c r="R963" s="209"/>
      <c r="S963" s="209"/>
      <c r="T963" s="210"/>
      <c r="AT963" s="211" t="s">
        <v>184</v>
      </c>
      <c r="AU963" s="211" t="s">
        <v>171</v>
      </c>
      <c r="AV963" s="12" t="s">
        <v>22</v>
      </c>
      <c r="AW963" s="12" t="s">
        <v>35</v>
      </c>
      <c r="AX963" s="12" t="s">
        <v>74</v>
      </c>
      <c r="AY963" s="211" t="s">
        <v>159</v>
      </c>
    </row>
    <row r="964" spans="2:65" s="12" customFormat="1" ht="11.25">
      <c r="B964" s="202"/>
      <c r="C964" s="203"/>
      <c r="D964" s="199" t="s">
        <v>184</v>
      </c>
      <c r="E964" s="204" t="s">
        <v>20</v>
      </c>
      <c r="F964" s="205" t="s">
        <v>1015</v>
      </c>
      <c r="G964" s="203"/>
      <c r="H964" s="204" t="s">
        <v>20</v>
      </c>
      <c r="I964" s="206"/>
      <c r="J964" s="203"/>
      <c r="K964" s="203"/>
      <c r="L964" s="207"/>
      <c r="M964" s="208"/>
      <c r="N964" s="209"/>
      <c r="O964" s="209"/>
      <c r="P964" s="209"/>
      <c r="Q964" s="209"/>
      <c r="R964" s="209"/>
      <c r="S964" s="209"/>
      <c r="T964" s="210"/>
      <c r="AT964" s="211" t="s">
        <v>184</v>
      </c>
      <c r="AU964" s="211" t="s">
        <v>171</v>
      </c>
      <c r="AV964" s="12" t="s">
        <v>22</v>
      </c>
      <c r="AW964" s="12" t="s">
        <v>35</v>
      </c>
      <c r="AX964" s="12" t="s">
        <v>74</v>
      </c>
      <c r="AY964" s="211" t="s">
        <v>159</v>
      </c>
    </row>
    <row r="965" spans="2:65" s="12" customFormat="1" ht="11.25">
      <c r="B965" s="202"/>
      <c r="C965" s="203"/>
      <c r="D965" s="199" t="s">
        <v>184</v>
      </c>
      <c r="E965" s="204" t="s">
        <v>20</v>
      </c>
      <c r="F965" s="205" t="s">
        <v>1016</v>
      </c>
      <c r="G965" s="203"/>
      <c r="H965" s="204" t="s">
        <v>20</v>
      </c>
      <c r="I965" s="206"/>
      <c r="J965" s="203"/>
      <c r="K965" s="203"/>
      <c r="L965" s="207"/>
      <c r="M965" s="208"/>
      <c r="N965" s="209"/>
      <c r="O965" s="209"/>
      <c r="P965" s="209"/>
      <c r="Q965" s="209"/>
      <c r="R965" s="209"/>
      <c r="S965" s="209"/>
      <c r="T965" s="210"/>
      <c r="AT965" s="211" t="s">
        <v>184</v>
      </c>
      <c r="AU965" s="211" t="s">
        <v>171</v>
      </c>
      <c r="AV965" s="12" t="s">
        <v>22</v>
      </c>
      <c r="AW965" s="12" t="s">
        <v>35</v>
      </c>
      <c r="AX965" s="12" t="s">
        <v>74</v>
      </c>
      <c r="AY965" s="211" t="s">
        <v>159</v>
      </c>
    </row>
    <row r="966" spans="2:65" s="12" customFormat="1" ht="11.25">
      <c r="B966" s="202"/>
      <c r="C966" s="203"/>
      <c r="D966" s="199" t="s">
        <v>184</v>
      </c>
      <c r="E966" s="204" t="s">
        <v>20</v>
      </c>
      <c r="F966" s="205" t="s">
        <v>794</v>
      </c>
      <c r="G966" s="203"/>
      <c r="H966" s="204" t="s">
        <v>20</v>
      </c>
      <c r="I966" s="206"/>
      <c r="J966" s="203"/>
      <c r="K966" s="203"/>
      <c r="L966" s="207"/>
      <c r="M966" s="208"/>
      <c r="N966" s="209"/>
      <c r="O966" s="209"/>
      <c r="P966" s="209"/>
      <c r="Q966" s="209"/>
      <c r="R966" s="209"/>
      <c r="S966" s="209"/>
      <c r="T966" s="210"/>
      <c r="AT966" s="211" t="s">
        <v>184</v>
      </c>
      <c r="AU966" s="211" t="s">
        <v>171</v>
      </c>
      <c r="AV966" s="12" t="s">
        <v>22</v>
      </c>
      <c r="AW966" s="12" t="s">
        <v>35</v>
      </c>
      <c r="AX966" s="12" t="s">
        <v>74</v>
      </c>
      <c r="AY966" s="211" t="s">
        <v>159</v>
      </c>
    </row>
    <row r="967" spans="2:65" s="13" customFormat="1" ht="11.25">
      <c r="B967" s="212"/>
      <c r="C967" s="213"/>
      <c r="D967" s="199" t="s">
        <v>184</v>
      </c>
      <c r="E967" s="214" t="s">
        <v>20</v>
      </c>
      <c r="F967" s="215" t="s">
        <v>1027</v>
      </c>
      <c r="G967" s="213"/>
      <c r="H967" s="216">
        <v>3</v>
      </c>
      <c r="I967" s="217"/>
      <c r="J967" s="213"/>
      <c r="K967" s="213"/>
      <c r="L967" s="218"/>
      <c r="M967" s="219"/>
      <c r="N967" s="220"/>
      <c r="O967" s="220"/>
      <c r="P967" s="220"/>
      <c r="Q967" s="220"/>
      <c r="R967" s="220"/>
      <c r="S967" s="220"/>
      <c r="T967" s="221"/>
      <c r="AT967" s="222" t="s">
        <v>184</v>
      </c>
      <c r="AU967" s="222" t="s">
        <v>171</v>
      </c>
      <c r="AV967" s="13" t="s">
        <v>84</v>
      </c>
      <c r="AW967" s="13" t="s">
        <v>35</v>
      </c>
      <c r="AX967" s="13" t="s">
        <v>22</v>
      </c>
      <c r="AY967" s="222" t="s">
        <v>159</v>
      </c>
    </row>
    <row r="968" spans="2:65" s="1" customFormat="1" ht="16.5" customHeight="1">
      <c r="B968" s="35"/>
      <c r="C968" s="186" t="s">
        <v>1028</v>
      </c>
      <c r="D968" s="186" t="s">
        <v>162</v>
      </c>
      <c r="E968" s="187" t="s">
        <v>1029</v>
      </c>
      <c r="F968" s="188" t="s">
        <v>1030</v>
      </c>
      <c r="G968" s="189" t="s">
        <v>1004</v>
      </c>
      <c r="H968" s="190">
        <v>1</v>
      </c>
      <c r="I968" s="191"/>
      <c r="J968" s="192">
        <f>ROUND(I968*H968,2)</f>
        <v>0</v>
      </c>
      <c r="K968" s="188" t="s">
        <v>20</v>
      </c>
      <c r="L968" s="39"/>
      <c r="M968" s="193" t="s">
        <v>20</v>
      </c>
      <c r="N968" s="194" t="s">
        <v>45</v>
      </c>
      <c r="O968" s="64"/>
      <c r="P968" s="195">
        <f>O968*H968</f>
        <v>0</v>
      </c>
      <c r="Q968" s="195">
        <v>3.5</v>
      </c>
      <c r="R968" s="195">
        <f>Q968*H968</f>
        <v>3.5</v>
      </c>
      <c r="S968" s="195">
        <v>0</v>
      </c>
      <c r="T968" s="196">
        <f>S968*H968</f>
        <v>0</v>
      </c>
      <c r="AR968" s="197" t="s">
        <v>164</v>
      </c>
      <c r="AT968" s="197" t="s">
        <v>162</v>
      </c>
      <c r="AU968" s="197" t="s">
        <v>171</v>
      </c>
      <c r="AY968" s="18" t="s">
        <v>159</v>
      </c>
      <c r="BE968" s="198">
        <f>IF(N968="základní",J968,0)</f>
        <v>0</v>
      </c>
      <c r="BF968" s="198">
        <f>IF(N968="snížená",J968,0)</f>
        <v>0</v>
      </c>
      <c r="BG968" s="198">
        <f>IF(N968="zákl. přenesená",J968,0)</f>
        <v>0</v>
      </c>
      <c r="BH968" s="198">
        <f>IF(N968="sníž. přenesená",J968,0)</f>
        <v>0</v>
      </c>
      <c r="BI968" s="198">
        <f>IF(N968="nulová",J968,0)</f>
        <v>0</v>
      </c>
      <c r="BJ968" s="18" t="s">
        <v>22</v>
      </c>
      <c r="BK968" s="198">
        <f>ROUND(I968*H968,2)</f>
        <v>0</v>
      </c>
      <c r="BL968" s="18" t="s">
        <v>164</v>
      </c>
      <c r="BM968" s="197" t="s">
        <v>1031</v>
      </c>
    </row>
    <row r="969" spans="2:65" s="12" customFormat="1" ht="11.25">
      <c r="B969" s="202"/>
      <c r="C969" s="203"/>
      <c r="D969" s="199" t="s">
        <v>184</v>
      </c>
      <c r="E969" s="204" t="s">
        <v>20</v>
      </c>
      <c r="F969" s="205" t="s">
        <v>1006</v>
      </c>
      <c r="G969" s="203"/>
      <c r="H969" s="204" t="s">
        <v>20</v>
      </c>
      <c r="I969" s="206"/>
      <c r="J969" s="203"/>
      <c r="K969" s="203"/>
      <c r="L969" s="207"/>
      <c r="M969" s="208"/>
      <c r="N969" s="209"/>
      <c r="O969" s="209"/>
      <c r="P969" s="209"/>
      <c r="Q969" s="209"/>
      <c r="R969" s="209"/>
      <c r="S969" s="209"/>
      <c r="T969" s="210"/>
      <c r="AT969" s="211" t="s">
        <v>184</v>
      </c>
      <c r="AU969" s="211" t="s">
        <v>171</v>
      </c>
      <c r="AV969" s="12" t="s">
        <v>22</v>
      </c>
      <c r="AW969" s="12" t="s">
        <v>35</v>
      </c>
      <c r="AX969" s="12" t="s">
        <v>74</v>
      </c>
      <c r="AY969" s="211" t="s">
        <v>159</v>
      </c>
    </row>
    <row r="970" spans="2:65" s="12" customFormat="1" ht="11.25">
      <c r="B970" s="202"/>
      <c r="C970" s="203"/>
      <c r="D970" s="199" t="s">
        <v>184</v>
      </c>
      <c r="E970" s="204" t="s">
        <v>20</v>
      </c>
      <c r="F970" s="205" t="s">
        <v>1007</v>
      </c>
      <c r="G970" s="203"/>
      <c r="H970" s="204" t="s">
        <v>20</v>
      </c>
      <c r="I970" s="206"/>
      <c r="J970" s="203"/>
      <c r="K970" s="203"/>
      <c r="L970" s="207"/>
      <c r="M970" s="208"/>
      <c r="N970" s="209"/>
      <c r="O970" s="209"/>
      <c r="P970" s="209"/>
      <c r="Q970" s="209"/>
      <c r="R970" s="209"/>
      <c r="S970" s="209"/>
      <c r="T970" s="210"/>
      <c r="AT970" s="211" t="s">
        <v>184</v>
      </c>
      <c r="AU970" s="211" t="s">
        <v>171</v>
      </c>
      <c r="AV970" s="12" t="s">
        <v>22</v>
      </c>
      <c r="AW970" s="12" t="s">
        <v>35</v>
      </c>
      <c r="AX970" s="12" t="s">
        <v>74</v>
      </c>
      <c r="AY970" s="211" t="s">
        <v>159</v>
      </c>
    </row>
    <row r="971" spans="2:65" s="12" customFormat="1" ht="11.25">
      <c r="B971" s="202"/>
      <c r="C971" s="203"/>
      <c r="D971" s="199" t="s">
        <v>184</v>
      </c>
      <c r="E971" s="204" t="s">
        <v>20</v>
      </c>
      <c r="F971" s="205" t="s">
        <v>1008</v>
      </c>
      <c r="G971" s="203"/>
      <c r="H971" s="204" t="s">
        <v>20</v>
      </c>
      <c r="I971" s="206"/>
      <c r="J971" s="203"/>
      <c r="K971" s="203"/>
      <c r="L971" s="207"/>
      <c r="M971" s="208"/>
      <c r="N971" s="209"/>
      <c r="O971" s="209"/>
      <c r="P971" s="209"/>
      <c r="Q971" s="209"/>
      <c r="R971" s="209"/>
      <c r="S971" s="209"/>
      <c r="T971" s="210"/>
      <c r="AT971" s="211" t="s">
        <v>184</v>
      </c>
      <c r="AU971" s="211" t="s">
        <v>171</v>
      </c>
      <c r="AV971" s="12" t="s">
        <v>22</v>
      </c>
      <c r="AW971" s="12" t="s">
        <v>35</v>
      </c>
      <c r="AX971" s="12" t="s">
        <v>74</v>
      </c>
      <c r="AY971" s="211" t="s">
        <v>159</v>
      </c>
    </row>
    <row r="972" spans="2:65" s="12" customFormat="1" ht="11.25">
      <c r="B972" s="202"/>
      <c r="C972" s="203"/>
      <c r="D972" s="199" t="s">
        <v>184</v>
      </c>
      <c r="E972" s="204" t="s">
        <v>20</v>
      </c>
      <c r="F972" s="205" t="s">
        <v>1009</v>
      </c>
      <c r="G972" s="203"/>
      <c r="H972" s="204" t="s">
        <v>20</v>
      </c>
      <c r="I972" s="206"/>
      <c r="J972" s="203"/>
      <c r="K972" s="203"/>
      <c r="L972" s="207"/>
      <c r="M972" s="208"/>
      <c r="N972" s="209"/>
      <c r="O972" s="209"/>
      <c r="P972" s="209"/>
      <c r="Q972" s="209"/>
      <c r="R972" s="209"/>
      <c r="S972" s="209"/>
      <c r="T972" s="210"/>
      <c r="AT972" s="211" t="s">
        <v>184</v>
      </c>
      <c r="AU972" s="211" t="s">
        <v>171</v>
      </c>
      <c r="AV972" s="12" t="s">
        <v>22</v>
      </c>
      <c r="AW972" s="12" t="s">
        <v>35</v>
      </c>
      <c r="AX972" s="12" t="s">
        <v>74</v>
      </c>
      <c r="AY972" s="211" t="s">
        <v>159</v>
      </c>
    </row>
    <row r="973" spans="2:65" s="12" customFormat="1" ht="11.25">
      <c r="B973" s="202"/>
      <c r="C973" s="203"/>
      <c r="D973" s="199" t="s">
        <v>184</v>
      </c>
      <c r="E973" s="204" t="s">
        <v>20</v>
      </c>
      <c r="F973" s="205" t="s">
        <v>1010</v>
      </c>
      <c r="G973" s="203"/>
      <c r="H973" s="204" t="s">
        <v>20</v>
      </c>
      <c r="I973" s="206"/>
      <c r="J973" s="203"/>
      <c r="K973" s="203"/>
      <c r="L973" s="207"/>
      <c r="M973" s="208"/>
      <c r="N973" s="209"/>
      <c r="O973" s="209"/>
      <c r="P973" s="209"/>
      <c r="Q973" s="209"/>
      <c r="R973" s="209"/>
      <c r="S973" s="209"/>
      <c r="T973" s="210"/>
      <c r="AT973" s="211" t="s">
        <v>184</v>
      </c>
      <c r="AU973" s="211" t="s">
        <v>171</v>
      </c>
      <c r="AV973" s="12" t="s">
        <v>22</v>
      </c>
      <c r="AW973" s="12" t="s">
        <v>35</v>
      </c>
      <c r="AX973" s="12" t="s">
        <v>74</v>
      </c>
      <c r="AY973" s="211" t="s">
        <v>159</v>
      </c>
    </row>
    <row r="974" spans="2:65" s="12" customFormat="1" ht="11.25">
      <c r="B974" s="202"/>
      <c r="C974" s="203"/>
      <c r="D974" s="199" t="s">
        <v>184</v>
      </c>
      <c r="E974" s="204" t="s">
        <v>20</v>
      </c>
      <c r="F974" s="205" t="s">
        <v>1011</v>
      </c>
      <c r="G974" s="203"/>
      <c r="H974" s="204" t="s">
        <v>20</v>
      </c>
      <c r="I974" s="206"/>
      <c r="J974" s="203"/>
      <c r="K974" s="203"/>
      <c r="L974" s="207"/>
      <c r="M974" s="208"/>
      <c r="N974" s="209"/>
      <c r="O974" s="209"/>
      <c r="P974" s="209"/>
      <c r="Q974" s="209"/>
      <c r="R974" s="209"/>
      <c r="S974" s="209"/>
      <c r="T974" s="210"/>
      <c r="AT974" s="211" t="s">
        <v>184</v>
      </c>
      <c r="AU974" s="211" t="s">
        <v>171</v>
      </c>
      <c r="AV974" s="12" t="s">
        <v>22</v>
      </c>
      <c r="AW974" s="12" t="s">
        <v>35</v>
      </c>
      <c r="AX974" s="12" t="s">
        <v>74</v>
      </c>
      <c r="AY974" s="211" t="s">
        <v>159</v>
      </c>
    </row>
    <row r="975" spans="2:65" s="12" customFormat="1" ht="11.25">
      <c r="B975" s="202"/>
      <c r="C975" s="203"/>
      <c r="D975" s="199" t="s">
        <v>184</v>
      </c>
      <c r="E975" s="204" t="s">
        <v>20</v>
      </c>
      <c r="F975" s="205" t="s">
        <v>1032</v>
      </c>
      <c r="G975" s="203"/>
      <c r="H975" s="204" t="s">
        <v>20</v>
      </c>
      <c r="I975" s="206"/>
      <c r="J975" s="203"/>
      <c r="K975" s="203"/>
      <c r="L975" s="207"/>
      <c r="M975" s="208"/>
      <c r="N975" s="209"/>
      <c r="O975" s="209"/>
      <c r="P975" s="209"/>
      <c r="Q975" s="209"/>
      <c r="R975" s="209"/>
      <c r="S975" s="209"/>
      <c r="T975" s="210"/>
      <c r="AT975" s="211" t="s">
        <v>184</v>
      </c>
      <c r="AU975" s="211" t="s">
        <v>171</v>
      </c>
      <c r="AV975" s="12" t="s">
        <v>22</v>
      </c>
      <c r="AW975" s="12" t="s">
        <v>35</v>
      </c>
      <c r="AX975" s="12" t="s">
        <v>74</v>
      </c>
      <c r="AY975" s="211" t="s">
        <v>159</v>
      </c>
    </row>
    <row r="976" spans="2:65" s="12" customFormat="1" ht="11.25">
      <c r="B976" s="202"/>
      <c r="C976" s="203"/>
      <c r="D976" s="199" t="s">
        <v>184</v>
      </c>
      <c r="E976" s="204" t="s">
        <v>20</v>
      </c>
      <c r="F976" s="205" t="s">
        <v>1033</v>
      </c>
      <c r="G976" s="203"/>
      <c r="H976" s="204" t="s">
        <v>20</v>
      </c>
      <c r="I976" s="206"/>
      <c r="J976" s="203"/>
      <c r="K976" s="203"/>
      <c r="L976" s="207"/>
      <c r="M976" s="208"/>
      <c r="N976" s="209"/>
      <c r="O976" s="209"/>
      <c r="P976" s="209"/>
      <c r="Q976" s="209"/>
      <c r="R976" s="209"/>
      <c r="S976" s="209"/>
      <c r="T976" s="210"/>
      <c r="AT976" s="211" t="s">
        <v>184</v>
      </c>
      <c r="AU976" s="211" t="s">
        <v>171</v>
      </c>
      <c r="AV976" s="12" t="s">
        <v>22</v>
      </c>
      <c r="AW976" s="12" t="s">
        <v>35</v>
      </c>
      <c r="AX976" s="12" t="s">
        <v>74</v>
      </c>
      <c r="AY976" s="211" t="s">
        <v>159</v>
      </c>
    </row>
    <row r="977" spans="2:65" s="12" customFormat="1" ht="11.25">
      <c r="B977" s="202"/>
      <c r="C977" s="203"/>
      <c r="D977" s="199" t="s">
        <v>184</v>
      </c>
      <c r="E977" s="204" t="s">
        <v>20</v>
      </c>
      <c r="F977" s="205" t="s">
        <v>1034</v>
      </c>
      <c r="G977" s="203"/>
      <c r="H977" s="204" t="s">
        <v>20</v>
      </c>
      <c r="I977" s="206"/>
      <c r="J977" s="203"/>
      <c r="K977" s="203"/>
      <c r="L977" s="207"/>
      <c r="M977" s="208"/>
      <c r="N977" s="209"/>
      <c r="O977" s="209"/>
      <c r="P977" s="209"/>
      <c r="Q977" s="209"/>
      <c r="R977" s="209"/>
      <c r="S977" s="209"/>
      <c r="T977" s="210"/>
      <c r="AT977" s="211" t="s">
        <v>184</v>
      </c>
      <c r="AU977" s="211" t="s">
        <v>171</v>
      </c>
      <c r="AV977" s="12" t="s">
        <v>22</v>
      </c>
      <c r="AW977" s="12" t="s">
        <v>35</v>
      </c>
      <c r="AX977" s="12" t="s">
        <v>74</v>
      </c>
      <c r="AY977" s="211" t="s">
        <v>159</v>
      </c>
    </row>
    <row r="978" spans="2:65" s="12" customFormat="1" ht="11.25">
      <c r="B978" s="202"/>
      <c r="C978" s="203"/>
      <c r="D978" s="199" t="s">
        <v>184</v>
      </c>
      <c r="E978" s="204" t="s">
        <v>20</v>
      </c>
      <c r="F978" s="205" t="s">
        <v>1035</v>
      </c>
      <c r="G978" s="203"/>
      <c r="H978" s="204" t="s">
        <v>20</v>
      </c>
      <c r="I978" s="206"/>
      <c r="J978" s="203"/>
      <c r="K978" s="203"/>
      <c r="L978" s="207"/>
      <c r="M978" s="208"/>
      <c r="N978" s="209"/>
      <c r="O978" s="209"/>
      <c r="P978" s="209"/>
      <c r="Q978" s="209"/>
      <c r="R978" s="209"/>
      <c r="S978" s="209"/>
      <c r="T978" s="210"/>
      <c r="AT978" s="211" t="s">
        <v>184</v>
      </c>
      <c r="AU978" s="211" t="s">
        <v>171</v>
      </c>
      <c r="AV978" s="12" t="s">
        <v>22</v>
      </c>
      <c r="AW978" s="12" t="s">
        <v>35</v>
      </c>
      <c r="AX978" s="12" t="s">
        <v>74</v>
      </c>
      <c r="AY978" s="211" t="s">
        <v>159</v>
      </c>
    </row>
    <row r="979" spans="2:65" s="12" customFormat="1" ht="11.25">
      <c r="B979" s="202"/>
      <c r="C979" s="203"/>
      <c r="D979" s="199" t="s">
        <v>184</v>
      </c>
      <c r="E979" s="204" t="s">
        <v>20</v>
      </c>
      <c r="F979" s="205" t="s">
        <v>1036</v>
      </c>
      <c r="G979" s="203"/>
      <c r="H979" s="204" t="s">
        <v>20</v>
      </c>
      <c r="I979" s="206"/>
      <c r="J979" s="203"/>
      <c r="K979" s="203"/>
      <c r="L979" s="207"/>
      <c r="M979" s="208"/>
      <c r="N979" s="209"/>
      <c r="O979" s="209"/>
      <c r="P979" s="209"/>
      <c r="Q979" s="209"/>
      <c r="R979" s="209"/>
      <c r="S979" s="209"/>
      <c r="T979" s="210"/>
      <c r="AT979" s="211" t="s">
        <v>184</v>
      </c>
      <c r="AU979" s="211" t="s">
        <v>171</v>
      </c>
      <c r="AV979" s="12" t="s">
        <v>22</v>
      </c>
      <c r="AW979" s="12" t="s">
        <v>35</v>
      </c>
      <c r="AX979" s="12" t="s">
        <v>74</v>
      </c>
      <c r="AY979" s="211" t="s">
        <v>159</v>
      </c>
    </row>
    <row r="980" spans="2:65" s="12" customFormat="1" ht="11.25">
      <c r="B980" s="202"/>
      <c r="C980" s="203"/>
      <c r="D980" s="199" t="s">
        <v>184</v>
      </c>
      <c r="E980" s="204" t="s">
        <v>20</v>
      </c>
      <c r="F980" s="205" t="s">
        <v>1013</v>
      </c>
      <c r="G980" s="203"/>
      <c r="H980" s="204" t="s">
        <v>20</v>
      </c>
      <c r="I980" s="206"/>
      <c r="J980" s="203"/>
      <c r="K980" s="203"/>
      <c r="L980" s="207"/>
      <c r="M980" s="208"/>
      <c r="N980" s="209"/>
      <c r="O980" s="209"/>
      <c r="P980" s="209"/>
      <c r="Q980" s="209"/>
      <c r="R980" s="209"/>
      <c r="S980" s="209"/>
      <c r="T980" s="210"/>
      <c r="AT980" s="211" t="s">
        <v>184</v>
      </c>
      <c r="AU980" s="211" t="s">
        <v>171</v>
      </c>
      <c r="AV980" s="12" t="s">
        <v>22</v>
      </c>
      <c r="AW980" s="12" t="s">
        <v>35</v>
      </c>
      <c r="AX980" s="12" t="s">
        <v>74</v>
      </c>
      <c r="AY980" s="211" t="s">
        <v>159</v>
      </c>
    </row>
    <row r="981" spans="2:65" s="12" customFormat="1" ht="11.25">
      <c r="B981" s="202"/>
      <c r="C981" s="203"/>
      <c r="D981" s="199" t="s">
        <v>184</v>
      </c>
      <c r="E981" s="204" t="s">
        <v>20</v>
      </c>
      <c r="F981" s="205" t="s">
        <v>1014</v>
      </c>
      <c r="G981" s="203"/>
      <c r="H981" s="204" t="s">
        <v>20</v>
      </c>
      <c r="I981" s="206"/>
      <c r="J981" s="203"/>
      <c r="K981" s="203"/>
      <c r="L981" s="207"/>
      <c r="M981" s="208"/>
      <c r="N981" s="209"/>
      <c r="O981" s="209"/>
      <c r="P981" s="209"/>
      <c r="Q981" s="209"/>
      <c r="R981" s="209"/>
      <c r="S981" s="209"/>
      <c r="T981" s="210"/>
      <c r="AT981" s="211" t="s">
        <v>184</v>
      </c>
      <c r="AU981" s="211" t="s">
        <v>171</v>
      </c>
      <c r="AV981" s="12" t="s">
        <v>22</v>
      </c>
      <c r="AW981" s="12" t="s">
        <v>35</v>
      </c>
      <c r="AX981" s="12" t="s">
        <v>74</v>
      </c>
      <c r="AY981" s="211" t="s">
        <v>159</v>
      </c>
    </row>
    <row r="982" spans="2:65" s="12" customFormat="1" ht="11.25">
      <c r="B982" s="202"/>
      <c r="C982" s="203"/>
      <c r="D982" s="199" t="s">
        <v>184</v>
      </c>
      <c r="E982" s="204" t="s">
        <v>20</v>
      </c>
      <c r="F982" s="205" t="s">
        <v>1015</v>
      </c>
      <c r="G982" s="203"/>
      <c r="H982" s="204" t="s">
        <v>20</v>
      </c>
      <c r="I982" s="206"/>
      <c r="J982" s="203"/>
      <c r="K982" s="203"/>
      <c r="L982" s="207"/>
      <c r="M982" s="208"/>
      <c r="N982" s="209"/>
      <c r="O982" s="209"/>
      <c r="P982" s="209"/>
      <c r="Q982" s="209"/>
      <c r="R982" s="209"/>
      <c r="S982" s="209"/>
      <c r="T982" s="210"/>
      <c r="AT982" s="211" t="s">
        <v>184</v>
      </c>
      <c r="AU982" s="211" t="s">
        <v>171</v>
      </c>
      <c r="AV982" s="12" t="s">
        <v>22</v>
      </c>
      <c r="AW982" s="12" t="s">
        <v>35</v>
      </c>
      <c r="AX982" s="12" t="s">
        <v>74</v>
      </c>
      <c r="AY982" s="211" t="s">
        <v>159</v>
      </c>
    </row>
    <row r="983" spans="2:65" s="12" customFormat="1" ht="11.25">
      <c r="B983" s="202"/>
      <c r="C983" s="203"/>
      <c r="D983" s="199" t="s">
        <v>184</v>
      </c>
      <c r="E983" s="204" t="s">
        <v>20</v>
      </c>
      <c r="F983" s="205" t="s">
        <v>1037</v>
      </c>
      <c r="G983" s="203"/>
      <c r="H983" s="204" t="s">
        <v>20</v>
      </c>
      <c r="I983" s="206"/>
      <c r="J983" s="203"/>
      <c r="K983" s="203"/>
      <c r="L983" s="207"/>
      <c r="M983" s="208"/>
      <c r="N983" s="209"/>
      <c r="O983" s="209"/>
      <c r="P983" s="209"/>
      <c r="Q983" s="209"/>
      <c r="R983" s="209"/>
      <c r="S983" s="209"/>
      <c r="T983" s="210"/>
      <c r="AT983" s="211" t="s">
        <v>184</v>
      </c>
      <c r="AU983" s="211" t="s">
        <v>171</v>
      </c>
      <c r="AV983" s="12" t="s">
        <v>22</v>
      </c>
      <c r="AW983" s="12" t="s">
        <v>35</v>
      </c>
      <c r="AX983" s="12" t="s">
        <v>74</v>
      </c>
      <c r="AY983" s="211" t="s">
        <v>159</v>
      </c>
    </row>
    <row r="984" spans="2:65" s="12" customFormat="1" ht="11.25">
      <c r="B984" s="202"/>
      <c r="C984" s="203"/>
      <c r="D984" s="199" t="s">
        <v>184</v>
      </c>
      <c r="E984" s="204" t="s">
        <v>20</v>
      </c>
      <c r="F984" s="205" t="s">
        <v>794</v>
      </c>
      <c r="G984" s="203"/>
      <c r="H984" s="204" t="s">
        <v>20</v>
      </c>
      <c r="I984" s="206"/>
      <c r="J984" s="203"/>
      <c r="K984" s="203"/>
      <c r="L984" s="207"/>
      <c r="M984" s="208"/>
      <c r="N984" s="209"/>
      <c r="O984" s="209"/>
      <c r="P984" s="209"/>
      <c r="Q984" s="209"/>
      <c r="R984" s="209"/>
      <c r="S984" s="209"/>
      <c r="T984" s="210"/>
      <c r="AT984" s="211" t="s">
        <v>184</v>
      </c>
      <c r="AU984" s="211" t="s">
        <v>171</v>
      </c>
      <c r="AV984" s="12" t="s">
        <v>22</v>
      </c>
      <c r="AW984" s="12" t="s">
        <v>35</v>
      </c>
      <c r="AX984" s="12" t="s">
        <v>74</v>
      </c>
      <c r="AY984" s="211" t="s">
        <v>159</v>
      </c>
    </row>
    <row r="985" spans="2:65" s="13" customFormat="1" ht="11.25">
      <c r="B985" s="212"/>
      <c r="C985" s="213"/>
      <c r="D985" s="199" t="s">
        <v>184</v>
      </c>
      <c r="E985" s="214" t="s">
        <v>20</v>
      </c>
      <c r="F985" s="215" t="s">
        <v>1038</v>
      </c>
      <c r="G985" s="213"/>
      <c r="H985" s="216">
        <v>1</v>
      </c>
      <c r="I985" s="217"/>
      <c r="J985" s="213"/>
      <c r="K985" s="213"/>
      <c r="L985" s="218"/>
      <c r="M985" s="219"/>
      <c r="N985" s="220"/>
      <c r="O985" s="220"/>
      <c r="P985" s="220"/>
      <c r="Q985" s="220"/>
      <c r="R985" s="220"/>
      <c r="S985" s="220"/>
      <c r="T985" s="221"/>
      <c r="AT985" s="222" t="s">
        <v>184</v>
      </c>
      <c r="AU985" s="222" t="s">
        <v>171</v>
      </c>
      <c r="AV985" s="13" t="s">
        <v>84</v>
      </c>
      <c r="AW985" s="13" t="s">
        <v>35</v>
      </c>
      <c r="AX985" s="13" t="s">
        <v>22</v>
      </c>
      <c r="AY985" s="222" t="s">
        <v>159</v>
      </c>
    </row>
    <row r="986" spans="2:65" s="1" customFormat="1" ht="16.5" customHeight="1">
      <c r="B986" s="35"/>
      <c r="C986" s="186" t="s">
        <v>1039</v>
      </c>
      <c r="D986" s="186" t="s">
        <v>162</v>
      </c>
      <c r="E986" s="187" t="s">
        <v>1040</v>
      </c>
      <c r="F986" s="188" t="s">
        <v>1041</v>
      </c>
      <c r="G986" s="189" t="s">
        <v>1004</v>
      </c>
      <c r="H986" s="190">
        <v>4</v>
      </c>
      <c r="I986" s="191"/>
      <c r="J986" s="192">
        <f>ROUND(I986*H986,2)</f>
        <v>0</v>
      </c>
      <c r="K986" s="188" t="s">
        <v>20</v>
      </c>
      <c r="L986" s="39"/>
      <c r="M986" s="193" t="s">
        <v>20</v>
      </c>
      <c r="N986" s="194" t="s">
        <v>45</v>
      </c>
      <c r="O986" s="64"/>
      <c r="P986" s="195">
        <f>O986*H986</f>
        <v>0</v>
      </c>
      <c r="Q986" s="195">
        <v>4.5</v>
      </c>
      <c r="R986" s="195">
        <f>Q986*H986</f>
        <v>18</v>
      </c>
      <c r="S986" s="195">
        <v>0</v>
      </c>
      <c r="T986" s="196">
        <f>S986*H986</f>
        <v>0</v>
      </c>
      <c r="AR986" s="197" t="s">
        <v>164</v>
      </c>
      <c r="AT986" s="197" t="s">
        <v>162</v>
      </c>
      <c r="AU986" s="197" t="s">
        <v>171</v>
      </c>
      <c r="AY986" s="18" t="s">
        <v>159</v>
      </c>
      <c r="BE986" s="198">
        <f>IF(N986="základní",J986,0)</f>
        <v>0</v>
      </c>
      <c r="BF986" s="198">
        <f>IF(N986="snížená",J986,0)</f>
        <v>0</v>
      </c>
      <c r="BG986" s="198">
        <f>IF(N986="zákl. přenesená",J986,0)</f>
        <v>0</v>
      </c>
      <c r="BH986" s="198">
        <f>IF(N986="sníž. přenesená",J986,0)</f>
        <v>0</v>
      </c>
      <c r="BI986" s="198">
        <f>IF(N986="nulová",J986,0)</f>
        <v>0</v>
      </c>
      <c r="BJ986" s="18" t="s">
        <v>22</v>
      </c>
      <c r="BK986" s="198">
        <f>ROUND(I986*H986,2)</f>
        <v>0</v>
      </c>
      <c r="BL986" s="18" t="s">
        <v>164</v>
      </c>
      <c r="BM986" s="197" t="s">
        <v>1042</v>
      </c>
    </row>
    <row r="987" spans="2:65" s="12" customFormat="1" ht="11.25">
      <c r="B987" s="202"/>
      <c r="C987" s="203"/>
      <c r="D987" s="199" t="s">
        <v>184</v>
      </c>
      <c r="E987" s="204" t="s">
        <v>20</v>
      </c>
      <c r="F987" s="205" t="s">
        <v>1006</v>
      </c>
      <c r="G987" s="203"/>
      <c r="H987" s="204" t="s">
        <v>20</v>
      </c>
      <c r="I987" s="206"/>
      <c r="J987" s="203"/>
      <c r="K987" s="203"/>
      <c r="L987" s="207"/>
      <c r="M987" s="208"/>
      <c r="N987" s="209"/>
      <c r="O987" s="209"/>
      <c r="P987" s="209"/>
      <c r="Q987" s="209"/>
      <c r="R987" s="209"/>
      <c r="S987" s="209"/>
      <c r="T987" s="210"/>
      <c r="AT987" s="211" t="s">
        <v>184</v>
      </c>
      <c r="AU987" s="211" t="s">
        <v>171</v>
      </c>
      <c r="AV987" s="12" t="s">
        <v>22</v>
      </c>
      <c r="AW987" s="12" t="s">
        <v>35</v>
      </c>
      <c r="AX987" s="12" t="s">
        <v>74</v>
      </c>
      <c r="AY987" s="211" t="s">
        <v>159</v>
      </c>
    </row>
    <row r="988" spans="2:65" s="12" customFormat="1" ht="11.25">
      <c r="B988" s="202"/>
      <c r="C988" s="203"/>
      <c r="D988" s="199" t="s">
        <v>184</v>
      </c>
      <c r="E988" s="204" t="s">
        <v>20</v>
      </c>
      <c r="F988" s="205" t="s">
        <v>1007</v>
      </c>
      <c r="G988" s="203"/>
      <c r="H988" s="204" t="s">
        <v>20</v>
      </c>
      <c r="I988" s="206"/>
      <c r="J988" s="203"/>
      <c r="K988" s="203"/>
      <c r="L988" s="207"/>
      <c r="M988" s="208"/>
      <c r="N988" s="209"/>
      <c r="O988" s="209"/>
      <c r="P988" s="209"/>
      <c r="Q988" s="209"/>
      <c r="R988" s="209"/>
      <c r="S988" s="209"/>
      <c r="T988" s="210"/>
      <c r="AT988" s="211" t="s">
        <v>184</v>
      </c>
      <c r="AU988" s="211" t="s">
        <v>171</v>
      </c>
      <c r="AV988" s="12" t="s">
        <v>22</v>
      </c>
      <c r="AW988" s="12" t="s">
        <v>35</v>
      </c>
      <c r="AX988" s="12" t="s">
        <v>74</v>
      </c>
      <c r="AY988" s="211" t="s">
        <v>159</v>
      </c>
    </row>
    <row r="989" spans="2:65" s="12" customFormat="1" ht="11.25">
      <c r="B989" s="202"/>
      <c r="C989" s="203"/>
      <c r="D989" s="199" t="s">
        <v>184</v>
      </c>
      <c r="E989" s="204" t="s">
        <v>20</v>
      </c>
      <c r="F989" s="205" t="s">
        <v>1008</v>
      </c>
      <c r="G989" s="203"/>
      <c r="H989" s="204" t="s">
        <v>20</v>
      </c>
      <c r="I989" s="206"/>
      <c r="J989" s="203"/>
      <c r="K989" s="203"/>
      <c r="L989" s="207"/>
      <c r="M989" s="208"/>
      <c r="N989" s="209"/>
      <c r="O989" s="209"/>
      <c r="P989" s="209"/>
      <c r="Q989" s="209"/>
      <c r="R989" s="209"/>
      <c r="S989" s="209"/>
      <c r="T989" s="210"/>
      <c r="AT989" s="211" t="s">
        <v>184</v>
      </c>
      <c r="AU989" s="211" t="s">
        <v>171</v>
      </c>
      <c r="AV989" s="12" t="s">
        <v>22</v>
      </c>
      <c r="AW989" s="12" t="s">
        <v>35</v>
      </c>
      <c r="AX989" s="12" t="s">
        <v>74</v>
      </c>
      <c r="AY989" s="211" t="s">
        <v>159</v>
      </c>
    </row>
    <row r="990" spans="2:65" s="12" customFormat="1" ht="11.25">
      <c r="B990" s="202"/>
      <c r="C990" s="203"/>
      <c r="D990" s="199" t="s">
        <v>184</v>
      </c>
      <c r="E990" s="204" t="s">
        <v>20</v>
      </c>
      <c r="F990" s="205" t="s">
        <v>1009</v>
      </c>
      <c r="G990" s="203"/>
      <c r="H990" s="204" t="s">
        <v>20</v>
      </c>
      <c r="I990" s="206"/>
      <c r="J990" s="203"/>
      <c r="K990" s="203"/>
      <c r="L990" s="207"/>
      <c r="M990" s="208"/>
      <c r="N990" s="209"/>
      <c r="O990" s="209"/>
      <c r="P990" s="209"/>
      <c r="Q990" s="209"/>
      <c r="R990" s="209"/>
      <c r="S990" s="209"/>
      <c r="T990" s="210"/>
      <c r="AT990" s="211" t="s">
        <v>184</v>
      </c>
      <c r="AU990" s="211" t="s">
        <v>171</v>
      </c>
      <c r="AV990" s="12" t="s">
        <v>22</v>
      </c>
      <c r="AW990" s="12" t="s">
        <v>35</v>
      </c>
      <c r="AX990" s="12" t="s">
        <v>74</v>
      </c>
      <c r="AY990" s="211" t="s">
        <v>159</v>
      </c>
    </row>
    <row r="991" spans="2:65" s="12" customFormat="1" ht="11.25">
      <c r="B991" s="202"/>
      <c r="C991" s="203"/>
      <c r="D991" s="199" t="s">
        <v>184</v>
      </c>
      <c r="E991" s="204" t="s">
        <v>20</v>
      </c>
      <c r="F991" s="205" t="s">
        <v>1010</v>
      </c>
      <c r="G991" s="203"/>
      <c r="H991" s="204" t="s">
        <v>20</v>
      </c>
      <c r="I991" s="206"/>
      <c r="J991" s="203"/>
      <c r="K991" s="203"/>
      <c r="L991" s="207"/>
      <c r="M991" s="208"/>
      <c r="N991" s="209"/>
      <c r="O991" s="209"/>
      <c r="P991" s="209"/>
      <c r="Q991" s="209"/>
      <c r="R991" s="209"/>
      <c r="S991" s="209"/>
      <c r="T991" s="210"/>
      <c r="AT991" s="211" t="s">
        <v>184</v>
      </c>
      <c r="AU991" s="211" t="s">
        <v>171</v>
      </c>
      <c r="AV991" s="12" t="s">
        <v>22</v>
      </c>
      <c r="AW991" s="12" t="s">
        <v>35</v>
      </c>
      <c r="AX991" s="12" t="s">
        <v>74</v>
      </c>
      <c r="AY991" s="211" t="s">
        <v>159</v>
      </c>
    </row>
    <row r="992" spans="2:65" s="12" customFormat="1" ht="11.25">
      <c r="B992" s="202"/>
      <c r="C992" s="203"/>
      <c r="D992" s="199" t="s">
        <v>184</v>
      </c>
      <c r="E992" s="204" t="s">
        <v>20</v>
      </c>
      <c r="F992" s="205" t="s">
        <v>1011</v>
      </c>
      <c r="G992" s="203"/>
      <c r="H992" s="204" t="s">
        <v>20</v>
      </c>
      <c r="I992" s="206"/>
      <c r="J992" s="203"/>
      <c r="K992" s="203"/>
      <c r="L992" s="207"/>
      <c r="M992" s="208"/>
      <c r="N992" s="209"/>
      <c r="O992" s="209"/>
      <c r="P992" s="209"/>
      <c r="Q992" s="209"/>
      <c r="R992" s="209"/>
      <c r="S992" s="209"/>
      <c r="T992" s="210"/>
      <c r="AT992" s="211" t="s">
        <v>184</v>
      </c>
      <c r="AU992" s="211" t="s">
        <v>171</v>
      </c>
      <c r="AV992" s="12" t="s">
        <v>22</v>
      </c>
      <c r="AW992" s="12" t="s">
        <v>35</v>
      </c>
      <c r="AX992" s="12" t="s">
        <v>74</v>
      </c>
      <c r="AY992" s="211" t="s">
        <v>159</v>
      </c>
    </row>
    <row r="993" spans="2:65" s="12" customFormat="1" ht="11.25">
      <c r="B993" s="202"/>
      <c r="C993" s="203"/>
      <c r="D993" s="199" t="s">
        <v>184</v>
      </c>
      <c r="E993" s="204" t="s">
        <v>20</v>
      </c>
      <c r="F993" s="205" t="s">
        <v>1032</v>
      </c>
      <c r="G993" s="203"/>
      <c r="H993" s="204" t="s">
        <v>20</v>
      </c>
      <c r="I993" s="206"/>
      <c r="J993" s="203"/>
      <c r="K993" s="203"/>
      <c r="L993" s="207"/>
      <c r="M993" s="208"/>
      <c r="N993" s="209"/>
      <c r="O993" s="209"/>
      <c r="P993" s="209"/>
      <c r="Q993" s="209"/>
      <c r="R993" s="209"/>
      <c r="S993" s="209"/>
      <c r="T993" s="210"/>
      <c r="AT993" s="211" t="s">
        <v>184</v>
      </c>
      <c r="AU993" s="211" t="s">
        <v>171</v>
      </c>
      <c r="AV993" s="12" t="s">
        <v>22</v>
      </c>
      <c r="AW993" s="12" t="s">
        <v>35</v>
      </c>
      <c r="AX993" s="12" t="s">
        <v>74</v>
      </c>
      <c r="AY993" s="211" t="s">
        <v>159</v>
      </c>
    </row>
    <row r="994" spans="2:65" s="12" customFormat="1" ht="11.25">
      <c r="B994" s="202"/>
      <c r="C994" s="203"/>
      <c r="D994" s="199" t="s">
        <v>184</v>
      </c>
      <c r="E994" s="204" t="s">
        <v>20</v>
      </c>
      <c r="F994" s="205" t="s">
        <v>1033</v>
      </c>
      <c r="G994" s="203"/>
      <c r="H994" s="204" t="s">
        <v>20</v>
      </c>
      <c r="I994" s="206"/>
      <c r="J994" s="203"/>
      <c r="K994" s="203"/>
      <c r="L994" s="207"/>
      <c r="M994" s="208"/>
      <c r="N994" s="209"/>
      <c r="O994" s="209"/>
      <c r="P994" s="209"/>
      <c r="Q994" s="209"/>
      <c r="R994" s="209"/>
      <c r="S994" s="209"/>
      <c r="T994" s="210"/>
      <c r="AT994" s="211" t="s">
        <v>184</v>
      </c>
      <c r="AU994" s="211" t="s">
        <v>171</v>
      </c>
      <c r="AV994" s="12" t="s">
        <v>22</v>
      </c>
      <c r="AW994" s="12" t="s">
        <v>35</v>
      </c>
      <c r="AX994" s="12" t="s">
        <v>74</v>
      </c>
      <c r="AY994" s="211" t="s">
        <v>159</v>
      </c>
    </row>
    <row r="995" spans="2:65" s="12" customFormat="1" ht="11.25">
      <c r="B995" s="202"/>
      <c r="C995" s="203"/>
      <c r="D995" s="199" t="s">
        <v>184</v>
      </c>
      <c r="E995" s="204" t="s">
        <v>20</v>
      </c>
      <c r="F995" s="205" t="s">
        <v>1034</v>
      </c>
      <c r="G995" s="203"/>
      <c r="H995" s="204" t="s">
        <v>20</v>
      </c>
      <c r="I995" s="206"/>
      <c r="J995" s="203"/>
      <c r="K995" s="203"/>
      <c r="L995" s="207"/>
      <c r="M995" s="208"/>
      <c r="N995" s="209"/>
      <c r="O995" s="209"/>
      <c r="P995" s="209"/>
      <c r="Q995" s="209"/>
      <c r="R995" s="209"/>
      <c r="S995" s="209"/>
      <c r="T995" s="210"/>
      <c r="AT995" s="211" t="s">
        <v>184</v>
      </c>
      <c r="AU995" s="211" t="s">
        <v>171</v>
      </c>
      <c r="AV995" s="12" t="s">
        <v>22</v>
      </c>
      <c r="AW995" s="12" t="s">
        <v>35</v>
      </c>
      <c r="AX995" s="12" t="s">
        <v>74</v>
      </c>
      <c r="AY995" s="211" t="s">
        <v>159</v>
      </c>
    </row>
    <row r="996" spans="2:65" s="12" customFormat="1" ht="11.25">
      <c r="B996" s="202"/>
      <c r="C996" s="203"/>
      <c r="D996" s="199" t="s">
        <v>184</v>
      </c>
      <c r="E996" s="204" t="s">
        <v>20</v>
      </c>
      <c r="F996" s="205" t="s">
        <v>1035</v>
      </c>
      <c r="G996" s="203"/>
      <c r="H996" s="204" t="s">
        <v>20</v>
      </c>
      <c r="I996" s="206"/>
      <c r="J996" s="203"/>
      <c r="K996" s="203"/>
      <c r="L996" s="207"/>
      <c r="M996" s="208"/>
      <c r="N996" s="209"/>
      <c r="O996" s="209"/>
      <c r="P996" s="209"/>
      <c r="Q996" s="209"/>
      <c r="R996" s="209"/>
      <c r="S996" s="209"/>
      <c r="T996" s="210"/>
      <c r="AT996" s="211" t="s">
        <v>184</v>
      </c>
      <c r="AU996" s="211" t="s">
        <v>171</v>
      </c>
      <c r="AV996" s="12" t="s">
        <v>22</v>
      </c>
      <c r="AW996" s="12" t="s">
        <v>35</v>
      </c>
      <c r="AX996" s="12" t="s">
        <v>74</v>
      </c>
      <c r="AY996" s="211" t="s">
        <v>159</v>
      </c>
    </row>
    <row r="997" spans="2:65" s="12" customFormat="1" ht="11.25">
      <c r="B997" s="202"/>
      <c r="C997" s="203"/>
      <c r="D997" s="199" t="s">
        <v>184</v>
      </c>
      <c r="E997" s="204" t="s">
        <v>20</v>
      </c>
      <c r="F997" s="205" t="s">
        <v>1036</v>
      </c>
      <c r="G997" s="203"/>
      <c r="H997" s="204" t="s">
        <v>20</v>
      </c>
      <c r="I997" s="206"/>
      <c r="J997" s="203"/>
      <c r="K997" s="203"/>
      <c r="L997" s="207"/>
      <c r="M997" s="208"/>
      <c r="N997" s="209"/>
      <c r="O997" s="209"/>
      <c r="P997" s="209"/>
      <c r="Q997" s="209"/>
      <c r="R997" s="209"/>
      <c r="S997" s="209"/>
      <c r="T997" s="210"/>
      <c r="AT997" s="211" t="s">
        <v>184</v>
      </c>
      <c r="AU997" s="211" t="s">
        <v>171</v>
      </c>
      <c r="AV997" s="12" t="s">
        <v>22</v>
      </c>
      <c r="AW997" s="12" t="s">
        <v>35</v>
      </c>
      <c r="AX997" s="12" t="s">
        <v>74</v>
      </c>
      <c r="AY997" s="211" t="s">
        <v>159</v>
      </c>
    </row>
    <row r="998" spans="2:65" s="12" customFormat="1" ht="11.25">
      <c r="B998" s="202"/>
      <c r="C998" s="203"/>
      <c r="D998" s="199" t="s">
        <v>184</v>
      </c>
      <c r="E998" s="204" t="s">
        <v>20</v>
      </c>
      <c r="F998" s="205" t="s">
        <v>1013</v>
      </c>
      <c r="G998" s="203"/>
      <c r="H998" s="204" t="s">
        <v>20</v>
      </c>
      <c r="I998" s="206"/>
      <c r="J998" s="203"/>
      <c r="K998" s="203"/>
      <c r="L998" s="207"/>
      <c r="M998" s="208"/>
      <c r="N998" s="209"/>
      <c r="O998" s="209"/>
      <c r="P998" s="209"/>
      <c r="Q998" s="209"/>
      <c r="R998" s="209"/>
      <c r="S998" s="209"/>
      <c r="T998" s="210"/>
      <c r="AT998" s="211" t="s">
        <v>184</v>
      </c>
      <c r="AU998" s="211" t="s">
        <v>171</v>
      </c>
      <c r="AV998" s="12" t="s">
        <v>22</v>
      </c>
      <c r="AW998" s="12" t="s">
        <v>35</v>
      </c>
      <c r="AX998" s="12" t="s">
        <v>74</v>
      </c>
      <c r="AY998" s="211" t="s">
        <v>159</v>
      </c>
    </row>
    <row r="999" spans="2:65" s="12" customFormat="1" ht="11.25">
      <c r="B999" s="202"/>
      <c r="C999" s="203"/>
      <c r="D999" s="199" t="s">
        <v>184</v>
      </c>
      <c r="E999" s="204" t="s">
        <v>20</v>
      </c>
      <c r="F999" s="205" t="s">
        <v>1014</v>
      </c>
      <c r="G999" s="203"/>
      <c r="H999" s="204" t="s">
        <v>20</v>
      </c>
      <c r="I999" s="206"/>
      <c r="J999" s="203"/>
      <c r="K999" s="203"/>
      <c r="L999" s="207"/>
      <c r="M999" s="208"/>
      <c r="N999" s="209"/>
      <c r="O999" s="209"/>
      <c r="P999" s="209"/>
      <c r="Q999" s="209"/>
      <c r="R999" s="209"/>
      <c r="S999" s="209"/>
      <c r="T999" s="210"/>
      <c r="AT999" s="211" t="s">
        <v>184</v>
      </c>
      <c r="AU999" s="211" t="s">
        <v>171</v>
      </c>
      <c r="AV999" s="12" t="s">
        <v>22</v>
      </c>
      <c r="AW999" s="12" t="s">
        <v>35</v>
      </c>
      <c r="AX999" s="12" t="s">
        <v>74</v>
      </c>
      <c r="AY999" s="211" t="s">
        <v>159</v>
      </c>
    </row>
    <row r="1000" spans="2:65" s="12" customFormat="1" ht="11.25">
      <c r="B1000" s="202"/>
      <c r="C1000" s="203"/>
      <c r="D1000" s="199" t="s">
        <v>184</v>
      </c>
      <c r="E1000" s="204" t="s">
        <v>20</v>
      </c>
      <c r="F1000" s="205" t="s">
        <v>1015</v>
      </c>
      <c r="G1000" s="203"/>
      <c r="H1000" s="204" t="s">
        <v>20</v>
      </c>
      <c r="I1000" s="206"/>
      <c r="J1000" s="203"/>
      <c r="K1000" s="203"/>
      <c r="L1000" s="207"/>
      <c r="M1000" s="208"/>
      <c r="N1000" s="209"/>
      <c r="O1000" s="209"/>
      <c r="P1000" s="209"/>
      <c r="Q1000" s="209"/>
      <c r="R1000" s="209"/>
      <c r="S1000" s="209"/>
      <c r="T1000" s="210"/>
      <c r="AT1000" s="211" t="s">
        <v>184</v>
      </c>
      <c r="AU1000" s="211" t="s">
        <v>171</v>
      </c>
      <c r="AV1000" s="12" t="s">
        <v>22</v>
      </c>
      <c r="AW1000" s="12" t="s">
        <v>35</v>
      </c>
      <c r="AX1000" s="12" t="s">
        <v>74</v>
      </c>
      <c r="AY1000" s="211" t="s">
        <v>159</v>
      </c>
    </row>
    <row r="1001" spans="2:65" s="12" customFormat="1" ht="11.25">
      <c r="B1001" s="202"/>
      <c r="C1001" s="203"/>
      <c r="D1001" s="199" t="s">
        <v>184</v>
      </c>
      <c r="E1001" s="204" t="s">
        <v>20</v>
      </c>
      <c r="F1001" s="205" t="s">
        <v>1037</v>
      </c>
      <c r="G1001" s="203"/>
      <c r="H1001" s="204" t="s">
        <v>20</v>
      </c>
      <c r="I1001" s="206"/>
      <c r="J1001" s="203"/>
      <c r="K1001" s="203"/>
      <c r="L1001" s="207"/>
      <c r="M1001" s="208"/>
      <c r="N1001" s="209"/>
      <c r="O1001" s="209"/>
      <c r="P1001" s="209"/>
      <c r="Q1001" s="209"/>
      <c r="R1001" s="209"/>
      <c r="S1001" s="209"/>
      <c r="T1001" s="210"/>
      <c r="AT1001" s="211" t="s">
        <v>184</v>
      </c>
      <c r="AU1001" s="211" t="s">
        <v>171</v>
      </c>
      <c r="AV1001" s="12" t="s">
        <v>22</v>
      </c>
      <c r="AW1001" s="12" t="s">
        <v>35</v>
      </c>
      <c r="AX1001" s="12" t="s">
        <v>74</v>
      </c>
      <c r="AY1001" s="211" t="s">
        <v>159</v>
      </c>
    </row>
    <row r="1002" spans="2:65" s="12" customFormat="1" ht="11.25">
      <c r="B1002" s="202"/>
      <c r="C1002" s="203"/>
      <c r="D1002" s="199" t="s">
        <v>184</v>
      </c>
      <c r="E1002" s="204" t="s">
        <v>20</v>
      </c>
      <c r="F1002" s="205" t="s">
        <v>794</v>
      </c>
      <c r="G1002" s="203"/>
      <c r="H1002" s="204" t="s">
        <v>20</v>
      </c>
      <c r="I1002" s="206"/>
      <c r="J1002" s="203"/>
      <c r="K1002" s="203"/>
      <c r="L1002" s="207"/>
      <c r="M1002" s="208"/>
      <c r="N1002" s="209"/>
      <c r="O1002" s="209"/>
      <c r="P1002" s="209"/>
      <c r="Q1002" s="209"/>
      <c r="R1002" s="209"/>
      <c r="S1002" s="209"/>
      <c r="T1002" s="210"/>
      <c r="AT1002" s="211" t="s">
        <v>184</v>
      </c>
      <c r="AU1002" s="211" t="s">
        <v>171</v>
      </c>
      <c r="AV1002" s="12" t="s">
        <v>22</v>
      </c>
      <c r="AW1002" s="12" t="s">
        <v>35</v>
      </c>
      <c r="AX1002" s="12" t="s">
        <v>74</v>
      </c>
      <c r="AY1002" s="211" t="s">
        <v>159</v>
      </c>
    </row>
    <row r="1003" spans="2:65" s="13" customFormat="1" ht="11.25">
      <c r="B1003" s="212"/>
      <c r="C1003" s="213"/>
      <c r="D1003" s="199" t="s">
        <v>184</v>
      </c>
      <c r="E1003" s="214" t="s">
        <v>20</v>
      </c>
      <c r="F1003" s="215" t="s">
        <v>1043</v>
      </c>
      <c r="G1003" s="213"/>
      <c r="H1003" s="216">
        <v>4</v>
      </c>
      <c r="I1003" s="217"/>
      <c r="J1003" s="213"/>
      <c r="K1003" s="213"/>
      <c r="L1003" s="218"/>
      <c r="M1003" s="219"/>
      <c r="N1003" s="220"/>
      <c r="O1003" s="220"/>
      <c r="P1003" s="220"/>
      <c r="Q1003" s="220"/>
      <c r="R1003" s="220"/>
      <c r="S1003" s="220"/>
      <c r="T1003" s="221"/>
      <c r="AT1003" s="222" t="s">
        <v>184</v>
      </c>
      <c r="AU1003" s="222" t="s">
        <v>171</v>
      </c>
      <c r="AV1003" s="13" t="s">
        <v>84</v>
      </c>
      <c r="AW1003" s="13" t="s">
        <v>35</v>
      </c>
      <c r="AX1003" s="13" t="s">
        <v>22</v>
      </c>
      <c r="AY1003" s="222" t="s">
        <v>159</v>
      </c>
    </row>
    <row r="1004" spans="2:65" s="1" customFormat="1" ht="16.5" customHeight="1">
      <c r="B1004" s="35"/>
      <c r="C1004" s="186" t="s">
        <v>1044</v>
      </c>
      <c r="D1004" s="186" t="s">
        <v>162</v>
      </c>
      <c r="E1004" s="187" t="s">
        <v>1045</v>
      </c>
      <c r="F1004" s="188" t="s">
        <v>1046</v>
      </c>
      <c r="G1004" s="189" t="s">
        <v>1004</v>
      </c>
      <c r="H1004" s="190">
        <v>1</v>
      </c>
      <c r="I1004" s="191"/>
      <c r="J1004" s="192">
        <f>ROUND(I1004*H1004,2)</f>
        <v>0</v>
      </c>
      <c r="K1004" s="188" t="s">
        <v>20</v>
      </c>
      <c r="L1004" s="39"/>
      <c r="M1004" s="193" t="s">
        <v>20</v>
      </c>
      <c r="N1004" s="194" t="s">
        <v>45</v>
      </c>
      <c r="O1004" s="64"/>
      <c r="P1004" s="195">
        <f>O1004*H1004</f>
        <v>0</v>
      </c>
      <c r="Q1004" s="195">
        <v>5.5</v>
      </c>
      <c r="R1004" s="195">
        <f>Q1004*H1004</f>
        <v>5.5</v>
      </c>
      <c r="S1004" s="195">
        <v>0</v>
      </c>
      <c r="T1004" s="196">
        <f>S1004*H1004</f>
        <v>0</v>
      </c>
      <c r="AR1004" s="197" t="s">
        <v>164</v>
      </c>
      <c r="AT1004" s="197" t="s">
        <v>162</v>
      </c>
      <c r="AU1004" s="197" t="s">
        <v>171</v>
      </c>
      <c r="AY1004" s="18" t="s">
        <v>159</v>
      </c>
      <c r="BE1004" s="198">
        <f>IF(N1004="základní",J1004,0)</f>
        <v>0</v>
      </c>
      <c r="BF1004" s="198">
        <f>IF(N1004="snížená",J1004,0)</f>
        <v>0</v>
      </c>
      <c r="BG1004" s="198">
        <f>IF(N1004="zákl. přenesená",J1004,0)</f>
        <v>0</v>
      </c>
      <c r="BH1004" s="198">
        <f>IF(N1004="sníž. přenesená",J1004,0)</f>
        <v>0</v>
      </c>
      <c r="BI1004" s="198">
        <f>IF(N1004="nulová",J1004,0)</f>
        <v>0</v>
      </c>
      <c r="BJ1004" s="18" t="s">
        <v>22</v>
      </c>
      <c r="BK1004" s="198">
        <f>ROUND(I1004*H1004,2)</f>
        <v>0</v>
      </c>
      <c r="BL1004" s="18" t="s">
        <v>164</v>
      </c>
      <c r="BM1004" s="197" t="s">
        <v>1047</v>
      </c>
    </row>
    <row r="1005" spans="2:65" s="12" customFormat="1" ht="11.25">
      <c r="B1005" s="202"/>
      <c r="C1005" s="203"/>
      <c r="D1005" s="199" t="s">
        <v>184</v>
      </c>
      <c r="E1005" s="204" t="s">
        <v>20</v>
      </c>
      <c r="F1005" s="205" t="s">
        <v>1006</v>
      </c>
      <c r="G1005" s="203"/>
      <c r="H1005" s="204" t="s">
        <v>20</v>
      </c>
      <c r="I1005" s="206"/>
      <c r="J1005" s="203"/>
      <c r="K1005" s="203"/>
      <c r="L1005" s="207"/>
      <c r="M1005" s="208"/>
      <c r="N1005" s="209"/>
      <c r="O1005" s="209"/>
      <c r="P1005" s="209"/>
      <c r="Q1005" s="209"/>
      <c r="R1005" s="209"/>
      <c r="S1005" s="209"/>
      <c r="T1005" s="210"/>
      <c r="AT1005" s="211" t="s">
        <v>184</v>
      </c>
      <c r="AU1005" s="211" t="s">
        <v>171</v>
      </c>
      <c r="AV1005" s="12" t="s">
        <v>22</v>
      </c>
      <c r="AW1005" s="12" t="s">
        <v>35</v>
      </c>
      <c r="AX1005" s="12" t="s">
        <v>74</v>
      </c>
      <c r="AY1005" s="211" t="s">
        <v>159</v>
      </c>
    </row>
    <row r="1006" spans="2:65" s="12" customFormat="1" ht="11.25">
      <c r="B1006" s="202"/>
      <c r="C1006" s="203"/>
      <c r="D1006" s="199" t="s">
        <v>184</v>
      </c>
      <c r="E1006" s="204" t="s">
        <v>20</v>
      </c>
      <c r="F1006" s="205" t="s">
        <v>1007</v>
      </c>
      <c r="G1006" s="203"/>
      <c r="H1006" s="204" t="s">
        <v>20</v>
      </c>
      <c r="I1006" s="206"/>
      <c r="J1006" s="203"/>
      <c r="K1006" s="203"/>
      <c r="L1006" s="207"/>
      <c r="M1006" s="208"/>
      <c r="N1006" s="209"/>
      <c r="O1006" s="209"/>
      <c r="P1006" s="209"/>
      <c r="Q1006" s="209"/>
      <c r="R1006" s="209"/>
      <c r="S1006" s="209"/>
      <c r="T1006" s="210"/>
      <c r="AT1006" s="211" t="s">
        <v>184</v>
      </c>
      <c r="AU1006" s="211" t="s">
        <v>171</v>
      </c>
      <c r="AV1006" s="12" t="s">
        <v>22</v>
      </c>
      <c r="AW1006" s="12" t="s">
        <v>35</v>
      </c>
      <c r="AX1006" s="12" t="s">
        <v>74</v>
      </c>
      <c r="AY1006" s="211" t="s">
        <v>159</v>
      </c>
    </row>
    <row r="1007" spans="2:65" s="12" customFormat="1" ht="11.25">
      <c r="B1007" s="202"/>
      <c r="C1007" s="203"/>
      <c r="D1007" s="199" t="s">
        <v>184</v>
      </c>
      <c r="E1007" s="204" t="s">
        <v>20</v>
      </c>
      <c r="F1007" s="205" t="s">
        <v>1008</v>
      </c>
      <c r="G1007" s="203"/>
      <c r="H1007" s="204" t="s">
        <v>20</v>
      </c>
      <c r="I1007" s="206"/>
      <c r="J1007" s="203"/>
      <c r="K1007" s="203"/>
      <c r="L1007" s="207"/>
      <c r="M1007" s="208"/>
      <c r="N1007" s="209"/>
      <c r="O1007" s="209"/>
      <c r="P1007" s="209"/>
      <c r="Q1007" s="209"/>
      <c r="R1007" s="209"/>
      <c r="S1007" s="209"/>
      <c r="T1007" s="210"/>
      <c r="AT1007" s="211" t="s">
        <v>184</v>
      </c>
      <c r="AU1007" s="211" t="s">
        <v>171</v>
      </c>
      <c r="AV1007" s="12" t="s">
        <v>22</v>
      </c>
      <c r="AW1007" s="12" t="s">
        <v>35</v>
      </c>
      <c r="AX1007" s="12" t="s">
        <v>74</v>
      </c>
      <c r="AY1007" s="211" t="s">
        <v>159</v>
      </c>
    </row>
    <row r="1008" spans="2:65" s="12" customFormat="1" ht="11.25">
      <c r="B1008" s="202"/>
      <c r="C1008" s="203"/>
      <c r="D1008" s="199" t="s">
        <v>184</v>
      </c>
      <c r="E1008" s="204" t="s">
        <v>20</v>
      </c>
      <c r="F1008" s="205" t="s">
        <v>1009</v>
      </c>
      <c r="G1008" s="203"/>
      <c r="H1008" s="204" t="s">
        <v>20</v>
      </c>
      <c r="I1008" s="206"/>
      <c r="J1008" s="203"/>
      <c r="K1008" s="203"/>
      <c r="L1008" s="207"/>
      <c r="M1008" s="208"/>
      <c r="N1008" s="209"/>
      <c r="O1008" s="209"/>
      <c r="P1008" s="209"/>
      <c r="Q1008" s="209"/>
      <c r="R1008" s="209"/>
      <c r="S1008" s="209"/>
      <c r="T1008" s="210"/>
      <c r="AT1008" s="211" t="s">
        <v>184</v>
      </c>
      <c r="AU1008" s="211" t="s">
        <v>171</v>
      </c>
      <c r="AV1008" s="12" t="s">
        <v>22</v>
      </c>
      <c r="AW1008" s="12" t="s">
        <v>35</v>
      </c>
      <c r="AX1008" s="12" t="s">
        <v>74</v>
      </c>
      <c r="AY1008" s="211" t="s">
        <v>159</v>
      </c>
    </row>
    <row r="1009" spans="2:65" s="12" customFormat="1" ht="11.25">
      <c r="B1009" s="202"/>
      <c r="C1009" s="203"/>
      <c r="D1009" s="199" t="s">
        <v>184</v>
      </c>
      <c r="E1009" s="204" t="s">
        <v>20</v>
      </c>
      <c r="F1009" s="205" t="s">
        <v>1010</v>
      </c>
      <c r="G1009" s="203"/>
      <c r="H1009" s="204" t="s">
        <v>20</v>
      </c>
      <c r="I1009" s="206"/>
      <c r="J1009" s="203"/>
      <c r="K1009" s="203"/>
      <c r="L1009" s="207"/>
      <c r="M1009" s="208"/>
      <c r="N1009" s="209"/>
      <c r="O1009" s="209"/>
      <c r="P1009" s="209"/>
      <c r="Q1009" s="209"/>
      <c r="R1009" s="209"/>
      <c r="S1009" s="209"/>
      <c r="T1009" s="210"/>
      <c r="AT1009" s="211" t="s">
        <v>184</v>
      </c>
      <c r="AU1009" s="211" t="s">
        <v>171</v>
      </c>
      <c r="AV1009" s="12" t="s">
        <v>22</v>
      </c>
      <c r="AW1009" s="12" t="s">
        <v>35</v>
      </c>
      <c r="AX1009" s="12" t="s">
        <v>74</v>
      </c>
      <c r="AY1009" s="211" t="s">
        <v>159</v>
      </c>
    </row>
    <row r="1010" spans="2:65" s="12" customFormat="1" ht="11.25">
      <c r="B1010" s="202"/>
      <c r="C1010" s="203"/>
      <c r="D1010" s="199" t="s">
        <v>184</v>
      </c>
      <c r="E1010" s="204" t="s">
        <v>20</v>
      </c>
      <c r="F1010" s="205" t="s">
        <v>1011</v>
      </c>
      <c r="G1010" s="203"/>
      <c r="H1010" s="204" t="s">
        <v>20</v>
      </c>
      <c r="I1010" s="206"/>
      <c r="J1010" s="203"/>
      <c r="K1010" s="203"/>
      <c r="L1010" s="207"/>
      <c r="M1010" s="208"/>
      <c r="N1010" s="209"/>
      <c r="O1010" s="209"/>
      <c r="P1010" s="209"/>
      <c r="Q1010" s="209"/>
      <c r="R1010" s="209"/>
      <c r="S1010" s="209"/>
      <c r="T1010" s="210"/>
      <c r="AT1010" s="211" t="s">
        <v>184</v>
      </c>
      <c r="AU1010" s="211" t="s">
        <v>171</v>
      </c>
      <c r="AV1010" s="12" t="s">
        <v>22</v>
      </c>
      <c r="AW1010" s="12" t="s">
        <v>35</v>
      </c>
      <c r="AX1010" s="12" t="s">
        <v>74</v>
      </c>
      <c r="AY1010" s="211" t="s">
        <v>159</v>
      </c>
    </row>
    <row r="1011" spans="2:65" s="12" customFormat="1" ht="11.25">
      <c r="B1011" s="202"/>
      <c r="C1011" s="203"/>
      <c r="D1011" s="199" t="s">
        <v>184</v>
      </c>
      <c r="E1011" s="204" t="s">
        <v>20</v>
      </c>
      <c r="F1011" s="205" t="s">
        <v>1032</v>
      </c>
      <c r="G1011" s="203"/>
      <c r="H1011" s="204" t="s">
        <v>20</v>
      </c>
      <c r="I1011" s="206"/>
      <c r="J1011" s="203"/>
      <c r="K1011" s="203"/>
      <c r="L1011" s="207"/>
      <c r="M1011" s="208"/>
      <c r="N1011" s="209"/>
      <c r="O1011" s="209"/>
      <c r="P1011" s="209"/>
      <c r="Q1011" s="209"/>
      <c r="R1011" s="209"/>
      <c r="S1011" s="209"/>
      <c r="T1011" s="210"/>
      <c r="AT1011" s="211" t="s">
        <v>184</v>
      </c>
      <c r="AU1011" s="211" t="s">
        <v>171</v>
      </c>
      <c r="AV1011" s="12" t="s">
        <v>22</v>
      </c>
      <c r="AW1011" s="12" t="s">
        <v>35</v>
      </c>
      <c r="AX1011" s="12" t="s">
        <v>74</v>
      </c>
      <c r="AY1011" s="211" t="s">
        <v>159</v>
      </c>
    </row>
    <row r="1012" spans="2:65" s="12" customFormat="1" ht="11.25">
      <c r="B1012" s="202"/>
      <c r="C1012" s="203"/>
      <c r="D1012" s="199" t="s">
        <v>184</v>
      </c>
      <c r="E1012" s="204" t="s">
        <v>20</v>
      </c>
      <c r="F1012" s="205" t="s">
        <v>1033</v>
      </c>
      <c r="G1012" s="203"/>
      <c r="H1012" s="204" t="s">
        <v>20</v>
      </c>
      <c r="I1012" s="206"/>
      <c r="J1012" s="203"/>
      <c r="K1012" s="203"/>
      <c r="L1012" s="207"/>
      <c r="M1012" s="208"/>
      <c r="N1012" s="209"/>
      <c r="O1012" s="209"/>
      <c r="P1012" s="209"/>
      <c r="Q1012" s="209"/>
      <c r="R1012" s="209"/>
      <c r="S1012" s="209"/>
      <c r="T1012" s="210"/>
      <c r="AT1012" s="211" t="s">
        <v>184</v>
      </c>
      <c r="AU1012" s="211" t="s">
        <v>171</v>
      </c>
      <c r="AV1012" s="12" t="s">
        <v>22</v>
      </c>
      <c r="AW1012" s="12" t="s">
        <v>35</v>
      </c>
      <c r="AX1012" s="12" t="s">
        <v>74</v>
      </c>
      <c r="AY1012" s="211" t="s">
        <v>159</v>
      </c>
    </row>
    <row r="1013" spans="2:65" s="12" customFormat="1" ht="11.25">
      <c r="B1013" s="202"/>
      <c r="C1013" s="203"/>
      <c r="D1013" s="199" t="s">
        <v>184</v>
      </c>
      <c r="E1013" s="204" t="s">
        <v>20</v>
      </c>
      <c r="F1013" s="205" t="s">
        <v>1034</v>
      </c>
      <c r="G1013" s="203"/>
      <c r="H1013" s="204" t="s">
        <v>20</v>
      </c>
      <c r="I1013" s="206"/>
      <c r="J1013" s="203"/>
      <c r="K1013" s="203"/>
      <c r="L1013" s="207"/>
      <c r="M1013" s="208"/>
      <c r="N1013" s="209"/>
      <c r="O1013" s="209"/>
      <c r="P1013" s="209"/>
      <c r="Q1013" s="209"/>
      <c r="R1013" s="209"/>
      <c r="S1013" s="209"/>
      <c r="T1013" s="210"/>
      <c r="AT1013" s="211" t="s">
        <v>184</v>
      </c>
      <c r="AU1013" s="211" t="s">
        <v>171</v>
      </c>
      <c r="AV1013" s="12" t="s">
        <v>22</v>
      </c>
      <c r="AW1013" s="12" t="s">
        <v>35</v>
      </c>
      <c r="AX1013" s="12" t="s">
        <v>74</v>
      </c>
      <c r="AY1013" s="211" t="s">
        <v>159</v>
      </c>
    </row>
    <row r="1014" spans="2:65" s="12" customFormat="1" ht="11.25">
      <c r="B1014" s="202"/>
      <c r="C1014" s="203"/>
      <c r="D1014" s="199" t="s">
        <v>184</v>
      </c>
      <c r="E1014" s="204" t="s">
        <v>20</v>
      </c>
      <c r="F1014" s="205" t="s">
        <v>1035</v>
      </c>
      <c r="G1014" s="203"/>
      <c r="H1014" s="204" t="s">
        <v>20</v>
      </c>
      <c r="I1014" s="206"/>
      <c r="J1014" s="203"/>
      <c r="K1014" s="203"/>
      <c r="L1014" s="207"/>
      <c r="M1014" s="208"/>
      <c r="N1014" s="209"/>
      <c r="O1014" s="209"/>
      <c r="P1014" s="209"/>
      <c r="Q1014" s="209"/>
      <c r="R1014" s="209"/>
      <c r="S1014" s="209"/>
      <c r="T1014" s="210"/>
      <c r="AT1014" s="211" t="s">
        <v>184</v>
      </c>
      <c r="AU1014" s="211" t="s">
        <v>171</v>
      </c>
      <c r="AV1014" s="12" t="s">
        <v>22</v>
      </c>
      <c r="AW1014" s="12" t="s">
        <v>35</v>
      </c>
      <c r="AX1014" s="12" t="s">
        <v>74</v>
      </c>
      <c r="AY1014" s="211" t="s">
        <v>159</v>
      </c>
    </row>
    <row r="1015" spans="2:65" s="12" customFormat="1" ht="11.25">
      <c r="B1015" s="202"/>
      <c r="C1015" s="203"/>
      <c r="D1015" s="199" t="s">
        <v>184</v>
      </c>
      <c r="E1015" s="204" t="s">
        <v>20</v>
      </c>
      <c r="F1015" s="205" t="s">
        <v>1036</v>
      </c>
      <c r="G1015" s="203"/>
      <c r="H1015" s="204" t="s">
        <v>20</v>
      </c>
      <c r="I1015" s="206"/>
      <c r="J1015" s="203"/>
      <c r="K1015" s="203"/>
      <c r="L1015" s="207"/>
      <c r="M1015" s="208"/>
      <c r="N1015" s="209"/>
      <c r="O1015" s="209"/>
      <c r="P1015" s="209"/>
      <c r="Q1015" s="209"/>
      <c r="R1015" s="209"/>
      <c r="S1015" s="209"/>
      <c r="T1015" s="210"/>
      <c r="AT1015" s="211" t="s">
        <v>184</v>
      </c>
      <c r="AU1015" s="211" t="s">
        <v>171</v>
      </c>
      <c r="AV1015" s="12" t="s">
        <v>22</v>
      </c>
      <c r="AW1015" s="12" t="s">
        <v>35</v>
      </c>
      <c r="AX1015" s="12" t="s">
        <v>74</v>
      </c>
      <c r="AY1015" s="211" t="s">
        <v>159</v>
      </c>
    </row>
    <row r="1016" spans="2:65" s="12" customFormat="1" ht="11.25">
      <c r="B1016" s="202"/>
      <c r="C1016" s="203"/>
      <c r="D1016" s="199" t="s">
        <v>184</v>
      </c>
      <c r="E1016" s="204" t="s">
        <v>20</v>
      </c>
      <c r="F1016" s="205" t="s">
        <v>1013</v>
      </c>
      <c r="G1016" s="203"/>
      <c r="H1016" s="204" t="s">
        <v>20</v>
      </c>
      <c r="I1016" s="206"/>
      <c r="J1016" s="203"/>
      <c r="K1016" s="203"/>
      <c r="L1016" s="207"/>
      <c r="M1016" s="208"/>
      <c r="N1016" s="209"/>
      <c r="O1016" s="209"/>
      <c r="P1016" s="209"/>
      <c r="Q1016" s="209"/>
      <c r="R1016" s="209"/>
      <c r="S1016" s="209"/>
      <c r="T1016" s="210"/>
      <c r="AT1016" s="211" t="s">
        <v>184</v>
      </c>
      <c r="AU1016" s="211" t="s">
        <v>171</v>
      </c>
      <c r="AV1016" s="12" t="s">
        <v>22</v>
      </c>
      <c r="AW1016" s="12" t="s">
        <v>35</v>
      </c>
      <c r="AX1016" s="12" t="s">
        <v>74</v>
      </c>
      <c r="AY1016" s="211" t="s">
        <v>159</v>
      </c>
    </row>
    <row r="1017" spans="2:65" s="12" customFormat="1" ht="11.25">
      <c r="B1017" s="202"/>
      <c r="C1017" s="203"/>
      <c r="D1017" s="199" t="s">
        <v>184</v>
      </c>
      <c r="E1017" s="204" t="s">
        <v>20</v>
      </c>
      <c r="F1017" s="205" t="s">
        <v>1014</v>
      </c>
      <c r="G1017" s="203"/>
      <c r="H1017" s="204" t="s">
        <v>20</v>
      </c>
      <c r="I1017" s="206"/>
      <c r="J1017" s="203"/>
      <c r="K1017" s="203"/>
      <c r="L1017" s="207"/>
      <c r="M1017" s="208"/>
      <c r="N1017" s="209"/>
      <c r="O1017" s="209"/>
      <c r="P1017" s="209"/>
      <c r="Q1017" s="209"/>
      <c r="R1017" s="209"/>
      <c r="S1017" s="209"/>
      <c r="T1017" s="210"/>
      <c r="AT1017" s="211" t="s">
        <v>184</v>
      </c>
      <c r="AU1017" s="211" t="s">
        <v>171</v>
      </c>
      <c r="AV1017" s="12" t="s">
        <v>22</v>
      </c>
      <c r="AW1017" s="12" t="s">
        <v>35</v>
      </c>
      <c r="AX1017" s="12" t="s">
        <v>74</v>
      </c>
      <c r="AY1017" s="211" t="s">
        <v>159</v>
      </c>
    </row>
    <row r="1018" spans="2:65" s="12" customFormat="1" ht="11.25">
      <c r="B1018" s="202"/>
      <c r="C1018" s="203"/>
      <c r="D1018" s="199" t="s">
        <v>184</v>
      </c>
      <c r="E1018" s="204" t="s">
        <v>20</v>
      </c>
      <c r="F1018" s="205" t="s">
        <v>1015</v>
      </c>
      <c r="G1018" s="203"/>
      <c r="H1018" s="204" t="s">
        <v>20</v>
      </c>
      <c r="I1018" s="206"/>
      <c r="J1018" s="203"/>
      <c r="K1018" s="203"/>
      <c r="L1018" s="207"/>
      <c r="M1018" s="208"/>
      <c r="N1018" s="209"/>
      <c r="O1018" s="209"/>
      <c r="P1018" s="209"/>
      <c r="Q1018" s="209"/>
      <c r="R1018" s="209"/>
      <c r="S1018" s="209"/>
      <c r="T1018" s="210"/>
      <c r="AT1018" s="211" t="s">
        <v>184</v>
      </c>
      <c r="AU1018" s="211" t="s">
        <v>171</v>
      </c>
      <c r="AV1018" s="12" t="s">
        <v>22</v>
      </c>
      <c r="AW1018" s="12" t="s">
        <v>35</v>
      </c>
      <c r="AX1018" s="12" t="s">
        <v>74</v>
      </c>
      <c r="AY1018" s="211" t="s">
        <v>159</v>
      </c>
    </row>
    <row r="1019" spans="2:65" s="12" customFormat="1" ht="11.25">
      <c r="B1019" s="202"/>
      <c r="C1019" s="203"/>
      <c r="D1019" s="199" t="s">
        <v>184</v>
      </c>
      <c r="E1019" s="204" t="s">
        <v>20</v>
      </c>
      <c r="F1019" s="205" t="s">
        <v>1037</v>
      </c>
      <c r="G1019" s="203"/>
      <c r="H1019" s="204" t="s">
        <v>20</v>
      </c>
      <c r="I1019" s="206"/>
      <c r="J1019" s="203"/>
      <c r="K1019" s="203"/>
      <c r="L1019" s="207"/>
      <c r="M1019" s="208"/>
      <c r="N1019" s="209"/>
      <c r="O1019" s="209"/>
      <c r="P1019" s="209"/>
      <c r="Q1019" s="209"/>
      <c r="R1019" s="209"/>
      <c r="S1019" s="209"/>
      <c r="T1019" s="210"/>
      <c r="AT1019" s="211" t="s">
        <v>184</v>
      </c>
      <c r="AU1019" s="211" t="s">
        <v>171</v>
      </c>
      <c r="AV1019" s="12" t="s">
        <v>22</v>
      </c>
      <c r="AW1019" s="12" t="s">
        <v>35</v>
      </c>
      <c r="AX1019" s="12" t="s">
        <v>74</v>
      </c>
      <c r="AY1019" s="211" t="s">
        <v>159</v>
      </c>
    </row>
    <row r="1020" spans="2:65" s="12" customFormat="1" ht="11.25">
      <c r="B1020" s="202"/>
      <c r="C1020" s="203"/>
      <c r="D1020" s="199" t="s">
        <v>184</v>
      </c>
      <c r="E1020" s="204" t="s">
        <v>20</v>
      </c>
      <c r="F1020" s="205" t="s">
        <v>794</v>
      </c>
      <c r="G1020" s="203"/>
      <c r="H1020" s="204" t="s">
        <v>20</v>
      </c>
      <c r="I1020" s="206"/>
      <c r="J1020" s="203"/>
      <c r="K1020" s="203"/>
      <c r="L1020" s="207"/>
      <c r="M1020" s="208"/>
      <c r="N1020" s="209"/>
      <c r="O1020" s="209"/>
      <c r="P1020" s="209"/>
      <c r="Q1020" s="209"/>
      <c r="R1020" s="209"/>
      <c r="S1020" s="209"/>
      <c r="T1020" s="210"/>
      <c r="AT1020" s="211" t="s">
        <v>184</v>
      </c>
      <c r="AU1020" s="211" t="s">
        <v>171</v>
      </c>
      <c r="AV1020" s="12" t="s">
        <v>22</v>
      </c>
      <c r="AW1020" s="12" t="s">
        <v>35</v>
      </c>
      <c r="AX1020" s="12" t="s">
        <v>74</v>
      </c>
      <c r="AY1020" s="211" t="s">
        <v>159</v>
      </c>
    </row>
    <row r="1021" spans="2:65" s="13" customFormat="1" ht="11.25">
      <c r="B1021" s="212"/>
      <c r="C1021" s="213"/>
      <c r="D1021" s="199" t="s">
        <v>184</v>
      </c>
      <c r="E1021" s="214" t="s">
        <v>20</v>
      </c>
      <c r="F1021" s="215" t="s">
        <v>1038</v>
      </c>
      <c r="G1021" s="213"/>
      <c r="H1021" s="216">
        <v>1</v>
      </c>
      <c r="I1021" s="217"/>
      <c r="J1021" s="213"/>
      <c r="K1021" s="213"/>
      <c r="L1021" s="218"/>
      <c r="M1021" s="219"/>
      <c r="N1021" s="220"/>
      <c r="O1021" s="220"/>
      <c r="P1021" s="220"/>
      <c r="Q1021" s="220"/>
      <c r="R1021" s="220"/>
      <c r="S1021" s="220"/>
      <c r="T1021" s="221"/>
      <c r="AT1021" s="222" t="s">
        <v>184</v>
      </c>
      <c r="AU1021" s="222" t="s">
        <v>171</v>
      </c>
      <c r="AV1021" s="13" t="s">
        <v>84</v>
      </c>
      <c r="AW1021" s="13" t="s">
        <v>35</v>
      </c>
      <c r="AX1021" s="13" t="s">
        <v>22</v>
      </c>
      <c r="AY1021" s="222" t="s">
        <v>159</v>
      </c>
    </row>
    <row r="1022" spans="2:65" s="1" customFormat="1" ht="16.5" customHeight="1">
      <c r="B1022" s="35"/>
      <c r="C1022" s="186" t="s">
        <v>1048</v>
      </c>
      <c r="D1022" s="186" t="s">
        <v>162</v>
      </c>
      <c r="E1022" s="187" t="s">
        <v>1049</v>
      </c>
      <c r="F1022" s="188" t="s">
        <v>1050</v>
      </c>
      <c r="G1022" s="189" t="s">
        <v>1004</v>
      </c>
      <c r="H1022" s="190">
        <v>4</v>
      </c>
      <c r="I1022" s="191"/>
      <c r="J1022" s="192">
        <f>ROUND(I1022*H1022,2)</f>
        <v>0</v>
      </c>
      <c r="K1022" s="188" t="s">
        <v>20</v>
      </c>
      <c r="L1022" s="39"/>
      <c r="M1022" s="193" t="s">
        <v>20</v>
      </c>
      <c r="N1022" s="194" t="s">
        <v>45</v>
      </c>
      <c r="O1022" s="64"/>
      <c r="P1022" s="195">
        <f>O1022*H1022</f>
        <v>0</v>
      </c>
      <c r="Q1022" s="195">
        <v>5.5</v>
      </c>
      <c r="R1022" s="195">
        <f>Q1022*H1022</f>
        <v>22</v>
      </c>
      <c r="S1022" s="195">
        <v>0</v>
      </c>
      <c r="T1022" s="196">
        <f>S1022*H1022</f>
        <v>0</v>
      </c>
      <c r="AR1022" s="197" t="s">
        <v>164</v>
      </c>
      <c r="AT1022" s="197" t="s">
        <v>162</v>
      </c>
      <c r="AU1022" s="197" t="s">
        <v>171</v>
      </c>
      <c r="AY1022" s="18" t="s">
        <v>159</v>
      </c>
      <c r="BE1022" s="198">
        <f>IF(N1022="základní",J1022,0)</f>
        <v>0</v>
      </c>
      <c r="BF1022" s="198">
        <f>IF(N1022="snížená",J1022,0)</f>
        <v>0</v>
      </c>
      <c r="BG1022" s="198">
        <f>IF(N1022="zákl. přenesená",J1022,0)</f>
        <v>0</v>
      </c>
      <c r="BH1022" s="198">
        <f>IF(N1022="sníž. přenesená",J1022,0)</f>
        <v>0</v>
      </c>
      <c r="BI1022" s="198">
        <f>IF(N1022="nulová",J1022,0)</f>
        <v>0</v>
      </c>
      <c r="BJ1022" s="18" t="s">
        <v>22</v>
      </c>
      <c r="BK1022" s="198">
        <f>ROUND(I1022*H1022,2)</f>
        <v>0</v>
      </c>
      <c r="BL1022" s="18" t="s">
        <v>164</v>
      </c>
      <c r="BM1022" s="197" t="s">
        <v>1051</v>
      </c>
    </row>
    <row r="1023" spans="2:65" s="12" customFormat="1" ht="11.25">
      <c r="B1023" s="202"/>
      <c r="C1023" s="203"/>
      <c r="D1023" s="199" t="s">
        <v>184</v>
      </c>
      <c r="E1023" s="204" t="s">
        <v>20</v>
      </c>
      <c r="F1023" s="205" t="s">
        <v>1052</v>
      </c>
      <c r="G1023" s="203"/>
      <c r="H1023" s="204" t="s">
        <v>20</v>
      </c>
      <c r="I1023" s="206"/>
      <c r="J1023" s="203"/>
      <c r="K1023" s="203"/>
      <c r="L1023" s="207"/>
      <c r="M1023" s="208"/>
      <c r="N1023" s="209"/>
      <c r="O1023" s="209"/>
      <c r="P1023" s="209"/>
      <c r="Q1023" s="209"/>
      <c r="R1023" s="209"/>
      <c r="S1023" s="209"/>
      <c r="T1023" s="210"/>
      <c r="AT1023" s="211" t="s">
        <v>184</v>
      </c>
      <c r="AU1023" s="211" t="s">
        <v>171</v>
      </c>
      <c r="AV1023" s="12" t="s">
        <v>22</v>
      </c>
      <c r="AW1023" s="12" t="s">
        <v>35</v>
      </c>
      <c r="AX1023" s="12" t="s">
        <v>74</v>
      </c>
      <c r="AY1023" s="211" t="s">
        <v>159</v>
      </c>
    </row>
    <row r="1024" spans="2:65" s="12" customFormat="1" ht="11.25">
      <c r="B1024" s="202"/>
      <c r="C1024" s="203"/>
      <c r="D1024" s="199" t="s">
        <v>184</v>
      </c>
      <c r="E1024" s="204" t="s">
        <v>20</v>
      </c>
      <c r="F1024" s="205" t="s">
        <v>1006</v>
      </c>
      <c r="G1024" s="203"/>
      <c r="H1024" s="204" t="s">
        <v>20</v>
      </c>
      <c r="I1024" s="206"/>
      <c r="J1024" s="203"/>
      <c r="K1024" s="203"/>
      <c r="L1024" s="207"/>
      <c r="M1024" s="208"/>
      <c r="N1024" s="209"/>
      <c r="O1024" s="209"/>
      <c r="P1024" s="209"/>
      <c r="Q1024" s="209"/>
      <c r="R1024" s="209"/>
      <c r="S1024" s="209"/>
      <c r="T1024" s="210"/>
      <c r="AT1024" s="211" t="s">
        <v>184</v>
      </c>
      <c r="AU1024" s="211" t="s">
        <v>171</v>
      </c>
      <c r="AV1024" s="12" t="s">
        <v>22</v>
      </c>
      <c r="AW1024" s="12" t="s">
        <v>35</v>
      </c>
      <c r="AX1024" s="12" t="s">
        <v>74</v>
      </c>
      <c r="AY1024" s="211" t="s">
        <v>159</v>
      </c>
    </row>
    <row r="1025" spans="2:65" s="12" customFormat="1" ht="11.25">
      <c r="B1025" s="202"/>
      <c r="C1025" s="203"/>
      <c r="D1025" s="199" t="s">
        <v>184</v>
      </c>
      <c r="E1025" s="204" t="s">
        <v>20</v>
      </c>
      <c r="F1025" s="205" t="s">
        <v>1007</v>
      </c>
      <c r="G1025" s="203"/>
      <c r="H1025" s="204" t="s">
        <v>20</v>
      </c>
      <c r="I1025" s="206"/>
      <c r="J1025" s="203"/>
      <c r="K1025" s="203"/>
      <c r="L1025" s="207"/>
      <c r="M1025" s="208"/>
      <c r="N1025" s="209"/>
      <c r="O1025" s="209"/>
      <c r="P1025" s="209"/>
      <c r="Q1025" s="209"/>
      <c r="R1025" s="209"/>
      <c r="S1025" s="209"/>
      <c r="T1025" s="210"/>
      <c r="AT1025" s="211" t="s">
        <v>184</v>
      </c>
      <c r="AU1025" s="211" t="s">
        <v>171</v>
      </c>
      <c r="AV1025" s="12" t="s">
        <v>22</v>
      </c>
      <c r="AW1025" s="12" t="s">
        <v>35</v>
      </c>
      <c r="AX1025" s="12" t="s">
        <v>74</v>
      </c>
      <c r="AY1025" s="211" t="s">
        <v>159</v>
      </c>
    </row>
    <row r="1026" spans="2:65" s="12" customFormat="1" ht="11.25">
      <c r="B1026" s="202"/>
      <c r="C1026" s="203"/>
      <c r="D1026" s="199" t="s">
        <v>184</v>
      </c>
      <c r="E1026" s="204" t="s">
        <v>20</v>
      </c>
      <c r="F1026" s="205" t="s">
        <v>1053</v>
      </c>
      <c r="G1026" s="203"/>
      <c r="H1026" s="204" t="s">
        <v>20</v>
      </c>
      <c r="I1026" s="206"/>
      <c r="J1026" s="203"/>
      <c r="K1026" s="203"/>
      <c r="L1026" s="207"/>
      <c r="M1026" s="208"/>
      <c r="N1026" s="209"/>
      <c r="O1026" s="209"/>
      <c r="P1026" s="209"/>
      <c r="Q1026" s="209"/>
      <c r="R1026" s="209"/>
      <c r="S1026" s="209"/>
      <c r="T1026" s="210"/>
      <c r="AT1026" s="211" t="s">
        <v>184</v>
      </c>
      <c r="AU1026" s="211" t="s">
        <v>171</v>
      </c>
      <c r="AV1026" s="12" t="s">
        <v>22</v>
      </c>
      <c r="AW1026" s="12" t="s">
        <v>35</v>
      </c>
      <c r="AX1026" s="12" t="s">
        <v>74</v>
      </c>
      <c r="AY1026" s="211" t="s">
        <v>159</v>
      </c>
    </row>
    <row r="1027" spans="2:65" s="12" customFormat="1" ht="11.25">
      <c r="B1027" s="202"/>
      <c r="C1027" s="203"/>
      <c r="D1027" s="199" t="s">
        <v>184</v>
      </c>
      <c r="E1027" s="204" t="s">
        <v>20</v>
      </c>
      <c r="F1027" s="205" t="s">
        <v>1054</v>
      </c>
      <c r="G1027" s="203"/>
      <c r="H1027" s="204" t="s">
        <v>20</v>
      </c>
      <c r="I1027" s="206"/>
      <c r="J1027" s="203"/>
      <c r="K1027" s="203"/>
      <c r="L1027" s="207"/>
      <c r="M1027" s="208"/>
      <c r="N1027" s="209"/>
      <c r="O1027" s="209"/>
      <c r="P1027" s="209"/>
      <c r="Q1027" s="209"/>
      <c r="R1027" s="209"/>
      <c r="S1027" s="209"/>
      <c r="T1027" s="210"/>
      <c r="AT1027" s="211" t="s">
        <v>184</v>
      </c>
      <c r="AU1027" s="211" t="s">
        <v>171</v>
      </c>
      <c r="AV1027" s="12" t="s">
        <v>22</v>
      </c>
      <c r="AW1027" s="12" t="s">
        <v>35</v>
      </c>
      <c r="AX1027" s="12" t="s">
        <v>74</v>
      </c>
      <c r="AY1027" s="211" t="s">
        <v>159</v>
      </c>
    </row>
    <row r="1028" spans="2:65" s="12" customFormat="1" ht="11.25">
      <c r="B1028" s="202"/>
      <c r="C1028" s="203"/>
      <c r="D1028" s="199" t="s">
        <v>184</v>
      </c>
      <c r="E1028" s="204" t="s">
        <v>20</v>
      </c>
      <c r="F1028" s="205" t="s">
        <v>1055</v>
      </c>
      <c r="G1028" s="203"/>
      <c r="H1028" s="204" t="s">
        <v>20</v>
      </c>
      <c r="I1028" s="206"/>
      <c r="J1028" s="203"/>
      <c r="K1028" s="203"/>
      <c r="L1028" s="207"/>
      <c r="M1028" s="208"/>
      <c r="N1028" s="209"/>
      <c r="O1028" s="209"/>
      <c r="P1028" s="209"/>
      <c r="Q1028" s="209"/>
      <c r="R1028" s="209"/>
      <c r="S1028" s="209"/>
      <c r="T1028" s="210"/>
      <c r="AT1028" s="211" t="s">
        <v>184</v>
      </c>
      <c r="AU1028" s="211" t="s">
        <v>171</v>
      </c>
      <c r="AV1028" s="12" t="s">
        <v>22</v>
      </c>
      <c r="AW1028" s="12" t="s">
        <v>35</v>
      </c>
      <c r="AX1028" s="12" t="s">
        <v>74</v>
      </c>
      <c r="AY1028" s="211" t="s">
        <v>159</v>
      </c>
    </row>
    <row r="1029" spans="2:65" s="12" customFormat="1" ht="11.25">
      <c r="B1029" s="202"/>
      <c r="C1029" s="203"/>
      <c r="D1029" s="199" t="s">
        <v>184</v>
      </c>
      <c r="E1029" s="204" t="s">
        <v>20</v>
      </c>
      <c r="F1029" s="205" t="s">
        <v>1056</v>
      </c>
      <c r="G1029" s="203"/>
      <c r="H1029" s="204" t="s">
        <v>20</v>
      </c>
      <c r="I1029" s="206"/>
      <c r="J1029" s="203"/>
      <c r="K1029" s="203"/>
      <c r="L1029" s="207"/>
      <c r="M1029" s="208"/>
      <c r="N1029" s="209"/>
      <c r="O1029" s="209"/>
      <c r="P1029" s="209"/>
      <c r="Q1029" s="209"/>
      <c r="R1029" s="209"/>
      <c r="S1029" s="209"/>
      <c r="T1029" s="210"/>
      <c r="AT1029" s="211" t="s">
        <v>184</v>
      </c>
      <c r="AU1029" s="211" t="s">
        <v>171</v>
      </c>
      <c r="AV1029" s="12" t="s">
        <v>22</v>
      </c>
      <c r="AW1029" s="12" t="s">
        <v>35</v>
      </c>
      <c r="AX1029" s="12" t="s">
        <v>74</v>
      </c>
      <c r="AY1029" s="211" t="s">
        <v>159</v>
      </c>
    </row>
    <row r="1030" spans="2:65" s="12" customFormat="1" ht="11.25">
      <c r="B1030" s="202"/>
      <c r="C1030" s="203"/>
      <c r="D1030" s="199" t="s">
        <v>184</v>
      </c>
      <c r="E1030" s="204" t="s">
        <v>20</v>
      </c>
      <c r="F1030" s="205" t="s">
        <v>1013</v>
      </c>
      <c r="G1030" s="203"/>
      <c r="H1030" s="204" t="s">
        <v>20</v>
      </c>
      <c r="I1030" s="206"/>
      <c r="J1030" s="203"/>
      <c r="K1030" s="203"/>
      <c r="L1030" s="207"/>
      <c r="M1030" s="208"/>
      <c r="N1030" s="209"/>
      <c r="O1030" s="209"/>
      <c r="P1030" s="209"/>
      <c r="Q1030" s="209"/>
      <c r="R1030" s="209"/>
      <c r="S1030" s="209"/>
      <c r="T1030" s="210"/>
      <c r="AT1030" s="211" t="s">
        <v>184</v>
      </c>
      <c r="AU1030" s="211" t="s">
        <v>171</v>
      </c>
      <c r="AV1030" s="12" t="s">
        <v>22</v>
      </c>
      <c r="AW1030" s="12" t="s">
        <v>35</v>
      </c>
      <c r="AX1030" s="12" t="s">
        <v>74</v>
      </c>
      <c r="AY1030" s="211" t="s">
        <v>159</v>
      </c>
    </row>
    <row r="1031" spans="2:65" s="12" customFormat="1" ht="11.25">
      <c r="B1031" s="202"/>
      <c r="C1031" s="203"/>
      <c r="D1031" s="199" t="s">
        <v>184</v>
      </c>
      <c r="E1031" s="204" t="s">
        <v>20</v>
      </c>
      <c r="F1031" s="205" t="s">
        <v>1014</v>
      </c>
      <c r="G1031" s="203"/>
      <c r="H1031" s="204" t="s">
        <v>20</v>
      </c>
      <c r="I1031" s="206"/>
      <c r="J1031" s="203"/>
      <c r="K1031" s="203"/>
      <c r="L1031" s="207"/>
      <c r="M1031" s="208"/>
      <c r="N1031" s="209"/>
      <c r="O1031" s="209"/>
      <c r="P1031" s="209"/>
      <c r="Q1031" s="209"/>
      <c r="R1031" s="209"/>
      <c r="S1031" s="209"/>
      <c r="T1031" s="210"/>
      <c r="AT1031" s="211" t="s">
        <v>184</v>
      </c>
      <c r="AU1031" s="211" t="s">
        <v>171</v>
      </c>
      <c r="AV1031" s="12" t="s">
        <v>22</v>
      </c>
      <c r="AW1031" s="12" t="s">
        <v>35</v>
      </c>
      <c r="AX1031" s="12" t="s">
        <v>74</v>
      </c>
      <c r="AY1031" s="211" t="s">
        <v>159</v>
      </c>
    </row>
    <row r="1032" spans="2:65" s="12" customFormat="1" ht="11.25">
      <c r="B1032" s="202"/>
      <c r="C1032" s="203"/>
      <c r="D1032" s="199" t="s">
        <v>184</v>
      </c>
      <c r="E1032" s="204" t="s">
        <v>20</v>
      </c>
      <c r="F1032" s="205" t="s">
        <v>1015</v>
      </c>
      <c r="G1032" s="203"/>
      <c r="H1032" s="204" t="s">
        <v>20</v>
      </c>
      <c r="I1032" s="206"/>
      <c r="J1032" s="203"/>
      <c r="K1032" s="203"/>
      <c r="L1032" s="207"/>
      <c r="M1032" s="208"/>
      <c r="N1032" s="209"/>
      <c r="O1032" s="209"/>
      <c r="P1032" s="209"/>
      <c r="Q1032" s="209"/>
      <c r="R1032" s="209"/>
      <c r="S1032" s="209"/>
      <c r="T1032" s="210"/>
      <c r="AT1032" s="211" t="s">
        <v>184</v>
      </c>
      <c r="AU1032" s="211" t="s">
        <v>171</v>
      </c>
      <c r="AV1032" s="12" t="s">
        <v>22</v>
      </c>
      <c r="AW1032" s="12" t="s">
        <v>35</v>
      </c>
      <c r="AX1032" s="12" t="s">
        <v>74</v>
      </c>
      <c r="AY1032" s="211" t="s">
        <v>159</v>
      </c>
    </row>
    <row r="1033" spans="2:65" s="12" customFormat="1" ht="11.25">
      <c r="B1033" s="202"/>
      <c r="C1033" s="203"/>
      <c r="D1033" s="199" t="s">
        <v>184</v>
      </c>
      <c r="E1033" s="204" t="s">
        <v>20</v>
      </c>
      <c r="F1033" s="205" t="s">
        <v>1057</v>
      </c>
      <c r="G1033" s="203"/>
      <c r="H1033" s="204" t="s">
        <v>20</v>
      </c>
      <c r="I1033" s="206"/>
      <c r="J1033" s="203"/>
      <c r="K1033" s="203"/>
      <c r="L1033" s="207"/>
      <c r="M1033" s="208"/>
      <c r="N1033" s="209"/>
      <c r="O1033" s="209"/>
      <c r="P1033" s="209"/>
      <c r="Q1033" s="209"/>
      <c r="R1033" s="209"/>
      <c r="S1033" s="209"/>
      <c r="T1033" s="210"/>
      <c r="AT1033" s="211" t="s">
        <v>184</v>
      </c>
      <c r="AU1033" s="211" t="s">
        <v>171</v>
      </c>
      <c r="AV1033" s="12" t="s">
        <v>22</v>
      </c>
      <c r="AW1033" s="12" t="s">
        <v>35</v>
      </c>
      <c r="AX1033" s="12" t="s">
        <v>74</v>
      </c>
      <c r="AY1033" s="211" t="s">
        <v>159</v>
      </c>
    </row>
    <row r="1034" spans="2:65" s="12" customFormat="1" ht="11.25">
      <c r="B1034" s="202"/>
      <c r="C1034" s="203"/>
      <c r="D1034" s="199" t="s">
        <v>184</v>
      </c>
      <c r="E1034" s="204" t="s">
        <v>20</v>
      </c>
      <c r="F1034" s="205" t="s">
        <v>794</v>
      </c>
      <c r="G1034" s="203"/>
      <c r="H1034" s="204" t="s">
        <v>20</v>
      </c>
      <c r="I1034" s="206"/>
      <c r="J1034" s="203"/>
      <c r="K1034" s="203"/>
      <c r="L1034" s="207"/>
      <c r="M1034" s="208"/>
      <c r="N1034" s="209"/>
      <c r="O1034" s="209"/>
      <c r="P1034" s="209"/>
      <c r="Q1034" s="209"/>
      <c r="R1034" s="209"/>
      <c r="S1034" s="209"/>
      <c r="T1034" s="210"/>
      <c r="AT1034" s="211" t="s">
        <v>184</v>
      </c>
      <c r="AU1034" s="211" t="s">
        <v>171</v>
      </c>
      <c r="AV1034" s="12" t="s">
        <v>22</v>
      </c>
      <c r="AW1034" s="12" t="s">
        <v>35</v>
      </c>
      <c r="AX1034" s="12" t="s">
        <v>74</v>
      </c>
      <c r="AY1034" s="211" t="s">
        <v>159</v>
      </c>
    </row>
    <row r="1035" spans="2:65" s="13" customFormat="1" ht="11.25">
      <c r="B1035" s="212"/>
      <c r="C1035" s="213"/>
      <c r="D1035" s="199" t="s">
        <v>184</v>
      </c>
      <c r="E1035" s="214" t="s">
        <v>20</v>
      </c>
      <c r="F1035" s="215" t="s">
        <v>1058</v>
      </c>
      <c r="G1035" s="213"/>
      <c r="H1035" s="216">
        <v>4</v>
      </c>
      <c r="I1035" s="217"/>
      <c r="J1035" s="213"/>
      <c r="K1035" s="213"/>
      <c r="L1035" s="218"/>
      <c r="M1035" s="219"/>
      <c r="N1035" s="220"/>
      <c r="O1035" s="220"/>
      <c r="P1035" s="220"/>
      <c r="Q1035" s="220"/>
      <c r="R1035" s="220"/>
      <c r="S1035" s="220"/>
      <c r="T1035" s="221"/>
      <c r="AT1035" s="222" t="s">
        <v>184</v>
      </c>
      <c r="AU1035" s="222" t="s">
        <v>171</v>
      </c>
      <c r="AV1035" s="13" t="s">
        <v>84</v>
      </c>
      <c r="AW1035" s="13" t="s">
        <v>35</v>
      </c>
      <c r="AX1035" s="13" t="s">
        <v>22</v>
      </c>
      <c r="AY1035" s="222" t="s">
        <v>159</v>
      </c>
    </row>
    <row r="1036" spans="2:65" s="1" customFormat="1" ht="16.5" customHeight="1">
      <c r="B1036" s="35"/>
      <c r="C1036" s="186" t="s">
        <v>1059</v>
      </c>
      <c r="D1036" s="186" t="s">
        <v>162</v>
      </c>
      <c r="E1036" s="187" t="s">
        <v>1060</v>
      </c>
      <c r="F1036" s="188" t="s">
        <v>1061</v>
      </c>
      <c r="G1036" s="189" t="s">
        <v>1004</v>
      </c>
      <c r="H1036" s="190">
        <v>2</v>
      </c>
      <c r="I1036" s="191"/>
      <c r="J1036" s="192">
        <f>ROUND(I1036*H1036,2)</f>
        <v>0</v>
      </c>
      <c r="K1036" s="188" t="s">
        <v>20</v>
      </c>
      <c r="L1036" s="39"/>
      <c r="M1036" s="193" t="s">
        <v>20</v>
      </c>
      <c r="N1036" s="194" t="s">
        <v>45</v>
      </c>
      <c r="O1036" s="64"/>
      <c r="P1036" s="195">
        <f>O1036*H1036</f>
        <v>0</v>
      </c>
      <c r="Q1036" s="195">
        <v>5.5</v>
      </c>
      <c r="R1036" s="195">
        <f>Q1036*H1036</f>
        <v>11</v>
      </c>
      <c r="S1036" s="195">
        <v>0</v>
      </c>
      <c r="T1036" s="196">
        <f>S1036*H1036</f>
        <v>0</v>
      </c>
      <c r="AR1036" s="197" t="s">
        <v>164</v>
      </c>
      <c r="AT1036" s="197" t="s">
        <v>162</v>
      </c>
      <c r="AU1036" s="197" t="s">
        <v>171</v>
      </c>
      <c r="AY1036" s="18" t="s">
        <v>159</v>
      </c>
      <c r="BE1036" s="198">
        <f>IF(N1036="základní",J1036,0)</f>
        <v>0</v>
      </c>
      <c r="BF1036" s="198">
        <f>IF(N1036="snížená",J1036,0)</f>
        <v>0</v>
      </c>
      <c r="BG1036" s="198">
        <f>IF(N1036="zákl. přenesená",J1036,0)</f>
        <v>0</v>
      </c>
      <c r="BH1036" s="198">
        <f>IF(N1036="sníž. přenesená",J1036,0)</f>
        <v>0</v>
      </c>
      <c r="BI1036" s="198">
        <f>IF(N1036="nulová",J1036,0)</f>
        <v>0</v>
      </c>
      <c r="BJ1036" s="18" t="s">
        <v>22</v>
      </c>
      <c r="BK1036" s="198">
        <f>ROUND(I1036*H1036,2)</f>
        <v>0</v>
      </c>
      <c r="BL1036" s="18" t="s">
        <v>164</v>
      </c>
      <c r="BM1036" s="197" t="s">
        <v>1062</v>
      </c>
    </row>
    <row r="1037" spans="2:65" s="12" customFormat="1" ht="11.25">
      <c r="B1037" s="202"/>
      <c r="C1037" s="203"/>
      <c r="D1037" s="199" t="s">
        <v>184</v>
      </c>
      <c r="E1037" s="204" t="s">
        <v>20</v>
      </c>
      <c r="F1037" s="205" t="s">
        <v>1063</v>
      </c>
      <c r="G1037" s="203"/>
      <c r="H1037" s="204" t="s">
        <v>20</v>
      </c>
      <c r="I1037" s="206"/>
      <c r="J1037" s="203"/>
      <c r="K1037" s="203"/>
      <c r="L1037" s="207"/>
      <c r="M1037" s="208"/>
      <c r="N1037" s="209"/>
      <c r="O1037" s="209"/>
      <c r="P1037" s="209"/>
      <c r="Q1037" s="209"/>
      <c r="R1037" s="209"/>
      <c r="S1037" s="209"/>
      <c r="T1037" s="210"/>
      <c r="AT1037" s="211" t="s">
        <v>184</v>
      </c>
      <c r="AU1037" s="211" t="s">
        <v>171</v>
      </c>
      <c r="AV1037" s="12" t="s">
        <v>22</v>
      </c>
      <c r="AW1037" s="12" t="s">
        <v>35</v>
      </c>
      <c r="AX1037" s="12" t="s">
        <v>74</v>
      </c>
      <c r="AY1037" s="211" t="s">
        <v>159</v>
      </c>
    </row>
    <row r="1038" spans="2:65" s="12" customFormat="1" ht="11.25">
      <c r="B1038" s="202"/>
      <c r="C1038" s="203"/>
      <c r="D1038" s="199" t="s">
        <v>184</v>
      </c>
      <c r="E1038" s="204" t="s">
        <v>20</v>
      </c>
      <c r="F1038" s="205" t="s">
        <v>1006</v>
      </c>
      <c r="G1038" s="203"/>
      <c r="H1038" s="204" t="s">
        <v>20</v>
      </c>
      <c r="I1038" s="206"/>
      <c r="J1038" s="203"/>
      <c r="K1038" s="203"/>
      <c r="L1038" s="207"/>
      <c r="M1038" s="208"/>
      <c r="N1038" s="209"/>
      <c r="O1038" s="209"/>
      <c r="P1038" s="209"/>
      <c r="Q1038" s="209"/>
      <c r="R1038" s="209"/>
      <c r="S1038" s="209"/>
      <c r="T1038" s="210"/>
      <c r="AT1038" s="211" t="s">
        <v>184</v>
      </c>
      <c r="AU1038" s="211" t="s">
        <v>171</v>
      </c>
      <c r="AV1038" s="12" t="s">
        <v>22</v>
      </c>
      <c r="AW1038" s="12" t="s">
        <v>35</v>
      </c>
      <c r="AX1038" s="12" t="s">
        <v>74</v>
      </c>
      <c r="AY1038" s="211" t="s">
        <v>159</v>
      </c>
    </row>
    <row r="1039" spans="2:65" s="12" customFormat="1" ht="11.25">
      <c r="B1039" s="202"/>
      <c r="C1039" s="203"/>
      <c r="D1039" s="199" t="s">
        <v>184</v>
      </c>
      <c r="E1039" s="204" t="s">
        <v>20</v>
      </c>
      <c r="F1039" s="205" t="s">
        <v>1007</v>
      </c>
      <c r="G1039" s="203"/>
      <c r="H1039" s="204" t="s">
        <v>20</v>
      </c>
      <c r="I1039" s="206"/>
      <c r="J1039" s="203"/>
      <c r="K1039" s="203"/>
      <c r="L1039" s="207"/>
      <c r="M1039" s="208"/>
      <c r="N1039" s="209"/>
      <c r="O1039" s="209"/>
      <c r="P1039" s="209"/>
      <c r="Q1039" s="209"/>
      <c r="R1039" s="209"/>
      <c r="S1039" s="209"/>
      <c r="T1039" s="210"/>
      <c r="AT1039" s="211" t="s">
        <v>184</v>
      </c>
      <c r="AU1039" s="211" t="s">
        <v>171</v>
      </c>
      <c r="AV1039" s="12" t="s">
        <v>22</v>
      </c>
      <c r="AW1039" s="12" t="s">
        <v>35</v>
      </c>
      <c r="AX1039" s="12" t="s">
        <v>74</v>
      </c>
      <c r="AY1039" s="211" t="s">
        <v>159</v>
      </c>
    </row>
    <row r="1040" spans="2:65" s="12" customFormat="1" ht="11.25">
      <c r="B1040" s="202"/>
      <c r="C1040" s="203"/>
      <c r="D1040" s="199" t="s">
        <v>184</v>
      </c>
      <c r="E1040" s="204" t="s">
        <v>20</v>
      </c>
      <c r="F1040" s="205" t="s">
        <v>1053</v>
      </c>
      <c r="G1040" s="203"/>
      <c r="H1040" s="204" t="s">
        <v>20</v>
      </c>
      <c r="I1040" s="206"/>
      <c r="J1040" s="203"/>
      <c r="K1040" s="203"/>
      <c r="L1040" s="207"/>
      <c r="M1040" s="208"/>
      <c r="N1040" s="209"/>
      <c r="O1040" s="209"/>
      <c r="P1040" s="209"/>
      <c r="Q1040" s="209"/>
      <c r="R1040" s="209"/>
      <c r="S1040" s="209"/>
      <c r="T1040" s="210"/>
      <c r="AT1040" s="211" t="s">
        <v>184</v>
      </c>
      <c r="AU1040" s="211" t="s">
        <v>171</v>
      </c>
      <c r="AV1040" s="12" t="s">
        <v>22</v>
      </c>
      <c r="AW1040" s="12" t="s">
        <v>35</v>
      </c>
      <c r="AX1040" s="12" t="s">
        <v>74</v>
      </c>
      <c r="AY1040" s="211" t="s">
        <v>159</v>
      </c>
    </row>
    <row r="1041" spans="2:65" s="12" customFormat="1" ht="11.25">
      <c r="B1041" s="202"/>
      <c r="C1041" s="203"/>
      <c r="D1041" s="199" t="s">
        <v>184</v>
      </c>
      <c r="E1041" s="204" t="s">
        <v>20</v>
      </c>
      <c r="F1041" s="205" t="s">
        <v>1054</v>
      </c>
      <c r="G1041" s="203"/>
      <c r="H1041" s="204" t="s">
        <v>20</v>
      </c>
      <c r="I1041" s="206"/>
      <c r="J1041" s="203"/>
      <c r="K1041" s="203"/>
      <c r="L1041" s="207"/>
      <c r="M1041" s="208"/>
      <c r="N1041" s="209"/>
      <c r="O1041" s="209"/>
      <c r="P1041" s="209"/>
      <c r="Q1041" s="209"/>
      <c r="R1041" s="209"/>
      <c r="S1041" s="209"/>
      <c r="T1041" s="210"/>
      <c r="AT1041" s="211" t="s">
        <v>184</v>
      </c>
      <c r="AU1041" s="211" t="s">
        <v>171</v>
      </c>
      <c r="AV1041" s="12" t="s">
        <v>22</v>
      </c>
      <c r="AW1041" s="12" t="s">
        <v>35</v>
      </c>
      <c r="AX1041" s="12" t="s">
        <v>74</v>
      </c>
      <c r="AY1041" s="211" t="s">
        <v>159</v>
      </c>
    </row>
    <row r="1042" spans="2:65" s="12" customFormat="1" ht="11.25">
      <c r="B1042" s="202"/>
      <c r="C1042" s="203"/>
      <c r="D1042" s="199" t="s">
        <v>184</v>
      </c>
      <c r="E1042" s="204" t="s">
        <v>20</v>
      </c>
      <c r="F1042" s="205" t="s">
        <v>1055</v>
      </c>
      <c r="G1042" s="203"/>
      <c r="H1042" s="204" t="s">
        <v>20</v>
      </c>
      <c r="I1042" s="206"/>
      <c r="J1042" s="203"/>
      <c r="K1042" s="203"/>
      <c r="L1042" s="207"/>
      <c r="M1042" s="208"/>
      <c r="N1042" s="209"/>
      <c r="O1042" s="209"/>
      <c r="P1042" s="209"/>
      <c r="Q1042" s="209"/>
      <c r="R1042" s="209"/>
      <c r="S1042" s="209"/>
      <c r="T1042" s="210"/>
      <c r="AT1042" s="211" t="s">
        <v>184</v>
      </c>
      <c r="AU1042" s="211" t="s">
        <v>171</v>
      </c>
      <c r="AV1042" s="12" t="s">
        <v>22</v>
      </c>
      <c r="AW1042" s="12" t="s">
        <v>35</v>
      </c>
      <c r="AX1042" s="12" t="s">
        <v>74</v>
      </c>
      <c r="AY1042" s="211" t="s">
        <v>159</v>
      </c>
    </row>
    <row r="1043" spans="2:65" s="12" customFormat="1" ht="11.25">
      <c r="B1043" s="202"/>
      <c r="C1043" s="203"/>
      <c r="D1043" s="199" t="s">
        <v>184</v>
      </c>
      <c r="E1043" s="204" t="s">
        <v>20</v>
      </c>
      <c r="F1043" s="205" t="s">
        <v>1056</v>
      </c>
      <c r="G1043" s="203"/>
      <c r="H1043" s="204" t="s">
        <v>20</v>
      </c>
      <c r="I1043" s="206"/>
      <c r="J1043" s="203"/>
      <c r="K1043" s="203"/>
      <c r="L1043" s="207"/>
      <c r="M1043" s="208"/>
      <c r="N1043" s="209"/>
      <c r="O1043" s="209"/>
      <c r="P1043" s="209"/>
      <c r="Q1043" s="209"/>
      <c r="R1043" s="209"/>
      <c r="S1043" s="209"/>
      <c r="T1043" s="210"/>
      <c r="AT1043" s="211" t="s">
        <v>184</v>
      </c>
      <c r="AU1043" s="211" t="s">
        <v>171</v>
      </c>
      <c r="AV1043" s="12" t="s">
        <v>22</v>
      </c>
      <c r="AW1043" s="12" t="s">
        <v>35</v>
      </c>
      <c r="AX1043" s="12" t="s">
        <v>74</v>
      </c>
      <c r="AY1043" s="211" t="s">
        <v>159</v>
      </c>
    </row>
    <row r="1044" spans="2:65" s="12" customFormat="1" ht="11.25">
      <c r="B1044" s="202"/>
      <c r="C1044" s="203"/>
      <c r="D1044" s="199" t="s">
        <v>184</v>
      </c>
      <c r="E1044" s="204" t="s">
        <v>20</v>
      </c>
      <c r="F1044" s="205" t="s">
        <v>1013</v>
      </c>
      <c r="G1044" s="203"/>
      <c r="H1044" s="204" t="s">
        <v>20</v>
      </c>
      <c r="I1044" s="206"/>
      <c r="J1044" s="203"/>
      <c r="K1044" s="203"/>
      <c r="L1044" s="207"/>
      <c r="M1044" s="208"/>
      <c r="N1044" s="209"/>
      <c r="O1044" s="209"/>
      <c r="P1044" s="209"/>
      <c r="Q1044" s="209"/>
      <c r="R1044" s="209"/>
      <c r="S1044" s="209"/>
      <c r="T1044" s="210"/>
      <c r="AT1044" s="211" t="s">
        <v>184</v>
      </c>
      <c r="AU1044" s="211" t="s">
        <v>171</v>
      </c>
      <c r="AV1044" s="12" t="s">
        <v>22</v>
      </c>
      <c r="AW1044" s="12" t="s">
        <v>35</v>
      </c>
      <c r="AX1044" s="12" t="s">
        <v>74</v>
      </c>
      <c r="AY1044" s="211" t="s">
        <v>159</v>
      </c>
    </row>
    <row r="1045" spans="2:65" s="12" customFormat="1" ht="11.25">
      <c r="B1045" s="202"/>
      <c r="C1045" s="203"/>
      <c r="D1045" s="199" t="s">
        <v>184</v>
      </c>
      <c r="E1045" s="204" t="s">
        <v>20</v>
      </c>
      <c r="F1045" s="205" t="s">
        <v>1014</v>
      </c>
      <c r="G1045" s="203"/>
      <c r="H1045" s="204" t="s">
        <v>20</v>
      </c>
      <c r="I1045" s="206"/>
      <c r="J1045" s="203"/>
      <c r="K1045" s="203"/>
      <c r="L1045" s="207"/>
      <c r="M1045" s="208"/>
      <c r="N1045" s="209"/>
      <c r="O1045" s="209"/>
      <c r="P1045" s="209"/>
      <c r="Q1045" s="209"/>
      <c r="R1045" s="209"/>
      <c r="S1045" s="209"/>
      <c r="T1045" s="210"/>
      <c r="AT1045" s="211" t="s">
        <v>184</v>
      </c>
      <c r="AU1045" s="211" t="s">
        <v>171</v>
      </c>
      <c r="AV1045" s="12" t="s">
        <v>22</v>
      </c>
      <c r="AW1045" s="12" t="s">
        <v>35</v>
      </c>
      <c r="AX1045" s="12" t="s">
        <v>74</v>
      </c>
      <c r="AY1045" s="211" t="s">
        <v>159</v>
      </c>
    </row>
    <row r="1046" spans="2:65" s="12" customFormat="1" ht="11.25">
      <c r="B1046" s="202"/>
      <c r="C1046" s="203"/>
      <c r="D1046" s="199" t="s">
        <v>184</v>
      </c>
      <c r="E1046" s="204" t="s">
        <v>20</v>
      </c>
      <c r="F1046" s="205" t="s">
        <v>1015</v>
      </c>
      <c r="G1046" s="203"/>
      <c r="H1046" s="204" t="s">
        <v>20</v>
      </c>
      <c r="I1046" s="206"/>
      <c r="J1046" s="203"/>
      <c r="K1046" s="203"/>
      <c r="L1046" s="207"/>
      <c r="M1046" s="208"/>
      <c r="N1046" s="209"/>
      <c r="O1046" s="209"/>
      <c r="P1046" s="209"/>
      <c r="Q1046" s="209"/>
      <c r="R1046" s="209"/>
      <c r="S1046" s="209"/>
      <c r="T1046" s="210"/>
      <c r="AT1046" s="211" t="s">
        <v>184</v>
      </c>
      <c r="AU1046" s="211" t="s">
        <v>171</v>
      </c>
      <c r="AV1046" s="12" t="s">
        <v>22</v>
      </c>
      <c r="AW1046" s="12" t="s">
        <v>35</v>
      </c>
      <c r="AX1046" s="12" t="s">
        <v>74</v>
      </c>
      <c r="AY1046" s="211" t="s">
        <v>159</v>
      </c>
    </row>
    <row r="1047" spans="2:65" s="12" customFormat="1" ht="11.25">
      <c r="B1047" s="202"/>
      <c r="C1047" s="203"/>
      <c r="D1047" s="199" t="s">
        <v>184</v>
      </c>
      <c r="E1047" s="204" t="s">
        <v>20</v>
      </c>
      <c r="F1047" s="205" t="s">
        <v>1057</v>
      </c>
      <c r="G1047" s="203"/>
      <c r="H1047" s="204" t="s">
        <v>20</v>
      </c>
      <c r="I1047" s="206"/>
      <c r="J1047" s="203"/>
      <c r="K1047" s="203"/>
      <c r="L1047" s="207"/>
      <c r="M1047" s="208"/>
      <c r="N1047" s="209"/>
      <c r="O1047" s="209"/>
      <c r="P1047" s="209"/>
      <c r="Q1047" s="209"/>
      <c r="R1047" s="209"/>
      <c r="S1047" s="209"/>
      <c r="T1047" s="210"/>
      <c r="AT1047" s="211" t="s">
        <v>184</v>
      </c>
      <c r="AU1047" s="211" t="s">
        <v>171</v>
      </c>
      <c r="AV1047" s="12" t="s">
        <v>22</v>
      </c>
      <c r="AW1047" s="12" t="s">
        <v>35</v>
      </c>
      <c r="AX1047" s="12" t="s">
        <v>74</v>
      </c>
      <c r="AY1047" s="211" t="s">
        <v>159</v>
      </c>
    </row>
    <row r="1048" spans="2:65" s="12" customFormat="1" ht="11.25">
      <c r="B1048" s="202"/>
      <c r="C1048" s="203"/>
      <c r="D1048" s="199" t="s">
        <v>184</v>
      </c>
      <c r="E1048" s="204" t="s">
        <v>20</v>
      </c>
      <c r="F1048" s="205" t="s">
        <v>794</v>
      </c>
      <c r="G1048" s="203"/>
      <c r="H1048" s="204" t="s">
        <v>20</v>
      </c>
      <c r="I1048" s="206"/>
      <c r="J1048" s="203"/>
      <c r="K1048" s="203"/>
      <c r="L1048" s="207"/>
      <c r="M1048" s="208"/>
      <c r="N1048" s="209"/>
      <c r="O1048" s="209"/>
      <c r="P1048" s="209"/>
      <c r="Q1048" s="209"/>
      <c r="R1048" s="209"/>
      <c r="S1048" s="209"/>
      <c r="T1048" s="210"/>
      <c r="AT1048" s="211" t="s">
        <v>184</v>
      </c>
      <c r="AU1048" s="211" t="s">
        <v>171</v>
      </c>
      <c r="AV1048" s="12" t="s">
        <v>22</v>
      </c>
      <c r="AW1048" s="12" t="s">
        <v>35</v>
      </c>
      <c r="AX1048" s="12" t="s">
        <v>74</v>
      </c>
      <c r="AY1048" s="211" t="s">
        <v>159</v>
      </c>
    </row>
    <row r="1049" spans="2:65" s="13" customFormat="1" ht="11.25">
      <c r="B1049" s="212"/>
      <c r="C1049" s="213"/>
      <c r="D1049" s="199" t="s">
        <v>184</v>
      </c>
      <c r="E1049" s="214" t="s">
        <v>20</v>
      </c>
      <c r="F1049" s="215" t="s">
        <v>1064</v>
      </c>
      <c r="G1049" s="213"/>
      <c r="H1049" s="216">
        <v>2</v>
      </c>
      <c r="I1049" s="217"/>
      <c r="J1049" s="213"/>
      <c r="K1049" s="213"/>
      <c r="L1049" s="218"/>
      <c r="M1049" s="219"/>
      <c r="N1049" s="220"/>
      <c r="O1049" s="220"/>
      <c r="P1049" s="220"/>
      <c r="Q1049" s="220"/>
      <c r="R1049" s="220"/>
      <c r="S1049" s="220"/>
      <c r="T1049" s="221"/>
      <c r="AT1049" s="222" t="s">
        <v>184</v>
      </c>
      <c r="AU1049" s="222" t="s">
        <v>171</v>
      </c>
      <c r="AV1049" s="13" t="s">
        <v>84</v>
      </c>
      <c r="AW1049" s="13" t="s">
        <v>35</v>
      </c>
      <c r="AX1049" s="13" t="s">
        <v>22</v>
      </c>
      <c r="AY1049" s="222" t="s">
        <v>159</v>
      </c>
    </row>
    <row r="1050" spans="2:65" s="1" customFormat="1" ht="16.5" customHeight="1">
      <c r="B1050" s="35"/>
      <c r="C1050" s="186" t="s">
        <v>1065</v>
      </c>
      <c r="D1050" s="186" t="s">
        <v>162</v>
      </c>
      <c r="E1050" s="187" t="s">
        <v>1066</v>
      </c>
      <c r="F1050" s="188" t="s">
        <v>1067</v>
      </c>
      <c r="G1050" s="189" t="s">
        <v>1004</v>
      </c>
      <c r="H1050" s="190">
        <v>6</v>
      </c>
      <c r="I1050" s="191"/>
      <c r="J1050" s="192">
        <f>ROUND(I1050*H1050,2)</f>
        <v>0</v>
      </c>
      <c r="K1050" s="188" t="s">
        <v>20</v>
      </c>
      <c r="L1050" s="39"/>
      <c r="M1050" s="193" t="s">
        <v>20</v>
      </c>
      <c r="N1050" s="194" t="s">
        <v>45</v>
      </c>
      <c r="O1050" s="64"/>
      <c r="P1050" s="195">
        <f>O1050*H1050</f>
        <v>0</v>
      </c>
      <c r="Q1050" s="195">
        <v>5.5</v>
      </c>
      <c r="R1050" s="195">
        <f>Q1050*H1050</f>
        <v>33</v>
      </c>
      <c r="S1050" s="195">
        <v>0</v>
      </c>
      <c r="T1050" s="196">
        <f>S1050*H1050</f>
        <v>0</v>
      </c>
      <c r="AR1050" s="197" t="s">
        <v>164</v>
      </c>
      <c r="AT1050" s="197" t="s">
        <v>162</v>
      </c>
      <c r="AU1050" s="197" t="s">
        <v>171</v>
      </c>
      <c r="AY1050" s="18" t="s">
        <v>159</v>
      </c>
      <c r="BE1050" s="198">
        <f>IF(N1050="základní",J1050,0)</f>
        <v>0</v>
      </c>
      <c r="BF1050" s="198">
        <f>IF(N1050="snížená",J1050,0)</f>
        <v>0</v>
      </c>
      <c r="BG1050" s="198">
        <f>IF(N1050="zákl. přenesená",J1050,0)</f>
        <v>0</v>
      </c>
      <c r="BH1050" s="198">
        <f>IF(N1050="sníž. přenesená",J1050,0)</f>
        <v>0</v>
      </c>
      <c r="BI1050" s="198">
        <f>IF(N1050="nulová",J1050,0)</f>
        <v>0</v>
      </c>
      <c r="BJ1050" s="18" t="s">
        <v>22</v>
      </c>
      <c r="BK1050" s="198">
        <f>ROUND(I1050*H1050,2)</f>
        <v>0</v>
      </c>
      <c r="BL1050" s="18" t="s">
        <v>164</v>
      </c>
      <c r="BM1050" s="197" t="s">
        <v>1068</v>
      </c>
    </row>
    <row r="1051" spans="2:65" s="12" customFormat="1" ht="11.25">
      <c r="B1051" s="202"/>
      <c r="C1051" s="203"/>
      <c r="D1051" s="199" t="s">
        <v>184</v>
      </c>
      <c r="E1051" s="204" t="s">
        <v>20</v>
      </c>
      <c r="F1051" s="205" t="s">
        <v>1052</v>
      </c>
      <c r="G1051" s="203"/>
      <c r="H1051" s="204" t="s">
        <v>20</v>
      </c>
      <c r="I1051" s="206"/>
      <c r="J1051" s="203"/>
      <c r="K1051" s="203"/>
      <c r="L1051" s="207"/>
      <c r="M1051" s="208"/>
      <c r="N1051" s="209"/>
      <c r="O1051" s="209"/>
      <c r="P1051" s="209"/>
      <c r="Q1051" s="209"/>
      <c r="R1051" s="209"/>
      <c r="S1051" s="209"/>
      <c r="T1051" s="210"/>
      <c r="AT1051" s="211" t="s">
        <v>184</v>
      </c>
      <c r="AU1051" s="211" t="s">
        <v>171</v>
      </c>
      <c r="AV1051" s="12" t="s">
        <v>22</v>
      </c>
      <c r="AW1051" s="12" t="s">
        <v>35</v>
      </c>
      <c r="AX1051" s="12" t="s">
        <v>74</v>
      </c>
      <c r="AY1051" s="211" t="s">
        <v>159</v>
      </c>
    </row>
    <row r="1052" spans="2:65" s="12" customFormat="1" ht="11.25">
      <c r="B1052" s="202"/>
      <c r="C1052" s="203"/>
      <c r="D1052" s="199" t="s">
        <v>184</v>
      </c>
      <c r="E1052" s="204" t="s">
        <v>20</v>
      </c>
      <c r="F1052" s="205" t="s">
        <v>1006</v>
      </c>
      <c r="G1052" s="203"/>
      <c r="H1052" s="204" t="s">
        <v>20</v>
      </c>
      <c r="I1052" s="206"/>
      <c r="J1052" s="203"/>
      <c r="K1052" s="203"/>
      <c r="L1052" s="207"/>
      <c r="M1052" s="208"/>
      <c r="N1052" s="209"/>
      <c r="O1052" s="209"/>
      <c r="P1052" s="209"/>
      <c r="Q1052" s="209"/>
      <c r="R1052" s="209"/>
      <c r="S1052" s="209"/>
      <c r="T1052" s="210"/>
      <c r="AT1052" s="211" t="s">
        <v>184</v>
      </c>
      <c r="AU1052" s="211" t="s">
        <v>171</v>
      </c>
      <c r="AV1052" s="12" t="s">
        <v>22</v>
      </c>
      <c r="AW1052" s="12" t="s">
        <v>35</v>
      </c>
      <c r="AX1052" s="12" t="s">
        <v>74</v>
      </c>
      <c r="AY1052" s="211" t="s">
        <v>159</v>
      </c>
    </row>
    <row r="1053" spans="2:65" s="12" customFormat="1" ht="11.25">
      <c r="B1053" s="202"/>
      <c r="C1053" s="203"/>
      <c r="D1053" s="199" t="s">
        <v>184</v>
      </c>
      <c r="E1053" s="204" t="s">
        <v>20</v>
      </c>
      <c r="F1053" s="205" t="s">
        <v>1007</v>
      </c>
      <c r="G1053" s="203"/>
      <c r="H1053" s="204" t="s">
        <v>20</v>
      </c>
      <c r="I1053" s="206"/>
      <c r="J1053" s="203"/>
      <c r="K1053" s="203"/>
      <c r="L1053" s="207"/>
      <c r="M1053" s="208"/>
      <c r="N1053" s="209"/>
      <c r="O1053" s="209"/>
      <c r="P1053" s="209"/>
      <c r="Q1053" s="209"/>
      <c r="R1053" s="209"/>
      <c r="S1053" s="209"/>
      <c r="T1053" s="210"/>
      <c r="AT1053" s="211" t="s">
        <v>184</v>
      </c>
      <c r="AU1053" s="211" t="s">
        <v>171</v>
      </c>
      <c r="AV1053" s="12" t="s">
        <v>22</v>
      </c>
      <c r="AW1053" s="12" t="s">
        <v>35</v>
      </c>
      <c r="AX1053" s="12" t="s">
        <v>74</v>
      </c>
      <c r="AY1053" s="211" t="s">
        <v>159</v>
      </c>
    </row>
    <row r="1054" spans="2:65" s="12" customFormat="1" ht="11.25">
      <c r="B1054" s="202"/>
      <c r="C1054" s="203"/>
      <c r="D1054" s="199" t="s">
        <v>184</v>
      </c>
      <c r="E1054" s="204" t="s">
        <v>20</v>
      </c>
      <c r="F1054" s="205" t="s">
        <v>1053</v>
      </c>
      <c r="G1054" s="203"/>
      <c r="H1054" s="204" t="s">
        <v>20</v>
      </c>
      <c r="I1054" s="206"/>
      <c r="J1054" s="203"/>
      <c r="K1054" s="203"/>
      <c r="L1054" s="207"/>
      <c r="M1054" s="208"/>
      <c r="N1054" s="209"/>
      <c r="O1054" s="209"/>
      <c r="P1054" s="209"/>
      <c r="Q1054" s="209"/>
      <c r="R1054" s="209"/>
      <c r="S1054" s="209"/>
      <c r="T1054" s="210"/>
      <c r="AT1054" s="211" t="s">
        <v>184</v>
      </c>
      <c r="AU1054" s="211" t="s">
        <v>171</v>
      </c>
      <c r="AV1054" s="12" t="s">
        <v>22</v>
      </c>
      <c r="AW1054" s="12" t="s">
        <v>35</v>
      </c>
      <c r="AX1054" s="12" t="s">
        <v>74</v>
      </c>
      <c r="AY1054" s="211" t="s">
        <v>159</v>
      </c>
    </row>
    <row r="1055" spans="2:65" s="12" customFormat="1" ht="11.25">
      <c r="B1055" s="202"/>
      <c r="C1055" s="203"/>
      <c r="D1055" s="199" t="s">
        <v>184</v>
      </c>
      <c r="E1055" s="204" t="s">
        <v>20</v>
      </c>
      <c r="F1055" s="205" t="s">
        <v>1054</v>
      </c>
      <c r="G1055" s="203"/>
      <c r="H1055" s="204" t="s">
        <v>20</v>
      </c>
      <c r="I1055" s="206"/>
      <c r="J1055" s="203"/>
      <c r="K1055" s="203"/>
      <c r="L1055" s="207"/>
      <c r="M1055" s="208"/>
      <c r="N1055" s="209"/>
      <c r="O1055" s="209"/>
      <c r="P1055" s="209"/>
      <c r="Q1055" s="209"/>
      <c r="R1055" s="209"/>
      <c r="S1055" s="209"/>
      <c r="T1055" s="210"/>
      <c r="AT1055" s="211" t="s">
        <v>184</v>
      </c>
      <c r="AU1055" s="211" t="s">
        <v>171</v>
      </c>
      <c r="AV1055" s="12" t="s">
        <v>22</v>
      </c>
      <c r="AW1055" s="12" t="s">
        <v>35</v>
      </c>
      <c r="AX1055" s="12" t="s">
        <v>74</v>
      </c>
      <c r="AY1055" s="211" t="s">
        <v>159</v>
      </c>
    </row>
    <row r="1056" spans="2:65" s="12" customFormat="1" ht="11.25">
      <c r="B1056" s="202"/>
      <c r="C1056" s="203"/>
      <c r="D1056" s="199" t="s">
        <v>184</v>
      </c>
      <c r="E1056" s="204" t="s">
        <v>20</v>
      </c>
      <c r="F1056" s="205" t="s">
        <v>1055</v>
      </c>
      <c r="G1056" s="203"/>
      <c r="H1056" s="204" t="s">
        <v>20</v>
      </c>
      <c r="I1056" s="206"/>
      <c r="J1056" s="203"/>
      <c r="K1056" s="203"/>
      <c r="L1056" s="207"/>
      <c r="M1056" s="208"/>
      <c r="N1056" s="209"/>
      <c r="O1056" s="209"/>
      <c r="P1056" s="209"/>
      <c r="Q1056" s="209"/>
      <c r="R1056" s="209"/>
      <c r="S1056" s="209"/>
      <c r="T1056" s="210"/>
      <c r="AT1056" s="211" t="s">
        <v>184</v>
      </c>
      <c r="AU1056" s="211" t="s">
        <v>171</v>
      </c>
      <c r="AV1056" s="12" t="s">
        <v>22</v>
      </c>
      <c r="AW1056" s="12" t="s">
        <v>35</v>
      </c>
      <c r="AX1056" s="12" t="s">
        <v>74</v>
      </c>
      <c r="AY1056" s="211" t="s">
        <v>159</v>
      </c>
    </row>
    <row r="1057" spans="2:65" s="12" customFormat="1" ht="11.25">
      <c r="B1057" s="202"/>
      <c r="C1057" s="203"/>
      <c r="D1057" s="199" t="s">
        <v>184</v>
      </c>
      <c r="E1057" s="204" t="s">
        <v>20</v>
      </c>
      <c r="F1057" s="205" t="s">
        <v>1056</v>
      </c>
      <c r="G1057" s="203"/>
      <c r="H1057" s="204" t="s">
        <v>20</v>
      </c>
      <c r="I1057" s="206"/>
      <c r="J1057" s="203"/>
      <c r="K1057" s="203"/>
      <c r="L1057" s="207"/>
      <c r="M1057" s="208"/>
      <c r="N1057" s="209"/>
      <c r="O1057" s="209"/>
      <c r="P1057" s="209"/>
      <c r="Q1057" s="209"/>
      <c r="R1057" s="209"/>
      <c r="S1057" s="209"/>
      <c r="T1057" s="210"/>
      <c r="AT1057" s="211" t="s">
        <v>184</v>
      </c>
      <c r="AU1057" s="211" t="s">
        <v>171</v>
      </c>
      <c r="AV1057" s="12" t="s">
        <v>22</v>
      </c>
      <c r="AW1057" s="12" t="s">
        <v>35</v>
      </c>
      <c r="AX1057" s="12" t="s">
        <v>74</v>
      </c>
      <c r="AY1057" s="211" t="s">
        <v>159</v>
      </c>
    </row>
    <row r="1058" spans="2:65" s="12" customFormat="1" ht="11.25">
      <c r="B1058" s="202"/>
      <c r="C1058" s="203"/>
      <c r="D1058" s="199" t="s">
        <v>184</v>
      </c>
      <c r="E1058" s="204" t="s">
        <v>20</v>
      </c>
      <c r="F1058" s="205" t="s">
        <v>1013</v>
      </c>
      <c r="G1058" s="203"/>
      <c r="H1058" s="204" t="s">
        <v>20</v>
      </c>
      <c r="I1058" s="206"/>
      <c r="J1058" s="203"/>
      <c r="K1058" s="203"/>
      <c r="L1058" s="207"/>
      <c r="M1058" s="208"/>
      <c r="N1058" s="209"/>
      <c r="O1058" s="209"/>
      <c r="P1058" s="209"/>
      <c r="Q1058" s="209"/>
      <c r="R1058" s="209"/>
      <c r="S1058" s="209"/>
      <c r="T1058" s="210"/>
      <c r="AT1058" s="211" t="s">
        <v>184</v>
      </c>
      <c r="AU1058" s="211" t="s">
        <v>171</v>
      </c>
      <c r="AV1058" s="12" t="s">
        <v>22</v>
      </c>
      <c r="AW1058" s="12" t="s">
        <v>35</v>
      </c>
      <c r="AX1058" s="12" t="s">
        <v>74</v>
      </c>
      <c r="AY1058" s="211" t="s">
        <v>159</v>
      </c>
    </row>
    <row r="1059" spans="2:65" s="12" customFormat="1" ht="11.25">
      <c r="B1059" s="202"/>
      <c r="C1059" s="203"/>
      <c r="D1059" s="199" t="s">
        <v>184</v>
      </c>
      <c r="E1059" s="204" t="s">
        <v>20</v>
      </c>
      <c r="F1059" s="205" t="s">
        <v>1014</v>
      </c>
      <c r="G1059" s="203"/>
      <c r="H1059" s="204" t="s">
        <v>20</v>
      </c>
      <c r="I1059" s="206"/>
      <c r="J1059" s="203"/>
      <c r="K1059" s="203"/>
      <c r="L1059" s="207"/>
      <c r="M1059" s="208"/>
      <c r="N1059" s="209"/>
      <c r="O1059" s="209"/>
      <c r="P1059" s="209"/>
      <c r="Q1059" s="209"/>
      <c r="R1059" s="209"/>
      <c r="S1059" s="209"/>
      <c r="T1059" s="210"/>
      <c r="AT1059" s="211" t="s">
        <v>184</v>
      </c>
      <c r="AU1059" s="211" t="s">
        <v>171</v>
      </c>
      <c r="AV1059" s="12" t="s">
        <v>22</v>
      </c>
      <c r="AW1059" s="12" t="s">
        <v>35</v>
      </c>
      <c r="AX1059" s="12" t="s">
        <v>74</v>
      </c>
      <c r="AY1059" s="211" t="s">
        <v>159</v>
      </c>
    </row>
    <row r="1060" spans="2:65" s="12" customFormat="1" ht="11.25">
      <c r="B1060" s="202"/>
      <c r="C1060" s="203"/>
      <c r="D1060" s="199" t="s">
        <v>184</v>
      </c>
      <c r="E1060" s="204" t="s">
        <v>20</v>
      </c>
      <c r="F1060" s="205" t="s">
        <v>1015</v>
      </c>
      <c r="G1060" s="203"/>
      <c r="H1060" s="204" t="s">
        <v>20</v>
      </c>
      <c r="I1060" s="206"/>
      <c r="J1060" s="203"/>
      <c r="K1060" s="203"/>
      <c r="L1060" s="207"/>
      <c r="M1060" s="208"/>
      <c r="N1060" s="209"/>
      <c r="O1060" s="209"/>
      <c r="P1060" s="209"/>
      <c r="Q1060" s="209"/>
      <c r="R1060" s="209"/>
      <c r="S1060" s="209"/>
      <c r="T1060" s="210"/>
      <c r="AT1060" s="211" t="s">
        <v>184</v>
      </c>
      <c r="AU1060" s="211" t="s">
        <v>171</v>
      </c>
      <c r="AV1060" s="12" t="s">
        <v>22</v>
      </c>
      <c r="AW1060" s="12" t="s">
        <v>35</v>
      </c>
      <c r="AX1060" s="12" t="s">
        <v>74</v>
      </c>
      <c r="AY1060" s="211" t="s">
        <v>159</v>
      </c>
    </row>
    <row r="1061" spans="2:65" s="12" customFormat="1" ht="11.25">
      <c r="B1061" s="202"/>
      <c r="C1061" s="203"/>
      <c r="D1061" s="199" t="s">
        <v>184</v>
      </c>
      <c r="E1061" s="204" t="s">
        <v>20</v>
      </c>
      <c r="F1061" s="205" t="s">
        <v>1057</v>
      </c>
      <c r="G1061" s="203"/>
      <c r="H1061" s="204" t="s">
        <v>20</v>
      </c>
      <c r="I1061" s="206"/>
      <c r="J1061" s="203"/>
      <c r="K1061" s="203"/>
      <c r="L1061" s="207"/>
      <c r="M1061" s="208"/>
      <c r="N1061" s="209"/>
      <c r="O1061" s="209"/>
      <c r="P1061" s="209"/>
      <c r="Q1061" s="209"/>
      <c r="R1061" s="209"/>
      <c r="S1061" s="209"/>
      <c r="T1061" s="210"/>
      <c r="AT1061" s="211" t="s">
        <v>184</v>
      </c>
      <c r="AU1061" s="211" t="s">
        <v>171</v>
      </c>
      <c r="AV1061" s="12" t="s">
        <v>22</v>
      </c>
      <c r="AW1061" s="12" t="s">
        <v>35</v>
      </c>
      <c r="AX1061" s="12" t="s">
        <v>74</v>
      </c>
      <c r="AY1061" s="211" t="s">
        <v>159</v>
      </c>
    </row>
    <row r="1062" spans="2:65" s="12" customFormat="1" ht="11.25">
      <c r="B1062" s="202"/>
      <c r="C1062" s="203"/>
      <c r="D1062" s="199" t="s">
        <v>184</v>
      </c>
      <c r="E1062" s="204" t="s">
        <v>20</v>
      </c>
      <c r="F1062" s="205" t="s">
        <v>794</v>
      </c>
      <c r="G1062" s="203"/>
      <c r="H1062" s="204" t="s">
        <v>20</v>
      </c>
      <c r="I1062" s="206"/>
      <c r="J1062" s="203"/>
      <c r="K1062" s="203"/>
      <c r="L1062" s="207"/>
      <c r="M1062" s="208"/>
      <c r="N1062" s="209"/>
      <c r="O1062" s="209"/>
      <c r="P1062" s="209"/>
      <c r="Q1062" s="209"/>
      <c r="R1062" s="209"/>
      <c r="S1062" s="209"/>
      <c r="T1062" s="210"/>
      <c r="AT1062" s="211" t="s">
        <v>184</v>
      </c>
      <c r="AU1062" s="211" t="s">
        <v>171</v>
      </c>
      <c r="AV1062" s="12" t="s">
        <v>22</v>
      </c>
      <c r="AW1062" s="12" t="s">
        <v>35</v>
      </c>
      <c r="AX1062" s="12" t="s">
        <v>74</v>
      </c>
      <c r="AY1062" s="211" t="s">
        <v>159</v>
      </c>
    </row>
    <row r="1063" spans="2:65" s="13" customFormat="1" ht="11.25">
      <c r="B1063" s="212"/>
      <c r="C1063" s="213"/>
      <c r="D1063" s="199" t="s">
        <v>184</v>
      </c>
      <c r="E1063" s="214" t="s">
        <v>20</v>
      </c>
      <c r="F1063" s="215" t="s">
        <v>1069</v>
      </c>
      <c r="G1063" s="213"/>
      <c r="H1063" s="216">
        <v>6</v>
      </c>
      <c r="I1063" s="217"/>
      <c r="J1063" s="213"/>
      <c r="K1063" s="213"/>
      <c r="L1063" s="218"/>
      <c r="M1063" s="219"/>
      <c r="N1063" s="220"/>
      <c r="O1063" s="220"/>
      <c r="P1063" s="220"/>
      <c r="Q1063" s="220"/>
      <c r="R1063" s="220"/>
      <c r="S1063" s="220"/>
      <c r="T1063" s="221"/>
      <c r="AT1063" s="222" t="s">
        <v>184</v>
      </c>
      <c r="AU1063" s="222" t="s">
        <v>171</v>
      </c>
      <c r="AV1063" s="13" t="s">
        <v>84</v>
      </c>
      <c r="AW1063" s="13" t="s">
        <v>35</v>
      </c>
      <c r="AX1063" s="13" t="s">
        <v>22</v>
      </c>
      <c r="AY1063" s="222" t="s">
        <v>159</v>
      </c>
    </row>
    <row r="1064" spans="2:65" s="1" customFormat="1" ht="16.5" customHeight="1">
      <c r="B1064" s="35"/>
      <c r="C1064" s="186" t="s">
        <v>1070</v>
      </c>
      <c r="D1064" s="186" t="s">
        <v>162</v>
      </c>
      <c r="E1064" s="187" t="s">
        <v>1071</v>
      </c>
      <c r="F1064" s="188" t="s">
        <v>1072</v>
      </c>
      <c r="G1064" s="189" t="s">
        <v>1004</v>
      </c>
      <c r="H1064" s="190">
        <v>1</v>
      </c>
      <c r="I1064" s="191"/>
      <c r="J1064" s="192">
        <f>ROUND(I1064*H1064,2)</f>
        <v>0</v>
      </c>
      <c r="K1064" s="188" t="s">
        <v>20</v>
      </c>
      <c r="L1064" s="39"/>
      <c r="M1064" s="193" t="s">
        <v>20</v>
      </c>
      <c r="N1064" s="194" t="s">
        <v>45</v>
      </c>
      <c r="O1064" s="64"/>
      <c r="P1064" s="195">
        <f>O1064*H1064</f>
        <v>0</v>
      </c>
      <c r="Q1064" s="195">
        <v>6.5</v>
      </c>
      <c r="R1064" s="195">
        <f>Q1064*H1064</f>
        <v>6.5</v>
      </c>
      <c r="S1064" s="195">
        <v>0</v>
      </c>
      <c r="T1064" s="196">
        <f>S1064*H1064</f>
        <v>0</v>
      </c>
      <c r="AR1064" s="197" t="s">
        <v>164</v>
      </c>
      <c r="AT1064" s="197" t="s">
        <v>162</v>
      </c>
      <c r="AU1064" s="197" t="s">
        <v>171</v>
      </c>
      <c r="AY1064" s="18" t="s">
        <v>159</v>
      </c>
      <c r="BE1064" s="198">
        <f>IF(N1064="základní",J1064,0)</f>
        <v>0</v>
      </c>
      <c r="BF1064" s="198">
        <f>IF(N1064="snížená",J1064,0)</f>
        <v>0</v>
      </c>
      <c r="BG1064" s="198">
        <f>IF(N1064="zákl. přenesená",J1064,0)</f>
        <v>0</v>
      </c>
      <c r="BH1064" s="198">
        <f>IF(N1064="sníž. přenesená",J1064,0)</f>
        <v>0</v>
      </c>
      <c r="BI1064" s="198">
        <f>IF(N1064="nulová",J1064,0)</f>
        <v>0</v>
      </c>
      <c r="BJ1064" s="18" t="s">
        <v>22</v>
      </c>
      <c r="BK1064" s="198">
        <f>ROUND(I1064*H1064,2)</f>
        <v>0</v>
      </c>
      <c r="BL1064" s="18" t="s">
        <v>164</v>
      </c>
      <c r="BM1064" s="197" t="s">
        <v>1073</v>
      </c>
    </row>
    <row r="1065" spans="2:65" s="12" customFormat="1" ht="11.25">
      <c r="B1065" s="202"/>
      <c r="C1065" s="203"/>
      <c r="D1065" s="199" t="s">
        <v>184</v>
      </c>
      <c r="E1065" s="204" t="s">
        <v>20</v>
      </c>
      <c r="F1065" s="205" t="s">
        <v>1063</v>
      </c>
      <c r="G1065" s="203"/>
      <c r="H1065" s="204" t="s">
        <v>20</v>
      </c>
      <c r="I1065" s="206"/>
      <c r="J1065" s="203"/>
      <c r="K1065" s="203"/>
      <c r="L1065" s="207"/>
      <c r="M1065" s="208"/>
      <c r="N1065" s="209"/>
      <c r="O1065" s="209"/>
      <c r="P1065" s="209"/>
      <c r="Q1065" s="209"/>
      <c r="R1065" s="209"/>
      <c r="S1065" s="209"/>
      <c r="T1065" s="210"/>
      <c r="AT1065" s="211" t="s">
        <v>184</v>
      </c>
      <c r="AU1065" s="211" t="s">
        <v>171</v>
      </c>
      <c r="AV1065" s="12" t="s">
        <v>22</v>
      </c>
      <c r="AW1065" s="12" t="s">
        <v>35</v>
      </c>
      <c r="AX1065" s="12" t="s">
        <v>74</v>
      </c>
      <c r="AY1065" s="211" t="s">
        <v>159</v>
      </c>
    </row>
    <row r="1066" spans="2:65" s="12" customFormat="1" ht="11.25">
      <c r="B1066" s="202"/>
      <c r="C1066" s="203"/>
      <c r="D1066" s="199" t="s">
        <v>184</v>
      </c>
      <c r="E1066" s="204" t="s">
        <v>20</v>
      </c>
      <c r="F1066" s="205" t="s">
        <v>1006</v>
      </c>
      <c r="G1066" s="203"/>
      <c r="H1066" s="204" t="s">
        <v>20</v>
      </c>
      <c r="I1066" s="206"/>
      <c r="J1066" s="203"/>
      <c r="K1066" s="203"/>
      <c r="L1066" s="207"/>
      <c r="M1066" s="208"/>
      <c r="N1066" s="209"/>
      <c r="O1066" s="209"/>
      <c r="P1066" s="209"/>
      <c r="Q1066" s="209"/>
      <c r="R1066" s="209"/>
      <c r="S1066" s="209"/>
      <c r="T1066" s="210"/>
      <c r="AT1066" s="211" t="s">
        <v>184</v>
      </c>
      <c r="AU1066" s="211" t="s">
        <v>171</v>
      </c>
      <c r="AV1066" s="12" t="s">
        <v>22</v>
      </c>
      <c r="AW1066" s="12" t="s">
        <v>35</v>
      </c>
      <c r="AX1066" s="12" t="s">
        <v>74</v>
      </c>
      <c r="AY1066" s="211" t="s">
        <v>159</v>
      </c>
    </row>
    <row r="1067" spans="2:65" s="12" customFormat="1" ht="11.25">
      <c r="B1067" s="202"/>
      <c r="C1067" s="203"/>
      <c r="D1067" s="199" t="s">
        <v>184</v>
      </c>
      <c r="E1067" s="204" t="s">
        <v>20</v>
      </c>
      <c r="F1067" s="205" t="s">
        <v>1007</v>
      </c>
      <c r="G1067" s="203"/>
      <c r="H1067" s="204" t="s">
        <v>20</v>
      </c>
      <c r="I1067" s="206"/>
      <c r="J1067" s="203"/>
      <c r="K1067" s="203"/>
      <c r="L1067" s="207"/>
      <c r="M1067" s="208"/>
      <c r="N1067" s="209"/>
      <c r="O1067" s="209"/>
      <c r="P1067" s="209"/>
      <c r="Q1067" s="209"/>
      <c r="R1067" s="209"/>
      <c r="S1067" s="209"/>
      <c r="T1067" s="210"/>
      <c r="AT1067" s="211" t="s">
        <v>184</v>
      </c>
      <c r="AU1067" s="211" t="s">
        <v>171</v>
      </c>
      <c r="AV1067" s="12" t="s">
        <v>22</v>
      </c>
      <c r="AW1067" s="12" t="s">
        <v>35</v>
      </c>
      <c r="AX1067" s="12" t="s">
        <v>74</v>
      </c>
      <c r="AY1067" s="211" t="s">
        <v>159</v>
      </c>
    </row>
    <row r="1068" spans="2:65" s="12" customFormat="1" ht="11.25">
      <c r="B1068" s="202"/>
      <c r="C1068" s="203"/>
      <c r="D1068" s="199" t="s">
        <v>184</v>
      </c>
      <c r="E1068" s="204" t="s">
        <v>20</v>
      </c>
      <c r="F1068" s="205" t="s">
        <v>1053</v>
      </c>
      <c r="G1068" s="203"/>
      <c r="H1068" s="204" t="s">
        <v>20</v>
      </c>
      <c r="I1068" s="206"/>
      <c r="J1068" s="203"/>
      <c r="K1068" s="203"/>
      <c r="L1068" s="207"/>
      <c r="M1068" s="208"/>
      <c r="N1068" s="209"/>
      <c r="O1068" s="209"/>
      <c r="P1068" s="209"/>
      <c r="Q1068" s="209"/>
      <c r="R1068" s="209"/>
      <c r="S1068" s="209"/>
      <c r="T1068" s="210"/>
      <c r="AT1068" s="211" t="s">
        <v>184</v>
      </c>
      <c r="AU1068" s="211" t="s">
        <v>171</v>
      </c>
      <c r="AV1068" s="12" t="s">
        <v>22</v>
      </c>
      <c r="AW1068" s="12" t="s">
        <v>35</v>
      </c>
      <c r="AX1068" s="12" t="s">
        <v>74</v>
      </c>
      <c r="AY1068" s="211" t="s">
        <v>159</v>
      </c>
    </row>
    <row r="1069" spans="2:65" s="12" customFormat="1" ht="11.25">
      <c r="B1069" s="202"/>
      <c r="C1069" s="203"/>
      <c r="D1069" s="199" t="s">
        <v>184</v>
      </c>
      <c r="E1069" s="204" t="s">
        <v>20</v>
      </c>
      <c r="F1069" s="205" t="s">
        <v>1054</v>
      </c>
      <c r="G1069" s="203"/>
      <c r="H1069" s="204" t="s">
        <v>20</v>
      </c>
      <c r="I1069" s="206"/>
      <c r="J1069" s="203"/>
      <c r="K1069" s="203"/>
      <c r="L1069" s="207"/>
      <c r="M1069" s="208"/>
      <c r="N1069" s="209"/>
      <c r="O1069" s="209"/>
      <c r="P1069" s="209"/>
      <c r="Q1069" s="209"/>
      <c r="R1069" s="209"/>
      <c r="S1069" s="209"/>
      <c r="T1069" s="210"/>
      <c r="AT1069" s="211" t="s">
        <v>184</v>
      </c>
      <c r="AU1069" s="211" t="s">
        <v>171</v>
      </c>
      <c r="AV1069" s="12" t="s">
        <v>22</v>
      </c>
      <c r="AW1069" s="12" t="s">
        <v>35</v>
      </c>
      <c r="AX1069" s="12" t="s">
        <v>74</v>
      </c>
      <c r="AY1069" s="211" t="s">
        <v>159</v>
      </c>
    </row>
    <row r="1070" spans="2:65" s="12" customFormat="1" ht="11.25">
      <c r="B1070" s="202"/>
      <c r="C1070" s="203"/>
      <c r="D1070" s="199" t="s">
        <v>184</v>
      </c>
      <c r="E1070" s="204" t="s">
        <v>20</v>
      </c>
      <c r="F1070" s="205" t="s">
        <v>1055</v>
      </c>
      <c r="G1070" s="203"/>
      <c r="H1070" s="204" t="s">
        <v>20</v>
      </c>
      <c r="I1070" s="206"/>
      <c r="J1070" s="203"/>
      <c r="K1070" s="203"/>
      <c r="L1070" s="207"/>
      <c r="M1070" s="208"/>
      <c r="N1070" s="209"/>
      <c r="O1070" s="209"/>
      <c r="P1070" s="209"/>
      <c r="Q1070" s="209"/>
      <c r="R1070" s="209"/>
      <c r="S1070" s="209"/>
      <c r="T1070" s="210"/>
      <c r="AT1070" s="211" t="s">
        <v>184</v>
      </c>
      <c r="AU1070" s="211" t="s">
        <v>171</v>
      </c>
      <c r="AV1070" s="12" t="s">
        <v>22</v>
      </c>
      <c r="AW1070" s="12" t="s">
        <v>35</v>
      </c>
      <c r="AX1070" s="12" t="s">
        <v>74</v>
      </c>
      <c r="AY1070" s="211" t="s">
        <v>159</v>
      </c>
    </row>
    <row r="1071" spans="2:65" s="12" customFormat="1" ht="11.25">
      <c r="B1071" s="202"/>
      <c r="C1071" s="203"/>
      <c r="D1071" s="199" t="s">
        <v>184</v>
      </c>
      <c r="E1071" s="204" t="s">
        <v>20</v>
      </c>
      <c r="F1071" s="205" t="s">
        <v>1056</v>
      </c>
      <c r="G1071" s="203"/>
      <c r="H1071" s="204" t="s">
        <v>20</v>
      </c>
      <c r="I1071" s="206"/>
      <c r="J1071" s="203"/>
      <c r="K1071" s="203"/>
      <c r="L1071" s="207"/>
      <c r="M1071" s="208"/>
      <c r="N1071" s="209"/>
      <c r="O1071" s="209"/>
      <c r="P1071" s="209"/>
      <c r="Q1071" s="209"/>
      <c r="R1071" s="209"/>
      <c r="S1071" s="209"/>
      <c r="T1071" s="210"/>
      <c r="AT1071" s="211" t="s">
        <v>184</v>
      </c>
      <c r="AU1071" s="211" t="s">
        <v>171</v>
      </c>
      <c r="AV1071" s="12" t="s">
        <v>22</v>
      </c>
      <c r="AW1071" s="12" t="s">
        <v>35</v>
      </c>
      <c r="AX1071" s="12" t="s">
        <v>74</v>
      </c>
      <c r="AY1071" s="211" t="s">
        <v>159</v>
      </c>
    </row>
    <row r="1072" spans="2:65" s="12" customFormat="1" ht="11.25">
      <c r="B1072" s="202"/>
      <c r="C1072" s="203"/>
      <c r="D1072" s="199" t="s">
        <v>184</v>
      </c>
      <c r="E1072" s="204" t="s">
        <v>20</v>
      </c>
      <c r="F1072" s="205" t="s">
        <v>1013</v>
      </c>
      <c r="G1072" s="203"/>
      <c r="H1072" s="204" t="s">
        <v>20</v>
      </c>
      <c r="I1072" s="206"/>
      <c r="J1072" s="203"/>
      <c r="K1072" s="203"/>
      <c r="L1072" s="207"/>
      <c r="M1072" s="208"/>
      <c r="N1072" s="209"/>
      <c r="O1072" s="209"/>
      <c r="P1072" s="209"/>
      <c r="Q1072" s="209"/>
      <c r="R1072" s="209"/>
      <c r="S1072" s="209"/>
      <c r="T1072" s="210"/>
      <c r="AT1072" s="211" t="s">
        <v>184</v>
      </c>
      <c r="AU1072" s="211" t="s">
        <v>171</v>
      </c>
      <c r="AV1072" s="12" t="s">
        <v>22</v>
      </c>
      <c r="AW1072" s="12" t="s">
        <v>35</v>
      </c>
      <c r="AX1072" s="12" t="s">
        <v>74</v>
      </c>
      <c r="AY1072" s="211" t="s">
        <v>159</v>
      </c>
    </row>
    <row r="1073" spans="2:65" s="12" customFormat="1" ht="11.25">
      <c r="B1073" s="202"/>
      <c r="C1073" s="203"/>
      <c r="D1073" s="199" t="s">
        <v>184</v>
      </c>
      <c r="E1073" s="204" t="s">
        <v>20</v>
      </c>
      <c r="F1073" s="205" t="s">
        <v>1014</v>
      </c>
      <c r="G1073" s="203"/>
      <c r="H1073" s="204" t="s">
        <v>20</v>
      </c>
      <c r="I1073" s="206"/>
      <c r="J1073" s="203"/>
      <c r="K1073" s="203"/>
      <c r="L1073" s="207"/>
      <c r="M1073" s="208"/>
      <c r="N1073" s="209"/>
      <c r="O1073" s="209"/>
      <c r="P1073" s="209"/>
      <c r="Q1073" s="209"/>
      <c r="R1073" s="209"/>
      <c r="S1073" s="209"/>
      <c r="T1073" s="210"/>
      <c r="AT1073" s="211" t="s">
        <v>184</v>
      </c>
      <c r="AU1073" s="211" t="s">
        <v>171</v>
      </c>
      <c r="AV1073" s="12" t="s">
        <v>22</v>
      </c>
      <c r="AW1073" s="12" t="s">
        <v>35</v>
      </c>
      <c r="AX1073" s="12" t="s">
        <v>74</v>
      </c>
      <c r="AY1073" s="211" t="s">
        <v>159</v>
      </c>
    </row>
    <row r="1074" spans="2:65" s="12" customFormat="1" ht="11.25">
      <c r="B1074" s="202"/>
      <c r="C1074" s="203"/>
      <c r="D1074" s="199" t="s">
        <v>184</v>
      </c>
      <c r="E1074" s="204" t="s">
        <v>20</v>
      </c>
      <c r="F1074" s="205" t="s">
        <v>1015</v>
      </c>
      <c r="G1074" s="203"/>
      <c r="H1074" s="204" t="s">
        <v>20</v>
      </c>
      <c r="I1074" s="206"/>
      <c r="J1074" s="203"/>
      <c r="K1074" s="203"/>
      <c r="L1074" s="207"/>
      <c r="M1074" s="208"/>
      <c r="N1074" s="209"/>
      <c r="O1074" s="209"/>
      <c r="P1074" s="209"/>
      <c r="Q1074" s="209"/>
      <c r="R1074" s="209"/>
      <c r="S1074" s="209"/>
      <c r="T1074" s="210"/>
      <c r="AT1074" s="211" t="s">
        <v>184</v>
      </c>
      <c r="AU1074" s="211" t="s">
        <v>171</v>
      </c>
      <c r="AV1074" s="12" t="s">
        <v>22</v>
      </c>
      <c r="AW1074" s="12" t="s">
        <v>35</v>
      </c>
      <c r="AX1074" s="12" t="s">
        <v>74</v>
      </c>
      <c r="AY1074" s="211" t="s">
        <v>159</v>
      </c>
    </row>
    <row r="1075" spans="2:65" s="12" customFormat="1" ht="11.25">
      <c r="B1075" s="202"/>
      <c r="C1075" s="203"/>
      <c r="D1075" s="199" t="s">
        <v>184</v>
      </c>
      <c r="E1075" s="204" t="s">
        <v>20</v>
      </c>
      <c r="F1075" s="205" t="s">
        <v>1057</v>
      </c>
      <c r="G1075" s="203"/>
      <c r="H1075" s="204" t="s">
        <v>20</v>
      </c>
      <c r="I1075" s="206"/>
      <c r="J1075" s="203"/>
      <c r="K1075" s="203"/>
      <c r="L1075" s="207"/>
      <c r="M1075" s="208"/>
      <c r="N1075" s="209"/>
      <c r="O1075" s="209"/>
      <c r="P1075" s="209"/>
      <c r="Q1075" s="209"/>
      <c r="R1075" s="209"/>
      <c r="S1075" s="209"/>
      <c r="T1075" s="210"/>
      <c r="AT1075" s="211" t="s">
        <v>184</v>
      </c>
      <c r="AU1075" s="211" t="s">
        <v>171</v>
      </c>
      <c r="AV1075" s="12" t="s">
        <v>22</v>
      </c>
      <c r="AW1075" s="12" t="s">
        <v>35</v>
      </c>
      <c r="AX1075" s="12" t="s">
        <v>74</v>
      </c>
      <c r="AY1075" s="211" t="s">
        <v>159</v>
      </c>
    </row>
    <row r="1076" spans="2:65" s="12" customFormat="1" ht="11.25">
      <c r="B1076" s="202"/>
      <c r="C1076" s="203"/>
      <c r="D1076" s="199" t="s">
        <v>184</v>
      </c>
      <c r="E1076" s="204" t="s">
        <v>20</v>
      </c>
      <c r="F1076" s="205" t="s">
        <v>794</v>
      </c>
      <c r="G1076" s="203"/>
      <c r="H1076" s="204" t="s">
        <v>20</v>
      </c>
      <c r="I1076" s="206"/>
      <c r="J1076" s="203"/>
      <c r="K1076" s="203"/>
      <c r="L1076" s="207"/>
      <c r="M1076" s="208"/>
      <c r="N1076" s="209"/>
      <c r="O1076" s="209"/>
      <c r="P1076" s="209"/>
      <c r="Q1076" s="209"/>
      <c r="R1076" s="209"/>
      <c r="S1076" s="209"/>
      <c r="T1076" s="210"/>
      <c r="AT1076" s="211" t="s">
        <v>184</v>
      </c>
      <c r="AU1076" s="211" t="s">
        <v>171</v>
      </c>
      <c r="AV1076" s="12" t="s">
        <v>22</v>
      </c>
      <c r="AW1076" s="12" t="s">
        <v>35</v>
      </c>
      <c r="AX1076" s="12" t="s">
        <v>74</v>
      </c>
      <c r="AY1076" s="211" t="s">
        <v>159</v>
      </c>
    </row>
    <row r="1077" spans="2:65" s="13" customFormat="1" ht="11.25">
      <c r="B1077" s="212"/>
      <c r="C1077" s="213"/>
      <c r="D1077" s="199" t="s">
        <v>184</v>
      </c>
      <c r="E1077" s="214" t="s">
        <v>20</v>
      </c>
      <c r="F1077" s="215" t="s">
        <v>1074</v>
      </c>
      <c r="G1077" s="213"/>
      <c r="H1077" s="216">
        <v>1</v>
      </c>
      <c r="I1077" s="217"/>
      <c r="J1077" s="213"/>
      <c r="K1077" s="213"/>
      <c r="L1077" s="218"/>
      <c r="M1077" s="219"/>
      <c r="N1077" s="220"/>
      <c r="O1077" s="220"/>
      <c r="P1077" s="220"/>
      <c r="Q1077" s="220"/>
      <c r="R1077" s="220"/>
      <c r="S1077" s="220"/>
      <c r="T1077" s="221"/>
      <c r="AT1077" s="222" t="s">
        <v>184</v>
      </c>
      <c r="AU1077" s="222" t="s">
        <v>171</v>
      </c>
      <c r="AV1077" s="13" t="s">
        <v>84</v>
      </c>
      <c r="AW1077" s="13" t="s">
        <v>35</v>
      </c>
      <c r="AX1077" s="13" t="s">
        <v>22</v>
      </c>
      <c r="AY1077" s="222" t="s">
        <v>159</v>
      </c>
    </row>
    <row r="1078" spans="2:65" s="1" customFormat="1" ht="16.5" customHeight="1">
      <c r="B1078" s="35"/>
      <c r="C1078" s="186" t="s">
        <v>1075</v>
      </c>
      <c r="D1078" s="186" t="s">
        <v>162</v>
      </c>
      <c r="E1078" s="187" t="s">
        <v>1076</v>
      </c>
      <c r="F1078" s="188" t="s">
        <v>1077</v>
      </c>
      <c r="G1078" s="189" t="s">
        <v>1004</v>
      </c>
      <c r="H1078" s="190">
        <v>1</v>
      </c>
      <c r="I1078" s="191"/>
      <c r="J1078" s="192">
        <f>ROUND(I1078*H1078,2)</f>
        <v>0</v>
      </c>
      <c r="K1078" s="188" t="s">
        <v>20</v>
      </c>
      <c r="L1078" s="39"/>
      <c r="M1078" s="193" t="s">
        <v>20</v>
      </c>
      <c r="N1078" s="194" t="s">
        <v>45</v>
      </c>
      <c r="O1078" s="64"/>
      <c r="P1078" s="195">
        <f>O1078*H1078</f>
        <v>0</v>
      </c>
      <c r="Q1078" s="195">
        <v>6.5</v>
      </c>
      <c r="R1078" s="195">
        <f>Q1078*H1078</f>
        <v>6.5</v>
      </c>
      <c r="S1078" s="195">
        <v>0</v>
      </c>
      <c r="T1078" s="196">
        <f>S1078*H1078</f>
        <v>0</v>
      </c>
      <c r="AR1078" s="197" t="s">
        <v>164</v>
      </c>
      <c r="AT1078" s="197" t="s">
        <v>162</v>
      </c>
      <c r="AU1078" s="197" t="s">
        <v>171</v>
      </c>
      <c r="AY1078" s="18" t="s">
        <v>159</v>
      </c>
      <c r="BE1078" s="198">
        <f>IF(N1078="základní",J1078,0)</f>
        <v>0</v>
      </c>
      <c r="BF1078" s="198">
        <f>IF(N1078="snížená",J1078,0)</f>
        <v>0</v>
      </c>
      <c r="BG1078" s="198">
        <f>IF(N1078="zákl. přenesená",J1078,0)</f>
        <v>0</v>
      </c>
      <c r="BH1078" s="198">
        <f>IF(N1078="sníž. přenesená",J1078,0)</f>
        <v>0</v>
      </c>
      <c r="BI1078" s="198">
        <f>IF(N1078="nulová",J1078,0)</f>
        <v>0</v>
      </c>
      <c r="BJ1078" s="18" t="s">
        <v>22</v>
      </c>
      <c r="BK1078" s="198">
        <f>ROUND(I1078*H1078,2)</f>
        <v>0</v>
      </c>
      <c r="BL1078" s="18" t="s">
        <v>164</v>
      </c>
      <c r="BM1078" s="197" t="s">
        <v>1078</v>
      </c>
    </row>
    <row r="1079" spans="2:65" s="12" customFormat="1" ht="11.25">
      <c r="B1079" s="202"/>
      <c r="C1079" s="203"/>
      <c r="D1079" s="199" t="s">
        <v>184</v>
      </c>
      <c r="E1079" s="204" t="s">
        <v>20</v>
      </c>
      <c r="F1079" s="205" t="s">
        <v>1079</v>
      </c>
      <c r="G1079" s="203"/>
      <c r="H1079" s="204" t="s">
        <v>20</v>
      </c>
      <c r="I1079" s="206"/>
      <c r="J1079" s="203"/>
      <c r="K1079" s="203"/>
      <c r="L1079" s="207"/>
      <c r="M1079" s="208"/>
      <c r="N1079" s="209"/>
      <c r="O1079" s="209"/>
      <c r="P1079" s="209"/>
      <c r="Q1079" s="209"/>
      <c r="R1079" s="209"/>
      <c r="S1079" s="209"/>
      <c r="T1079" s="210"/>
      <c r="AT1079" s="211" t="s">
        <v>184</v>
      </c>
      <c r="AU1079" s="211" t="s">
        <v>171</v>
      </c>
      <c r="AV1079" s="12" t="s">
        <v>22</v>
      </c>
      <c r="AW1079" s="12" t="s">
        <v>35</v>
      </c>
      <c r="AX1079" s="12" t="s">
        <v>74</v>
      </c>
      <c r="AY1079" s="211" t="s">
        <v>159</v>
      </c>
    </row>
    <row r="1080" spans="2:65" s="12" customFormat="1" ht="11.25">
      <c r="B1080" s="202"/>
      <c r="C1080" s="203"/>
      <c r="D1080" s="199" t="s">
        <v>184</v>
      </c>
      <c r="E1080" s="204" t="s">
        <v>20</v>
      </c>
      <c r="F1080" s="205" t="s">
        <v>1006</v>
      </c>
      <c r="G1080" s="203"/>
      <c r="H1080" s="204" t="s">
        <v>20</v>
      </c>
      <c r="I1080" s="206"/>
      <c r="J1080" s="203"/>
      <c r="K1080" s="203"/>
      <c r="L1080" s="207"/>
      <c r="M1080" s="208"/>
      <c r="N1080" s="209"/>
      <c r="O1080" s="209"/>
      <c r="P1080" s="209"/>
      <c r="Q1080" s="209"/>
      <c r="R1080" s="209"/>
      <c r="S1080" s="209"/>
      <c r="T1080" s="210"/>
      <c r="AT1080" s="211" t="s">
        <v>184</v>
      </c>
      <c r="AU1080" s="211" t="s">
        <v>171</v>
      </c>
      <c r="AV1080" s="12" t="s">
        <v>22</v>
      </c>
      <c r="AW1080" s="12" t="s">
        <v>35</v>
      </c>
      <c r="AX1080" s="12" t="s">
        <v>74</v>
      </c>
      <c r="AY1080" s="211" t="s">
        <v>159</v>
      </c>
    </row>
    <row r="1081" spans="2:65" s="12" customFormat="1" ht="11.25">
      <c r="B1081" s="202"/>
      <c r="C1081" s="203"/>
      <c r="D1081" s="199" t="s">
        <v>184</v>
      </c>
      <c r="E1081" s="204" t="s">
        <v>20</v>
      </c>
      <c r="F1081" s="205" t="s">
        <v>1007</v>
      </c>
      <c r="G1081" s="203"/>
      <c r="H1081" s="204" t="s">
        <v>20</v>
      </c>
      <c r="I1081" s="206"/>
      <c r="J1081" s="203"/>
      <c r="K1081" s="203"/>
      <c r="L1081" s="207"/>
      <c r="M1081" s="208"/>
      <c r="N1081" s="209"/>
      <c r="O1081" s="209"/>
      <c r="P1081" s="209"/>
      <c r="Q1081" s="209"/>
      <c r="R1081" s="209"/>
      <c r="S1081" s="209"/>
      <c r="T1081" s="210"/>
      <c r="AT1081" s="211" t="s">
        <v>184</v>
      </c>
      <c r="AU1081" s="211" t="s">
        <v>171</v>
      </c>
      <c r="AV1081" s="12" t="s">
        <v>22</v>
      </c>
      <c r="AW1081" s="12" t="s">
        <v>35</v>
      </c>
      <c r="AX1081" s="12" t="s">
        <v>74</v>
      </c>
      <c r="AY1081" s="211" t="s">
        <v>159</v>
      </c>
    </row>
    <row r="1082" spans="2:65" s="12" customFormat="1" ht="11.25">
      <c r="B1082" s="202"/>
      <c r="C1082" s="203"/>
      <c r="D1082" s="199" t="s">
        <v>184</v>
      </c>
      <c r="E1082" s="204" t="s">
        <v>20</v>
      </c>
      <c r="F1082" s="205" t="s">
        <v>1053</v>
      </c>
      <c r="G1082" s="203"/>
      <c r="H1082" s="204" t="s">
        <v>20</v>
      </c>
      <c r="I1082" s="206"/>
      <c r="J1082" s="203"/>
      <c r="K1082" s="203"/>
      <c r="L1082" s="207"/>
      <c r="M1082" s="208"/>
      <c r="N1082" s="209"/>
      <c r="O1082" s="209"/>
      <c r="P1082" s="209"/>
      <c r="Q1082" s="209"/>
      <c r="R1082" s="209"/>
      <c r="S1082" s="209"/>
      <c r="T1082" s="210"/>
      <c r="AT1082" s="211" t="s">
        <v>184</v>
      </c>
      <c r="AU1082" s="211" t="s">
        <v>171</v>
      </c>
      <c r="AV1082" s="12" t="s">
        <v>22</v>
      </c>
      <c r="AW1082" s="12" t="s">
        <v>35</v>
      </c>
      <c r="AX1082" s="12" t="s">
        <v>74</v>
      </c>
      <c r="AY1082" s="211" t="s">
        <v>159</v>
      </c>
    </row>
    <row r="1083" spans="2:65" s="12" customFormat="1" ht="11.25">
      <c r="B1083" s="202"/>
      <c r="C1083" s="203"/>
      <c r="D1083" s="199" t="s">
        <v>184</v>
      </c>
      <c r="E1083" s="204" t="s">
        <v>20</v>
      </c>
      <c r="F1083" s="205" t="s">
        <v>1054</v>
      </c>
      <c r="G1083" s="203"/>
      <c r="H1083" s="204" t="s">
        <v>20</v>
      </c>
      <c r="I1083" s="206"/>
      <c r="J1083" s="203"/>
      <c r="K1083" s="203"/>
      <c r="L1083" s="207"/>
      <c r="M1083" s="208"/>
      <c r="N1083" s="209"/>
      <c r="O1083" s="209"/>
      <c r="P1083" s="209"/>
      <c r="Q1083" s="209"/>
      <c r="R1083" s="209"/>
      <c r="S1083" s="209"/>
      <c r="T1083" s="210"/>
      <c r="AT1083" s="211" t="s">
        <v>184</v>
      </c>
      <c r="AU1083" s="211" t="s">
        <v>171</v>
      </c>
      <c r="AV1083" s="12" t="s">
        <v>22</v>
      </c>
      <c r="AW1083" s="12" t="s">
        <v>35</v>
      </c>
      <c r="AX1083" s="12" t="s">
        <v>74</v>
      </c>
      <c r="AY1083" s="211" t="s">
        <v>159</v>
      </c>
    </row>
    <row r="1084" spans="2:65" s="12" customFormat="1" ht="11.25">
      <c r="B1084" s="202"/>
      <c r="C1084" s="203"/>
      <c r="D1084" s="199" t="s">
        <v>184</v>
      </c>
      <c r="E1084" s="204" t="s">
        <v>20</v>
      </c>
      <c r="F1084" s="205" t="s">
        <v>1055</v>
      </c>
      <c r="G1084" s="203"/>
      <c r="H1084" s="204" t="s">
        <v>20</v>
      </c>
      <c r="I1084" s="206"/>
      <c r="J1084" s="203"/>
      <c r="K1084" s="203"/>
      <c r="L1084" s="207"/>
      <c r="M1084" s="208"/>
      <c r="N1084" s="209"/>
      <c r="O1084" s="209"/>
      <c r="P1084" s="209"/>
      <c r="Q1084" s="209"/>
      <c r="R1084" s="209"/>
      <c r="S1084" s="209"/>
      <c r="T1084" s="210"/>
      <c r="AT1084" s="211" t="s">
        <v>184</v>
      </c>
      <c r="AU1084" s="211" t="s">
        <v>171</v>
      </c>
      <c r="AV1084" s="12" t="s">
        <v>22</v>
      </c>
      <c r="AW1084" s="12" t="s">
        <v>35</v>
      </c>
      <c r="AX1084" s="12" t="s">
        <v>74</v>
      </c>
      <c r="AY1084" s="211" t="s">
        <v>159</v>
      </c>
    </row>
    <row r="1085" spans="2:65" s="12" customFormat="1" ht="11.25">
      <c r="B1085" s="202"/>
      <c r="C1085" s="203"/>
      <c r="D1085" s="199" t="s">
        <v>184</v>
      </c>
      <c r="E1085" s="204" t="s">
        <v>20</v>
      </c>
      <c r="F1085" s="205" t="s">
        <v>1056</v>
      </c>
      <c r="G1085" s="203"/>
      <c r="H1085" s="204" t="s">
        <v>20</v>
      </c>
      <c r="I1085" s="206"/>
      <c r="J1085" s="203"/>
      <c r="K1085" s="203"/>
      <c r="L1085" s="207"/>
      <c r="M1085" s="208"/>
      <c r="N1085" s="209"/>
      <c r="O1085" s="209"/>
      <c r="P1085" s="209"/>
      <c r="Q1085" s="209"/>
      <c r="R1085" s="209"/>
      <c r="S1085" s="209"/>
      <c r="T1085" s="210"/>
      <c r="AT1085" s="211" t="s">
        <v>184</v>
      </c>
      <c r="AU1085" s="211" t="s">
        <v>171</v>
      </c>
      <c r="AV1085" s="12" t="s">
        <v>22</v>
      </c>
      <c r="AW1085" s="12" t="s">
        <v>35</v>
      </c>
      <c r="AX1085" s="12" t="s">
        <v>74</v>
      </c>
      <c r="AY1085" s="211" t="s">
        <v>159</v>
      </c>
    </row>
    <row r="1086" spans="2:65" s="12" customFormat="1" ht="11.25">
      <c r="B1086" s="202"/>
      <c r="C1086" s="203"/>
      <c r="D1086" s="199" t="s">
        <v>184</v>
      </c>
      <c r="E1086" s="204" t="s">
        <v>20</v>
      </c>
      <c r="F1086" s="205" t="s">
        <v>1013</v>
      </c>
      <c r="G1086" s="203"/>
      <c r="H1086" s="204" t="s">
        <v>20</v>
      </c>
      <c r="I1086" s="206"/>
      <c r="J1086" s="203"/>
      <c r="K1086" s="203"/>
      <c r="L1086" s="207"/>
      <c r="M1086" s="208"/>
      <c r="N1086" s="209"/>
      <c r="O1086" s="209"/>
      <c r="P1086" s="209"/>
      <c r="Q1086" s="209"/>
      <c r="R1086" s="209"/>
      <c r="S1086" s="209"/>
      <c r="T1086" s="210"/>
      <c r="AT1086" s="211" t="s">
        <v>184</v>
      </c>
      <c r="AU1086" s="211" t="s">
        <v>171</v>
      </c>
      <c r="AV1086" s="12" t="s">
        <v>22</v>
      </c>
      <c r="AW1086" s="12" t="s">
        <v>35</v>
      </c>
      <c r="AX1086" s="12" t="s">
        <v>74</v>
      </c>
      <c r="AY1086" s="211" t="s">
        <v>159</v>
      </c>
    </row>
    <row r="1087" spans="2:65" s="12" customFormat="1" ht="11.25">
      <c r="B1087" s="202"/>
      <c r="C1087" s="203"/>
      <c r="D1087" s="199" t="s">
        <v>184</v>
      </c>
      <c r="E1087" s="204" t="s">
        <v>20</v>
      </c>
      <c r="F1087" s="205" t="s">
        <v>1014</v>
      </c>
      <c r="G1087" s="203"/>
      <c r="H1087" s="204" t="s">
        <v>20</v>
      </c>
      <c r="I1087" s="206"/>
      <c r="J1087" s="203"/>
      <c r="K1087" s="203"/>
      <c r="L1087" s="207"/>
      <c r="M1087" s="208"/>
      <c r="N1087" s="209"/>
      <c r="O1087" s="209"/>
      <c r="P1087" s="209"/>
      <c r="Q1087" s="209"/>
      <c r="R1087" s="209"/>
      <c r="S1087" s="209"/>
      <c r="T1087" s="210"/>
      <c r="AT1087" s="211" t="s">
        <v>184</v>
      </c>
      <c r="AU1087" s="211" t="s">
        <v>171</v>
      </c>
      <c r="AV1087" s="12" t="s">
        <v>22</v>
      </c>
      <c r="AW1087" s="12" t="s">
        <v>35</v>
      </c>
      <c r="AX1087" s="12" t="s">
        <v>74</v>
      </c>
      <c r="AY1087" s="211" t="s">
        <v>159</v>
      </c>
    </row>
    <row r="1088" spans="2:65" s="12" customFormat="1" ht="11.25">
      <c r="B1088" s="202"/>
      <c r="C1088" s="203"/>
      <c r="D1088" s="199" t="s">
        <v>184</v>
      </c>
      <c r="E1088" s="204" t="s">
        <v>20</v>
      </c>
      <c r="F1088" s="205" t="s">
        <v>1015</v>
      </c>
      <c r="G1088" s="203"/>
      <c r="H1088" s="204" t="s">
        <v>20</v>
      </c>
      <c r="I1088" s="206"/>
      <c r="J1088" s="203"/>
      <c r="K1088" s="203"/>
      <c r="L1088" s="207"/>
      <c r="M1088" s="208"/>
      <c r="N1088" s="209"/>
      <c r="O1088" s="209"/>
      <c r="P1088" s="209"/>
      <c r="Q1088" s="209"/>
      <c r="R1088" s="209"/>
      <c r="S1088" s="209"/>
      <c r="T1088" s="210"/>
      <c r="AT1088" s="211" t="s">
        <v>184</v>
      </c>
      <c r="AU1088" s="211" t="s">
        <v>171</v>
      </c>
      <c r="AV1088" s="12" t="s">
        <v>22</v>
      </c>
      <c r="AW1088" s="12" t="s">
        <v>35</v>
      </c>
      <c r="AX1088" s="12" t="s">
        <v>74</v>
      </c>
      <c r="AY1088" s="211" t="s">
        <v>159</v>
      </c>
    </row>
    <row r="1089" spans="2:65" s="12" customFormat="1" ht="11.25">
      <c r="B1089" s="202"/>
      <c r="C1089" s="203"/>
      <c r="D1089" s="199" t="s">
        <v>184</v>
      </c>
      <c r="E1089" s="204" t="s">
        <v>20</v>
      </c>
      <c r="F1089" s="205" t="s">
        <v>1057</v>
      </c>
      <c r="G1089" s="203"/>
      <c r="H1089" s="204" t="s">
        <v>20</v>
      </c>
      <c r="I1089" s="206"/>
      <c r="J1089" s="203"/>
      <c r="K1089" s="203"/>
      <c r="L1089" s="207"/>
      <c r="M1089" s="208"/>
      <c r="N1089" s="209"/>
      <c r="O1089" s="209"/>
      <c r="P1089" s="209"/>
      <c r="Q1089" s="209"/>
      <c r="R1089" s="209"/>
      <c r="S1089" s="209"/>
      <c r="T1089" s="210"/>
      <c r="AT1089" s="211" t="s">
        <v>184</v>
      </c>
      <c r="AU1089" s="211" t="s">
        <v>171</v>
      </c>
      <c r="AV1089" s="12" t="s">
        <v>22</v>
      </c>
      <c r="AW1089" s="12" t="s">
        <v>35</v>
      </c>
      <c r="AX1089" s="12" t="s">
        <v>74</v>
      </c>
      <c r="AY1089" s="211" t="s">
        <v>159</v>
      </c>
    </row>
    <row r="1090" spans="2:65" s="12" customFormat="1" ht="11.25">
      <c r="B1090" s="202"/>
      <c r="C1090" s="203"/>
      <c r="D1090" s="199" t="s">
        <v>184</v>
      </c>
      <c r="E1090" s="204" t="s">
        <v>20</v>
      </c>
      <c r="F1090" s="205" t="s">
        <v>794</v>
      </c>
      <c r="G1090" s="203"/>
      <c r="H1090" s="204" t="s">
        <v>20</v>
      </c>
      <c r="I1090" s="206"/>
      <c r="J1090" s="203"/>
      <c r="K1090" s="203"/>
      <c r="L1090" s="207"/>
      <c r="M1090" s="208"/>
      <c r="N1090" s="209"/>
      <c r="O1090" s="209"/>
      <c r="P1090" s="209"/>
      <c r="Q1090" s="209"/>
      <c r="R1090" s="209"/>
      <c r="S1090" s="209"/>
      <c r="T1090" s="210"/>
      <c r="AT1090" s="211" t="s">
        <v>184</v>
      </c>
      <c r="AU1090" s="211" t="s">
        <v>171</v>
      </c>
      <c r="AV1090" s="12" t="s">
        <v>22</v>
      </c>
      <c r="AW1090" s="12" t="s">
        <v>35</v>
      </c>
      <c r="AX1090" s="12" t="s">
        <v>74</v>
      </c>
      <c r="AY1090" s="211" t="s">
        <v>159</v>
      </c>
    </row>
    <row r="1091" spans="2:65" s="13" customFormat="1" ht="11.25">
      <c r="B1091" s="212"/>
      <c r="C1091" s="213"/>
      <c r="D1091" s="199" t="s">
        <v>184</v>
      </c>
      <c r="E1091" s="214" t="s">
        <v>20</v>
      </c>
      <c r="F1091" s="215" t="s">
        <v>1074</v>
      </c>
      <c r="G1091" s="213"/>
      <c r="H1091" s="216">
        <v>1</v>
      </c>
      <c r="I1091" s="217"/>
      <c r="J1091" s="213"/>
      <c r="K1091" s="213"/>
      <c r="L1091" s="218"/>
      <c r="M1091" s="219"/>
      <c r="N1091" s="220"/>
      <c r="O1091" s="220"/>
      <c r="P1091" s="220"/>
      <c r="Q1091" s="220"/>
      <c r="R1091" s="220"/>
      <c r="S1091" s="220"/>
      <c r="T1091" s="221"/>
      <c r="AT1091" s="222" t="s">
        <v>184</v>
      </c>
      <c r="AU1091" s="222" t="s">
        <v>171</v>
      </c>
      <c r="AV1091" s="13" t="s">
        <v>84</v>
      </c>
      <c r="AW1091" s="13" t="s">
        <v>35</v>
      </c>
      <c r="AX1091" s="13" t="s">
        <v>22</v>
      </c>
      <c r="AY1091" s="222" t="s">
        <v>159</v>
      </c>
    </row>
    <row r="1092" spans="2:65" s="1" customFormat="1" ht="16.5" customHeight="1">
      <c r="B1092" s="35"/>
      <c r="C1092" s="186" t="s">
        <v>1080</v>
      </c>
      <c r="D1092" s="186" t="s">
        <v>162</v>
      </c>
      <c r="E1092" s="187" t="s">
        <v>1081</v>
      </c>
      <c r="F1092" s="188" t="s">
        <v>1082</v>
      </c>
      <c r="G1092" s="189" t="s">
        <v>1004</v>
      </c>
      <c r="H1092" s="190">
        <v>1</v>
      </c>
      <c r="I1092" s="191"/>
      <c r="J1092" s="192">
        <f>ROUND(I1092*H1092,2)</f>
        <v>0</v>
      </c>
      <c r="K1092" s="188" t="s">
        <v>20</v>
      </c>
      <c r="L1092" s="39"/>
      <c r="M1092" s="193" t="s">
        <v>20</v>
      </c>
      <c r="N1092" s="194" t="s">
        <v>45</v>
      </c>
      <c r="O1092" s="64"/>
      <c r="P1092" s="195">
        <f>O1092*H1092</f>
        <v>0</v>
      </c>
      <c r="Q1092" s="195">
        <v>7.5</v>
      </c>
      <c r="R1092" s="195">
        <f>Q1092*H1092</f>
        <v>7.5</v>
      </c>
      <c r="S1092" s="195">
        <v>0</v>
      </c>
      <c r="T1092" s="196">
        <f>S1092*H1092</f>
        <v>0</v>
      </c>
      <c r="AR1092" s="197" t="s">
        <v>164</v>
      </c>
      <c r="AT1092" s="197" t="s">
        <v>162</v>
      </c>
      <c r="AU1092" s="197" t="s">
        <v>171</v>
      </c>
      <c r="AY1092" s="18" t="s">
        <v>159</v>
      </c>
      <c r="BE1092" s="198">
        <f>IF(N1092="základní",J1092,0)</f>
        <v>0</v>
      </c>
      <c r="BF1092" s="198">
        <f>IF(N1092="snížená",J1092,0)</f>
        <v>0</v>
      </c>
      <c r="BG1092" s="198">
        <f>IF(N1092="zákl. přenesená",J1092,0)</f>
        <v>0</v>
      </c>
      <c r="BH1092" s="198">
        <f>IF(N1092="sníž. přenesená",J1092,0)</f>
        <v>0</v>
      </c>
      <c r="BI1092" s="198">
        <f>IF(N1092="nulová",J1092,0)</f>
        <v>0</v>
      </c>
      <c r="BJ1092" s="18" t="s">
        <v>22</v>
      </c>
      <c r="BK1092" s="198">
        <f>ROUND(I1092*H1092,2)</f>
        <v>0</v>
      </c>
      <c r="BL1092" s="18" t="s">
        <v>164</v>
      </c>
      <c r="BM1092" s="197" t="s">
        <v>1083</v>
      </c>
    </row>
    <row r="1093" spans="2:65" s="12" customFormat="1" ht="11.25">
      <c r="B1093" s="202"/>
      <c r="C1093" s="203"/>
      <c r="D1093" s="199" t="s">
        <v>184</v>
      </c>
      <c r="E1093" s="204" t="s">
        <v>20</v>
      </c>
      <c r="F1093" s="205" t="s">
        <v>1063</v>
      </c>
      <c r="G1093" s="203"/>
      <c r="H1093" s="204" t="s">
        <v>20</v>
      </c>
      <c r="I1093" s="206"/>
      <c r="J1093" s="203"/>
      <c r="K1093" s="203"/>
      <c r="L1093" s="207"/>
      <c r="M1093" s="208"/>
      <c r="N1093" s="209"/>
      <c r="O1093" s="209"/>
      <c r="P1093" s="209"/>
      <c r="Q1093" s="209"/>
      <c r="R1093" s="209"/>
      <c r="S1093" s="209"/>
      <c r="T1093" s="210"/>
      <c r="AT1093" s="211" t="s">
        <v>184</v>
      </c>
      <c r="AU1093" s="211" t="s">
        <v>171</v>
      </c>
      <c r="AV1093" s="12" t="s">
        <v>22</v>
      </c>
      <c r="AW1093" s="12" t="s">
        <v>35</v>
      </c>
      <c r="AX1093" s="12" t="s">
        <v>74</v>
      </c>
      <c r="AY1093" s="211" t="s">
        <v>159</v>
      </c>
    </row>
    <row r="1094" spans="2:65" s="12" customFormat="1" ht="11.25">
      <c r="B1094" s="202"/>
      <c r="C1094" s="203"/>
      <c r="D1094" s="199" t="s">
        <v>184</v>
      </c>
      <c r="E1094" s="204" t="s">
        <v>20</v>
      </c>
      <c r="F1094" s="205" t="s">
        <v>1006</v>
      </c>
      <c r="G1094" s="203"/>
      <c r="H1094" s="204" t="s">
        <v>20</v>
      </c>
      <c r="I1094" s="206"/>
      <c r="J1094" s="203"/>
      <c r="K1094" s="203"/>
      <c r="L1094" s="207"/>
      <c r="M1094" s="208"/>
      <c r="N1094" s="209"/>
      <c r="O1094" s="209"/>
      <c r="P1094" s="209"/>
      <c r="Q1094" s="209"/>
      <c r="R1094" s="209"/>
      <c r="S1094" s="209"/>
      <c r="T1094" s="210"/>
      <c r="AT1094" s="211" t="s">
        <v>184</v>
      </c>
      <c r="AU1094" s="211" t="s">
        <v>171</v>
      </c>
      <c r="AV1094" s="12" t="s">
        <v>22</v>
      </c>
      <c r="AW1094" s="12" t="s">
        <v>35</v>
      </c>
      <c r="AX1094" s="12" t="s">
        <v>74</v>
      </c>
      <c r="AY1094" s="211" t="s">
        <v>159</v>
      </c>
    </row>
    <row r="1095" spans="2:65" s="12" customFormat="1" ht="11.25">
      <c r="B1095" s="202"/>
      <c r="C1095" s="203"/>
      <c r="D1095" s="199" t="s">
        <v>184</v>
      </c>
      <c r="E1095" s="204" t="s">
        <v>20</v>
      </c>
      <c r="F1095" s="205" t="s">
        <v>1007</v>
      </c>
      <c r="G1095" s="203"/>
      <c r="H1095" s="204" t="s">
        <v>20</v>
      </c>
      <c r="I1095" s="206"/>
      <c r="J1095" s="203"/>
      <c r="K1095" s="203"/>
      <c r="L1095" s="207"/>
      <c r="M1095" s="208"/>
      <c r="N1095" s="209"/>
      <c r="O1095" s="209"/>
      <c r="P1095" s="209"/>
      <c r="Q1095" s="209"/>
      <c r="R1095" s="209"/>
      <c r="S1095" s="209"/>
      <c r="T1095" s="210"/>
      <c r="AT1095" s="211" t="s">
        <v>184</v>
      </c>
      <c r="AU1095" s="211" t="s">
        <v>171</v>
      </c>
      <c r="AV1095" s="12" t="s">
        <v>22</v>
      </c>
      <c r="AW1095" s="12" t="s">
        <v>35</v>
      </c>
      <c r="AX1095" s="12" t="s">
        <v>74</v>
      </c>
      <c r="AY1095" s="211" t="s">
        <v>159</v>
      </c>
    </row>
    <row r="1096" spans="2:65" s="12" customFormat="1" ht="11.25">
      <c r="B1096" s="202"/>
      <c r="C1096" s="203"/>
      <c r="D1096" s="199" t="s">
        <v>184</v>
      </c>
      <c r="E1096" s="204" t="s">
        <v>20</v>
      </c>
      <c r="F1096" s="205" t="s">
        <v>1053</v>
      </c>
      <c r="G1096" s="203"/>
      <c r="H1096" s="204" t="s">
        <v>20</v>
      </c>
      <c r="I1096" s="206"/>
      <c r="J1096" s="203"/>
      <c r="K1096" s="203"/>
      <c r="L1096" s="207"/>
      <c r="M1096" s="208"/>
      <c r="N1096" s="209"/>
      <c r="O1096" s="209"/>
      <c r="P1096" s="209"/>
      <c r="Q1096" s="209"/>
      <c r="R1096" s="209"/>
      <c r="S1096" s="209"/>
      <c r="T1096" s="210"/>
      <c r="AT1096" s="211" t="s">
        <v>184</v>
      </c>
      <c r="AU1096" s="211" t="s">
        <v>171</v>
      </c>
      <c r="AV1096" s="12" t="s">
        <v>22</v>
      </c>
      <c r="AW1096" s="12" t="s">
        <v>35</v>
      </c>
      <c r="AX1096" s="12" t="s">
        <v>74</v>
      </c>
      <c r="AY1096" s="211" t="s">
        <v>159</v>
      </c>
    </row>
    <row r="1097" spans="2:65" s="12" customFormat="1" ht="11.25">
      <c r="B1097" s="202"/>
      <c r="C1097" s="203"/>
      <c r="D1097" s="199" t="s">
        <v>184</v>
      </c>
      <c r="E1097" s="204" t="s">
        <v>20</v>
      </c>
      <c r="F1097" s="205" t="s">
        <v>1054</v>
      </c>
      <c r="G1097" s="203"/>
      <c r="H1097" s="204" t="s">
        <v>20</v>
      </c>
      <c r="I1097" s="206"/>
      <c r="J1097" s="203"/>
      <c r="K1097" s="203"/>
      <c r="L1097" s="207"/>
      <c r="M1097" s="208"/>
      <c r="N1097" s="209"/>
      <c r="O1097" s="209"/>
      <c r="P1097" s="209"/>
      <c r="Q1097" s="209"/>
      <c r="R1097" s="209"/>
      <c r="S1097" s="209"/>
      <c r="T1097" s="210"/>
      <c r="AT1097" s="211" t="s">
        <v>184</v>
      </c>
      <c r="AU1097" s="211" t="s">
        <v>171</v>
      </c>
      <c r="AV1097" s="12" t="s">
        <v>22</v>
      </c>
      <c r="AW1097" s="12" t="s">
        <v>35</v>
      </c>
      <c r="AX1097" s="12" t="s">
        <v>74</v>
      </c>
      <c r="AY1097" s="211" t="s">
        <v>159</v>
      </c>
    </row>
    <row r="1098" spans="2:65" s="12" customFormat="1" ht="11.25">
      <c r="B1098" s="202"/>
      <c r="C1098" s="203"/>
      <c r="D1098" s="199" t="s">
        <v>184</v>
      </c>
      <c r="E1098" s="204" t="s">
        <v>20</v>
      </c>
      <c r="F1098" s="205" t="s">
        <v>1055</v>
      </c>
      <c r="G1098" s="203"/>
      <c r="H1098" s="204" t="s">
        <v>20</v>
      </c>
      <c r="I1098" s="206"/>
      <c r="J1098" s="203"/>
      <c r="K1098" s="203"/>
      <c r="L1098" s="207"/>
      <c r="M1098" s="208"/>
      <c r="N1098" s="209"/>
      <c r="O1098" s="209"/>
      <c r="P1098" s="209"/>
      <c r="Q1098" s="209"/>
      <c r="R1098" s="209"/>
      <c r="S1098" s="209"/>
      <c r="T1098" s="210"/>
      <c r="AT1098" s="211" t="s">
        <v>184</v>
      </c>
      <c r="AU1098" s="211" t="s">
        <v>171</v>
      </c>
      <c r="AV1098" s="12" t="s">
        <v>22</v>
      </c>
      <c r="AW1098" s="12" t="s">
        <v>35</v>
      </c>
      <c r="AX1098" s="12" t="s">
        <v>74</v>
      </c>
      <c r="AY1098" s="211" t="s">
        <v>159</v>
      </c>
    </row>
    <row r="1099" spans="2:65" s="12" customFormat="1" ht="11.25">
      <c r="B1099" s="202"/>
      <c r="C1099" s="203"/>
      <c r="D1099" s="199" t="s">
        <v>184</v>
      </c>
      <c r="E1099" s="204" t="s">
        <v>20</v>
      </c>
      <c r="F1099" s="205" t="s">
        <v>1056</v>
      </c>
      <c r="G1099" s="203"/>
      <c r="H1099" s="204" t="s">
        <v>20</v>
      </c>
      <c r="I1099" s="206"/>
      <c r="J1099" s="203"/>
      <c r="K1099" s="203"/>
      <c r="L1099" s="207"/>
      <c r="M1099" s="208"/>
      <c r="N1099" s="209"/>
      <c r="O1099" s="209"/>
      <c r="P1099" s="209"/>
      <c r="Q1099" s="209"/>
      <c r="R1099" s="209"/>
      <c r="S1099" s="209"/>
      <c r="T1099" s="210"/>
      <c r="AT1099" s="211" t="s">
        <v>184</v>
      </c>
      <c r="AU1099" s="211" t="s">
        <v>171</v>
      </c>
      <c r="AV1099" s="12" t="s">
        <v>22</v>
      </c>
      <c r="AW1099" s="12" t="s">
        <v>35</v>
      </c>
      <c r="AX1099" s="12" t="s">
        <v>74</v>
      </c>
      <c r="AY1099" s="211" t="s">
        <v>159</v>
      </c>
    </row>
    <row r="1100" spans="2:65" s="12" customFormat="1" ht="11.25">
      <c r="B1100" s="202"/>
      <c r="C1100" s="203"/>
      <c r="D1100" s="199" t="s">
        <v>184</v>
      </c>
      <c r="E1100" s="204" t="s">
        <v>20</v>
      </c>
      <c r="F1100" s="205" t="s">
        <v>1013</v>
      </c>
      <c r="G1100" s="203"/>
      <c r="H1100" s="204" t="s">
        <v>20</v>
      </c>
      <c r="I1100" s="206"/>
      <c r="J1100" s="203"/>
      <c r="K1100" s="203"/>
      <c r="L1100" s="207"/>
      <c r="M1100" s="208"/>
      <c r="N1100" s="209"/>
      <c r="O1100" s="209"/>
      <c r="P1100" s="209"/>
      <c r="Q1100" s="209"/>
      <c r="R1100" s="209"/>
      <c r="S1100" s="209"/>
      <c r="T1100" s="210"/>
      <c r="AT1100" s="211" t="s">
        <v>184</v>
      </c>
      <c r="AU1100" s="211" t="s">
        <v>171</v>
      </c>
      <c r="AV1100" s="12" t="s">
        <v>22</v>
      </c>
      <c r="AW1100" s="12" t="s">
        <v>35</v>
      </c>
      <c r="AX1100" s="12" t="s">
        <v>74</v>
      </c>
      <c r="AY1100" s="211" t="s">
        <v>159</v>
      </c>
    </row>
    <row r="1101" spans="2:65" s="12" customFormat="1" ht="11.25">
      <c r="B1101" s="202"/>
      <c r="C1101" s="203"/>
      <c r="D1101" s="199" t="s">
        <v>184</v>
      </c>
      <c r="E1101" s="204" t="s">
        <v>20</v>
      </c>
      <c r="F1101" s="205" t="s">
        <v>1014</v>
      </c>
      <c r="G1101" s="203"/>
      <c r="H1101" s="204" t="s">
        <v>20</v>
      </c>
      <c r="I1101" s="206"/>
      <c r="J1101" s="203"/>
      <c r="K1101" s="203"/>
      <c r="L1101" s="207"/>
      <c r="M1101" s="208"/>
      <c r="N1101" s="209"/>
      <c r="O1101" s="209"/>
      <c r="P1101" s="209"/>
      <c r="Q1101" s="209"/>
      <c r="R1101" s="209"/>
      <c r="S1101" s="209"/>
      <c r="T1101" s="210"/>
      <c r="AT1101" s="211" t="s">
        <v>184</v>
      </c>
      <c r="AU1101" s="211" t="s">
        <v>171</v>
      </c>
      <c r="AV1101" s="12" t="s">
        <v>22</v>
      </c>
      <c r="AW1101" s="12" t="s">
        <v>35</v>
      </c>
      <c r="AX1101" s="12" t="s">
        <v>74</v>
      </c>
      <c r="AY1101" s="211" t="s">
        <v>159</v>
      </c>
    </row>
    <row r="1102" spans="2:65" s="12" customFormat="1" ht="11.25">
      <c r="B1102" s="202"/>
      <c r="C1102" s="203"/>
      <c r="D1102" s="199" t="s">
        <v>184</v>
      </c>
      <c r="E1102" s="204" t="s">
        <v>20</v>
      </c>
      <c r="F1102" s="205" t="s">
        <v>1015</v>
      </c>
      <c r="G1102" s="203"/>
      <c r="H1102" s="204" t="s">
        <v>20</v>
      </c>
      <c r="I1102" s="206"/>
      <c r="J1102" s="203"/>
      <c r="K1102" s="203"/>
      <c r="L1102" s="207"/>
      <c r="M1102" s="208"/>
      <c r="N1102" s="209"/>
      <c r="O1102" s="209"/>
      <c r="P1102" s="209"/>
      <c r="Q1102" s="209"/>
      <c r="R1102" s="209"/>
      <c r="S1102" s="209"/>
      <c r="T1102" s="210"/>
      <c r="AT1102" s="211" t="s">
        <v>184</v>
      </c>
      <c r="AU1102" s="211" t="s">
        <v>171</v>
      </c>
      <c r="AV1102" s="12" t="s">
        <v>22</v>
      </c>
      <c r="AW1102" s="12" t="s">
        <v>35</v>
      </c>
      <c r="AX1102" s="12" t="s">
        <v>74</v>
      </c>
      <c r="AY1102" s="211" t="s">
        <v>159</v>
      </c>
    </row>
    <row r="1103" spans="2:65" s="12" customFormat="1" ht="11.25">
      <c r="B1103" s="202"/>
      <c r="C1103" s="203"/>
      <c r="D1103" s="199" t="s">
        <v>184</v>
      </c>
      <c r="E1103" s="204" t="s">
        <v>20</v>
      </c>
      <c r="F1103" s="205" t="s">
        <v>1057</v>
      </c>
      <c r="G1103" s="203"/>
      <c r="H1103" s="204" t="s">
        <v>20</v>
      </c>
      <c r="I1103" s="206"/>
      <c r="J1103" s="203"/>
      <c r="K1103" s="203"/>
      <c r="L1103" s="207"/>
      <c r="M1103" s="208"/>
      <c r="N1103" s="209"/>
      <c r="O1103" s="209"/>
      <c r="P1103" s="209"/>
      <c r="Q1103" s="209"/>
      <c r="R1103" s="209"/>
      <c r="S1103" s="209"/>
      <c r="T1103" s="210"/>
      <c r="AT1103" s="211" t="s">
        <v>184</v>
      </c>
      <c r="AU1103" s="211" t="s">
        <v>171</v>
      </c>
      <c r="AV1103" s="12" t="s">
        <v>22</v>
      </c>
      <c r="AW1103" s="12" t="s">
        <v>35</v>
      </c>
      <c r="AX1103" s="12" t="s">
        <v>74</v>
      </c>
      <c r="AY1103" s="211" t="s">
        <v>159</v>
      </c>
    </row>
    <row r="1104" spans="2:65" s="12" customFormat="1" ht="11.25">
      <c r="B1104" s="202"/>
      <c r="C1104" s="203"/>
      <c r="D1104" s="199" t="s">
        <v>184</v>
      </c>
      <c r="E1104" s="204" t="s">
        <v>20</v>
      </c>
      <c r="F1104" s="205" t="s">
        <v>794</v>
      </c>
      <c r="G1104" s="203"/>
      <c r="H1104" s="204" t="s">
        <v>20</v>
      </c>
      <c r="I1104" s="206"/>
      <c r="J1104" s="203"/>
      <c r="K1104" s="203"/>
      <c r="L1104" s="207"/>
      <c r="M1104" s="208"/>
      <c r="N1104" s="209"/>
      <c r="O1104" s="209"/>
      <c r="P1104" s="209"/>
      <c r="Q1104" s="209"/>
      <c r="R1104" s="209"/>
      <c r="S1104" s="209"/>
      <c r="T1104" s="210"/>
      <c r="AT1104" s="211" t="s">
        <v>184</v>
      </c>
      <c r="AU1104" s="211" t="s">
        <v>171</v>
      </c>
      <c r="AV1104" s="12" t="s">
        <v>22</v>
      </c>
      <c r="AW1104" s="12" t="s">
        <v>35</v>
      </c>
      <c r="AX1104" s="12" t="s">
        <v>74</v>
      </c>
      <c r="AY1104" s="211" t="s">
        <v>159</v>
      </c>
    </row>
    <row r="1105" spans="2:65" s="13" customFormat="1" ht="11.25">
      <c r="B1105" s="212"/>
      <c r="C1105" s="213"/>
      <c r="D1105" s="199" t="s">
        <v>184</v>
      </c>
      <c r="E1105" s="214" t="s">
        <v>20</v>
      </c>
      <c r="F1105" s="215" t="s">
        <v>1074</v>
      </c>
      <c r="G1105" s="213"/>
      <c r="H1105" s="216">
        <v>1</v>
      </c>
      <c r="I1105" s="217"/>
      <c r="J1105" s="213"/>
      <c r="K1105" s="213"/>
      <c r="L1105" s="218"/>
      <c r="M1105" s="219"/>
      <c r="N1105" s="220"/>
      <c r="O1105" s="220"/>
      <c r="P1105" s="220"/>
      <c r="Q1105" s="220"/>
      <c r="R1105" s="220"/>
      <c r="S1105" s="220"/>
      <c r="T1105" s="221"/>
      <c r="AT1105" s="222" t="s">
        <v>184</v>
      </c>
      <c r="AU1105" s="222" t="s">
        <v>171</v>
      </c>
      <c r="AV1105" s="13" t="s">
        <v>84</v>
      </c>
      <c r="AW1105" s="13" t="s">
        <v>35</v>
      </c>
      <c r="AX1105" s="13" t="s">
        <v>22</v>
      </c>
      <c r="AY1105" s="222" t="s">
        <v>159</v>
      </c>
    </row>
    <row r="1106" spans="2:65" s="1" customFormat="1" ht="16.5" customHeight="1">
      <c r="B1106" s="35"/>
      <c r="C1106" s="186" t="s">
        <v>1084</v>
      </c>
      <c r="D1106" s="186" t="s">
        <v>162</v>
      </c>
      <c r="E1106" s="187" t="s">
        <v>1085</v>
      </c>
      <c r="F1106" s="188" t="s">
        <v>1086</v>
      </c>
      <c r="G1106" s="189" t="s">
        <v>1004</v>
      </c>
      <c r="H1106" s="190">
        <v>2</v>
      </c>
      <c r="I1106" s="191"/>
      <c r="J1106" s="192">
        <f>ROUND(I1106*H1106,2)</f>
        <v>0</v>
      </c>
      <c r="K1106" s="188" t="s">
        <v>20</v>
      </c>
      <c r="L1106" s="39"/>
      <c r="M1106" s="193" t="s">
        <v>20</v>
      </c>
      <c r="N1106" s="194" t="s">
        <v>45</v>
      </c>
      <c r="O1106" s="64"/>
      <c r="P1106" s="195">
        <f>O1106*H1106</f>
        <v>0</v>
      </c>
      <c r="Q1106" s="195">
        <v>3.2</v>
      </c>
      <c r="R1106" s="195">
        <f>Q1106*H1106</f>
        <v>6.4</v>
      </c>
      <c r="S1106" s="195">
        <v>0</v>
      </c>
      <c r="T1106" s="196">
        <f>S1106*H1106</f>
        <v>0</v>
      </c>
      <c r="AR1106" s="197" t="s">
        <v>164</v>
      </c>
      <c r="AT1106" s="197" t="s">
        <v>162</v>
      </c>
      <c r="AU1106" s="197" t="s">
        <v>171</v>
      </c>
      <c r="AY1106" s="18" t="s">
        <v>159</v>
      </c>
      <c r="BE1106" s="198">
        <f>IF(N1106="základní",J1106,0)</f>
        <v>0</v>
      </c>
      <c r="BF1106" s="198">
        <f>IF(N1106="snížená",J1106,0)</f>
        <v>0</v>
      </c>
      <c r="BG1106" s="198">
        <f>IF(N1106="zákl. přenesená",J1106,0)</f>
        <v>0</v>
      </c>
      <c r="BH1106" s="198">
        <f>IF(N1106="sníž. přenesená",J1106,0)</f>
        <v>0</v>
      </c>
      <c r="BI1106" s="198">
        <f>IF(N1106="nulová",J1106,0)</f>
        <v>0</v>
      </c>
      <c r="BJ1106" s="18" t="s">
        <v>22</v>
      </c>
      <c r="BK1106" s="198">
        <f>ROUND(I1106*H1106,2)</f>
        <v>0</v>
      </c>
      <c r="BL1106" s="18" t="s">
        <v>164</v>
      </c>
      <c r="BM1106" s="197" t="s">
        <v>1087</v>
      </c>
    </row>
    <row r="1107" spans="2:65" s="12" customFormat="1" ht="11.25">
      <c r="B1107" s="202"/>
      <c r="C1107" s="203"/>
      <c r="D1107" s="199" t="s">
        <v>184</v>
      </c>
      <c r="E1107" s="204" t="s">
        <v>20</v>
      </c>
      <c r="F1107" s="205" t="s">
        <v>1088</v>
      </c>
      <c r="G1107" s="203"/>
      <c r="H1107" s="204" t="s">
        <v>20</v>
      </c>
      <c r="I1107" s="206"/>
      <c r="J1107" s="203"/>
      <c r="K1107" s="203"/>
      <c r="L1107" s="207"/>
      <c r="M1107" s="208"/>
      <c r="N1107" s="209"/>
      <c r="O1107" s="209"/>
      <c r="P1107" s="209"/>
      <c r="Q1107" s="209"/>
      <c r="R1107" s="209"/>
      <c r="S1107" s="209"/>
      <c r="T1107" s="210"/>
      <c r="AT1107" s="211" t="s">
        <v>184</v>
      </c>
      <c r="AU1107" s="211" t="s">
        <v>171</v>
      </c>
      <c r="AV1107" s="12" t="s">
        <v>22</v>
      </c>
      <c r="AW1107" s="12" t="s">
        <v>35</v>
      </c>
      <c r="AX1107" s="12" t="s">
        <v>74</v>
      </c>
      <c r="AY1107" s="211" t="s">
        <v>159</v>
      </c>
    </row>
    <row r="1108" spans="2:65" s="12" customFormat="1" ht="11.25">
      <c r="B1108" s="202"/>
      <c r="C1108" s="203"/>
      <c r="D1108" s="199" t="s">
        <v>184</v>
      </c>
      <c r="E1108" s="204" t="s">
        <v>20</v>
      </c>
      <c r="F1108" s="205" t="s">
        <v>1007</v>
      </c>
      <c r="G1108" s="203"/>
      <c r="H1108" s="204" t="s">
        <v>20</v>
      </c>
      <c r="I1108" s="206"/>
      <c r="J1108" s="203"/>
      <c r="K1108" s="203"/>
      <c r="L1108" s="207"/>
      <c r="M1108" s="208"/>
      <c r="N1108" s="209"/>
      <c r="O1108" s="209"/>
      <c r="P1108" s="209"/>
      <c r="Q1108" s="209"/>
      <c r="R1108" s="209"/>
      <c r="S1108" s="209"/>
      <c r="T1108" s="210"/>
      <c r="AT1108" s="211" t="s">
        <v>184</v>
      </c>
      <c r="AU1108" s="211" t="s">
        <v>171</v>
      </c>
      <c r="AV1108" s="12" t="s">
        <v>22</v>
      </c>
      <c r="AW1108" s="12" t="s">
        <v>35</v>
      </c>
      <c r="AX1108" s="12" t="s">
        <v>74</v>
      </c>
      <c r="AY1108" s="211" t="s">
        <v>159</v>
      </c>
    </row>
    <row r="1109" spans="2:65" s="12" customFormat="1" ht="11.25">
      <c r="B1109" s="202"/>
      <c r="C1109" s="203"/>
      <c r="D1109" s="199" t="s">
        <v>184</v>
      </c>
      <c r="E1109" s="204" t="s">
        <v>20</v>
      </c>
      <c r="F1109" s="205" t="s">
        <v>1008</v>
      </c>
      <c r="G1109" s="203"/>
      <c r="H1109" s="204" t="s">
        <v>20</v>
      </c>
      <c r="I1109" s="206"/>
      <c r="J1109" s="203"/>
      <c r="K1109" s="203"/>
      <c r="L1109" s="207"/>
      <c r="M1109" s="208"/>
      <c r="N1109" s="209"/>
      <c r="O1109" s="209"/>
      <c r="P1109" s="209"/>
      <c r="Q1109" s="209"/>
      <c r="R1109" s="209"/>
      <c r="S1109" s="209"/>
      <c r="T1109" s="210"/>
      <c r="AT1109" s="211" t="s">
        <v>184</v>
      </c>
      <c r="AU1109" s="211" t="s">
        <v>171</v>
      </c>
      <c r="AV1109" s="12" t="s">
        <v>22</v>
      </c>
      <c r="AW1109" s="12" t="s">
        <v>35</v>
      </c>
      <c r="AX1109" s="12" t="s">
        <v>74</v>
      </c>
      <c r="AY1109" s="211" t="s">
        <v>159</v>
      </c>
    </row>
    <row r="1110" spans="2:65" s="12" customFormat="1" ht="11.25">
      <c r="B1110" s="202"/>
      <c r="C1110" s="203"/>
      <c r="D1110" s="199" t="s">
        <v>184</v>
      </c>
      <c r="E1110" s="204" t="s">
        <v>20</v>
      </c>
      <c r="F1110" s="205" t="s">
        <v>1009</v>
      </c>
      <c r="G1110" s="203"/>
      <c r="H1110" s="204" t="s">
        <v>20</v>
      </c>
      <c r="I1110" s="206"/>
      <c r="J1110" s="203"/>
      <c r="K1110" s="203"/>
      <c r="L1110" s="207"/>
      <c r="M1110" s="208"/>
      <c r="N1110" s="209"/>
      <c r="O1110" s="209"/>
      <c r="P1110" s="209"/>
      <c r="Q1110" s="209"/>
      <c r="R1110" s="209"/>
      <c r="S1110" s="209"/>
      <c r="T1110" s="210"/>
      <c r="AT1110" s="211" t="s">
        <v>184</v>
      </c>
      <c r="AU1110" s="211" t="s">
        <v>171</v>
      </c>
      <c r="AV1110" s="12" t="s">
        <v>22</v>
      </c>
      <c r="AW1110" s="12" t="s">
        <v>35</v>
      </c>
      <c r="AX1110" s="12" t="s">
        <v>74</v>
      </c>
      <c r="AY1110" s="211" t="s">
        <v>159</v>
      </c>
    </row>
    <row r="1111" spans="2:65" s="12" customFormat="1" ht="11.25">
      <c r="B1111" s="202"/>
      <c r="C1111" s="203"/>
      <c r="D1111" s="199" t="s">
        <v>184</v>
      </c>
      <c r="E1111" s="204" t="s">
        <v>20</v>
      </c>
      <c r="F1111" s="205" t="s">
        <v>1010</v>
      </c>
      <c r="G1111" s="203"/>
      <c r="H1111" s="204" t="s">
        <v>20</v>
      </c>
      <c r="I1111" s="206"/>
      <c r="J1111" s="203"/>
      <c r="K1111" s="203"/>
      <c r="L1111" s="207"/>
      <c r="M1111" s="208"/>
      <c r="N1111" s="209"/>
      <c r="O1111" s="209"/>
      <c r="P1111" s="209"/>
      <c r="Q1111" s="209"/>
      <c r="R1111" s="209"/>
      <c r="S1111" s="209"/>
      <c r="T1111" s="210"/>
      <c r="AT1111" s="211" t="s">
        <v>184</v>
      </c>
      <c r="AU1111" s="211" t="s">
        <v>171</v>
      </c>
      <c r="AV1111" s="12" t="s">
        <v>22</v>
      </c>
      <c r="AW1111" s="12" t="s">
        <v>35</v>
      </c>
      <c r="AX1111" s="12" t="s">
        <v>74</v>
      </c>
      <c r="AY1111" s="211" t="s">
        <v>159</v>
      </c>
    </row>
    <row r="1112" spans="2:65" s="12" customFormat="1" ht="11.25">
      <c r="B1112" s="202"/>
      <c r="C1112" s="203"/>
      <c r="D1112" s="199" t="s">
        <v>184</v>
      </c>
      <c r="E1112" s="204" t="s">
        <v>20</v>
      </c>
      <c r="F1112" s="205" t="s">
        <v>1011</v>
      </c>
      <c r="G1112" s="203"/>
      <c r="H1112" s="204" t="s">
        <v>20</v>
      </c>
      <c r="I1112" s="206"/>
      <c r="J1112" s="203"/>
      <c r="K1112" s="203"/>
      <c r="L1112" s="207"/>
      <c r="M1112" s="208"/>
      <c r="N1112" s="209"/>
      <c r="O1112" s="209"/>
      <c r="P1112" s="209"/>
      <c r="Q1112" s="209"/>
      <c r="R1112" s="209"/>
      <c r="S1112" s="209"/>
      <c r="T1112" s="210"/>
      <c r="AT1112" s="211" t="s">
        <v>184</v>
      </c>
      <c r="AU1112" s="211" t="s">
        <v>171</v>
      </c>
      <c r="AV1112" s="12" t="s">
        <v>22</v>
      </c>
      <c r="AW1112" s="12" t="s">
        <v>35</v>
      </c>
      <c r="AX1112" s="12" t="s">
        <v>74</v>
      </c>
      <c r="AY1112" s="211" t="s">
        <v>159</v>
      </c>
    </row>
    <row r="1113" spans="2:65" s="12" customFormat="1" ht="11.25">
      <c r="B1113" s="202"/>
      <c r="C1113" s="203"/>
      <c r="D1113" s="199" t="s">
        <v>184</v>
      </c>
      <c r="E1113" s="204" t="s">
        <v>20</v>
      </c>
      <c r="F1113" s="205" t="s">
        <v>1012</v>
      </c>
      <c r="G1113" s="203"/>
      <c r="H1113" s="204" t="s">
        <v>20</v>
      </c>
      <c r="I1113" s="206"/>
      <c r="J1113" s="203"/>
      <c r="K1113" s="203"/>
      <c r="L1113" s="207"/>
      <c r="M1113" s="208"/>
      <c r="N1113" s="209"/>
      <c r="O1113" s="209"/>
      <c r="P1113" s="209"/>
      <c r="Q1113" s="209"/>
      <c r="R1113" s="209"/>
      <c r="S1113" s="209"/>
      <c r="T1113" s="210"/>
      <c r="AT1113" s="211" t="s">
        <v>184</v>
      </c>
      <c r="AU1113" s="211" t="s">
        <v>171</v>
      </c>
      <c r="AV1113" s="12" t="s">
        <v>22</v>
      </c>
      <c r="AW1113" s="12" t="s">
        <v>35</v>
      </c>
      <c r="AX1113" s="12" t="s">
        <v>74</v>
      </c>
      <c r="AY1113" s="211" t="s">
        <v>159</v>
      </c>
    </row>
    <row r="1114" spans="2:65" s="12" customFormat="1" ht="11.25">
      <c r="B1114" s="202"/>
      <c r="C1114" s="203"/>
      <c r="D1114" s="199" t="s">
        <v>184</v>
      </c>
      <c r="E1114" s="204" t="s">
        <v>20</v>
      </c>
      <c r="F1114" s="205" t="s">
        <v>1013</v>
      </c>
      <c r="G1114" s="203"/>
      <c r="H1114" s="204" t="s">
        <v>20</v>
      </c>
      <c r="I1114" s="206"/>
      <c r="J1114" s="203"/>
      <c r="K1114" s="203"/>
      <c r="L1114" s="207"/>
      <c r="M1114" s="208"/>
      <c r="N1114" s="209"/>
      <c r="O1114" s="209"/>
      <c r="P1114" s="209"/>
      <c r="Q1114" s="209"/>
      <c r="R1114" s="209"/>
      <c r="S1114" s="209"/>
      <c r="T1114" s="210"/>
      <c r="AT1114" s="211" t="s">
        <v>184</v>
      </c>
      <c r="AU1114" s="211" t="s">
        <v>171</v>
      </c>
      <c r="AV1114" s="12" t="s">
        <v>22</v>
      </c>
      <c r="AW1114" s="12" t="s">
        <v>35</v>
      </c>
      <c r="AX1114" s="12" t="s">
        <v>74</v>
      </c>
      <c r="AY1114" s="211" t="s">
        <v>159</v>
      </c>
    </row>
    <row r="1115" spans="2:65" s="12" customFormat="1" ht="11.25">
      <c r="B1115" s="202"/>
      <c r="C1115" s="203"/>
      <c r="D1115" s="199" t="s">
        <v>184</v>
      </c>
      <c r="E1115" s="204" t="s">
        <v>20</v>
      </c>
      <c r="F1115" s="205" t="s">
        <v>1014</v>
      </c>
      <c r="G1115" s="203"/>
      <c r="H1115" s="204" t="s">
        <v>20</v>
      </c>
      <c r="I1115" s="206"/>
      <c r="J1115" s="203"/>
      <c r="K1115" s="203"/>
      <c r="L1115" s="207"/>
      <c r="M1115" s="208"/>
      <c r="N1115" s="209"/>
      <c r="O1115" s="209"/>
      <c r="P1115" s="209"/>
      <c r="Q1115" s="209"/>
      <c r="R1115" s="209"/>
      <c r="S1115" s="209"/>
      <c r="T1115" s="210"/>
      <c r="AT1115" s="211" t="s">
        <v>184</v>
      </c>
      <c r="AU1115" s="211" t="s">
        <v>171</v>
      </c>
      <c r="AV1115" s="12" t="s">
        <v>22</v>
      </c>
      <c r="AW1115" s="12" t="s">
        <v>35</v>
      </c>
      <c r="AX1115" s="12" t="s">
        <v>74</v>
      </c>
      <c r="AY1115" s="211" t="s">
        <v>159</v>
      </c>
    </row>
    <row r="1116" spans="2:65" s="12" customFormat="1" ht="11.25">
      <c r="B1116" s="202"/>
      <c r="C1116" s="203"/>
      <c r="D1116" s="199" t="s">
        <v>184</v>
      </c>
      <c r="E1116" s="204" t="s">
        <v>20</v>
      </c>
      <c r="F1116" s="205" t="s">
        <v>1015</v>
      </c>
      <c r="G1116" s="203"/>
      <c r="H1116" s="204" t="s">
        <v>20</v>
      </c>
      <c r="I1116" s="206"/>
      <c r="J1116" s="203"/>
      <c r="K1116" s="203"/>
      <c r="L1116" s="207"/>
      <c r="M1116" s="208"/>
      <c r="N1116" s="209"/>
      <c r="O1116" s="209"/>
      <c r="P1116" s="209"/>
      <c r="Q1116" s="209"/>
      <c r="R1116" s="209"/>
      <c r="S1116" s="209"/>
      <c r="T1116" s="210"/>
      <c r="AT1116" s="211" t="s">
        <v>184</v>
      </c>
      <c r="AU1116" s="211" t="s">
        <v>171</v>
      </c>
      <c r="AV1116" s="12" t="s">
        <v>22</v>
      </c>
      <c r="AW1116" s="12" t="s">
        <v>35</v>
      </c>
      <c r="AX1116" s="12" t="s">
        <v>74</v>
      </c>
      <c r="AY1116" s="211" t="s">
        <v>159</v>
      </c>
    </row>
    <row r="1117" spans="2:65" s="12" customFormat="1" ht="11.25">
      <c r="B1117" s="202"/>
      <c r="C1117" s="203"/>
      <c r="D1117" s="199" t="s">
        <v>184</v>
      </c>
      <c r="E1117" s="204" t="s">
        <v>20</v>
      </c>
      <c r="F1117" s="205" t="s">
        <v>1016</v>
      </c>
      <c r="G1117" s="203"/>
      <c r="H1117" s="204" t="s">
        <v>20</v>
      </c>
      <c r="I1117" s="206"/>
      <c r="J1117" s="203"/>
      <c r="K1117" s="203"/>
      <c r="L1117" s="207"/>
      <c r="M1117" s="208"/>
      <c r="N1117" s="209"/>
      <c r="O1117" s="209"/>
      <c r="P1117" s="209"/>
      <c r="Q1117" s="209"/>
      <c r="R1117" s="209"/>
      <c r="S1117" s="209"/>
      <c r="T1117" s="210"/>
      <c r="AT1117" s="211" t="s">
        <v>184</v>
      </c>
      <c r="AU1117" s="211" t="s">
        <v>171</v>
      </c>
      <c r="AV1117" s="12" t="s">
        <v>22</v>
      </c>
      <c r="AW1117" s="12" t="s">
        <v>35</v>
      </c>
      <c r="AX1117" s="12" t="s">
        <v>74</v>
      </c>
      <c r="AY1117" s="211" t="s">
        <v>159</v>
      </c>
    </row>
    <row r="1118" spans="2:65" s="12" customFormat="1" ht="11.25">
      <c r="B1118" s="202"/>
      <c r="C1118" s="203"/>
      <c r="D1118" s="199" t="s">
        <v>184</v>
      </c>
      <c r="E1118" s="204" t="s">
        <v>20</v>
      </c>
      <c r="F1118" s="205" t="s">
        <v>794</v>
      </c>
      <c r="G1118" s="203"/>
      <c r="H1118" s="204" t="s">
        <v>20</v>
      </c>
      <c r="I1118" s="206"/>
      <c r="J1118" s="203"/>
      <c r="K1118" s="203"/>
      <c r="L1118" s="207"/>
      <c r="M1118" s="208"/>
      <c r="N1118" s="209"/>
      <c r="O1118" s="209"/>
      <c r="P1118" s="209"/>
      <c r="Q1118" s="209"/>
      <c r="R1118" s="209"/>
      <c r="S1118" s="209"/>
      <c r="T1118" s="210"/>
      <c r="AT1118" s="211" t="s">
        <v>184</v>
      </c>
      <c r="AU1118" s="211" t="s">
        <v>171</v>
      </c>
      <c r="AV1118" s="12" t="s">
        <v>22</v>
      </c>
      <c r="AW1118" s="12" t="s">
        <v>35</v>
      </c>
      <c r="AX1118" s="12" t="s">
        <v>74</v>
      </c>
      <c r="AY1118" s="211" t="s">
        <v>159</v>
      </c>
    </row>
    <row r="1119" spans="2:65" s="13" customFormat="1" ht="11.25">
      <c r="B1119" s="212"/>
      <c r="C1119" s="213"/>
      <c r="D1119" s="199" t="s">
        <v>184</v>
      </c>
      <c r="E1119" s="214" t="s">
        <v>20</v>
      </c>
      <c r="F1119" s="215" t="s">
        <v>1089</v>
      </c>
      <c r="G1119" s="213"/>
      <c r="H1119" s="216">
        <v>2</v>
      </c>
      <c r="I1119" s="217"/>
      <c r="J1119" s="213"/>
      <c r="K1119" s="213"/>
      <c r="L1119" s="218"/>
      <c r="M1119" s="219"/>
      <c r="N1119" s="220"/>
      <c r="O1119" s="220"/>
      <c r="P1119" s="220"/>
      <c r="Q1119" s="220"/>
      <c r="R1119" s="220"/>
      <c r="S1119" s="220"/>
      <c r="T1119" s="221"/>
      <c r="AT1119" s="222" t="s">
        <v>184</v>
      </c>
      <c r="AU1119" s="222" t="s">
        <v>171</v>
      </c>
      <c r="AV1119" s="13" t="s">
        <v>84</v>
      </c>
      <c r="AW1119" s="13" t="s">
        <v>35</v>
      </c>
      <c r="AX1119" s="13" t="s">
        <v>22</v>
      </c>
      <c r="AY1119" s="222" t="s">
        <v>159</v>
      </c>
    </row>
    <row r="1120" spans="2:65" s="1" customFormat="1" ht="16.5" customHeight="1">
      <c r="B1120" s="35"/>
      <c r="C1120" s="186" t="s">
        <v>1090</v>
      </c>
      <c r="D1120" s="186" t="s">
        <v>162</v>
      </c>
      <c r="E1120" s="187" t="s">
        <v>1091</v>
      </c>
      <c r="F1120" s="188" t="s">
        <v>1092</v>
      </c>
      <c r="G1120" s="189" t="s">
        <v>1004</v>
      </c>
      <c r="H1120" s="190">
        <v>14</v>
      </c>
      <c r="I1120" s="191"/>
      <c r="J1120" s="192">
        <f>ROUND(I1120*H1120,2)</f>
        <v>0</v>
      </c>
      <c r="K1120" s="188" t="s">
        <v>20</v>
      </c>
      <c r="L1120" s="39"/>
      <c r="M1120" s="193" t="s">
        <v>20</v>
      </c>
      <c r="N1120" s="194" t="s">
        <v>45</v>
      </c>
      <c r="O1120" s="64"/>
      <c r="P1120" s="195">
        <f>O1120*H1120</f>
        <v>0</v>
      </c>
      <c r="Q1120" s="195">
        <v>0.5</v>
      </c>
      <c r="R1120" s="195">
        <f>Q1120*H1120</f>
        <v>7</v>
      </c>
      <c r="S1120" s="195">
        <v>0</v>
      </c>
      <c r="T1120" s="196">
        <f>S1120*H1120</f>
        <v>0</v>
      </c>
      <c r="AR1120" s="197" t="s">
        <v>164</v>
      </c>
      <c r="AT1120" s="197" t="s">
        <v>162</v>
      </c>
      <c r="AU1120" s="197" t="s">
        <v>171</v>
      </c>
      <c r="AY1120" s="18" t="s">
        <v>159</v>
      </c>
      <c r="BE1120" s="198">
        <f>IF(N1120="základní",J1120,0)</f>
        <v>0</v>
      </c>
      <c r="BF1120" s="198">
        <f>IF(N1120="snížená",J1120,0)</f>
        <v>0</v>
      </c>
      <c r="BG1120" s="198">
        <f>IF(N1120="zákl. přenesená",J1120,0)</f>
        <v>0</v>
      </c>
      <c r="BH1120" s="198">
        <f>IF(N1120="sníž. přenesená",J1120,0)</f>
        <v>0</v>
      </c>
      <c r="BI1120" s="198">
        <f>IF(N1120="nulová",J1120,0)</f>
        <v>0</v>
      </c>
      <c r="BJ1120" s="18" t="s">
        <v>22</v>
      </c>
      <c r="BK1120" s="198">
        <f>ROUND(I1120*H1120,2)</f>
        <v>0</v>
      </c>
      <c r="BL1120" s="18" t="s">
        <v>164</v>
      </c>
      <c r="BM1120" s="197" t="s">
        <v>1093</v>
      </c>
    </row>
    <row r="1121" spans="2:65" s="12" customFormat="1" ht="11.25">
      <c r="B1121" s="202"/>
      <c r="C1121" s="203"/>
      <c r="D1121" s="199" t="s">
        <v>184</v>
      </c>
      <c r="E1121" s="204" t="s">
        <v>20</v>
      </c>
      <c r="F1121" s="205" t="s">
        <v>1094</v>
      </c>
      <c r="G1121" s="203"/>
      <c r="H1121" s="204" t="s">
        <v>20</v>
      </c>
      <c r="I1121" s="206"/>
      <c r="J1121" s="203"/>
      <c r="K1121" s="203"/>
      <c r="L1121" s="207"/>
      <c r="M1121" s="208"/>
      <c r="N1121" s="209"/>
      <c r="O1121" s="209"/>
      <c r="P1121" s="209"/>
      <c r="Q1121" s="209"/>
      <c r="R1121" s="209"/>
      <c r="S1121" s="209"/>
      <c r="T1121" s="210"/>
      <c r="AT1121" s="211" t="s">
        <v>184</v>
      </c>
      <c r="AU1121" s="211" t="s">
        <v>171</v>
      </c>
      <c r="AV1121" s="12" t="s">
        <v>22</v>
      </c>
      <c r="AW1121" s="12" t="s">
        <v>35</v>
      </c>
      <c r="AX1121" s="12" t="s">
        <v>74</v>
      </c>
      <c r="AY1121" s="211" t="s">
        <v>159</v>
      </c>
    </row>
    <row r="1122" spans="2:65" s="12" customFormat="1" ht="11.25">
      <c r="B1122" s="202"/>
      <c r="C1122" s="203"/>
      <c r="D1122" s="199" t="s">
        <v>184</v>
      </c>
      <c r="E1122" s="204" t="s">
        <v>20</v>
      </c>
      <c r="F1122" s="205" t="s">
        <v>1014</v>
      </c>
      <c r="G1122" s="203"/>
      <c r="H1122" s="204" t="s">
        <v>20</v>
      </c>
      <c r="I1122" s="206"/>
      <c r="J1122" s="203"/>
      <c r="K1122" s="203"/>
      <c r="L1122" s="207"/>
      <c r="M1122" s="208"/>
      <c r="N1122" s="209"/>
      <c r="O1122" s="209"/>
      <c r="P1122" s="209"/>
      <c r="Q1122" s="209"/>
      <c r="R1122" s="209"/>
      <c r="S1122" s="209"/>
      <c r="T1122" s="210"/>
      <c r="AT1122" s="211" t="s">
        <v>184</v>
      </c>
      <c r="AU1122" s="211" t="s">
        <v>171</v>
      </c>
      <c r="AV1122" s="12" t="s">
        <v>22</v>
      </c>
      <c r="AW1122" s="12" t="s">
        <v>35</v>
      </c>
      <c r="AX1122" s="12" t="s">
        <v>74</v>
      </c>
      <c r="AY1122" s="211" t="s">
        <v>159</v>
      </c>
    </row>
    <row r="1123" spans="2:65" s="12" customFormat="1" ht="11.25">
      <c r="B1123" s="202"/>
      <c r="C1123" s="203"/>
      <c r="D1123" s="199" t="s">
        <v>184</v>
      </c>
      <c r="E1123" s="204" t="s">
        <v>20</v>
      </c>
      <c r="F1123" s="205" t="s">
        <v>1095</v>
      </c>
      <c r="G1123" s="203"/>
      <c r="H1123" s="204" t="s">
        <v>20</v>
      </c>
      <c r="I1123" s="206"/>
      <c r="J1123" s="203"/>
      <c r="K1123" s="203"/>
      <c r="L1123" s="207"/>
      <c r="M1123" s="208"/>
      <c r="N1123" s="209"/>
      <c r="O1123" s="209"/>
      <c r="P1123" s="209"/>
      <c r="Q1123" s="209"/>
      <c r="R1123" s="209"/>
      <c r="S1123" s="209"/>
      <c r="T1123" s="210"/>
      <c r="AT1123" s="211" t="s">
        <v>184</v>
      </c>
      <c r="AU1123" s="211" t="s">
        <v>171</v>
      </c>
      <c r="AV1123" s="12" t="s">
        <v>22</v>
      </c>
      <c r="AW1123" s="12" t="s">
        <v>35</v>
      </c>
      <c r="AX1123" s="12" t="s">
        <v>74</v>
      </c>
      <c r="AY1123" s="211" t="s">
        <v>159</v>
      </c>
    </row>
    <row r="1124" spans="2:65" s="12" customFormat="1" ht="11.25">
      <c r="B1124" s="202"/>
      <c r="C1124" s="203"/>
      <c r="D1124" s="199" t="s">
        <v>184</v>
      </c>
      <c r="E1124" s="204" t="s">
        <v>20</v>
      </c>
      <c r="F1124" s="205" t="s">
        <v>794</v>
      </c>
      <c r="G1124" s="203"/>
      <c r="H1124" s="204" t="s">
        <v>20</v>
      </c>
      <c r="I1124" s="206"/>
      <c r="J1124" s="203"/>
      <c r="K1124" s="203"/>
      <c r="L1124" s="207"/>
      <c r="M1124" s="208"/>
      <c r="N1124" s="209"/>
      <c r="O1124" s="209"/>
      <c r="P1124" s="209"/>
      <c r="Q1124" s="209"/>
      <c r="R1124" s="209"/>
      <c r="S1124" s="209"/>
      <c r="T1124" s="210"/>
      <c r="AT1124" s="211" t="s">
        <v>184</v>
      </c>
      <c r="AU1124" s="211" t="s">
        <v>171</v>
      </c>
      <c r="AV1124" s="12" t="s">
        <v>22</v>
      </c>
      <c r="AW1124" s="12" t="s">
        <v>35</v>
      </c>
      <c r="AX1124" s="12" t="s">
        <v>74</v>
      </c>
      <c r="AY1124" s="211" t="s">
        <v>159</v>
      </c>
    </row>
    <row r="1125" spans="2:65" s="13" customFormat="1" ht="11.25">
      <c r="B1125" s="212"/>
      <c r="C1125" s="213"/>
      <c r="D1125" s="199" t="s">
        <v>184</v>
      </c>
      <c r="E1125" s="214" t="s">
        <v>20</v>
      </c>
      <c r="F1125" s="215" t="s">
        <v>1096</v>
      </c>
      <c r="G1125" s="213"/>
      <c r="H1125" s="216">
        <v>14</v>
      </c>
      <c r="I1125" s="217"/>
      <c r="J1125" s="213"/>
      <c r="K1125" s="213"/>
      <c r="L1125" s="218"/>
      <c r="M1125" s="219"/>
      <c r="N1125" s="220"/>
      <c r="O1125" s="220"/>
      <c r="P1125" s="220"/>
      <c r="Q1125" s="220"/>
      <c r="R1125" s="220"/>
      <c r="S1125" s="220"/>
      <c r="T1125" s="221"/>
      <c r="AT1125" s="222" t="s">
        <v>184</v>
      </c>
      <c r="AU1125" s="222" t="s">
        <v>171</v>
      </c>
      <c r="AV1125" s="13" t="s">
        <v>84</v>
      </c>
      <c r="AW1125" s="13" t="s">
        <v>35</v>
      </c>
      <c r="AX1125" s="13" t="s">
        <v>22</v>
      </c>
      <c r="AY1125" s="222" t="s">
        <v>159</v>
      </c>
    </row>
    <row r="1126" spans="2:65" s="1" customFormat="1" ht="16.5" customHeight="1">
      <c r="B1126" s="35"/>
      <c r="C1126" s="186" t="s">
        <v>1097</v>
      </c>
      <c r="D1126" s="186" t="s">
        <v>162</v>
      </c>
      <c r="E1126" s="187" t="s">
        <v>1098</v>
      </c>
      <c r="F1126" s="188" t="s">
        <v>1099</v>
      </c>
      <c r="G1126" s="189" t="s">
        <v>1004</v>
      </c>
      <c r="H1126" s="190">
        <v>1</v>
      </c>
      <c r="I1126" s="191"/>
      <c r="J1126" s="192">
        <f>ROUND(I1126*H1126,2)</f>
        <v>0</v>
      </c>
      <c r="K1126" s="188" t="s">
        <v>20</v>
      </c>
      <c r="L1126" s="39"/>
      <c r="M1126" s="193" t="s">
        <v>20</v>
      </c>
      <c r="N1126" s="194" t="s">
        <v>45</v>
      </c>
      <c r="O1126" s="64"/>
      <c r="P1126" s="195">
        <f>O1126*H1126</f>
        <v>0</v>
      </c>
      <c r="Q1126" s="195">
        <v>0.6</v>
      </c>
      <c r="R1126" s="195">
        <f>Q1126*H1126</f>
        <v>0.6</v>
      </c>
      <c r="S1126" s="195">
        <v>0</v>
      </c>
      <c r="T1126" s="196">
        <f>S1126*H1126</f>
        <v>0</v>
      </c>
      <c r="AR1126" s="197" t="s">
        <v>164</v>
      </c>
      <c r="AT1126" s="197" t="s">
        <v>162</v>
      </c>
      <c r="AU1126" s="197" t="s">
        <v>171</v>
      </c>
      <c r="AY1126" s="18" t="s">
        <v>159</v>
      </c>
      <c r="BE1126" s="198">
        <f>IF(N1126="základní",J1126,0)</f>
        <v>0</v>
      </c>
      <c r="BF1126" s="198">
        <f>IF(N1126="snížená",J1126,0)</f>
        <v>0</v>
      </c>
      <c r="BG1126" s="198">
        <f>IF(N1126="zákl. přenesená",J1126,0)</f>
        <v>0</v>
      </c>
      <c r="BH1126" s="198">
        <f>IF(N1126="sníž. přenesená",J1126,0)</f>
        <v>0</v>
      </c>
      <c r="BI1126" s="198">
        <f>IF(N1126="nulová",J1126,0)</f>
        <v>0</v>
      </c>
      <c r="BJ1126" s="18" t="s">
        <v>22</v>
      </c>
      <c r="BK1126" s="198">
        <f>ROUND(I1126*H1126,2)</f>
        <v>0</v>
      </c>
      <c r="BL1126" s="18" t="s">
        <v>164</v>
      </c>
      <c r="BM1126" s="197" t="s">
        <v>1100</v>
      </c>
    </row>
    <row r="1127" spans="2:65" s="12" customFormat="1" ht="11.25">
      <c r="B1127" s="202"/>
      <c r="C1127" s="203"/>
      <c r="D1127" s="199" t="s">
        <v>184</v>
      </c>
      <c r="E1127" s="204" t="s">
        <v>20</v>
      </c>
      <c r="F1127" s="205" t="s">
        <v>1094</v>
      </c>
      <c r="G1127" s="203"/>
      <c r="H1127" s="204" t="s">
        <v>20</v>
      </c>
      <c r="I1127" s="206"/>
      <c r="J1127" s="203"/>
      <c r="K1127" s="203"/>
      <c r="L1127" s="207"/>
      <c r="M1127" s="208"/>
      <c r="N1127" s="209"/>
      <c r="O1127" s="209"/>
      <c r="P1127" s="209"/>
      <c r="Q1127" s="209"/>
      <c r="R1127" s="209"/>
      <c r="S1127" s="209"/>
      <c r="T1127" s="210"/>
      <c r="AT1127" s="211" t="s">
        <v>184</v>
      </c>
      <c r="AU1127" s="211" t="s">
        <v>171</v>
      </c>
      <c r="AV1127" s="12" t="s">
        <v>22</v>
      </c>
      <c r="AW1127" s="12" t="s">
        <v>35</v>
      </c>
      <c r="AX1127" s="12" t="s">
        <v>74</v>
      </c>
      <c r="AY1127" s="211" t="s">
        <v>159</v>
      </c>
    </row>
    <row r="1128" spans="2:65" s="12" customFormat="1" ht="11.25">
      <c r="B1128" s="202"/>
      <c r="C1128" s="203"/>
      <c r="D1128" s="199" t="s">
        <v>184</v>
      </c>
      <c r="E1128" s="204" t="s">
        <v>20</v>
      </c>
      <c r="F1128" s="205" t="s">
        <v>1014</v>
      </c>
      <c r="G1128" s="203"/>
      <c r="H1128" s="204" t="s">
        <v>20</v>
      </c>
      <c r="I1128" s="206"/>
      <c r="J1128" s="203"/>
      <c r="K1128" s="203"/>
      <c r="L1128" s="207"/>
      <c r="M1128" s="208"/>
      <c r="N1128" s="209"/>
      <c r="O1128" s="209"/>
      <c r="P1128" s="209"/>
      <c r="Q1128" s="209"/>
      <c r="R1128" s="209"/>
      <c r="S1128" s="209"/>
      <c r="T1128" s="210"/>
      <c r="AT1128" s="211" t="s">
        <v>184</v>
      </c>
      <c r="AU1128" s="211" t="s">
        <v>171</v>
      </c>
      <c r="AV1128" s="12" t="s">
        <v>22</v>
      </c>
      <c r="AW1128" s="12" t="s">
        <v>35</v>
      </c>
      <c r="AX1128" s="12" t="s">
        <v>74</v>
      </c>
      <c r="AY1128" s="211" t="s">
        <v>159</v>
      </c>
    </row>
    <row r="1129" spans="2:65" s="12" customFormat="1" ht="11.25">
      <c r="B1129" s="202"/>
      <c r="C1129" s="203"/>
      <c r="D1129" s="199" t="s">
        <v>184</v>
      </c>
      <c r="E1129" s="204" t="s">
        <v>20</v>
      </c>
      <c r="F1129" s="205" t="s">
        <v>1095</v>
      </c>
      <c r="G1129" s="203"/>
      <c r="H1129" s="204" t="s">
        <v>20</v>
      </c>
      <c r="I1129" s="206"/>
      <c r="J1129" s="203"/>
      <c r="K1129" s="203"/>
      <c r="L1129" s="207"/>
      <c r="M1129" s="208"/>
      <c r="N1129" s="209"/>
      <c r="O1129" s="209"/>
      <c r="P1129" s="209"/>
      <c r="Q1129" s="209"/>
      <c r="R1129" s="209"/>
      <c r="S1129" s="209"/>
      <c r="T1129" s="210"/>
      <c r="AT1129" s="211" t="s">
        <v>184</v>
      </c>
      <c r="AU1129" s="211" t="s">
        <v>171</v>
      </c>
      <c r="AV1129" s="12" t="s">
        <v>22</v>
      </c>
      <c r="AW1129" s="12" t="s">
        <v>35</v>
      </c>
      <c r="AX1129" s="12" t="s">
        <v>74</v>
      </c>
      <c r="AY1129" s="211" t="s">
        <v>159</v>
      </c>
    </row>
    <row r="1130" spans="2:65" s="12" customFormat="1" ht="11.25">
      <c r="B1130" s="202"/>
      <c r="C1130" s="203"/>
      <c r="D1130" s="199" t="s">
        <v>184</v>
      </c>
      <c r="E1130" s="204" t="s">
        <v>20</v>
      </c>
      <c r="F1130" s="205" t="s">
        <v>794</v>
      </c>
      <c r="G1130" s="203"/>
      <c r="H1130" s="204" t="s">
        <v>20</v>
      </c>
      <c r="I1130" s="206"/>
      <c r="J1130" s="203"/>
      <c r="K1130" s="203"/>
      <c r="L1130" s="207"/>
      <c r="M1130" s="208"/>
      <c r="N1130" s="209"/>
      <c r="O1130" s="209"/>
      <c r="P1130" s="209"/>
      <c r="Q1130" s="209"/>
      <c r="R1130" s="209"/>
      <c r="S1130" s="209"/>
      <c r="T1130" s="210"/>
      <c r="AT1130" s="211" t="s">
        <v>184</v>
      </c>
      <c r="AU1130" s="211" t="s">
        <v>171</v>
      </c>
      <c r="AV1130" s="12" t="s">
        <v>22</v>
      </c>
      <c r="AW1130" s="12" t="s">
        <v>35</v>
      </c>
      <c r="AX1130" s="12" t="s">
        <v>74</v>
      </c>
      <c r="AY1130" s="211" t="s">
        <v>159</v>
      </c>
    </row>
    <row r="1131" spans="2:65" s="13" customFormat="1" ht="11.25">
      <c r="B1131" s="212"/>
      <c r="C1131" s="213"/>
      <c r="D1131" s="199" t="s">
        <v>184</v>
      </c>
      <c r="E1131" s="214" t="s">
        <v>20</v>
      </c>
      <c r="F1131" s="215" t="s">
        <v>1101</v>
      </c>
      <c r="G1131" s="213"/>
      <c r="H1131" s="216">
        <v>1</v>
      </c>
      <c r="I1131" s="217"/>
      <c r="J1131" s="213"/>
      <c r="K1131" s="213"/>
      <c r="L1131" s="218"/>
      <c r="M1131" s="219"/>
      <c r="N1131" s="220"/>
      <c r="O1131" s="220"/>
      <c r="P1131" s="220"/>
      <c r="Q1131" s="220"/>
      <c r="R1131" s="220"/>
      <c r="S1131" s="220"/>
      <c r="T1131" s="221"/>
      <c r="AT1131" s="222" t="s">
        <v>184</v>
      </c>
      <c r="AU1131" s="222" t="s">
        <v>171</v>
      </c>
      <c r="AV1131" s="13" t="s">
        <v>84</v>
      </c>
      <c r="AW1131" s="13" t="s">
        <v>35</v>
      </c>
      <c r="AX1131" s="13" t="s">
        <v>22</v>
      </c>
      <c r="AY1131" s="222" t="s">
        <v>159</v>
      </c>
    </row>
    <row r="1132" spans="2:65" s="1" customFormat="1" ht="16.5" customHeight="1">
      <c r="B1132" s="35"/>
      <c r="C1132" s="186" t="s">
        <v>1102</v>
      </c>
      <c r="D1132" s="186" t="s">
        <v>162</v>
      </c>
      <c r="E1132" s="187" t="s">
        <v>1103</v>
      </c>
      <c r="F1132" s="188" t="s">
        <v>1104</v>
      </c>
      <c r="G1132" s="189" t="s">
        <v>1004</v>
      </c>
      <c r="H1132" s="190">
        <v>4</v>
      </c>
      <c r="I1132" s="191"/>
      <c r="J1132" s="192">
        <f>ROUND(I1132*H1132,2)</f>
        <v>0</v>
      </c>
      <c r="K1132" s="188" t="s">
        <v>20</v>
      </c>
      <c r="L1132" s="39"/>
      <c r="M1132" s="193" t="s">
        <v>20</v>
      </c>
      <c r="N1132" s="194" t="s">
        <v>45</v>
      </c>
      <c r="O1132" s="64"/>
      <c r="P1132" s="195">
        <f>O1132*H1132</f>
        <v>0</v>
      </c>
      <c r="Q1132" s="195">
        <v>0.6</v>
      </c>
      <c r="R1132" s="195">
        <f>Q1132*H1132</f>
        <v>2.4</v>
      </c>
      <c r="S1132" s="195">
        <v>0</v>
      </c>
      <c r="T1132" s="196">
        <f>S1132*H1132</f>
        <v>0</v>
      </c>
      <c r="AR1132" s="197" t="s">
        <v>164</v>
      </c>
      <c r="AT1132" s="197" t="s">
        <v>162</v>
      </c>
      <c r="AU1132" s="197" t="s">
        <v>171</v>
      </c>
      <c r="AY1132" s="18" t="s">
        <v>159</v>
      </c>
      <c r="BE1132" s="198">
        <f>IF(N1132="základní",J1132,0)</f>
        <v>0</v>
      </c>
      <c r="BF1132" s="198">
        <f>IF(N1132="snížená",J1132,0)</f>
        <v>0</v>
      </c>
      <c r="BG1132" s="198">
        <f>IF(N1132="zákl. přenesená",J1132,0)</f>
        <v>0</v>
      </c>
      <c r="BH1132" s="198">
        <f>IF(N1132="sníž. přenesená",J1132,0)</f>
        <v>0</v>
      </c>
      <c r="BI1132" s="198">
        <f>IF(N1132="nulová",J1132,0)</f>
        <v>0</v>
      </c>
      <c r="BJ1132" s="18" t="s">
        <v>22</v>
      </c>
      <c r="BK1132" s="198">
        <f>ROUND(I1132*H1132,2)</f>
        <v>0</v>
      </c>
      <c r="BL1132" s="18" t="s">
        <v>164</v>
      </c>
      <c r="BM1132" s="197" t="s">
        <v>1105</v>
      </c>
    </row>
    <row r="1133" spans="2:65" s="12" customFormat="1" ht="11.25">
      <c r="B1133" s="202"/>
      <c r="C1133" s="203"/>
      <c r="D1133" s="199" t="s">
        <v>184</v>
      </c>
      <c r="E1133" s="204" t="s">
        <v>20</v>
      </c>
      <c r="F1133" s="205" t="s">
        <v>1088</v>
      </c>
      <c r="G1133" s="203"/>
      <c r="H1133" s="204" t="s">
        <v>20</v>
      </c>
      <c r="I1133" s="206"/>
      <c r="J1133" s="203"/>
      <c r="K1133" s="203"/>
      <c r="L1133" s="207"/>
      <c r="M1133" s="208"/>
      <c r="N1133" s="209"/>
      <c r="O1133" s="209"/>
      <c r="P1133" s="209"/>
      <c r="Q1133" s="209"/>
      <c r="R1133" s="209"/>
      <c r="S1133" s="209"/>
      <c r="T1133" s="210"/>
      <c r="AT1133" s="211" t="s">
        <v>184</v>
      </c>
      <c r="AU1133" s="211" t="s">
        <v>171</v>
      </c>
      <c r="AV1133" s="12" t="s">
        <v>22</v>
      </c>
      <c r="AW1133" s="12" t="s">
        <v>35</v>
      </c>
      <c r="AX1133" s="12" t="s">
        <v>74</v>
      </c>
      <c r="AY1133" s="211" t="s">
        <v>159</v>
      </c>
    </row>
    <row r="1134" spans="2:65" s="12" customFormat="1" ht="11.25">
      <c r="B1134" s="202"/>
      <c r="C1134" s="203"/>
      <c r="D1134" s="199" t="s">
        <v>184</v>
      </c>
      <c r="E1134" s="204" t="s">
        <v>20</v>
      </c>
      <c r="F1134" s="205" t="s">
        <v>1014</v>
      </c>
      <c r="G1134" s="203"/>
      <c r="H1134" s="204" t="s">
        <v>20</v>
      </c>
      <c r="I1134" s="206"/>
      <c r="J1134" s="203"/>
      <c r="K1134" s="203"/>
      <c r="L1134" s="207"/>
      <c r="M1134" s="208"/>
      <c r="N1134" s="209"/>
      <c r="O1134" s="209"/>
      <c r="P1134" s="209"/>
      <c r="Q1134" s="209"/>
      <c r="R1134" s="209"/>
      <c r="S1134" s="209"/>
      <c r="T1134" s="210"/>
      <c r="AT1134" s="211" t="s">
        <v>184</v>
      </c>
      <c r="AU1134" s="211" t="s">
        <v>171</v>
      </c>
      <c r="AV1134" s="12" t="s">
        <v>22</v>
      </c>
      <c r="AW1134" s="12" t="s">
        <v>35</v>
      </c>
      <c r="AX1134" s="12" t="s">
        <v>74</v>
      </c>
      <c r="AY1134" s="211" t="s">
        <v>159</v>
      </c>
    </row>
    <row r="1135" spans="2:65" s="12" customFormat="1" ht="11.25">
      <c r="B1135" s="202"/>
      <c r="C1135" s="203"/>
      <c r="D1135" s="199" t="s">
        <v>184</v>
      </c>
      <c r="E1135" s="204" t="s">
        <v>20</v>
      </c>
      <c r="F1135" s="205" t="s">
        <v>1095</v>
      </c>
      <c r="G1135" s="203"/>
      <c r="H1135" s="204" t="s">
        <v>20</v>
      </c>
      <c r="I1135" s="206"/>
      <c r="J1135" s="203"/>
      <c r="K1135" s="203"/>
      <c r="L1135" s="207"/>
      <c r="M1135" s="208"/>
      <c r="N1135" s="209"/>
      <c r="O1135" s="209"/>
      <c r="P1135" s="209"/>
      <c r="Q1135" s="209"/>
      <c r="R1135" s="209"/>
      <c r="S1135" s="209"/>
      <c r="T1135" s="210"/>
      <c r="AT1135" s="211" t="s">
        <v>184</v>
      </c>
      <c r="AU1135" s="211" t="s">
        <v>171</v>
      </c>
      <c r="AV1135" s="12" t="s">
        <v>22</v>
      </c>
      <c r="AW1135" s="12" t="s">
        <v>35</v>
      </c>
      <c r="AX1135" s="12" t="s">
        <v>74</v>
      </c>
      <c r="AY1135" s="211" t="s">
        <v>159</v>
      </c>
    </row>
    <row r="1136" spans="2:65" s="12" customFormat="1" ht="11.25">
      <c r="B1136" s="202"/>
      <c r="C1136" s="203"/>
      <c r="D1136" s="199" t="s">
        <v>184</v>
      </c>
      <c r="E1136" s="204" t="s">
        <v>20</v>
      </c>
      <c r="F1136" s="205" t="s">
        <v>794</v>
      </c>
      <c r="G1136" s="203"/>
      <c r="H1136" s="204" t="s">
        <v>20</v>
      </c>
      <c r="I1136" s="206"/>
      <c r="J1136" s="203"/>
      <c r="K1136" s="203"/>
      <c r="L1136" s="207"/>
      <c r="M1136" s="208"/>
      <c r="N1136" s="209"/>
      <c r="O1136" s="209"/>
      <c r="P1136" s="209"/>
      <c r="Q1136" s="209"/>
      <c r="R1136" s="209"/>
      <c r="S1136" s="209"/>
      <c r="T1136" s="210"/>
      <c r="AT1136" s="211" t="s">
        <v>184</v>
      </c>
      <c r="AU1136" s="211" t="s">
        <v>171</v>
      </c>
      <c r="AV1136" s="12" t="s">
        <v>22</v>
      </c>
      <c r="AW1136" s="12" t="s">
        <v>35</v>
      </c>
      <c r="AX1136" s="12" t="s">
        <v>74</v>
      </c>
      <c r="AY1136" s="211" t="s">
        <v>159</v>
      </c>
    </row>
    <row r="1137" spans="2:65" s="13" customFormat="1" ht="11.25">
      <c r="B1137" s="212"/>
      <c r="C1137" s="213"/>
      <c r="D1137" s="199" t="s">
        <v>184</v>
      </c>
      <c r="E1137" s="214" t="s">
        <v>20</v>
      </c>
      <c r="F1137" s="215" t="s">
        <v>1106</v>
      </c>
      <c r="G1137" s="213"/>
      <c r="H1137" s="216">
        <v>4</v>
      </c>
      <c r="I1137" s="217"/>
      <c r="J1137" s="213"/>
      <c r="K1137" s="213"/>
      <c r="L1137" s="218"/>
      <c r="M1137" s="219"/>
      <c r="N1137" s="220"/>
      <c r="O1137" s="220"/>
      <c r="P1137" s="220"/>
      <c r="Q1137" s="220"/>
      <c r="R1137" s="220"/>
      <c r="S1137" s="220"/>
      <c r="T1137" s="221"/>
      <c r="AT1137" s="222" t="s">
        <v>184</v>
      </c>
      <c r="AU1137" s="222" t="s">
        <v>171</v>
      </c>
      <c r="AV1137" s="13" t="s">
        <v>84</v>
      </c>
      <c r="AW1137" s="13" t="s">
        <v>35</v>
      </c>
      <c r="AX1137" s="13" t="s">
        <v>22</v>
      </c>
      <c r="AY1137" s="222" t="s">
        <v>159</v>
      </c>
    </row>
    <row r="1138" spans="2:65" s="1" customFormat="1" ht="16.5" customHeight="1">
      <c r="B1138" s="35"/>
      <c r="C1138" s="186" t="s">
        <v>1107</v>
      </c>
      <c r="D1138" s="186" t="s">
        <v>162</v>
      </c>
      <c r="E1138" s="187" t="s">
        <v>1108</v>
      </c>
      <c r="F1138" s="188" t="s">
        <v>1109</v>
      </c>
      <c r="G1138" s="189" t="s">
        <v>1004</v>
      </c>
      <c r="H1138" s="190">
        <v>5</v>
      </c>
      <c r="I1138" s="191"/>
      <c r="J1138" s="192">
        <f>ROUND(I1138*H1138,2)</f>
        <v>0</v>
      </c>
      <c r="K1138" s="188" t="s">
        <v>20</v>
      </c>
      <c r="L1138" s="39"/>
      <c r="M1138" s="193" t="s">
        <v>20</v>
      </c>
      <c r="N1138" s="194" t="s">
        <v>45</v>
      </c>
      <c r="O1138" s="64"/>
      <c r="P1138" s="195">
        <f>O1138*H1138</f>
        <v>0</v>
      </c>
      <c r="Q1138" s="195">
        <v>0.6</v>
      </c>
      <c r="R1138" s="195">
        <f>Q1138*H1138</f>
        <v>3</v>
      </c>
      <c r="S1138" s="195">
        <v>0</v>
      </c>
      <c r="T1138" s="196">
        <f>S1138*H1138</f>
        <v>0</v>
      </c>
      <c r="AR1138" s="197" t="s">
        <v>164</v>
      </c>
      <c r="AT1138" s="197" t="s">
        <v>162</v>
      </c>
      <c r="AU1138" s="197" t="s">
        <v>171</v>
      </c>
      <c r="AY1138" s="18" t="s">
        <v>159</v>
      </c>
      <c r="BE1138" s="198">
        <f>IF(N1138="základní",J1138,0)</f>
        <v>0</v>
      </c>
      <c r="BF1138" s="198">
        <f>IF(N1138="snížená",J1138,0)</f>
        <v>0</v>
      </c>
      <c r="BG1138" s="198">
        <f>IF(N1138="zákl. přenesená",J1138,0)</f>
        <v>0</v>
      </c>
      <c r="BH1138" s="198">
        <f>IF(N1138="sníž. přenesená",J1138,0)</f>
        <v>0</v>
      </c>
      <c r="BI1138" s="198">
        <f>IF(N1138="nulová",J1138,0)</f>
        <v>0</v>
      </c>
      <c r="BJ1138" s="18" t="s">
        <v>22</v>
      </c>
      <c r="BK1138" s="198">
        <f>ROUND(I1138*H1138,2)</f>
        <v>0</v>
      </c>
      <c r="BL1138" s="18" t="s">
        <v>164</v>
      </c>
      <c r="BM1138" s="197" t="s">
        <v>1110</v>
      </c>
    </row>
    <row r="1139" spans="2:65" s="12" customFormat="1" ht="11.25">
      <c r="B1139" s="202"/>
      <c r="C1139" s="203"/>
      <c r="D1139" s="199" t="s">
        <v>184</v>
      </c>
      <c r="E1139" s="204" t="s">
        <v>20</v>
      </c>
      <c r="F1139" s="205" t="s">
        <v>1006</v>
      </c>
      <c r="G1139" s="203"/>
      <c r="H1139" s="204" t="s">
        <v>20</v>
      </c>
      <c r="I1139" s="206"/>
      <c r="J1139" s="203"/>
      <c r="K1139" s="203"/>
      <c r="L1139" s="207"/>
      <c r="M1139" s="208"/>
      <c r="N1139" s="209"/>
      <c r="O1139" s="209"/>
      <c r="P1139" s="209"/>
      <c r="Q1139" s="209"/>
      <c r="R1139" s="209"/>
      <c r="S1139" s="209"/>
      <c r="T1139" s="210"/>
      <c r="AT1139" s="211" t="s">
        <v>184</v>
      </c>
      <c r="AU1139" s="211" t="s">
        <v>171</v>
      </c>
      <c r="AV1139" s="12" t="s">
        <v>22</v>
      </c>
      <c r="AW1139" s="12" t="s">
        <v>35</v>
      </c>
      <c r="AX1139" s="12" t="s">
        <v>74</v>
      </c>
      <c r="AY1139" s="211" t="s">
        <v>159</v>
      </c>
    </row>
    <row r="1140" spans="2:65" s="12" customFormat="1" ht="11.25">
      <c r="B1140" s="202"/>
      <c r="C1140" s="203"/>
      <c r="D1140" s="199" t="s">
        <v>184</v>
      </c>
      <c r="E1140" s="204" t="s">
        <v>20</v>
      </c>
      <c r="F1140" s="205" t="s">
        <v>1014</v>
      </c>
      <c r="G1140" s="203"/>
      <c r="H1140" s="204" t="s">
        <v>20</v>
      </c>
      <c r="I1140" s="206"/>
      <c r="J1140" s="203"/>
      <c r="K1140" s="203"/>
      <c r="L1140" s="207"/>
      <c r="M1140" s="208"/>
      <c r="N1140" s="209"/>
      <c r="O1140" s="209"/>
      <c r="P1140" s="209"/>
      <c r="Q1140" s="209"/>
      <c r="R1140" s="209"/>
      <c r="S1140" s="209"/>
      <c r="T1140" s="210"/>
      <c r="AT1140" s="211" t="s">
        <v>184</v>
      </c>
      <c r="AU1140" s="211" t="s">
        <v>171</v>
      </c>
      <c r="AV1140" s="12" t="s">
        <v>22</v>
      </c>
      <c r="AW1140" s="12" t="s">
        <v>35</v>
      </c>
      <c r="AX1140" s="12" t="s">
        <v>74</v>
      </c>
      <c r="AY1140" s="211" t="s">
        <v>159</v>
      </c>
    </row>
    <row r="1141" spans="2:65" s="12" customFormat="1" ht="11.25">
      <c r="B1141" s="202"/>
      <c r="C1141" s="203"/>
      <c r="D1141" s="199" t="s">
        <v>184</v>
      </c>
      <c r="E1141" s="204" t="s">
        <v>20</v>
      </c>
      <c r="F1141" s="205" t="s">
        <v>1095</v>
      </c>
      <c r="G1141" s="203"/>
      <c r="H1141" s="204" t="s">
        <v>20</v>
      </c>
      <c r="I1141" s="206"/>
      <c r="J1141" s="203"/>
      <c r="K1141" s="203"/>
      <c r="L1141" s="207"/>
      <c r="M1141" s="208"/>
      <c r="N1141" s="209"/>
      <c r="O1141" s="209"/>
      <c r="P1141" s="209"/>
      <c r="Q1141" s="209"/>
      <c r="R1141" s="209"/>
      <c r="S1141" s="209"/>
      <c r="T1141" s="210"/>
      <c r="AT1141" s="211" t="s">
        <v>184</v>
      </c>
      <c r="AU1141" s="211" t="s">
        <v>171</v>
      </c>
      <c r="AV1141" s="12" t="s">
        <v>22</v>
      </c>
      <c r="AW1141" s="12" t="s">
        <v>35</v>
      </c>
      <c r="AX1141" s="12" t="s">
        <v>74</v>
      </c>
      <c r="AY1141" s="211" t="s">
        <v>159</v>
      </c>
    </row>
    <row r="1142" spans="2:65" s="12" customFormat="1" ht="11.25">
      <c r="B1142" s="202"/>
      <c r="C1142" s="203"/>
      <c r="D1142" s="199" t="s">
        <v>184</v>
      </c>
      <c r="E1142" s="204" t="s">
        <v>20</v>
      </c>
      <c r="F1142" s="205" t="s">
        <v>794</v>
      </c>
      <c r="G1142" s="203"/>
      <c r="H1142" s="204" t="s">
        <v>20</v>
      </c>
      <c r="I1142" s="206"/>
      <c r="J1142" s="203"/>
      <c r="K1142" s="203"/>
      <c r="L1142" s="207"/>
      <c r="M1142" s="208"/>
      <c r="N1142" s="209"/>
      <c r="O1142" s="209"/>
      <c r="P1142" s="209"/>
      <c r="Q1142" s="209"/>
      <c r="R1142" s="209"/>
      <c r="S1142" s="209"/>
      <c r="T1142" s="210"/>
      <c r="AT1142" s="211" t="s">
        <v>184</v>
      </c>
      <c r="AU1142" s="211" t="s">
        <v>171</v>
      </c>
      <c r="AV1142" s="12" t="s">
        <v>22</v>
      </c>
      <c r="AW1142" s="12" t="s">
        <v>35</v>
      </c>
      <c r="AX1142" s="12" t="s">
        <v>74</v>
      </c>
      <c r="AY1142" s="211" t="s">
        <v>159</v>
      </c>
    </row>
    <row r="1143" spans="2:65" s="13" customFormat="1" ht="11.25">
      <c r="B1143" s="212"/>
      <c r="C1143" s="213"/>
      <c r="D1143" s="199" t="s">
        <v>184</v>
      </c>
      <c r="E1143" s="214" t="s">
        <v>20</v>
      </c>
      <c r="F1143" s="215" t="s">
        <v>1111</v>
      </c>
      <c r="G1143" s="213"/>
      <c r="H1143" s="216">
        <v>5</v>
      </c>
      <c r="I1143" s="217"/>
      <c r="J1143" s="213"/>
      <c r="K1143" s="213"/>
      <c r="L1143" s="218"/>
      <c r="M1143" s="219"/>
      <c r="N1143" s="220"/>
      <c r="O1143" s="220"/>
      <c r="P1143" s="220"/>
      <c r="Q1143" s="220"/>
      <c r="R1143" s="220"/>
      <c r="S1143" s="220"/>
      <c r="T1143" s="221"/>
      <c r="AT1143" s="222" t="s">
        <v>184</v>
      </c>
      <c r="AU1143" s="222" t="s">
        <v>171</v>
      </c>
      <c r="AV1143" s="13" t="s">
        <v>84</v>
      </c>
      <c r="AW1143" s="13" t="s">
        <v>35</v>
      </c>
      <c r="AX1143" s="13" t="s">
        <v>22</v>
      </c>
      <c r="AY1143" s="222" t="s">
        <v>159</v>
      </c>
    </row>
    <row r="1144" spans="2:65" s="1" customFormat="1" ht="16.5" customHeight="1">
      <c r="B1144" s="35"/>
      <c r="C1144" s="186" t="s">
        <v>1112</v>
      </c>
      <c r="D1144" s="186" t="s">
        <v>162</v>
      </c>
      <c r="E1144" s="187" t="s">
        <v>1113</v>
      </c>
      <c r="F1144" s="188" t="s">
        <v>1114</v>
      </c>
      <c r="G1144" s="189" t="s">
        <v>1004</v>
      </c>
      <c r="H1144" s="190">
        <v>1</v>
      </c>
      <c r="I1144" s="191"/>
      <c r="J1144" s="192">
        <f>ROUND(I1144*H1144,2)</f>
        <v>0</v>
      </c>
      <c r="K1144" s="188" t="s">
        <v>20</v>
      </c>
      <c r="L1144" s="39"/>
      <c r="M1144" s="193" t="s">
        <v>20</v>
      </c>
      <c r="N1144" s="194" t="s">
        <v>45</v>
      </c>
      <c r="O1144" s="64"/>
      <c r="P1144" s="195">
        <f>O1144*H1144</f>
        <v>0</v>
      </c>
      <c r="Q1144" s="195">
        <v>0.6</v>
      </c>
      <c r="R1144" s="195">
        <f>Q1144*H1144</f>
        <v>0.6</v>
      </c>
      <c r="S1144" s="195">
        <v>0</v>
      </c>
      <c r="T1144" s="196">
        <f>S1144*H1144</f>
        <v>0</v>
      </c>
      <c r="AR1144" s="197" t="s">
        <v>164</v>
      </c>
      <c r="AT1144" s="197" t="s">
        <v>162</v>
      </c>
      <c r="AU1144" s="197" t="s">
        <v>171</v>
      </c>
      <c r="AY1144" s="18" t="s">
        <v>159</v>
      </c>
      <c r="BE1144" s="198">
        <f>IF(N1144="základní",J1144,0)</f>
        <v>0</v>
      </c>
      <c r="BF1144" s="198">
        <f>IF(N1144="snížená",J1144,0)</f>
        <v>0</v>
      </c>
      <c r="BG1144" s="198">
        <f>IF(N1144="zákl. přenesená",J1144,0)</f>
        <v>0</v>
      </c>
      <c r="BH1144" s="198">
        <f>IF(N1144="sníž. přenesená",J1144,0)</f>
        <v>0</v>
      </c>
      <c r="BI1144" s="198">
        <f>IF(N1144="nulová",J1144,0)</f>
        <v>0</v>
      </c>
      <c r="BJ1144" s="18" t="s">
        <v>22</v>
      </c>
      <c r="BK1144" s="198">
        <f>ROUND(I1144*H1144,2)</f>
        <v>0</v>
      </c>
      <c r="BL1144" s="18" t="s">
        <v>164</v>
      </c>
      <c r="BM1144" s="197" t="s">
        <v>1115</v>
      </c>
    </row>
    <row r="1145" spans="2:65" s="12" customFormat="1" ht="11.25">
      <c r="B1145" s="202"/>
      <c r="C1145" s="203"/>
      <c r="D1145" s="199" t="s">
        <v>184</v>
      </c>
      <c r="E1145" s="204" t="s">
        <v>20</v>
      </c>
      <c r="F1145" s="205" t="s">
        <v>1006</v>
      </c>
      <c r="G1145" s="203"/>
      <c r="H1145" s="204" t="s">
        <v>20</v>
      </c>
      <c r="I1145" s="206"/>
      <c r="J1145" s="203"/>
      <c r="K1145" s="203"/>
      <c r="L1145" s="207"/>
      <c r="M1145" s="208"/>
      <c r="N1145" s="209"/>
      <c r="O1145" s="209"/>
      <c r="P1145" s="209"/>
      <c r="Q1145" s="209"/>
      <c r="R1145" s="209"/>
      <c r="S1145" s="209"/>
      <c r="T1145" s="210"/>
      <c r="AT1145" s="211" t="s">
        <v>184</v>
      </c>
      <c r="AU1145" s="211" t="s">
        <v>171</v>
      </c>
      <c r="AV1145" s="12" t="s">
        <v>22</v>
      </c>
      <c r="AW1145" s="12" t="s">
        <v>35</v>
      </c>
      <c r="AX1145" s="12" t="s">
        <v>74</v>
      </c>
      <c r="AY1145" s="211" t="s">
        <v>159</v>
      </c>
    </row>
    <row r="1146" spans="2:65" s="12" customFormat="1" ht="11.25">
      <c r="B1146" s="202"/>
      <c r="C1146" s="203"/>
      <c r="D1146" s="199" t="s">
        <v>184</v>
      </c>
      <c r="E1146" s="204" t="s">
        <v>20</v>
      </c>
      <c r="F1146" s="205" t="s">
        <v>1014</v>
      </c>
      <c r="G1146" s="203"/>
      <c r="H1146" s="204" t="s">
        <v>20</v>
      </c>
      <c r="I1146" s="206"/>
      <c r="J1146" s="203"/>
      <c r="K1146" s="203"/>
      <c r="L1146" s="207"/>
      <c r="M1146" s="208"/>
      <c r="N1146" s="209"/>
      <c r="O1146" s="209"/>
      <c r="P1146" s="209"/>
      <c r="Q1146" s="209"/>
      <c r="R1146" s="209"/>
      <c r="S1146" s="209"/>
      <c r="T1146" s="210"/>
      <c r="AT1146" s="211" t="s">
        <v>184</v>
      </c>
      <c r="AU1146" s="211" t="s">
        <v>171</v>
      </c>
      <c r="AV1146" s="12" t="s">
        <v>22</v>
      </c>
      <c r="AW1146" s="12" t="s">
        <v>35</v>
      </c>
      <c r="AX1146" s="12" t="s">
        <v>74</v>
      </c>
      <c r="AY1146" s="211" t="s">
        <v>159</v>
      </c>
    </row>
    <row r="1147" spans="2:65" s="12" customFormat="1" ht="11.25">
      <c r="B1147" s="202"/>
      <c r="C1147" s="203"/>
      <c r="D1147" s="199" t="s">
        <v>184</v>
      </c>
      <c r="E1147" s="204" t="s">
        <v>20</v>
      </c>
      <c r="F1147" s="205" t="s">
        <v>1095</v>
      </c>
      <c r="G1147" s="203"/>
      <c r="H1147" s="204" t="s">
        <v>20</v>
      </c>
      <c r="I1147" s="206"/>
      <c r="J1147" s="203"/>
      <c r="K1147" s="203"/>
      <c r="L1147" s="207"/>
      <c r="M1147" s="208"/>
      <c r="N1147" s="209"/>
      <c r="O1147" s="209"/>
      <c r="P1147" s="209"/>
      <c r="Q1147" s="209"/>
      <c r="R1147" s="209"/>
      <c r="S1147" s="209"/>
      <c r="T1147" s="210"/>
      <c r="AT1147" s="211" t="s">
        <v>184</v>
      </c>
      <c r="AU1147" s="211" t="s">
        <v>171</v>
      </c>
      <c r="AV1147" s="12" t="s">
        <v>22</v>
      </c>
      <c r="AW1147" s="12" t="s">
        <v>35</v>
      </c>
      <c r="AX1147" s="12" t="s">
        <v>74</v>
      </c>
      <c r="AY1147" s="211" t="s">
        <v>159</v>
      </c>
    </row>
    <row r="1148" spans="2:65" s="12" customFormat="1" ht="11.25">
      <c r="B1148" s="202"/>
      <c r="C1148" s="203"/>
      <c r="D1148" s="199" t="s">
        <v>184</v>
      </c>
      <c r="E1148" s="204" t="s">
        <v>20</v>
      </c>
      <c r="F1148" s="205" t="s">
        <v>794</v>
      </c>
      <c r="G1148" s="203"/>
      <c r="H1148" s="204" t="s">
        <v>20</v>
      </c>
      <c r="I1148" s="206"/>
      <c r="J1148" s="203"/>
      <c r="K1148" s="203"/>
      <c r="L1148" s="207"/>
      <c r="M1148" s="208"/>
      <c r="N1148" s="209"/>
      <c r="O1148" s="209"/>
      <c r="P1148" s="209"/>
      <c r="Q1148" s="209"/>
      <c r="R1148" s="209"/>
      <c r="S1148" s="209"/>
      <c r="T1148" s="210"/>
      <c r="AT1148" s="211" t="s">
        <v>184</v>
      </c>
      <c r="AU1148" s="211" t="s">
        <v>171</v>
      </c>
      <c r="AV1148" s="12" t="s">
        <v>22</v>
      </c>
      <c r="AW1148" s="12" t="s">
        <v>35</v>
      </c>
      <c r="AX1148" s="12" t="s">
        <v>74</v>
      </c>
      <c r="AY1148" s="211" t="s">
        <v>159</v>
      </c>
    </row>
    <row r="1149" spans="2:65" s="13" customFormat="1" ht="11.25">
      <c r="B1149" s="212"/>
      <c r="C1149" s="213"/>
      <c r="D1149" s="199" t="s">
        <v>184</v>
      </c>
      <c r="E1149" s="214" t="s">
        <v>20</v>
      </c>
      <c r="F1149" s="215" t="s">
        <v>1101</v>
      </c>
      <c r="G1149" s="213"/>
      <c r="H1149" s="216">
        <v>1</v>
      </c>
      <c r="I1149" s="217"/>
      <c r="J1149" s="213"/>
      <c r="K1149" s="213"/>
      <c r="L1149" s="218"/>
      <c r="M1149" s="219"/>
      <c r="N1149" s="220"/>
      <c r="O1149" s="220"/>
      <c r="P1149" s="220"/>
      <c r="Q1149" s="220"/>
      <c r="R1149" s="220"/>
      <c r="S1149" s="220"/>
      <c r="T1149" s="221"/>
      <c r="AT1149" s="222" t="s">
        <v>184</v>
      </c>
      <c r="AU1149" s="222" t="s">
        <v>171</v>
      </c>
      <c r="AV1149" s="13" t="s">
        <v>84</v>
      </c>
      <c r="AW1149" s="13" t="s">
        <v>35</v>
      </c>
      <c r="AX1149" s="13" t="s">
        <v>22</v>
      </c>
      <c r="AY1149" s="222" t="s">
        <v>159</v>
      </c>
    </row>
    <row r="1150" spans="2:65" s="1" customFormat="1" ht="16.5" customHeight="1">
      <c r="B1150" s="35"/>
      <c r="C1150" s="186" t="s">
        <v>1116</v>
      </c>
      <c r="D1150" s="186" t="s">
        <v>162</v>
      </c>
      <c r="E1150" s="187" t="s">
        <v>1117</v>
      </c>
      <c r="F1150" s="188" t="s">
        <v>1118</v>
      </c>
      <c r="G1150" s="189" t="s">
        <v>1004</v>
      </c>
      <c r="H1150" s="190">
        <v>1</v>
      </c>
      <c r="I1150" s="191"/>
      <c r="J1150" s="192">
        <f>ROUND(I1150*H1150,2)</f>
        <v>0</v>
      </c>
      <c r="K1150" s="188" t="s">
        <v>20</v>
      </c>
      <c r="L1150" s="39"/>
      <c r="M1150" s="193" t="s">
        <v>20</v>
      </c>
      <c r="N1150" s="194" t="s">
        <v>45</v>
      </c>
      <c r="O1150" s="64"/>
      <c r="P1150" s="195">
        <f>O1150*H1150</f>
        <v>0</v>
      </c>
      <c r="Q1150" s="195">
        <v>0</v>
      </c>
      <c r="R1150" s="195">
        <f>Q1150*H1150</f>
        <v>0</v>
      </c>
      <c r="S1150" s="195">
        <v>0</v>
      </c>
      <c r="T1150" s="196">
        <f>S1150*H1150</f>
        <v>0</v>
      </c>
      <c r="AR1150" s="197" t="s">
        <v>164</v>
      </c>
      <c r="AT1150" s="197" t="s">
        <v>162</v>
      </c>
      <c r="AU1150" s="197" t="s">
        <v>171</v>
      </c>
      <c r="AY1150" s="18" t="s">
        <v>159</v>
      </c>
      <c r="BE1150" s="198">
        <f>IF(N1150="základní",J1150,0)</f>
        <v>0</v>
      </c>
      <c r="BF1150" s="198">
        <f>IF(N1150="snížená",J1150,0)</f>
        <v>0</v>
      </c>
      <c r="BG1150" s="198">
        <f>IF(N1150="zákl. přenesená",J1150,0)</f>
        <v>0</v>
      </c>
      <c r="BH1150" s="198">
        <f>IF(N1150="sníž. přenesená",J1150,0)</f>
        <v>0</v>
      </c>
      <c r="BI1150" s="198">
        <f>IF(N1150="nulová",J1150,0)</f>
        <v>0</v>
      </c>
      <c r="BJ1150" s="18" t="s">
        <v>22</v>
      </c>
      <c r="BK1150" s="198">
        <f>ROUND(I1150*H1150,2)</f>
        <v>0</v>
      </c>
      <c r="BL1150" s="18" t="s">
        <v>164</v>
      </c>
      <c r="BM1150" s="197" t="s">
        <v>1119</v>
      </c>
    </row>
    <row r="1151" spans="2:65" s="12" customFormat="1" ht="11.25">
      <c r="B1151" s="202"/>
      <c r="C1151" s="203"/>
      <c r="D1151" s="199" t="s">
        <v>184</v>
      </c>
      <c r="E1151" s="204" t="s">
        <v>20</v>
      </c>
      <c r="F1151" s="205" t="s">
        <v>1120</v>
      </c>
      <c r="G1151" s="203"/>
      <c r="H1151" s="204" t="s">
        <v>20</v>
      </c>
      <c r="I1151" s="206"/>
      <c r="J1151" s="203"/>
      <c r="K1151" s="203"/>
      <c r="L1151" s="207"/>
      <c r="M1151" s="208"/>
      <c r="N1151" s="209"/>
      <c r="O1151" s="209"/>
      <c r="P1151" s="209"/>
      <c r="Q1151" s="209"/>
      <c r="R1151" s="209"/>
      <c r="S1151" s="209"/>
      <c r="T1151" s="210"/>
      <c r="AT1151" s="211" t="s">
        <v>184</v>
      </c>
      <c r="AU1151" s="211" t="s">
        <v>171</v>
      </c>
      <c r="AV1151" s="12" t="s">
        <v>22</v>
      </c>
      <c r="AW1151" s="12" t="s">
        <v>35</v>
      </c>
      <c r="AX1151" s="12" t="s">
        <v>74</v>
      </c>
      <c r="AY1151" s="211" t="s">
        <v>159</v>
      </c>
    </row>
    <row r="1152" spans="2:65" s="12" customFormat="1" ht="11.25">
      <c r="B1152" s="202"/>
      <c r="C1152" s="203"/>
      <c r="D1152" s="199" t="s">
        <v>184</v>
      </c>
      <c r="E1152" s="204" t="s">
        <v>20</v>
      </c>
      <c r="F1152" s="205" t="s">
        <v>1121</v>
      </c>
      <c r="G1152" s="203"/>
      <c r="H1152" s="204" t="s">
        <v>20</v>
      </c>
      <c r="I1152" s="206"/>
      <c r="J1152" s="203"/>
      <c r="K1152" s="203"/>
      <c r="L1152" s="207"/>
      <c r="M1152" s="208"/>
      <c r="N1152" s="209"/>
      <c r="O1152" s="209"/>
      <c r="P1152" s="209"/>
      <c r="Q1152" s="209"/>
      <c r="R1152" s="209"/>
      <c r="S1152" s="209"/>
      <c r="T1152" s="210"/>
      <c r="AT1152" s="211" t="s">
        <v>184</v>
      </c>
      <c r="AU1152" s="211" t="s">
        <v>171</v>
      </c>
      <c r="AV1152" s="12" t="s">
        <v>22</v>
      </c>
      <c r="AW1152" s="12" t="s">
        <v>35</v>
      </c>
      <c r="AX1152" s="12" t="s">
        <v>74</v>
      </c>
      <c r="AY1152" s="211" t="s">
        <v>159</v>
      </c>
    </row>
    <row r="1153" spans="2:65" s="13" customFormat="1" ht="11.25">
      <c r="B1153" s="212"/>
      <c r="C1153" s="213"/>
      <c r="D1153" s="199" t="s">
        <v>184</v>
      </c>
      <c r="E1153" s="214" t="s">
        <v>20</v>
      </c>
      <c r="F1153" s="215" t="s">
        <v>1122</v>
      </c>
      <c r="G1153" s="213"/>
      <c r="H1153" s="216">
        <v>1</v>
      </c>
      <c r="I1153" s="217"/>
      <c r="J1153" s="213"/>
      <c r="K1153" s="213"/>
      <c r="L1153" s="218"/>
      <c r="M1153" s="219"/>
      <c r="N1153" s="220"/>
      <c r="O1153" s="220"/>
      <c r="P1153" s="220"/>
      <c r="Q1153" s="220"/>
      <c r="R1153" s="220"/>
      <c r="S1153" s="220"/>
      <c r="T1153" s="221"/>
      <c r="AT1153" s="222" t="s">
        <v>184</v>
      </c>
      <c r="AU1153" s="222" t="s">
        <v>171</v>
      </c>
      <c r="AV1153" s="13" t="s">
        <v>84</v>
      </c>
      <c r="AW1153" s="13" t="s">
        <v>35</v>
      </c>
      <c r="AX1153" s="13" t="s">
        <v>22</v>
      </c>
      <c r="AY1153" s="222" t="s">
        <v>159</v>
      </c>
    </row>
    <row r="1154" spans="2:65" s="1" customFormat="1" ht="24" customHeight="1">
      <c r="B1154" s="35"/>
      <c r="C1154" s="245" t="s">
        <v>1123</v>
      </c>
      <c r="D1154" s="245" t="s">
        <v>744</v>
      </c>
      <c r="E1154" s="246" t="s">
        <v>1124</v>
      </c>
      <c r="F1154" s="247" t="s">
        <v>1125</v>
      </c>
      <c r="G1154" s="248" t="s">
        <v>787</v>
      </c>
      <c r="H1154" s="249">
        <v>150</v>
      </c>
      <c r="I1154" s="250"/>
      <c r="J1154" s="251">
        <f>ROUND(I1154*H1154,2)</f>
        <v>0</v>
      </c>
      <c r="K1154" s="247" t="s">
        <v>20</v>
      </c>
      <c r="L1154" s="252"/>
      <c r="M1154" s="253" t="s">
        <v>20</v>
      </c>
      <c r="N1154" s="254" t="s">
        <v>45</v>
      </c>
      <c r="O1154" s="64"/>
      <c r="P1154" s="195">
        <f>O1154*H1154</f>
        <v>0</v>
      </c>
      <c r="Q1154" s="195">
        <v>0.17399999999999999</v>
      </c>
      <c r="R1154" s="195">
        <f>Q1154*H1154</f>
        <v>26.099999999999998</v>
      </c>
      <c r="S1154" s="195">
        <v>0</v>
      </c>
      <c r="T1154" s="196">
        <f>S1154*H1154</f>
        <v>0</v>
      </c>
      <c r="AR1154" s="197" t="s">
        <v>204</v>
      </c>
      <c r="AT1154" s="197" t="s">
        <v>744</v>
      </c>
      <c r="AU1154" s="197" t="s">
        <v>171</v>
      </c>
      <c r="AY1154" s="18" t="s">
        <v>159</v>
      </c>
      <c r="BE1154" s="198">
        <f>IF(N1154="základní",J1154,0)</f>
        <v>0</v>
      </c>
      <c r="BF1154" s="198">
        <f>IF(N1154="snížená",J1154,0)</f>
        <v>0</v>
      </c>
      <c r="BG1154" s="198">
        <f>IF(N1154="zákl. přenesená",J1154,0)</f>
        <v>0</v>
      </c>
      <c r="BH1154" s="198">
        <f>IF(N1154="sníž. přenesená",J1154,0)</f>
        <v>0</v>
      </c>
      <c r="BI1154" s="198">
        <f>IF(N1154="nulová",J1154,0)</f>
        <v>0</v>
      </c>
      <c r="BJ1154" s="18" t="s">
        <v>22</v>
      </c>
      <c r="BK1154" s="198">
        <f>ROUND(I1154*H1154,2)</f>
        <v>0</v>
      </c>
      <c r="BL1154" s="18" t="s">
        <v>164</v>
      </c>
      <c r="BM1154" s="197" t="s">
        <v>1126</v>
      </c>
    </row>
    <row r="1155" spans="2:65" s="1" customFormat="1" ht="11.25">
      <c r="B1155" s="35"/>
      <c r="C1155" s="36"/>
      <c r="D1155" s="199" t="s">
        <v>166</v>
      </c>
      <c r="E1155" s="36"/>
      <c r="F1155" s="200" t="s">
        <v>1125</v>
      </c>
      <c r="G1155" s="36"/>
      <c r="H1155" s="36"/>
      <c r="I1155" s="115"/>
      <c r="J1155" s="36"/>
      <c r="K1155" s="36"/>
      <c r="L1155" s="39"/>
      <c r="M1155" s="201"/>
      <c r="N1155" s="64"/>
      <c r="O1155" s="64"/>
      <c r="P1155" s="64"/>
      <c r="Q1155" s="64"/>
      <c r="R1155" s="64"/>
      <c r="S1155" s="64"/>
      <c r="T1155" s="65"/>
      <c r="AT1155" s="18" t="s">
        <v>166</v>
      </c>
      <c r="AU1155" s="18" t="s">
        <v>171</v>
      </c>
    </row>
    <row r="1156" spans="2:65" s="1" customFormat="1" ht="19.5">
      <c r="B1156" s="35"/>
      <c r="C1156" s="36"/>
      <c r="D1156" s="199" t="s">
        <v>971</v>
      </c>
      <c r="E1156" s="36"/>
      <c r="F1156" s="255" t="s">
        <v>1127</v>
      </c>
      <c r="G1156" s="36"/>
      <c r="H1156" s="36"/>
      <c r="I1156" s="115"/>
      <c r="J1156" s="36"/>
      <c r="K1156" s="36"/>
      <c r="L1156" s="39"/>
      <c r="M1156" s="201"/>
      <c r="N1156" s="64"/>
      <c r="O1156" s="64"/>
      <c r="P1156" s="64"/>
      <c r="Q1156" s="64"/>
      <c r="R1156" s="64"/>
      <c r="S1156" s="64"/>
      <c r="T1156" s="65"/>
      <c r="AT1156" s="18" t="s">
        <v>971</v>
      </c>
      <c r="AU1156" s="18" t="s">
        <v>171</v>
      </c>
    </row>
    <row r="1157" spans="2:65" s="13" customFormat="1" ht="11.25">
      <c r="B1157" s="212"/>
      <c r="C1157" s="213"/>
      <c r="D1157" s="199" t="s">
        <v>184</v>
      </c>
      <c r="E1157" s="214" t="s">
        <v>20</v>
      </c>
      <c r="F1157" s="215" t="s">
        <v>1128</v>
      </c>
      <c r="G1157" s="213"/>
      <c r="H1157" s="216">
        <v>161</v>
      </c>
      <c r="I1157" s="217"/>
      <c r="J1157" s="213"/>
      <c r="K1157" s="213"/>
      <c r="L1157" s="218"/>
      <c r="M1157" s="219"/>
      <c r="N1157" s="220"/>
      <c r="O1157" s="220"/>
      <c r="P1157" s="220"/>
      <c r="Q1157" s="220"/>
      <c r="R1157" s="220"/>
      <c r="S1157" s="220"/>
      <c r="T1157" s="221"/>
      <c r="AT1157" s="222" t="s">
        <v>184</v>
      </c>
      <c r="AU1157" s="222" t="s">
        <v>171</v>
      </c>
      <c r="AV1157" s="13" t="s">
        <v>84</v>
      </c>
      <c r="AW1157" s="13" t="s">
        <v>35</v>
      </c>
      <c r="AX1157" s="13" t="s">
        <v>74</v>
      </c>
      <c r="AY1157" s="222" t="s">
        <v>159</v>
      </c>
    </row>
    <row r="1158" spans="2:65" s="13" customFormat="1" ht="11.25">
      <c r="B1158" s="212"/>
      <c r="C1158" s="213"/>
      <c r="D1158" s="199" t="s">
        <v>184</v>
      </c>
      <c r="E1158" s="214" t="s">
        <v>20</v>
      </c>
      <c r="F1158" s="215" t="s">
        <v>1129</v>
      </c>
      <c r="G1158" s="213"/>
      <c r="H1158" s="216">
        <v>-11</v>
      </c>
      <c r="I1158" s="217"/>
      <c r="J1158" s="213"/>
      <c r="K1158" s="213"/>
      <c r="L1158" s="218"/>
      <c r="M1158" s="219"/>
      <c r="N1158" s="220"/>
      <c r="O1158" s="220"/>
      <c r="P1158" s="220"/>
      <c r="Q1158" s="220"/>
      <c r="R1158" s="220"/>
      <c r="S1158" s="220"/>
      <c r="T1158" s="221"/>
      <c r="AT1158" s="222" t="s">
        <v>184</v>
      </c>
      <c r="AU1158" s="222" t="s">
        <v>171</v>
      </c>
      <c r="AV1158" s="13" t="s">
        <v>84</v>
      </c>
      <c r="AW1158" s="13" t="s">
        <v>35</v>
      </c>
      <c r="AX1158" s="13" t="s">
        <v>74</v>
      </c>
      <c r="AY1158" s="222" t="s">
        <v>159</v>
      </c>
    </row>
    <row r="1159" spans="2:65" s="14" customFormat="1" ht="11.25">
      <c r="B1159" s="223"/>
      <c r="C1159" s="224"/>
      <c r="D1159" s="199" t="s">
        <v>184</v>
      </c>
      <c r="E1159" s="225" t="s">
        <v>20</v>
      </c>
      <c r="F1159" s="226" t="s">
        <v>223</v>
      </c>
      <c r="G1159" s="224"/>
      <c r="H1159" s="227">
        <v>150</v>
      </c>
      <c r="I1159" s="228"/>
      <c r="J1159" s="224"/>
      <c r="K1159" s="224"/>
      <c r="L1159" s="229"/>
      <c r="M1159" s="230"/>
      <c r="N1159" s="231"/>
      <c r="O1159" s="231"/>
      <c r="P1159" s="231"/>
      <c r="Q1159" s="231"/>
      <c r="R1159" s="231"/>
      <c r="S1159" s="231"/>
      <c r="T1159" s="232"/>
      <c r="AT1159" s="233" t="s">
        <v>184</v>
      </c>
      <c r="AU1159" s="233" t="s">
        <v>171</v>
      </c>
      <c r="AV1159" s="14" t="s">
        <v>164</v>
      </c>
      <c r="AW1159" s="14" t="s">
        <v>35</v>
      </c>
      <c r="AX1159" s="14" t="s">
        <v>22</v>
      </c>
      <c r="AY1159" s="233" t="s">
        <v>159</v>
      </c>
    </row>
    <row r="1160" spans="2:65" s="1" customFormat="1" ht="24" customHeight="1">
      <c r="B1160" s="35"/>
      <c r="C1160" s="245" t="s">
        <v>1130</v>
      </c>
      <c r="D1160" s="245" t="s">
        <v>744</v>
      </c>
      <c r="E1160" s="246" t="s">
        <v>1131</v>
      </c>
      <c r="F1160" s="247" t="s">
        <v>1132</v>
      </c>
      <c r="G1160" s="248" t="s">
        <v>787</v>
      </c>
      <c r="H1160" s="249">
        <v>11</v>
      </c>
      <c r="I1160" s="250"/>
      <c r="J1160" s="251">
        <f>ROUND(I1160*H1160,2)</f>
        <v>0</v>
      </c>
      <c r="K1160" s="247" t="s">
        <v>20</v>
      </c>
      <c r="L1160" s="252"/>
      <c r="M1160" s="253" t="s">
        <v>20</v>
      </c>
      <c r="N1160" s="254" t="s">
        <v>45</v>
      </c>
      <c r="O1160" s="64"/>
      <c r="P1160" s="195">
        <f>O1160*H1160</f>
        <v>0</v>
      </c>
      <c r="Q1160" s="195">
        <v>0.17399999999999999</v>
      </c>
      <c r="R1160" s="195">
        <f>Q1160*H1160</f>
        <v>1.9139999999999999</v>
      </c>
      <c r="S1160" s="195">
        <v>0</v>
      </c>
      <c r="T1160" s="196">
        <f>S1160*H1160</f>
        <v>0</v>
      </c>
      <c r="AR1160" s="197" t="s">
        <v>204</v>
      </c>
      <c r="AT1160" s="197" t="s">
        <v>744</v>
      </c>
      <c r="AU1160" s="197" t="s">
        <v>171</v>
      </c>
      <c r="AY1160" s="18" t="s">
        <v>159</v>
      </c>
      <c r="BE1160" s="198">
        <f>IF(N1160="základní",J1160,0)</f>
        <v>0</v>
      </c>
      <c r="BF1160" s="198">
        <f>IF(N1160="snížená",J1160,0)</f>
        <v>0</v>
      </c>
      <c r="BG1160" s="198">
        <f>IF(N1160="zákl. přenesená",J1160,0)</f>
        <v>0</v>
      </c>
      <c r="BH1160" s="198">
        <f>IF(N1160="sníž. přenesená",J1160,0)</f>
        <v>0</v>
      </c>
      <c r="BI1160" s="198">
        <f>IF(N1160="nulová",J1160,0)</f>
        <v>0</v>
      </c>
      <c r="BJ1160" s="18" t="s">
        <v>22</v>
      </c>
      <c r="BK1160" s="198">
        <f>ROUND(I1160*H1160,2)</f>
        <v>0</v>
      </c>
      <c r="BL1160" s="18" t="s">
        <v>164</v>
      </c>
      <c r="BM1160" s="197" t="s">
        <v>1133</v>
      </c>
    </row>
    <row r="1161" spans="2:65" s="1" customFormat="1" ht="11.25">
      <c r="B1161" s="35"/>
      <c r="C1161" s="36"/>
      <c r="D1161" s="199" t="s">
        <v>166</v>
      </c>
      <c r="E1161" s="36"/>
      <c r="F1161" s="200" t="s">
        <v>1132</v>
      </c>
      <c r="G1161" s="36"/>
      <c r="H1161" s="36"/>
      <c r="I1161" s="115"/>
      <c r="J1161" s="36"/>
      <c r="K1161" s="36"/>
      <c r="L1161" s="39"/>
      <c r="M1161" s="201"/>
      <c r="N1161" s="64"/>
      <c r="O1161" s="64"/>
      <c r="P1161" s="64"/>
      <c r="Q1161" s="64"/>
      <c r="R1161" s="64"/>
      <c r="S1161" s="64"/>
      <c r="T1161" s="65"/>
      <c r="AT1161" s="18" t="s">
        <v>166</v>
      </c>
      <c r="AU1161" s="18" t="s">
        <v>171</v>
      </c>
    </row>
    <row r="1162" spans="2:65" s="1" customFormat="1" ht="19.5">
      <c r="B1162" s="35"/>
      <c r="C1162" s="36"/>
      <c r="D1162" s="199" t="s">
        <v>971</v>
      </c>
      <c r="E1162" s="36"/>
      <c r="F1162" s="255" t="s">
        <v>1127</v>
      </c>
      <c r="G1162" s="36"/>
      <c r="H1162" s="36"/>
      <c r="I1162" s="115"/>
      <c r="J1162" s="36"/>
      <c r="K1162" s="36"/>
      <c r="L1162" s="39"/>
      <c r="M1162" s="201"/>
      <c r="N1162" s="64"/>
      <c r="O1162" s="64"/>
      <c r="P1162" s="64"/>
      <c r="Q1162" s="64"/>
      <c r="R1162" s="64"/>
      <c r="S1162" s="64"/>
      <c r="T1162" s="65"/>
      <c r="AT1162" s="18" t="s">
        <v>971</v>
      </c>
      <c r="AU1162" s="18" t="s">
        <v>171</v>
      </c>
    </row>
    <row r="1163" spans="2:65" s="13" customFormat="1" ht="11.25">
      <c r="B1163" s="212"/>
      <c r="C1163" s="213"/>
      <c r="D1163" s="199" t="s">
        <v>184</v>
      </c>
      <c r="E1163" s="214" t="s">
        <v>20</v>
      </c>
      <c r="F1163" s="215" t="s">
        <v>1134</v>
      </c>
      <c r="G1163" s="213"/>
      <c r="H1163" s="216">
        <v>11</v>
      </c>
      <c r="I1163" s="217"/>
      <c r="J1163" s="213"/>
      <c r="K1163" s="213"/>
      <c r="L1163" s="218"/>
      <c r="M1163" s="219"/>
      <c r="N1163" s="220"/>
      <c r="O1163" s="220"/>
      <c r="P1163" s="220"/>
      <c r="Q1163" s="220"/>
      <c r="R1163" s="220"/>
      <c r="S1163" s="220"/>
      <c r="T1163" s="221"/>
      <c r="AT1163" s="222" t="s">
        <v>184</v>
      </c>
      <c r="AU1163" s="222" t="s">
        <v>171</v>
      </c>
      <c r="AV1163" s="13" t="s">
        <v>84</v>
      </c>
      <c r="AW1163" s="13" t="s">
        <v>35</v>
      </c>
      <c r="AX1163" s="13" t="s">
        <v>22</v>
      </c>
      <c r="AY1163" s="222" t="s">
        <v>159</v>
      </c>
    </row>
    <row r="1164" spans="2:65" s="1" customFormat="1" ht="16.5" customHeight="1">
      <c r="B1164" s="35"/>
      <c r="C1164" s="245" t="s">
        <v>1135</v>
      </c>
      <c r="D1164" s="245" t="s">
        <v>744</v>
      </c>
      <c r="E1164" s="246" t="s">
        <v>1136</v>
      </c>
      <c r="F1164" s="247" t="s">
        <v>1137</v>
      </c>
      <c r="G1164" s="248" t="s">
        <v>787</v>
      </c>
      <c r="H1164" s="249">
        <v>11</v>
      </c>
      <c r="I1164" s="250"/>
      <c r="J1164" s="251">
        <f>ROUND(I1164*H1164,2)</f>
        <v>0</v>
      </c>
      <c r="K1164" s="247" t="s">
        <v>20</v>
      </c>
      <c r="L1164" s="252"/>
      <c r="M1164" s="253" t="s">
        <v>20</v>
      </c>
      <c r="N1164" s="254" t="s">
        <v>45</v>
      </c>
      <c r="O1164" s="64"/>
      <c r="P1164" s="195">
        <f>O1164*H1164</f>
        <v>0</v>
      </c>
      <c r="Q1164" s="195">
        <v>0.17399999999999999</v>
      </c>
      <c r="R1164" s="195">
        <f>Q1164*H1164</f>
        <v>1.9139999999999999</v>
      </c>
      <c r="S1164" s="195">
        <v>0</v>
      </c>
      <c r="T1164" s="196">
        <f>S1164*H1164</f>
        <v>0</v>
      </c>
      <c r="AR1164" s="197" t="s">
        <v>204</v>
      </c>
      <c r="AT1164" s="197" t="s">
        <v>744</v>
      </c>
      <c r="AU1164" s="197" t="s">
        <v>171</v>
      </c>
      <c r="AY1164" s="18" t="s">
        <v>159</v>
      </c>
      <c r="BE1164" s="198">
        <f>IF(N1164="základní",J1164,0)</f>
        <v>0</v>
      </c>
      <c r="BF1164" s="198">
        <f>IF(N1164="snížená",J1164,0)</f>
        <v>0</v>
      </c>
      <c r="BG1164" s="198">
        <f>IF(N1164="zákl. přenesená",J1164,0)</f>
        <v>0</v>
      </c>
      <c r="BH1164" s="198">
        <f>IF(N1164="sníž. přenesená",J1164,0)</f>
        <v>0</v>
      </c>
      <c r="BI1164" s="198">
        <f>IF(N1164="nulová",J1164,0)</f>
        <v>0</v>
      </c>
      <c r="BJ1164" s="18" t="s">
        <v>22</v>
      </c>
      <c r="BK1164" s="198">
        <f>ROUND(I1164*H1164,2)</f>
        <v>0</v>
      </c>
      <c r="BL1164" s="18" t="s">
        <v>164</v>
      </c>
      <c r="BM1164" s="197" t="s">
        <v>1138</v>
      </c>
    </row>
    <row r="1165" spans="2:65" s="1" customFormat="1" ht="11.25">
      <c r="B1165" s="35"/>
      <c r="C1165" s="36"/>
      <c r="D1165" s="199" t="s">
        <v>166</v>
      </c>
      <c r="E1165" s="36"/>
      <c r="F1165" s="200" t="s">
        <v>1125</v>
      </c>
      <c r="G1165" s="36"/>
      <c r="H1165" s="36"/>
      <c r="I1165" s="115"/>
      <c r="J1165" s="36"/>
      <c r="K1165" s="36"/>
      <c r="L1165" s="39"/>
      <c r="M1165" s="201"/>
      <c r="N1165" s="64"/>
      <c r="O1165" s="64"/>
      <c r="P1165" s="64"/>
      <c r="Q1165" s="64"/>
      <c r="R1165" s="64"/>
      <c r="S1165" s="64"/>
      <c r="T1165" s="65"/>
      <c r="AT1165" s="18" t="s">
        <v>166</v>
      </c>
      <c r="AU1165" s="18" t="s">
        <v>171</v>
      </c>
    </row>
    <row r="1166" spans="2:65" s="1" customFormat="1" ht="19.5">
      <c r="B1166" s="35"/>
      <c r="C1166" s="36"/>
      <c r="D1166" s="199" t="s">
        <v>971</v>
      </c>
      <c r="E1166" s="36"/>
      <c r="F1166" s="255" t="s">
        <v>1127</v>
      </c>
      <c r="G1166" s="36"/>
      <c r="H1166" s="36"/>
      <c r="I1166" s="115"/>
      <c r="J1166" s="36"/>
      <c r="K1166" s="36"/>
      <c r="L1166" s="39"/>
      <c r="M1166" s="201"/>
      <c r="N1166" s="64"/>
      <c r="O1166" s="64"/>
      <c r="P1166" s="64"/>
      <c r="Q1166" s="64"/>
      <c r="R1166" s="64"/>
      <c r="S1166" s="64"/>
      <c r="T1166" s="65"/>
      <c r="AT1166" s="18" t="s">
        <v>971</v>
      </c>
      <c r="AU1166" s="18" t="s">
        <v>171</v>
      </c>
    </row>
    <row r="1167" spans="2:65" s="13" customFormat="1" ht="11.25">
      <c r="B1167" s="212"/>
      <c r="C1167" s="213"/>
      <c r="D1167" s="199" t="s">
        <v>184</v>
      </c>
      <c r="E1167" s="214" t="s">
        <v>20</v>
      </c>
      <c r="F1167" s="215" t="s">
        <v>1139</v>
      </c>
      <c r="G1167" s="213"/>
      <c r="H1167" s="216">
        <v>11</v>
      </c>
      <c r="I1167" s="217"/>
      <c r="J1167" s="213"/>
      <c r="K1167" s="213"/>
      <c r="L1167" s="218"/>
      <c r="M1167" s="219"/>
      <c r="N1167" s="220"/>
      <c r="O1167" s="220"/>
      <c r="P1167" s="220"/>
      <c r="Q1167" s="220"/>
      <c r="R1167" s="220"/>
      <c r="S1167" s="220"/>
      <c r="T1167" s="221"/>
      <c r="AT1167" s="222" t="s">
        <v>184</v>
      </c>
      <c r="AU1167" s="222" t="s">
        <v>171</v>
      </c>
      <c r="AV1167" s="13" t="s">
        <v>84</v>
      </c>
      <c r="AW1167" s="13" t="s">
        <v>35</v>
      </c>
      <c r="AX1167" s="13" t="s">
        <v>22</v>
      </c>
      <c r="AY1167" s="222" t="s">
        <v>159</v>
      </c>
    </row>
    <row r="1168" spans="2:65" s="1" customFormat="1" ht="16.5" customHeight="1">
      <c r="B1168" s="35"/>
      <c r="C1168" s="245" t="s">
        <v>1140</v>
      </c>
      <c r="D1168" s="245" t="s">
        <v>744</v>
      </c>
      <c r="E1168" s="246" t="s">
        <v>1141</v>
      </c>
      <c r="F1168" s="247" t="s">
        <v>1142</v>
      </c>
      <c r="G1168" s="248" t="s">
        <v>787</v>
      </c>
      <c r="H1168" s="249">
        <v>16</v>
      </c>
      <c r="I1168" s="250"/>
      <c r="J1168" s="251">
        <f>ROUND(I1168*H1168,2)</f>
        <v>0</v>
      </c>
      <c r="K1168" s="247" t="s">
        <v>20</v>
      </c>
      <c r="L1168" s="252"/>
      <c r="M1168" s="253" t="s">
        <v>20</v>
      </c>
      <c r="N1168" s="254" t="s">
        <v>45</v>
      </c>
      <c r="O1168" s="64"/>
      <c r="P1168" s="195">
        <f>O1168*H1168</f>
        <v>0</v>
      </c>
      <c r="Q1168" s="195">
        <v>0.115</v>
      </c>
      <c r="R1168" s="195">
        <f>Q1168*H1168</f>
        <v>1.84</v>
      </c>
      <c r="S1168" s="195">
        <v>0</v>
      </c>
      <c r="T1168" s="196">
        <f>S1168*H1168</f>
        <v>0</v>
      </c>
      <c r="AR1168" s="197" t="s">
        <v>204</v>
      </c>
      <c r="AT1168" s="197" t="s">
        <v>744</v>
      </c>
      <c r="AU1168" s="197" t="s">
        <v>171</v>
      </c>
      <c r="AY1168" s="18" t="s">
        <v>159</v>
      </c>
      <c r="BE1168" s="198">
        <f>IF(N1168="základní",J1168,0)</f>
        <v>0</v>
      </c>
      <c r="BF1168" s="198">
        <f>IF(N1168="snížená",J1168,0)</f>
        <v>0</v>
      </c>
      <c r="BG1168" s="198">
        <f>IF(N1168="zákl. přenesená",J1168,0)</f>
        <v>0</v>
      </c>
      <c r="BH1168" s="198">
        <f>IF(N1168="sníž. přenesená",J1168,0)</f>
        <v>0</v>
      </c>
      <c r="BI1168" s="198">
        <f>IF(N1168="nulová",J1168,0)</f>
        <v>0</v>
      </c>
      <c r="BJ1168" s="18" t="s">
        <v>22</v>
      </c>
      <c r="BK1168" s="198">
        <f>ROUND(I1168*H1168,2)</f>
        <v>0</v>
      </c>
      <c r="BL1168" s="18" t="s">
        <v>164</v>
      </c>
      <c r="BM1168" s="197" t="s">
        <v>1143</v>
      </c>
    </row>
    <row r="1169" spans="2:65" s="1" customFormat="1" ht="11.25">
      <c r="B1169" s="35"/>
      <c r="C1169" s="36"/>
      <c r="D1169" s="199" t="s">
        <v>166</v>
      </c>
      <c r="E1169" s="36"/>
      <c r="F1169" s="200" t="s">
        <v>1142</v>
      </c>
      <c r="G1169" s="36"/>
      <c r="H1169" s="36"/>
      <c r="I1169" s="115"/>
      <c r="J1169" s="36"/>
      <c r="K1169" s="36"/>
      <c r="L1169" s="39"/>
      <c r="M1169" s="201"/>
      <c r="N1169" s="64"/>
      <c r="O1169" s="64"/>
      <c r="P1169" s="64"/>
      <c r="Q1169" s="64"/>
      <c r="R1169" s="64"/>
      <c r="S1169" s="64"/>
      <c r="T1169" s="65"/>
      <c r="AT1169" s="18" t="s">
        <v>166</v>
      </c>
      <c r="AU1169" s="18" t="s">
        <v>171</v>
      </c>
    </row>
    <row r="1170" spans="2:65" s="1" customFormat="1" ht="19.5">
      <c r="B1170" s="35"/>
      <c r="C1170" s="36"/>
      <c r="D1170" s="199" t="s">
        <v>971</v>
      </c>
      <c r="E1170" s="36"/>
      <c r="F1170" s="255" t="s">
        <v>1127</v>
      </c>
      <c r="G1170" s="36"/>
      <c r="H1170" s="36"/>
      <c r="I1170" s="115"/>
      <c r="J1170" s="36"/>
      <c r="K1170" s="36"/>
      <c r="L1170" s="39"/>
      <c r="M1170" s="201"/>
      <c r="N1170" s="64"/>
      <c r="O1170" s="64"/>
      <c r="P1170" s="64"/>
      <c r="Q1170" s="64"/>
      <c r="R1170" s="64"/>
      <c r="S1170" s="64"/>
      <c r="T1170" s="65"/>
      <c r="AT1170" s="18" t="s">
        <v>971</v>
      </c>
      <c r="AU1170" s="18" t="s">
        <v>171</v>
      </c>
    </row>
    <row r="1171" spans="2:65" s="13" customFormat="1" ht="11.25">
      <c r="B1171" s="212"/>
      <c r="C1171" s="213"/>
      <c r="D1171" s="199" t="s">
        <v>184</v>
      </c>
      <c r="E1171" s="214" t="s">
        <v>20</v>
      </c>
      <c r="F1171" s="215" t="s">
        <v>1144</v>
      </c>
      <c r="G1171" s="213"/>
      <c r="H1171" s="216">
        <v>16</v>
      </c>
      <c r="I1171" s="217"/>
      <c r="J1171" s="213"/>
      <c r="K1171" s="213"/>
      <c r="L1171" s="218"/>
      <c r="M1171" s="219"/>
      <c r="N1171" s="220"/>
      <c r="O1171" s="220"/>
      <c r="P1171" s="220"/>
      <c r="Q1171" s="220"/>
      <c r="R1171" s="220"/>
      <c r="S1171" s="220"/>
      <c r="T1171" s="221"/>
      <c r="AT1171" s="222" t="s">
        <v>184</v>
      </c>
      <c r="AU1171" s="222" t="s">
        <v>171</v>
      </c>
      <c r="AV1171" s="13" t="s">
        <v>84</v>
      </c>
      <c r="AW1171" s="13" t="s">
        <v>35</v>
      </c>
      <c r="AX1171" s="13" t="s">
        <v>22</v>
      </c>
      <c r="AY1171" s="222" t="s">
        <v>159</v>
      </c>
    </row>
    <row r="1172" spans="2:65" s="1" customFormat="1" ht="16.5" customHeight="1">
      <c r="B1172" s="35"/>
      <c r="C1172" s="186" t="s">
        <v>1145</v>
      </c>
      <c r="D1172" s="186" t="s">
        <v>162</v>
      </c>
      <c r="E1172" s="187" t="s">
        <v>1146</v>
      </c>
      <c r="F1172" s="188" t="s">
        <v>1147</v>
      </c>
      <c r="G1172" s="189" t="s">
        <v>787</v>
      </c>
      <c r="H1172" s="190">
        <v>8</v>
      </c>
      <c r="I1172" s="191"/>
      <c r="J1172" s="192">
        <f>ROUND(I1172*H1172,2)</f>
        <v>0</v>
      </c>
      <c r="K1172" s="188" t="s">
        <v>20</v>
      </c>
      <c r="L1172" s="39"/>
      <c r="M1172" s="193" t="s">
        <v>20</v>
      </c>
      <c r="N1172" s="194" t="s">
        <v>45</v>
      </c>
      <c r="O1172" s="64"/>
      <c r="P1172" s="195">
        <f>O1172*H1172</f>
        <v>0</v>
      </c>
      <c r="Q1172" s="195">
        <v>0.05</v>
      </c>
      <c r="R1172" s="195">
        <f>Q1172*H1172</f>
        <v>0.4</v>
      </c>
      <c r="S1172" s="195">
        <v>0</v>
      </c>
      <c r="T1172" s="196">
        <f>S1172*H1172</f>
        <v>0</v>
      </c>
      <c r="AR1172" s="197" t="s">
        <v>164</v>
      </c>
      <c r="AT1172" s="197" t="s">
        <v>162</v>
      </c>
      <c r="AU1172" s="197" t="s">
        <v>171</v>
      </c>
      <c r="AY1172" s="18" t="s">
        <v>159</v>
      </c>
      <c r="BE1172" s="198">
        <f>IF(N1172="základní",J1172,0)</f>
        <v>0</v>
      </c>
      <c r="BF1172" s="198">
        <f>IF(N1172="snížená",J1172,0)</f>
        <v>0</v>
      </c>
      <c r="BG1172" s="198">
        <f>IF(N1172="zákl. přenesená",J1172,0)</f>
        <v>0</v>
      </c>
      <c r="BH1172" s="198">
        <f>IF(N1172="sníž. přenesená",J1172,0)</f>
        <v>0</v>
      </c>
      <c r="BI1172" s="198">
        <f>IF(N1172="nulová",J1172,0)</f>
        <v>0</v>
      </c>
      <c r="BJ1172" s="18" t="s">
        <v>22</v>
      </c>
      <c r="BK1172" s="198">
        <f>ROUND(I1172*H1172,2)</f>
        <v>0</v>
      </c>
      <c r="BL1172" s="18" t="s">
        <v>164</v>
      </c>
      <c r="BM1172" s="197" t="s">
        <v>1148</v>
      </c>
    </row>
    <row r="1173" spans="2:65" s="1" customFormat="1" ht="11.25">
      <c r="B1173" s="35"/>
      <c r="C1173" s="36"/>
      <c r="D1173" s="199" t="s">
        <v>166</v>
      </c>
      <c r="E1173" s="36"/>
      <c r="F1173" s="200" t="s">
        <v>1149</v>
      </c>
      <c r="G1173" s="36"/>
      <c r="H1173" s="36"/>
      <c r="I1173" s="115"/>
      <c r="J1173" s="36"/>
      <c r="K1173" s="36"/>
      <c r="L1173" s="39"/>
      <c r="M1173" s="201"/>
      <c r="N1173" s="64"/>
      <c r="O1173" s="64"/>
      <c r="P1173" s="64"/>
      <c r="Q1173" s="64"/>
      <c r="R1173" s="64"/>
      <c r="S1173" s="64"/>
      <c r="T1173" s="65"/>
      <c r="AT1173" s="18" t="s">
        <v>166</v>
      </c>
      <c r="AU1173" s="18" t="s">
        <v>171</v>
      </c>
    </row>
    <row r="1174" spans="2:65" s="12" customFormat="1" ht="11.25">
      <c r="B1174" s="202"/>
      <c r="C1174" s="203"/>
      <c r="D1174" s="199" t="s">
        <v>184</v>
      </c>
      <c r="E1174" s="204" t="s">
        <v>20</v>
      </c>
      <c r="F1174" s="205" t="s">
        <v>1150</v>
      </c>
      <c r="G1174" s="203"/>
      <c r="H1174" s="204" t="s">
        <v>20</v>
      </c>
      <c r="I1174" s="206"/>
      <c r="J1174" s="203"/>
      <c r="K1174" s="203"/>
      <c r="L1174" s="207"/>
      <c r="M1174" s="208"/>
      <c r="N1174" s="209"/>
      <c r="O1174" s="209"/>
      <c r="P1174" s="209"/>
      <c r="Q1174" s="209"/>
      <c r="R1174" s="209"/>
      <c r="S1174" s="209"/>
      <c r="T1174" s="210"/>
      <c r="AT1174" s="211" t="s">
        <v>184</v>
      </c>
      <c r="AU1174" s="211" t="s">
        <v>171</v>
      </c>
      <c r="AV1174" s="12" t="s">
        <v>22</v>
      </c>
      <c r="AW1174" s="12" t="s">
        <v>35</v>
      </c>
      <c r="AX1174" s="12" t="s">
        <v>74</v>
      </c>
      <c r="AY1174" s="211" t="s">
        <v>159</v>
      </c>
    </row>
    <row r="1175" spans="2:65" s="12" customFormat="1" ht="11.25">
      <c r="B1175" s="202"/>
      <c r="C1175" s="203"/>
      <c r="D1175" s="199" t="s">
        <v>184</v>
      </c>
      <c r="E1175" s="204" t="s">
        <v>20</v>
      </c>
      <c r="F1175" s="205" t="s">
        <v>1121</v>
      </c>
      <c r="G1175" s="203"/>
      <c r="H1175" s="204" t="s">
        <v>20</v>
      </c>
      <c r="I1175" s="206"/>
      <c r="J1175" s="203"/>
      <c r="K1175" s="203"/>
      <c r="L1175" s="207"/>
      <c r="M1175" s="208"/>
      <c r="N1175" s="209"/>
      <c r="O1175" s="209"/>
      <c r="P1175" s="209"/>
      <c r="Q1175" s="209"/>
      <c r="R1175" s="209"/>
      <c r="S1175" s="209"/>
      <c r="T1175" s="210"/>
      <c r="AT1175" s="211" t="s">
        <v>184</v>
      </c>
      <c r="AU1175" s="211" t="s">
        <v>171</v>
      </c>
      <c r="AV1175" s="12" t="s">
        <v>22</v>
      </c>
      <c r="AW1175" s="12" t="s">
        <v>35</v>
      </c>
      <c r="AX1175" s="12" t="s">
        <v>74</v>
      </c>
      <c r="AY1175" s="211" t="s">
        <v>159</v>
      </c>
    </row>
    <row r="1176" spans="2:65" s="13" customFormat="1" ht="11.25">
      <c r="B1176" s="212"/>
      <c r="C1176" s="213"/>
      <c r="D1176" s="199" t="s">
        <v>184</v>
      </c>
      <c r="E1176" s="214" t="s">
        <v>20</v>
      </c>
      <c r="F1176" s="215" t="s">
        <v>1151</v>
      </c>
      <c r="G1176" s="213"/>
      <c r="H1176" s="216">
        <v>8</v>
      </c>
      <c r="I1176" s="217"/>
      <c r="J1176" s="213"/>
      <c r="K1176" s="213"/>
      <c r="L1176" s="218"/>
      <c r="M1176" s="219"/>
      <c r="N1176" s="220"/>
      <c r="O1176" s="220"/>
      <c r="P1176" s="220"/>
      <c r="Q1176" s="220"/>
      <c r="R1176" s="220"/>
      <c r="S1176" s="220"/>
      <c r="T1176" s="221"/>
      <c r="AT1176" s="222" t="s">
        <v>184</v>
      </c>
      <c r="AU1176" s="222" t="s">
        <v>171</v>
      </c>
      <c r="AV1176" s="13" t="s">
        <v>84</v>
      </c>
      <c r="AW1176" s="13" t="s">
        <v>35</v>
      </c>
      <c r="AX1176" s="13" t="s">
        <v>22</v>
      </c>
      <c r="AY1176" s="222" t="s">
        <v>159</v>
      </c>
    </row>
    <row r="1177" spans="2:65" s="11" customFormat="1" ht="20.85" customHeight="1">
      <c r="B1177" s="170"/>
      <c r="C1177" s="171"/>
      <c r="D1177" s="172" t="s">
        <v>73</v>
      </c>
      <c r="E1177" s="184" t="s">
        <v>1152</v>
      </c>
      <c r="F1177" s="184" t="s">
        <v>1153</v>
      </c>
      <c r="G1177" s="171"/>
      <c r="H1177" s="171"/>
      <c r="I1177" s="174"/>
      <c r="J1177" s="185">
        <f>BK1177</f>
        <v>0</v>
      </c>
      <c r="K1177" s="171"/>
      <c r="L1177" s="176"/>
      <c r="M1177" s="177"/>
      <c r="N1177" s="178"/>
      <c r="O1177" s="178"/>
      <c r="P1177" s="179">
        <f>SUM(P1178:P1185)</f>
        <v>0</v>
      </c>
      <c r="Q1177" s="178"/>
      <c r="R1177" s="179">
        <f>SUM(R1178:R1185)</f>
        <v>2.0659999999999998</v>
      </c>
      <c r="S1177" s="178"/>
      <c r="T1177" s="180">
        <f>SUM(T1178:T1185)</f>
        <v>0</v>
      </c>
      <c r="AR1177" s="181" t="s">
        <v>22</v>
      </c>
      <c r="AT1177" s="182" t="s">
        <v>73</v>
      </c>
      <c r="AU1177" s="182" t="s">
        <v>84</v>
      </c>
      <c r="AY1177" s="181" t="s">
        <v>159</v>
      </c>
      <c r="BK1177" s="183">
        <f>SUM(BK1178:BK1185)</f>
        <v>0</v>
      </c>
    </row>
    <row r="1178" spans="2:65" s="1" customFormat="1" ht="16.5" customHeight="1">
      <c r="B1178" s="35"/>
      <c r="C1178" s="245" t="s">
        <v>1154</v>
      </c>
      <c r="D1178" s="245" t="s">
        <v>744</v>
      </c>
      <c r="E1178" s="246" t="s">
        <v>1155</v>
      </c>
      <c r="F1178" s="247" t="s">
        <v>1156</v>
      </c>
      <c r="G1178" s="248" t="s">
        <v>961</v>
      </c>
      <c r="H1178" s="249">
        <v>120</v>
      </c>
      <c r="I1178" s="250"/>
      <c r="J1178" s="251">
        <f>ROUND(I1178*H1178,2)</f>
        <v>0</v>
      </c>
      <c r="K1178" s="247" t="s">
        <v>20</v>
      </c>
      <c r="L1178" s="252"/>
      <c r="M1178" s="253" t="s">
        <v>20</v>
      </c>
      <c r="N1178" s="254" t="s">
        <v>45</v>
      </c>
      <c r="O1178" s="64"/>
      <c r="P1178" s="195">
        <f>O1178*H1178</f>
        <v>0</v>
      </c>
      <c r="Q1178" s="195">
        <v>5.0000000000000001E-3</v>
      </c>
      <c r="R1178" s="195">
        <f>Q1178*H1178</f>
        <v>0.6</v>
      </c>
      <c r="S1178" s="195">
        <v>0</v>
      </c>
      <c r="T1178" s="196">
        <f>S1178*H1178</f>
        <v>0</v>
      </c>
      <c r="AR1178" s="197" t="s">
        <v>204</v>
      </c>
      <c r="AT1178" s="197" t="s">
        <v>744</v>
      </c>
      <c r="AU1178" s="197" t="s">
        <v>171</v>
      </c>
      <c r="AY1178" s="18" t="s">
        <v>159</v>
      </c>
      <c r="BE1178" s="198">
        <f>IF(N1178="základní",J1178,0)</f>
        <v>0</v>
      </c>
      <c r="BF1178" s="198">
        <f>IF(N1178="snížená",J1178,0)</f>
        <v>0</v>
      </c>
      <c r="BG1178" s="198">
        <f>IF(N1178="zákl. přenesená",J1178,0)</f>
        <v>0</v>
      </c>
      <c r="BH1178" s="198">
        <f>IF(N1178="sníž. přenesená",J1178,0)</f>
        <v>0</v>
      </c>
      <c r="BI1178" s="198">
        <f>IF(N1178="nulová",J1178,0)</f>
        <v>0</v>
      </c>
      <c r="BJ1178" s="18" t="s">
        <v>22</v>
      </c>
      <c r="BK1178" s="198">
        <f>ROUND(I1178*H1178,2)</f>
        <v>0</v>
      </c>
      <c r="BL1178" s="18" t="s">
        <v>164</v>
      </c>
      <c r="BM1178" s="197" t="s">
        <v>1157</v>
      </c>
    </row>
    <row r="1179" spans="2:65" s="1" customFormat="1" ht="19.5">
      <c r="B1179" s="35"/>
      <c r="C1179" s="36"/>
      <c r="D1179" s="199" t="s">
        <v>971</v>
      </c>
      <c r="E1179" s="36"/>
      <c r="F1179" s="255" t="s">
        <v>1127</v>
      </c>
      <c r="G1179" s="36"/>
      <c r="H1179" s="36"/>
      <c r="I1179" s="115"/>
      <c r="J1179" s="36"/>
      <c r="K1179" s="36"/>
      <c r="L1179" s="39"/>
      <c r="M1179" s="201"/>
      <c r="N1179" s="64"/>
      <c r="O1179" s="64"/>
      <c r="P1179" s="64"/>
      <c r="Q1179" s="64"/>
      <c r="R1179" s="64"/>
      <c r="S1179" s="64"/>
      <c r="T1179" s="65"/>
      <c r="AT1179" s="18" t="s">
        <v>971</v>
      </c>
      <c r="AU1179" s="18" t="s">
        <v>171</v>
      </c>
    </row>
    <row r="1180" spans="2:65" s="1" customFormat="1" ht="16.5" customHeight="1">
      <c r="B1180" s="35"/>
      <c r="C1180" s="245" t="s">
        <v>1158</v>
      </c>
      <c r="D1180" s="245" t="s">
        <v>744</v>
      </c>
      <c r="E1180" s="246" t="s">
        <v>1159</v>
      </c>
      <c r="F1180" s="247" t="s">
        <v>1160</v>
      </c>
      <c r="G1180" s="248" t="s">
        <v>961</v>
      </c>
      <c r="H1180" s="249">
        <v>30</v>
      </c>
      <c r="I1180" s="250"/>
      <c r="J1180" s="251">
        <f>ROUND(I1180*H1180,2)</f>
        <v>0</v>
      </c>
      <c r="K1180" s="247" t="s">
        <v>20</v>
      </c>
      <c r="L1180" s="252"/>
      <c r="M1180" s="253" t="s">
        <v>20</v>
      </c>
      <c r="N1180" s="254" t="s">
        <v>45</v>
      </c>
      <c r="O1180" s="64"/>
      <c r="P1180" s="195">
        <f>O1180*H1180</f>
        <v>0</v>
      </c>
      <c r="Q1180" s="195">
        <v>8.9999999999999993E-3</v>
      </c>
      <c r="R1180" s="195">
        <f>Q1180*H1180</f>
        <v>0.26999999999999996</v>
      </c>
      <c r="S1180" s="195">
        <v>0</v>
      </c>
      <c r="T1180" s="196">
        <f>S1180*H1180</f>
        <v>0</v>
      </c>
      <c r="AR1180" s="197" t="s">
        <v>204</v>
      </c>
      <c r="AT1180" s="197" t="s">
        <v>744</v>
      </c>
      <c r="AU1180" s="197" t="s">
        <v>171</v>
      </c>
      <c r="AY1180" s="18" t="s">
        <v>159</v>
      </c>
      <c r="BE1180" s="198">
        <f>IF(N1180="základní",J1180,0)</f>
        <v>0</v>
      </c>
      <c r="BF1180" s="198">
        <f>IF(N1180="snížená",J1180,0)</f>
        <v>0</v>
      </c>
      <c r="BG1180" s="198">
        <f>IF(N1180="zákl. přenesená",J1180,0)</f>
        <v>0</v>
      </c>
      <c r="BH1180" s="198">
        <f>IF(N1180="sníž. přenesená",J1180,0)</f>
        <v>0</v>
      </c>
      <c r="BI1180" s="198">
        <f>IF(N1180="nulová",J1180,0)</f>
        <v>0</v>
      </c>
      <c r="BJ1180" s="18" t="s">
        <v>22</v>
      </c>
      <c r="BK1180" s="198">
        <f>ROUND(I1180*H1180,2)</f>
        <v>0</v>
      </c>
      <c r="BL1180" s="18" t="s">
        <v>164</v>
      </c>
      <c r="BM1180" s="197" t="s">
        <v>1161</v>
      </c>
    </row>
    <row r="1181" spans="2:65" s="1" customFormat="1" ht="19.5">
      <c r="B1181" s="35"/>
      <c r="C1181" s="36"/>
      <c r="D1181" s="199" t="s">
        <v>971</v>
      </c>
      <c r="E1181" s="36"/>
      <c r="F1181" s="255" t="s">
        <v>1127</v>
      </c>
      <c r="G1181" s="36"/>
      <c r="H1181" s="36"/>
      <c r="I1181" s="115"/>
      <c r="J1181" s="36"/>
      <c r="K1181" s="36"/>
      <c r="L1181" s="39"/>
      <c r="M1181" s="201"/>
      <c r="N1181" s="64"/>
      <c r="O1181" s="64"/>
      <c r="P1181" s="64"/>
      <c r="Q1181" s="64"/>
      <c r="R1181" s="64"/>
      <c r="S1181" s="64"/>
      <c r="T1181" s="65"/>
      <c r="AT1181" s="18" t="s">
        <v>971</v>
      </c>
      <c r="AU1181" s="18" t="s">
        <v>171</v>
      </c>
    </row>
    <row r="1182" spans="2:65" s="1" customFormat="1" ht="16.5" customHeight="1">
      <c r="B1182" s="35"/>
      <c r="C1182" s="245" t="s">
        <v>1162</v>
      </c>
      <c r="D1182" s="245" t="s">
        <v>744</v>
      </c>
      <c r="E1182" s="246" t="s">
        <v>1163</v>
      </c>
      <c r="F1182" s="247" t="s">
        <v>1164</v>
      </c>
      <c r="G1182" s="248" t="s">
        <v>961</v>
      </c>
      <c r="H1182" s="249">
        <v>104</v>
      </c>
      <c r="I1182" s="250"/>
      <c r="J1182" s="251">
        <f>ROUND(I1182*H1182,2)</f>
        <v>0</v>
      </c>
      <c r="K1182" s="247" t="s">
        <v>20</v>
      </c>
      <c r="L1182" s="252"/>
      <c r="M1182" s="253" t="s">
        <v>20</v>
      </c>
      <c r="N1182" s="254" t="s">
        <v>45</v>
      </c>
      <c r="O1182" s="64"/>
      <c r="P1182" s="195">
        <f>O1182*H1182</f>
        <v>0</v>
      </c>
      <c r="Q1182" s="195">
        <v>8.9999999999999993E-3</v>
      </c>
      <c r="R1182" s="195">
        <f>Q1182*H1182</f>
        <v>0.93599999999999994</v>
      </c>
      <c r="S1182" s="195">
        <v>0</v>
      </c>
      <c r="T1182" s="196">
        <f>S1182*H1182</f>
        <v>0</v>
      </c>
      <c r="AR1182" s="197" t="s">
        <v>204</v>
      </c>
      <c r="AT1182" s="197" t="s">
        <v>744</v>
      </c>
      <c r="AU1182" s="197" t="s">
        <v>171</v>
      </c>
      <c r="AY1182" s="18" t="s">
        <v>159</v>
      </c>
      <c r="BE1182" s="198">
        <f>IF(N1182="základní",J1182,0)</f>
        <v>0</v>
      </c>
      <c r="BF1182" s="198">
        <f>IF(N1182="snížená",J1182,0)</f>
        <v>0</v>
      </c>
      <c r="BG1182" s="198">
        <f>IF(N1182="zákl. přenesená",J1182,0)</f>
        <v>0</v>
      </c>
      <c r="BH1182" s="198">
        <f>IF(N1182="sníž. přenesená",J1182,0)</f>
        <v>0</v>
      </c>
      <c r="BI1182" s="198">
        <f>IF(N1182="nulová",J1182,0)</f>
        <v>0</v>
      </c>
      <c r="BJ1182" s="18" t="s">
        <v>22</v>
      </c>
      <c r="BK1182" s="198">
        <f>ROUND(I1182*H1182,2)</f>
        <v>0</v>
      </c>
      <c r="BL1182" s="18" t="s">
        <v>164</v>
      </c>
      <c r="BM1182" s="197" t="s">
        <v>1165</v>
      </c>
    </row>
    <row r="1183" spans="2:65" s="1" customFormat="1" ht="19.5">
      <c r="B1183" s="35"/>
      <c r="C1183" s="36"/>
      <c r="D1183" s="199" t="s">
        <v>971</v>
      </c>
      <c r="E1183" s="36"/>
      <c r="F1183" s="255" t="s">
        <v>1127</v>
      </c>
      <c r="G1183" s="36"/>
      <c r="H1183" s="36"/>
      <c r="I1183" s="115"/>
      <c r="J1183" s="36"/>
      <c r="K1183" s="36"/>
      <c r="L1183" s="39"/>
      <c r="M1183" s="201"/>
      <c r="N1183" s="64"/>
      <c r="O1183" s="64"/>
      <c r="P1183" s="64"/>
      <c r="Q1183" s="64"/>
      <c r="R1183" s="64"/>
      <c r="S1183" s="64"/>
      <c r="T1183" s="65"/>
      <c r="AT1183" s="18" t="s">
        <v>971</v>
      </c>
      <c r="AU1183" s="18" t="s">
        <v>171</v>
      </c>
    </row>
    <row r="1184" spans="2:65" s="1" customFormat="1" ht="16.5" customHeight="1">
      <c r="B1184" s="35"/>
      <c r="C1184" s="245" t="s">
        <v>1166</v>
      </c>
      <c r="D1184" s="245" t="s">
        <v>744</v>
      </c>
      <c r="E1184" s="246" t="s">
        <v>1167</v>
      </c>
      <c r="F1184" s="247" t="s">
        <v>1168</v>
      </c>
      <c r="G1184" s="248" t="s">
        <v>961</v>
      </c>
      <c r="H1184" s="249">
        <v>26</v>
      </c>
      <c r="I1184" s="250"/>
      <c r="J1184" s="251">
        <f>ROUND(I1184*H1184,2)</f>
        <v>0</v>
      </c>
      <c r="K1184" s="247" t="s">
        <v>20</v>
      </c>
      <c r="L1184" s="252"/>
      <c r="M1184" s="253" t="s">
        <v>20</v>
      </c>
      <c r="N1184" s="254" t="s">
        <v>45</v>
      </c>
      <c r="O1184" s="64"/>
      <c r="P1184" s="195">
        <f>O1184*H1184</f>
        <v>0</v>
      </c>
      <c r="Q1184" s="195">
        <v>0.01</v>
      </c>
      <c r="R1184" s="195">
        <f>Q1184*H1184</f>
        <v>0.26</v>
      </c>
      <c r="S1184" s="195">
        <v>0</v>
      </c>
      <c r="T1184" s="196">
        <f>S1184*H1184</f>
        <v>0</v>
      </c>
      <c r="AR1184" s="197" t="s">
        <v>204</v>
      </c>
      <c r="AT1184" s="197" t="s">
        <v>744</v>
      </c>
      <c r="AU1184" s="197" t="s">
        <v>171</v>
      </c>
      <c r="AY1184" s="18" t="s">
        <v>159</v>
      </c>
      <c r="BE1184" s="198">
        <f>IF(N1184="základní",J1184,0)</f>
        <v>0</v>
      </c>
      <c r="BF1184" s="198">
        <f>IF(N1184="snížená",J1184,0)</f>
        <v>0</v>
      </c>
      <c r="BG1184" s="198">
        <f>IF(N1184="zákl. přenesená",J1184,0)</f>
        <v>0</v>
      </c>
      <c r="BH1184" s="198">
        <f>IF(N1184="sníž. přenesená",J1184,0)</f>
        <v>0</v>
      </c>
      <c r="BI1184" s="198">
        <f>IF(N1184="nulová",J1184,0)</f>
        <v>0</v>
      </c>
      <c r="BJ1184" s="18" t="s">
        <v>22</v>
      </c>
      <c r="BK1184" s="198">
        <f>ROUND(I1184*H1184,2)</f>
        <v>0</v>
      </c>
      <c r="BL1184" s="18" t="s">
        <v>164</v>
      </c>
      <c r="BM1184" s="197" t="s">
        <v>1169</v>
      </c>
    </row>
    <row r="1185" spans="2:65" s="1" customFormat="1" ht="19.5">
      <c r="B1185" s="35"/>
      <c r="C1185" s="36"/>
      <c r="D1185" s="199" t="s">
        <v>971</v>
      </c>
      <c r="E1185" s="36"/>
      <c r="F1185" s="255" t="s">
        <v>1127</v>
      </c>
      <c r="G1185" s="36"/>
      <c r="H1185" s="36"/>
      <c r="I1185" s="115"/>
      <c r="J1185" s="36"/>
      <c r="K1185" s="36"/>
      <c r="L1185" s="39"/>
      <c r="M1185" s="201"/>
      <c r="N1185" s="64"/>
      <c r="O1185" s="64"/>
      <c r="P1185" s="64"/>
      <c r="Q1185" s="64"/>
      <c r="R1185" s="64"/>
      <c r="S1185" s="64"/>
      <c r="T1185" s="65"/>
      <c r="AT1185" s="18" t="s">
        <v>971</v>
      </c>
      <c r="AU1185" s="18" t="s">
        <v>171</v>
      </c>
    </row>
    <row r="1186" spans="2:65" s="11" customFormat="1" ht="20.85" customHeight="1">
      <c r="B1186" s="170"/>
      <c r="C1186" s="171"/>
      <c r="D1186" s="172" t="s">
        <v>73</v>
      </c>
      <c r="E1186" s="184" t="s">
        <v>1170</v>
      </c>
      <c r="F1186" s="184" t="s">
        <v>1171</v>
      </c>
      <c r="G1186" s="171"/>
      <c r="H1186" s="171"/>
      <c r="I1186" s="174"/>
      <c r="J1186" s="185">
        <f>BK1186</f>
        <v>0</v>
      </c>
      <c r="K1186" s="171"/>
      <c r="L1186" s="176"/>
      <c r="M1186" s="177"/>
      <c r="N1186" s="178"/>
      <c r="O1186" s="178"/>
      <c r="P1186" s="179">
        <f>SUM(P1187:P1209)</f>
        <v>0</v>
      </c>
      <c r="Q1186" s="178"/>
      <c r="R1186" s="179">
        <f>SUM(R1187:R1209)</f>
        <v>47.787904999999995</v>
      </c>
      <c r="S1186" s="178"/>
      <c r="T1186" s="180">
        <f>SUM(T1187:T1209)</f>
        <v>0</v>
      </c>
      <c r="AR1186" s="181" t="s">
        <v>22</v>
      </c>
      <c r="AT1186" s="182" t="s">
        <v>73</v>
      </c>
      <c r="AU1186" s="182" t="s">
        <v>84</v>
      </c>
      <c r="AY1186" s="181" t="s">
        <v>159</v>
      </c>
      <c r="BK1186" s="183">
        <f>SUM(BK1187:BK1209)</f>
        <v>0</v>
      </c>
    </row>
    <row r="1187" spans="2:65" s="1" customFormat="1" ht="16.5" customHeight="1">
      <c r="B1187" s="35"/>
      <c r="C1187" s="186" t="s">
        <v>1172</v>
      </c>
      <c r="D1187" s="186" t="s">
        <v>162</v>
      </c>
      <c r="E1187" s="187" t="s">
        <v>1173</v>
      </c>
      <c r="F1187" s="188" t="s">
        <v>1174</v>
      </c>
      <c r="G1187" s="189" t="s">
        <v>201</v>
      </c>
      <c r="H1187" s="190">
        <v>349.5</v>
      </c>
      <c r="I1187" s="191"/>
      <c r="J1187" s="192">
        <f>ROUND(I1187*H1187,2)</f>
        <v>0</v>
      </c>
      <c r="K1187" s="188" t="s">
        <v>194</v>
      </c>
      <c r="L1187" s="39"/>
      <c r="M1187" s="193" t="s">
        <v>20</v>
      </c>
      <c r="N1187" s="194" t="s">
        <v>45</v>
      </c>
      <c r="O1187" s="64"/>
      <c r="P1187" s="195">
        <f>O1187*H1187</f>
        <v>0</v>
      </c>
      <c r="Q1187" s="195">
        <v>4.8999999999999998E-4</v>
      </c>
      <c r="R1187" s="195">
        <f>Q1187*H1187</f>
        <v>0.17125499999999999</v>
      </c>
      <c r="S1187" s="195">
        <v>0</v>
      </c>
      <c r="T1187" s="196">
        <f>S1187*H1187</f>
        <v>0</v>
      </c>
      <c r="AR1187" s="197" t="s">
        <v>164</v>
      </c>
      <c r="AT1187" s="197" t="s">
        <v>162</v>
      </c>
      <c r="AU1187" s="197" t="s">
        <v>171</v>
      </c>
      <c r="AY1187" s="18" t="s">
        <v>159</v>
      </c>
      <c r="BE1187" s="198">
        <f>IF(N1187="základní",J1187,0)</f>
        <v>0</v>
      </c>
      <c r="BF1187" s="198">
        <f>IF(N1187="snížená",J1187,0)</f>
        <v>0</v>
      </c>
      <c r="BG1187" s="198">
        <f>IF(N1187="zákl. přenesená",J1187,0)</f>
        <v>0</v>
      </c>
      <c r="BH1187" s="198">
        <f>IF(N1187="sníž. přenesená",J1187,0)</f>
        <v>0</v>
      </c>
      <c r="BI1187" s="198">
        <f>IF(N1187="nulová",J1187,0)</f>
        <v>0</v>
      </c>
      <c r="BJ1187" s="18" t="s">
        <v>22</v>
      </c>
      <c r="BK1187" s="198">
        <f>ROUND(I1187*H1187,2)</f>
        <v>0</v>
      </c>
      <c r="BL1187" s="18" t="s">
        <v>164</v>
      </c>
      <c r="BM1187" s="197" t="s">
        <v>1175</v>
      </c>
    </row>
    <row r="1188" spans="2:65" s="1" customFormat="1" ht="11.25">
      <c r="B1188" s="35"/>
      <c r="C1188" s="36"/>
      <c r="D1188" s="199" t="s">
        <v>166</v>
      </c>
      <c r="E1188" s="36"/>
      <c r="F1188" s="200" t="s">
        <v>1176</v>
      </c>
      <c r="G1188" s="36"/>
      <c r="H1188" s="36"/>
      <c r="I1188" s="115"/>
      <c r="J1188" s="36"/>
      <c r="K1188" s="36"/>
      <c r="L1188" s="39"/>
      <c r="M1188" s="201"/>
      <c r="N1188" s="64"/>
      <c r="O1188" s="64"/>
      <c r="P1188" s="64"/>
      <c r="Q1188" s="64"/>
      <c r="R1188" s="64"/>
      <c r="S1188" s="64"/>
      <c r="T1188" s="65"/>
      <c r="AT1188" s="18" t="s">
        <v>166</v>
      </c>
      <c r="AU1188" s="18" t="s">
        <v>171</v>
      </c>
    </row>
    <row r="1189" spans="2:65" s="12" customFormat="1" ht="11.25">
      <c r="B1189" s="202"/>
      <c r="C1189" s="203"/>
      <c r="D1189" s="199" t="s">
        <v>184</v>
      </c>
      <c r="E1189" s="204" t="s">
        <v>20</v>
      </c>
      <c r="F1189" s="205" t="s">
        <v>882</v>
      </c>
      <c r="G1189" s="203"/>
      <c r="H1189" s="204" t="s">
        <v>20</v>
      </c>
      <c r="I1189" s="206"/>
      <c r="J1189" s="203"/>
      <c r="K1189" s="203"/>
      <c r="L1189" s="207"/>
      <c r="M1189" s="208"/>
      <c r="N1189" s="209"/>
      <c r="O1189" s="209"/>
      <c r="P1189" s="209"/>
      <c r="Q1189" s="209"/>
      <c r="R1189" s="209"/>
      <c r="S1189" s="209"/>
      <c r="T1189" s="210"/>
      <c r="AT1189" s="211" t="s">
        <v>184</v>
      </c>
      <c r="AU1189" s="211" t="s">
        <v>171</v>
      </c>
      <c r="AV1189" s="12" t="s">
        <v>22</v>
      </c>
      <c r="AW1189" s="12" t="s">
        <v>35</v>
      </c>
      <c r="AX1189" s="12" t="s">
        <v>74</v>
      </c>
      <c r="AY1189" s="211" t="s">
        <v>159</v>
      </c>
    </row>
    <row r="1190" spans="2:65" s="12" customFormat="1" ht="11.25">
      <c r="B1190" s="202"/>
      <c r="C1190" s="203"/>
      <c r="D1190" s="199" t="s">
        <v>184</v>
      </c>
      <c r="E1190" s="204" t="s">
        <v>20</v>
      </c>
      <c r="F1190" s="205" t="s">
        <v>263</v>
      </c>
      <c r="G1190" s="203"/>
      <c r="H1190" s="204" t="s">
        <v>20</v>
      </c>
      <c r="I1190" s="206"/>
      <c r="J1190" s="203"/>
      <c r="K1190" s="203"/>
      <c r="L1190" s="207"/>
      <c r="M1190" s="208"/>
      <c r="N1190" s="209"/>
      <c r="O1190" s="209"/>
      <c r="P1190" s="209"/>
      <c r="Q1190" s="209"/>
      <c r="R1190" s="209"/>
      <c r="S1190" s="209"/>
      <c r="T1190" s="210"/>
      <c r="AT1190" s="211" t="s">
        <v>184</v>
      </c>
      <c r="AU1190" s="211" t="s">
        <v>171</v>
      </c>
      <c r="AV1190" s="12" t="s">
        <v>22</v>
      </c>
      <c r="AW1190" s="12" t="s">
        <v>35</v>
      </c>
      <c r="AX1190" s="12" t="s">
        <v>74</v>
      </c>
      <c r="AY1190" s="211" t="s">
        <v>159</v>
      </c>
    </row>
    <row r="1191" spans="2:65" s="13" customFormat="1" ht="11.25">
      <c r="B1191" s="212"/>
      <c r="C1191" s="213"/>
      <c r="D1191" s="199" t="s">
        <v>184</v>
      </c>
      <c r="E1191" s="214" t="s">
        <v>20</v>
      </c>
      <c r="F1191" s="215" t="s">
        <v>1177</v>
      </c>
      <c r="G1191" s="213"/>
      <c r="H1191" s="216">
        <v>138</v>
      </c>
      <c r="I1191" s="217"/>
      <c r="J1191" s="213"/>
      <c r="K1191" s="213"/>
      <c r="L1191" s="218"/>
      <c r="M1191" s="219"/>
      <c r="N1191" s="220"/>
      <c r="O1191" s="220"/>
      <c r="P1191" s="220"/>
      <c r="Q1191" s="220"/>
      <c r="R1191" s="220"/>
      <c r="S1191" s="220"/>
      <c r="T1191" s="221"/>
      <c r="AT1191" s="222" t="s">
        <v>184</v>
      </c>
      <c r="AU1191" s="222" t="s">
        <v>171</v>
      </c>
      <c r="AV1191" s="13" t="s">
        <v>84</v>
      </c>
      <c r="AW1191" s="13" t="s">
        <v>35</v>
      </c>
      <c r="AX1191" s="13" t="s">
        <v>74</v>
      </c>
      <c r="AY1191" s="222" t="s">
        <v>159</v>
      </c>
    </row>
    <row r="1192" spans="2:65" s="12" customFormat="1" ht="11.25">
      <c r="B1192" s="202"/>
      <c r="C1192" s="203"/>
      <c r="D1192" s="199" t="s">
        <v>184</v>
      </c>
      <c r="E1192" s="204" t="s">
        <v>20</v>
      </c>
      <c r="F1192" s="205" t="s">
        <v>421</v>
      </c>
      <c r="G1192" s="203"/>
      <c r="H1192" s="204" t="s">
        <v>20</v>
      </c>
      <c r="I1192" s="206"/>
      <c r="J1192" s="203"/>
      <c r="K1192" s="203"/>
      <c r="L1192" s="207"/>
      <c r="M1192" s="208"/>
      <c r="N1192" s="209"/>
      <c r="O1192" s="209"/>
      <c r="P1192" s="209"/>
      <c r="Q1192" s="209"/>
      <c r="R1192" s="209"/>
      <c r="S1192" s="209"/>
      <c r="T1192" s="210"/>
      <c r="AT1192" s="211" t="s">
        <v>184</v>
      </c>
      <c r="AU1192" s="211" t="s">
        <v>171</v>
      </c>
      <c r="AV1192" s="12" t="s">
        <v>22</v>
      </c>
      <c r="AW1192" s="12" t="s">
        <v>35</v>
      </c>
      <c r="AX1192" s="12" t="s">
        <v>74</v>
      </c>
      <c r="AY1192" s="211" t="s">
        <v>159</v>
      </c>
    </row>
    <row r="1193" spans="2:65" s="13" customFormat="1" ht="11.25">
      <c r="B1193" s="212"/>
      <c r="C1193" s="213"/>
      <c r="D1193" s="199" t="s">
        <v>184</v>
      </c>
      <c r="E1193" s="214" t="s">
        <v>20</v>
      </c>
      <c r="F1193" s="215" t="s">
        <v>1178</v>
      </c>
      <c r="G1193" s="213"/>
      <c r="H1193" s="216">
        <v>135</v>
      </c>
      <c r="I1193" s="217"/>
      <c r="J1193" s="213"/>
      <c r="K1193" s="213"/>
      <c r="L1193" s="218"/>
      <c r="M1193" s="219"/>
      <c r="N1193" s="220"/>
      <c r="O1193" s="220"/>
      <c r="P1193" s="220"/>
      <c r="Q1193" s="220"/>
      <c r="R1193" s="220"/>
      <c r="S1193" s="220"/>
      <c r="T1193" s="221"/>
      <c r="AT1193" s="222" t="s">
        <v>184</v>
      </c>
      <c r="AU1193" s="222" t="s">
        <v>171</v>
      </c>
      <c r="AV1193" s="13" t="s">
        <v>84</v>
      </c>
      <c r="AW1193" s="13" t="s">
        <v>35</v>
      </c>
      <c r="AX1193" s="13" t="s">
        <v>74</v>
      </c>
      <c r="AY1193" s="222" t="s">
        <v>159</v>
      </c>
    </row>
    <row r="1194" spans="2:65" s="12" customFormat="1" ht="11.25">
      <c r="B1194" s="202"/>
      <c r="C1194" s="203"/>
      <c r="D1194" s="199" t="s">
        <v>184</v>
      </c>
      <c r="E1194" s="204" t="s">
        <v>20</v>
      </c>
      <c r="F1194" s="205" t="s">
        <v>891</v>
      </c>
      <c r="G1194" s="203"/>
      <c r="H1194" s="204" t="s">
        <v>20</v>
      </c>
      <c r="I1194" s="206"/>
      <c r="J1194" s="203"/>
      <c r="K1194" s="203"/>
      <c r="L1194" s="207"/>
      <c r="M1194" s="208"/>
      <c r="N1194" s="209"/>
      <c r="O1194" s="209"/>
      <c r="P1194" s="209"/>
      <c r="Q1194" s="209"/>
      <c r="R1194" s="209"/>
      <c r="S1194" s="209"/>
      <c r="T1194" s="210"/>
      <c r="AT1194" s="211" t="s">
        <v>184</v>
      </c>
      <c r="AU1194" s="211" t="s">
        <v>171</v>
      </c>
      <c r="AV1194" s="12" t="s">
        <v>22</v>
      </c>
      <c r="AW1194" s="12" t="s">
        <v>35</v>
      </c>
      <c r="AX1194" s="12" t="s">
        <v>74</v>
      </c>
      <c r="AY1194" s="211" t="s">
        <v>159</v>
      </c>
    </row>
    <row r="1195" spans="2:65" s="12" customFormat="1" ht="11.25">
      <c r="B1195" s="202"/>
      <c r="C1195" s="203"/>
      <c r="D1195" s="199" t="s">
        <v>184</v>
      </c>
      <c r="E1195" s="204" t="s">
        <v>20</v>
      </c>
      <c r="F1195" s="205" t="s">
        <v>340</v>
      </c>
      <c r="G1195" s="203"/>
      <c r="H1195" s="204" t="s">
        <v>20</v>
      </c>
      <c r="I1195" s="206"/>
      <c r="J1195" s="203"/>
      <c r="K1195" s="203"/>
      <c r="L1195" s="207"/>
      <c r="M1195" s="208"/>
      <c r="N1195" s="209"/>
      <c r="O1195" s="209"/>
      <c r="P1195" s="209"/>
      <c r="Q1195" s="209"/>
      <c r="R1195" s="209"/>
      <c r="S1195" s="209"/>
      <c r="T1195" s="210"/>
      <c r="AT1195" s="211" t="s">
        <v>184</v>
      </c>
      <c r="AU1195" s="211" t="s">
        <v>171</v>
      </c>
      <c r="AV1195" s="12" t="s">
        <v>22</v>
      </c>
      <c r="AW1195" s="12" t="s">
        <v>35</v>
      </c>
      <c r="AX1195" s="12" t="s">
        <v>74</v>
      </c>
      <c r="AY1195" s="211" t="s">
        <v>159</v>
      </c>
    </row>
    <row r="1196" spans="2:65" s="13" customFormat="1" ht="11.25">
      <c r="B1196" s="212"/>
      <c r="C1196" s="213"/>
      <c r="D1196" s="199" t="s">
        <v>184</v>
      </c>
      <c r="E1196" s="214" t="s">
        <v>20</v>
      </c>
      <c r="F1196" s="215" t="s">
        <v>1179</v>
      </c>
      <c r="G1196" s="213"/>
      <c r="H1196" s="216">
        <v>61</v>
      </c>
      <c r="I1196" s="217"/>
      <c r="J1196" s="213"/>
      <c r="K1196" s="213"/>
      <c r="L1196" s="218"/>
      <c r="M1196" s="219"/>
      <c r="N1196" s="220"/>
      <c r="O1196" s="220"/>
      <c r="P1196" s="220"/>
      <c r="Q1196" s="220"/>
      <c r="R1196" s="220"/>
      <c r="S1196" s="220"/>
      <c r="T1196" s="221"/>
      <c r="AT1196" s="222" t="s">
        <v>184</v>
      </c>
      <c r="AU1196" s="222" t="s">
        <v>171</v>
      </c>
      <c r="AV1196" s="13" t="s">
        <v>84</v>
      </c>
      <c r="AW1196" s="13" t="s">
        <v>35</v>
      </c>
      <c r="AX1196" s="13" t="s">
        <v>74</v>
      </c>
      <c r="AY1196" s="222" t="s">
        <v>159</v>
      </c>
    </row>
    <row r="1197" spans="2:65" s="12" customFormat="1" ht="11.25">
      <c r="B1197" s="202"/>
      <c r="C1197" s="203"/>
      <c r="D1197" s="199" t="s">
        <v>184</v>
      </c>
      <c r="E1197" s="204" t="s">
        <v>20</v>
      </c>
      <c r="F1197" s="205" t="s">
        <v>357</v>
      </c>
      <c r="G1197" s="203"/>
      <c r="H1197" s="204" t="s">
        <v>20</v>
      </c>
      <c r="I1197" s="206"/>
      <c r="J1197" s="203"/>
      <c r="K1197" s="203"/>
      <c r="L1197" s="207"/>
      <c r="M1197" s="208"/>
      <c r="N1197" s="209"/>
      <c r="O1197" s="209"/>
      <c r="P1197" s="209"/>
      <c r="Q1197" s="209"/>
      <c r="R1197" s="209"/>
      <c r="S1197" s="209"/>
      <c r="T1197" s="210"/>
      <c r="AT1197" s="211" t="s">
        <v>184</v>
      </c>
      <c r="AU1197" s="211" t="s">
        <v>171</v>
      </c>
      <c r="AV1197" s="12" t="s">
        <v>22</v>
      </c>
      <c r="AW1197" s="12" t="s">
        <v>35</v>
      </c>
      <c r="AX1197" s="12" t="s">
        <v>74</v>
      </c>
      <c r="AY1197" s="211" t="s">
        <v>159</v>
      </c>
    </row>
    <row r="1198" spans="2:65" s="13" customFormat="1" ht="11.25">
      <c r="B1198" s="212"/>
      <c r="C1198" s="213"/>
      <c r="D1198" s="199" t="s">
        <v>184</v>
      </c>
      <c r="E1198" s="214" t="s">
        <v>20</v>
      </c>
      <c r="F1198" s="215" t="s">
        <v>1180</v>
      </c>
      <c r="G1198" s="213"/>
      <c r="H1198" s="216">
        <v>15.5</v>
      </c>
      <c r="I1198" s="217"/>
      <c r="J1198" s="213"/>
      <c r="K1198" s="213"/>
      <c r="L1198" s="218"/>
      <c r="M1198" s="219"/>
      <c r="N1198" s="220"/>
      <c r="O1198" s="220"/>
      <c r="P1198" s="220"/>
      <c r="Q1198" s="220"/>
      <c r="R1198" s="220"/>
      <c r="S1198" s="220"/>
      <c r="T1198" s="221"/>
      <c r="AT1198" s="222" t="s">
        <v>184</v>
      </c>
      <c r="AU1198" s="222" t="s">
        <v>171</v>
      </c>
      <c r="AV1198" s="13" t="s">
        <v>84</v>
      </c>
      <c r="AW1198" s="13" t="s">
        <v>35</v>
      </c>
      <c r="AX1198" s="13" t="s">
        <v>74</v>
      </c>
      <c r="AY1198" s="222" t="s">
        <v>159</v>
      </c>
    </row>
    <row r="1199" spans="2:65" s="14" customFormat="1" ht="11.25">
      <c r="B1199" s="223"/>
      <c r="C1199" s="224"/>
      <c r="D1199" s="199" t="s">
        <v>184</v>
      </c>
      <c r="E1199" s="225" t="s">
        <v>20</v>
      </c>
      <c r="F1199" s="226" t="s">
        <v>223</v>
      </c>
      <c r="G1199" s="224"/>
      <c r="H1199" s="227">
        <v>349.5</v>
      </c>
      <c r="I1199" s="228"/>
      <c r="J1199" s="224"/>
      <c r="K1199" s="224"/>
      <c r="L1199" s="229"/>
      <c r="M1199" s="230"/>
      <c r="N1199" s="231"/>
      <c r="O1199" s="231"/>
      <c r="P1199" s="231"/>
      <c r="Q1199" s="231"/>
      <c r="R1199" s="231"/>
      <c r="S1199" s="231"/>
      <c r="T1199" s="232"/>
      <c r="AT1199" s="233" t="s">
        <v>184</v>
      </c>
      <c r="AU1199" s="233" t="s">
        <v>171</v>
      </c>
      <c r="AV1199" s="14" t="s">
        <v>164</v>
      </c>
      <c r="AW1199" s="14" t="s">
        <v>35</v>
      </c>
      <c r="AX1199" s="14" t="s">
        <v>22</v>
      </c>
      <c r="AY1199" s="233" t="s">
        <v>159</v>
      </c>
    </row>
    <row r="1200" spans="2:65" s="1" customFormat="1" ht="24" customHeight="1">
      <c r="B1200" s="35"/>
      <c r="C1200" s="245" t="s">
        <v>1181</v>
      </c>
      <c r="D1200" s="245" t="s">
        <v>744</v>
      </c>
      <c r="E1200" s="246" t="s">
        <v>1182</v>
      </c>
      <c r="F1200" s="247" t="s">
        <v>1183</v>
      </c>
      <c r="G1200" s="248" t="s">
        <v>201</v>
      </c>
      <c r="H1200" s="249">
        <v>25.5</v>
      </c>
      <c r="I1200" s="250"/>
      <c r="J1200" s="251">
        <f>ROUND(I1200*H1200,2)</f>
        <v>0</v>
      </c>
      <c r="K1200" s="247" t="s">
        <v>20</v>
      </c>
      <c r="L1200" s="252"/>
      <c r="M1200" s="253" t="s">
        <v>20</v>
      </c>
      <c r="N1200" s="254" t="s">
        <v>45</v>
      </c>
      <c r="O1200" s="64"/>
      <c r="P1200" s="195">
        <f>O1200*H1200</f>
        <v>0</v>
      </c>
      <c r="Q1200" s="195">
        <v>5.0000000000000001E-3</v>
      </c>
      <c r="R1200" s="195">
        <f>Q1200*H1200</f>
        <v>0.1275</v>
      </c>
      <c r="S1200" s="195">
        <v>0</v>
      </c>
      <c r="T1200" s="196">
        <f>S1200*H1200</f>
        <v>0</v>
      </c>
      <c r="AR1200" s="197" t="s">
        <v>204</v>
      </c>
      <c r="AT1200" s="197" t="s">
        <v>744</v>
      </c>
      <c r="AU1200" s="197" t="s">
        <v>171</v>
      </c>
      <c r="AY1200" s="18" t="s">
        <v>159</v>
      </c>
      <c r="BE1200" s="198">
        <f>IF(N1200="základní",J1200,0)</f>
        <v>0</v>
      </c>
      <c r="BF1200" s="198">
        <f>IF(N1200="snížená",J1200,0)</f>
        <v>0</v>
      </c>
      <c r="BG1200" s="198">
        <f>IF(N1200="zákl. přenesená",J1200,0)</f>
        <v>0</v>
      </c>
      <c r="BH1200" s="198">
        <f>IF(N1200="sníž. přenesená",J1200,0)</f>
        <v>0</v>
      </c>
      <c r="BI1200" s="198">
        <f>IF(N1200="nulová",J1200,0)</f>
        <v>0</v>
      </c>
      <c r="BJ1200" s="18" t="s">
        <v>22</v>
      </c>
      <c r="BK1200" s="198">
        <f>ROUND(I1200*H1200,2)</f>
        <v>0</v>
      </c>
      <c r="BL1200" s="18" t="s">
        <v>164</v>
      </c>
      <c r="BM1200" s="197" t="s">
        <v>1184</v>
      </c>
    </row>
    <row r="1201" spans="2:65" s="1" customFormat="1" ht="19.5">
      <c r="B1201" s="35"/>
      <c r="C1201" s="36"/>
      <c r="D1201" s="199" t="s">
        <v>971</v>
      </c>
      <c r="E1201" s="36"/>
      <c r="F1201" s="255" t="s">
        <v>1127</v>
      </c>
      <c r="G1201" s="36"/>
      <c r="H1201" s="36"/>
      <c r="I1201" s="115"/>
      <c r="J1201" s="36"/>
      <c r="K1201" s="36"/>
      <c r="L1201" s="39"/>
      <c r="M1201" s="201"/>
      <c r="N1201" s="64"/>
      <c r="O1201" s="64"/>
      <c r="P1201" s="64"/>
      <c r="Q1201" s="64"/>
      <c r="R1201" s="64"/>
      <c r="S1201" s="64"/>
      <c r="T1201" s="65"/>
      <c r="AT1201" s="18" t="s">
        <v>971</v>
      </c>
      <c r="AU1201" s="18" t="s">
        <v>171</v>
      </c>
    </row>
    <row r="1202" spans="2:65" s="1" customFormat="1" ht="24" customHeight="1">
      <c r="B1202" s="35"/>
      <c r="C1202" s="245" t="s">
        <v>1185</v>
      </c>
      <c r="D1202" s="245" t="s">
        <v>744</v>
      </c>
      <c r="E1202" s="246" t="s">
        <v>1186</v>
      </c>
      <c r="F1202" s="247" t="s">
        <v>1187</v>
      </c>
      <c r="G1202" s="248" t="s">
        <v>201</v>
      </c>
      <c r="H1202" s="249">
        <v>2603.5</v>
      </c>
      <c r="I1202" s="250"/>
      <c r="J1202" s="251">
        <f>ROUND(I1202*H1202,2)</f>
        <v>0</v>
      </c>
      <c r="K1202" s="247" t="s">
        <v>20</v>
      </c>
      <c r="L1202" s="252"/>
      <c r="M1202" s="253" t="s">
        <v>20</v>
      </c>
      <c r="N1202" s="254" t="s">
        <v>45</v>
      </c>
      <c r="O1202" s="64"/>
      <c r="P1202" s="195">
        <f>O1202*H1202</f>
        <v>0</v>
      </c>
      <c r="Q1202" s="195">
        <v>8.0000000000000002E-3</v>
      </c>
      <c r="R1202" s="195">
        <f>Q1202*H1202</f>
        <v>20.827999999999999</v>
      </c>
      <c r="S1202" s="195">
        <v>0</v>
      </c>
      <c r="T1202" s="196">
        <f>S1202*H1202</f>
        <v>0</v>
      </c>
      <c r="AR1202" s="197" t="s">
        <v>204</v>
      </c>
      <c r="AT1202" s="197" t="s">
        <v>744</v>
      </c>
      <c r="AU1202" s="197" t="s">
        <v>171</v>
      </c>
      <c r="AY1202" s="18" t="s">
        <v>159</v>
      </c>
      <c r="BE1202" s="198">
        <f>IF(N1202="základní",J1202,0)</f>
        <v>0</v>
      </c>
      <c r="BF1202" s="198">
        <f>IF(N1202="snížená",J1202,0)</f>
        <v>0</v>
      </c>
      <c r="BG1202" s="198">
        <f>IF(N1202="zákl. přenesená",J1202,0)</f>
        <v>0</v>
      </c>
      <c r="BH1202" s="198">
        <f>IF(N1202="sníž. přenesená",J1202,0)</f>
        <v>0</v>
      </c>
      <c r="BI1202" s="198">
        <f>IF(N1202="nulová",J1202,0)</f>
        <v>0</v>
      </c>
      <c r="BJ1202" s="18" t="s">
        <v>22</v>
      </c>
      <c r="BK1202" s="198">
        <f>ROUND(I1202*H1202,2)</f>
        <v>0</v>
      </c>
      <c r="BL1202" s="18" t="s">
        <v>164</v>
      </c>
      <c r="BM1202" s="197" t="s">
        <v>1188</v>
      </c>
    </row>
    <row r="1203" spans="2:65" s="1" customFormat="1" ht="19.5">
      <c r="B1203" s="35"/>
      <c r="C1203" s="36"/>
      <c r="D1203" s="199" t="s">
        <v>971</v>
      </c>
      <c r="E1203" s="36"/>
      <c r="F1203" s="255" t="s">
        <v>1127</v>
      </c>
      <c r="G1203" s="36"/>
      <c r="H1203" s="36"/>
      <c r="I1203" s="115"/>
      <c r="J1203" s="36"/>
      <c r="K1203" s="36"/>
      <c r="L1203" s="39"/>
      <c r="M1203" s="201"/>
      <c r="N1203" s="64"/>
      <c r="O1203" s="64"/>
      <c r="P1203" s="64"/>
      <c r="Q1203" s="64"/>
      <c r="R1203" s="64"/>
      <c r="S1203" s="64"/>
      <c r="T1203" s="65"/>
      <c r="AT1203" s="18" t="s">
        <v>971</v>
      </c>
      <c r="AU1203" s="18" t="s">
        <v>171</v>
      </c>
    </row>
    <row r="1204" spans="2:65" s="1" customFormat="1" ht="24" customHeight="1">
      <c r="B1204" s="35"/>
      <c r="C1204" s="245" t="s">
        <v>1189</v>
      </c>
      <c r="D1204" s="245" t="s">
        <v>744</v>
      </c>
      <c r="E1204" s="246" t="s">
        <v>1190</v>
      </c>
      <c r="F1204" s="247" t="s">
        <v>1191</v>
      </c>
      <c r="G1204" s="248" t="s">
        <v>201</v>
      </c>
      <c r="H1204" s="249">
        <v>468</v>
      </c>
      <c r="I1204" s="250"/>
      <c r="J1204" s="251">
        <f>ROUND(I1204*H1204,2)</f>
        <v>0</v>
      </c>
      <c r="K1204" s="247" t="s">
        <v>20</v>
      </c>
      <c r="L1204" s="252"/>
      <c r="M1204" s="253" t="s">
        <v>20</v>
      </c>
      <c r="N1204" s="254" t="s">
        <v>45</v>
      </c>
      <c r="O1204" s="64"/>
      <c r="P1204" s="195">
        <f>O1204*H1204</f>
        <v>0</v>
      </c>
      <c r="Q1204" s="195">
        <v>8.0000000000000002E-3</v>
      </c>
      <c r="R1204" s="195">
        <f>Q1204*H1204</f>
        <v>3.7440000000000002</v>
      </c>
      <c r="S1204" s="195">
        <v>0</v>
      </c>
      <c r="T1204" s="196">
        <f>S1204*H1204</f>
        <v>0</v>
      </c>
      <c r="AR1204" s="197" t="s">
        <v>204</v>
      </c>
      <c r="AT1204" s="197" t="s">
        <v>744</v>
      </c>
      <c r="AU1204" s="197" t="s">
        <v>171</v>
      </c>
      <c r="AY1204" s="18" t="s">
        <v>159</v>
      </c>
      <c r="BE1204" s="198">
        <f>IF(N1204="základní",J1204,0)</f>
        <v>0</v>
      </c>
      <c r="BF1204" s="198">
        <f>IF(N1204="snížená",J1204,0)</f>
        <v>0</v>
      </c>
      <c r="BG1204" s="198">
        <f>IF(N1204="zákl. přenesená",J1204,0)</f>
        <v>0</v>
      </c>
      <c r="BH1204" s="198">
        <f>IF(N1204="sníž. přenesená",J1204,0)</f>
        <v>0</v>
      </c>
      <c r="BI1204" s="198">
        <f>IF(N1204="nulová",J1204,0)</f>
        <v>0</v>
      </c>
      <c r="BJ1204" s="18" t="s">
        <v>22</v>
      </c>
      <c r="BK1204" s="198">
        <f>ROUND(I1204*H1204,2)</f>
        <v>0</v>
      </c>
      <c r="BL1204" s="18" t="s">
        <v>164</v>
      </c>
      <c r="BM1204" s="197" t="s">
        <v>1192</v>
      </c>
    </row>
    <row r="1205" spans="2:65" s="1" customFormat="1" ht="19.5">
      <c r="B1205" s="35"/>
      <c r="C1205" s="36"/>
      <c r="D1205" s="199" t="s">
        <v>971</v>
      </c>
      <c r="E1205" s="36"/>
      <c r="F1205" s="255" t="s">
        <v>1127</v>
      </c>
      <c r="G1205" s="36"/>
      <c r="H1205" s="36"/>
      <c r="I1205" s="115"/>
      <c r="J1205" s="36"/>
      <c r="K1205" s="36"/>
      <c r="L1205" s="39"/>
      <c r="M1205" s="201"/>
      <c r="N1205" s="64"/>
      <c r="O1205" s="64"/>
      <c r="P1205" s="64"/>
      <c r="Q1205" s="64"/>
      <c r="R1205" s="64"/>
      <c r="S1205" s="64"/>
      <c r="T1205" s="65"/>
      <c r="AT1205" s="18" t="s">
        <v>971</v>
      </c>
      <c r="AU1205" s="18" t="s">
        <v>171</v>
      </c>
    </row>
    <row r="1206" spans="2:65" s="1" customFormat="1" ht="24" customHeight="1">
      <c r="B1206" s="35"/>
      <c r="C1206" s="245" t="s">
        <v>1193</v>
      </c>
      <c r="D1206" s="245" t="s">
        <v>744</v>
      </c>
      <c r="E1206" s="246" t="s">
        <v>1194</v>
      </c>
      <c r="F1206" s="247" t="s">
        <v>1195</v>
      </c>
      <c r="G1206" s="248" t="s">
        <v>201</v>
      </c>
      <c r="H1206" s="249">
        <v>452.5</v>
      </c>
      <c r="I1206" s="250"/>
      <c r="J1206" s="251">
        <f>ROUND(I1206*H1206,2)</f>
        <v>0</v>
      </c>
      <c r="K1206" s="247" t="s">
        <v>20</v>
      </c>
      <c r="L1206" s="252"/>
      <c r="M1206" s="253" t="s">
        <v>20</v>
      </c>
      <c r="N1206" s="254" t="s">
        <v>45</v>
      </c>
      <c r="O1206" s="64"/>
      <c r="P1206" s="195">
        <f>O1206*H1206</f>
        <v>0</v>
      </c>
      <c r="Q1206" s="195">
        <v>1.2699999999999999E-2</v>
      </c>
      <c r="R1206" s="195">
        <f>Q1206*H1206</f>
        <v>5.7467499999999996</v>
      </c>
      <c r="S1206" s="195">
        <v>0</v>
      </c>
      <c r="T1206" s="196">
        <f>S1206*H1206</f>
        <v>0</v>
      </c>
      <c r="AR1206" s="197" t="s">
        <v>204</v>
      </c>
      <c r="AT1206" s="197" t="s">
        <v>744</v>
      </c>
      <c r="AU1206" s="197" t="s">
        <v>171</v>
      </c>
      <c r="AY1206" s="18" t="s">
        <v>159</v>
      </c>
      <c r="BE1206" s="198">
        <f>IF(N1206="základní",J1206,0)</f>
        <v>0</v>
      </c>
      <c r="BF1206" s="198">
        <f>IF(N1206="snížená",J1206,0)</f>
        <v>0</v>
      </c>
      <c r="BG1206" s="198">
        <f>IF(N1206="zákl. přenesená",J1206,0)</f>
        <v>0</v>
      </c>
      <c r="BH1206" s="198">
        <f>IF(N1206="sníž. přenesená",J1206,0)</f>
        <v>0</v>
      </c>
      <c r="BI1206" s="198">
        <f>IF(N1206="nulová",J1206,0)</f>
        <v>0</v>
      </c>
      <c r="BJ1206" s="18" t="s">
        <v>22</v>
      </c>
      <c r="BK1206" s="198">
        <f>ROUND(I1206*H1206,2)</f>
        <v>0</v>
      </c>
      <c r="BL1206" s="18" t="s">
        <v>164</v>
      </c>
      <c r="BM1206" s="197" t="s">
        <v>1196</v>
      </c>
    </row>
    <row r="1207" spans="2:65" s="1" customFormat="1" ht="19.5">
      <c r="B1207" s="35"/>
      <c r="C1207" s="36"/>
      <c r="D1207" s="199" t="s">
        <v>971</v>
      </c>
      <c r="E1207" s="36"/>
      <c r="F1207" s="255" t="s">
        <v>1127</v>
      </c>
      <c r="G1207" s="36"/>
      <c r="H1207" s="36"/>
      <c r="I1207" s="115"/>
      <c r="J1207" s="36"/>
      <c r="K1207" s="36"/>
      <c r="L1207" s="39"/>
      <c r="M1207" s="201"/>
      <c r="N1207" s="64"/>
      <c r="O1207" s="64"/>
      <c r="P1207" s="64"/>
      <c r="Q1207" s="64"/>
      <c r="R1207" s="64"/>
      <c r="S1207" s="64"/>
      <c r="T1207" s="65"/>
      <c r="AT1207" s="18" t="s">
        <v>971</v>
      </c>
      <c r="AU1207" s="18" t="s">
        <v>171</v>
      </c>
    </row>
    <row r="1208" spans="2:65" s="1" customFormat="1" ht="24" customHeight="1">
      <c r="B1208" s="35"/>
      <c r="C1208" s="245" t="s">
        <v>1197</v>
      </c>
      <c r="D1208" s="245" t="s">
        <v>744</v>
      </c>
      <c r="E1208" s="246" t="s">
        <v>1198</v>
      </c>
      <c r="F1208" s="247" t="s">
        <v>1199</v>
      </c>
      <c r="G1208" s="248" t="s">
        <v>201</v>
      </c>
      <c r="H1208" s="249">
        <v>1352</v>
      </c>
      <c r="I1208" s="250"/>
      <c r="J1208" s="251">
        <f>ROUND(I1208*H1208,2)</f>
        <v>0</v>
      </c>
      <c r="K1208" s="247" t="s">
        <v>20</v>
      </c>
      <c r="L1208" s="252"/>
      <c r="M1208" s="253" t="s">
        <v>20</v>
      </c>
      <c r="N1208" s="254" t="s">
        <v>45</v>
      </c>
      <c r="O1208" s="64"/>
      <c r="P1208" s="195">
        <f>O1208*H1208</f>
        <v>0</v>
      </c>
      <c r="Q1208" s="195">
        <v>1.2699999999999999E-2</v>
      </c>
      <c r="R1208" s="195">
        <f>Q1208*H1208</f>
        <v>17.170400000000001</v>
      </c>
      <c r="S1208" s="195">
        <v>0</v>
      </c>
      <c r="T1208" s="196">
        <f>S1208*H1208</f>
        <v>0</v>
      </c>
      <c r="AR1208" s="197" t="s">
        <v>204</v>
      </c>
      <c r="AT1208" s="197" t="s">
        <v>744</v>
      </c>
      <c r="AU1208" s="197" t="s">
        <v>171</v>
      </c>
      <c r="AY1208" s="18" t="s">
        <v>159</v>
      </c>
      <c r="BE1208" s="198">
        <f>IF(N1208="základní",J1208,0)</f>
        <v>0</v>
      </c>
      <c r="BF1208" s="198">
        <f>IF(N1208="snížená",J1208,0)</f>
        <v>0</v>
      </c>
      <c r="BG1208" s="198">
        <f>IF(N1208="zákl. přenesená",J1208,0)</f>
        <v>0</v>
      </c>
      <c r="BH1208" s="198">
        <f>IF(N1208="sníž. přenesená",J1208,0)</f>
        <v>0</v>
      </c>
      <c r="BI1208" s="198">
        <f>IF(N1208="nulová",J1208,0)</f>
        <v>0</v>
      </c>
      <c r="BJ1208" s="18" t="s">
        <v>22</v>
      </c>
      <c r="BK1208" s="198">
        <f>ROUND(I1208*H1208,2)</f>
        <v>0</v>
      </c>
      <c r="BL1208" s="18" t="s">
        <v>164</v>
      </c>
      <c r="BM1208" s="197" t="s">
        <v>1200</v>
      </c>
    </row>
    <row r="1209" spans="2:65" s="1" customFormat="1" ht="19.5">
      <c r="B1209" s="35"/>
      <c r="C1209" s="36"/>
      <c r="D1209" s="199" t="s">
        <v>971</v>
      </c>
      <c r="E1209" s="36"/>
      <c r="F1209" s="255" t="s">
        <v>1127</v>
      </c>
      <c r="G1209" s="36"/>
      <c r="H1209" s="36"/>
      <c r="I1209" s="115"/>
      <c r="J1209" s="36"/>
      <c r="K1209" s="36"/>
      <c r="L1209" s="39"/>
      <c r="M1209" s="201"/>
      <c r="N1209" s="64"/>
      <c r="O1209" s="64"/>
      <c r="P1209" s="64"/>
      <c r="Q1209" s="64"/>
      <c r="R1209" s="64"/>
      <c r="S1209" s="64"/>
      <c r="T1209" s="65"/>
      <c r="AT1209" s="18" t="s">
        <v>971</v>
      </c>
      <c r="AU1209" s="18" t="s">
        <v>171</v>
      </c>
    </row>
    <row r="1210" spans="2:65" s="11" customFormat="1" ht="22.9" customHeight="1">
      <c r="B1210" s="170"/>
      <c r="C1210" s="171"/>
      <c r="D1210" s="172" t="s">
        <v>73</v>
      </c>
      <c r="E1210" s="184" t="s">
        <v>1084</v>
      </c>
      <c r="F1210" s="184" t="s">
        <v>1201</v>
      </c>
      <c r="G1210" s="171"/>
      <c r="H1210" s="171"/>
      <c r="I1210" s="174"/>
      <c r="J1210" s="185">
        <f>BK1210</f>
        <v>0</v>
      </c>
      <c r="K1210" s="171"/>
      <c r="L1210" s="176"/>
      <c r="M1210" s="177"/>
      <c r="N1210" s="178"/>
      <c r="O1210" s="178"/>
      <c r="P1210" s="179">
        <f>SUM(P1211:P1212)</f>
        <v>0</v>
      </c>
      <c r="Q1210" s="178"/>
      <c r="R1210" s="179">
        <f>SUM(R1211:R1212)</f>
        <v>0</v>
      </c>
      <c r="S1210" s="178"/>
      <c r="T1210" s="180">
        <f>SUM(T1211:T1212)</f>
        <v>0</v>
      </c>
      <c r="AR1210" s="181" t="s">
        <v>22</v>
      </c>
      <c r="AT1210" s="182" t="s">
        <v>73</v>
      </c>
      <c r="AU1210" s="182" t="s">
        <v>22</v>
      </c>
      <c r="AY1210" s="181" t="s">
        <v>159</v>
      </c>
      <c r="BK1210" s="183">
        <f>SUM(BK1211:BK1212)</f>
        <v>0</v>
      </c>
    </row>
    <row r="1211" spans="2:65" s="1" customFormat="1" ht="16.5" customHeight="1">
      <c r="B1211" s="35"/>
      <c r="C1211" s="186" t="s">
        <v>1202</v>
      </c>
      <c r="D1211" s="186" t="s">
        <v>162</v>
      </c>
      <c r="E1211" s="187" t="s">
        <v>1203</v>
      </c>
      <c r="F1211" s="188" t="s">
        <v>1204</v>
      </c>
      <c r="G1211" s="189" t="s">
        <v>669</v>
      </c>
      <c r="H1211" s="190">
        <v>1031.809</v>
      </c>
      <c r="I1211" s="191"/>
      <c r="J1211" s="192">
        <f>ROUND(I1211*H1211,2)</f>
        <v>0</v>
      </c>
      <c r="K1211" s="188" t="s">
        <v>194</v>
      </c>
      <c r="L1211" s="39"/>
      <c r="M1211" s="193" t="s">
        <v>20</v>
      </c>
      <c r="N1211" s="194" t="s">
        <v>45</v>
      </c>
      <c r="O1211" s="64"/>
      <c r="P1211" s="195">
        <f>O1211*H1211</f>
        <v>0</v>
      </c>
      <c r="Q1211" s="195">
        <v>0</v>
      </c>
      <c r="R1211" s="195">
        <f>Q1211*H1211</f>
        <v>0</v>
      </c>
      <c r="S1211" s="195">
        <v>0</v>
      </c>
      <c r="T1211" s="196">
        <f>S1211*H1211</f>
        <v>0</v>
      </c>
      <c r="AR1211" s="197" t="s">
        <v>164</v>
      </c>
      <c r="AT1211" s="197" t="s">
        <v>162</v>
      </c>
      <c r="AU1211" s="197" t="s">
        <v>84</v>
      </c>
      <c r="AY1211" s="18" t="s">
        <v>159</v>
      </c>
      <c r="BE1211" s="198">
        <f>IF(N1211="základní",J1211,0)</f>
        <v>0</v>
      </c>
      <c r="BF1211" s="198">
        <f>IF(N1211="snížená",J1211,0)</f>
        <v>0</v>
      </c>
      <c r="BG1211" s="198">
        <f>IF(N1211="zákl. přenesená",J1211,0)</f>
        <v>0</v>
      </c>
      <c r="BH1211" s="198">
        <f>IF(N1211="sníž. přenesená",J1211,0)</f>
        <v>0</v>
      </c>
      <c r="BI1211" s="198">
        <f>IF(N1211="nulová",J1211,0)</f>
        <v>0</v>
      </c>
      <c r="BJ1211" s="18" t="s">
        <v>22</v>
      </c>
      <c r="BK1211" s="198">
        <f>ROUND(I1211*H1211,2)</f>
        <v>0</v>
      </c>
      <c r="BL1211" s="18" t="s">
        <v>164</v>
      </c>
      <c r="BM1211" s="197" t="s">
        <v>1205</v>
      </c>
    </row>
    <row r="1212" spans="2:65" s="1" customFormat="1" ht="19.5">
      <c r="B1212" s="35"/>
      <c r="C1212" s="36"/>
      <c r="D1212" s="199" t="s">
        <v>166</v>
      </c>
      <c r="E1212" s="36"/>
      <c r="F1212" s="200" t="s">
        <v>1206</v>
      </c>
      <c r="G1212" s="36"/>
      <c r="H1212" s="36"/>
      <c r="I1212" s="115"/>
      <c r="J1212" s="36"/>
      <c r="K1212" s="36"/>
      <c r="L1212" s="39"/>
      <c r="M1212" s="201"/>
      <c r="N1212" s="64"/>
      <c r="O1212" s="64"/>
      <c r="P1212" s="64"/>
      <c r="Q1212" s="64"/>
      <c r="R1212" s="64"/>
      <c r="S1212" s="64"/>
      <c r="T1212" s="65"/>
      <c r="AT1212" s="18" t="s">
        <v>166</v>
      </c>
      <c r="AU1212" s="18" t="s">
        <v>84</v>
      </c>
    </row>
    <row r="1213" spans="2:65" s="11" customFormat="1" ht="22.9" customHeight="1">
      <c r="B1213" s="170"/>
      <c r="C1213" s="171"/>
      <c r="D1213" s="172" t="s">
        <v>73</v>
      </c>
      <c r="E1213" s="184" t="s">
        <v>162</v>
      </c>
      <c r="F1213" s="184" t="s">
        <v>1207</v>
      </c>
      <c r="G1213" s="171"/>
      <c r="H1213" s="171"/>
      <c r="I1213" s="174"/>
      <c r="J1213" s="185">
        <f>BK1213</f>
        <v>0</v>
      </c>
      <c r="K1213" s="171"/>
      <c r="L1213" s="176"/>
      <c r="M1213" s="177"/>
      <c r="N1213" s="178"/>
      <c r="O1213" s="178"/>
      <c r="P1213" s="179">
        <f>P1214+P1233+P1330</f>
        <v>0</v>
      </c>
      <c r="Q1213" s="178"/>
      <c r="R1213" s="179">
        <f>R1214+R1233+R1330</f>
        <v>8411.4458664999984</v>
      </c>
      <c r="S1213" s="178"/>
      <c r="T1213" s="180">
        <f>T1214+T1233+T1330</f>
        <v>183.29999999999998</v>
      </c>
      <c r="AR1213" s="181" t="s">
        <v>22</v>
      </c>
      <c r="AT1213" s="182" t="s">
        <v>73</v>
      </c>
      <c r="AU1213" s="182" t="s">
        <v>22</v>
      </c>
      <c r="AY1213" s="181" t="s">
        <v>159</v>
      </c>
      <c r="BK1213" s="183">
        <f>BK1214+BK1233+BK1330</f>
        <v>0</v>
      </c>
    </row>
    <row r="1214" spans="2:65" s="11" customFormat="1" ht="20.85" customHeight="1">
      <c r="B1214" s="170"/>
      <c r="C1214" s="171"/>
      <c r="D1214" s="172" t="s">
        <v>73</v>
      </c>
      <c r="E1214" s="184" t="s">
        <v>461</v>
      </c>
      <c r="F1214" s="184" t="s">
        <v>1208</v>
      </c>
      <c r="G1214" s="171"/>
      <c r="H1214" s="171"/>
      <c r="I1214" s="174"/>
      <c r="J1214" s="185">
        <f>BK1214</f>
        <v>0</v>
      </c>
      <c r="K1214" s="171"/>
      <c r="L1214" s="176"/>
      <c r="M1214" s="177"/>
      <c r="N1214" s="178"/>
      <c r="O1214" s="178"/>
      <c r="P1214" s="179">
        <f>SUM(P1215:P1232)</f>
        <v>0</v>
      </c>
      <c r="Q1214" s="178"/>
      <c r="R1214" s="179">
        <f>SUM(R1215:R1232)</f>
        <v>0</v>
      </c>
      <c r="S1214" s="178"/>
      <c r="T1214" s="180">
        <f>SUM(T1215:T1232)</f>
        <v>0</v>
      </c>
      <c r="AR1214" s="181" t="s">
        <v>22</v>
      </c>
      <c r="AT1214" s="182" t="s">
        <v>73</v>
      </c>
      <c r="AU1214" s="182" t="s">
        <v>84</v>
      </c>
      <c r="AY1214" s="181" t="s">
        <v>159</v>
      </c>
      <c r="BK1214" s="183">
        <f>SUM(BK1215:BK1232)</f>
        <v>0</v>
      </c>
    </row>
    <row r="1215" spans="2:65" s="1" customFormat="1" ht="16.5" customHeight="1">
      <c r="B1215" s="35"/>
      <c r="C1215" s="186" t="s">
        <v>1209</v>
      </c>
      <c r="D1215" s="186" t="s">
        <v>162</v>
      </c>
      <c r="E1215" s="187" t="s">
        <v>674</v>
      </c>
      <c r="F1215" s="188" t="s">
        <v>675</v>
      </c>
      <c r="G1215" s="189" t="s">
        <v>182</v>
      </c>
      <c r="H1215" s="190">
        <v>9584.3269999999993</v>
      </c>
      <c r="I1215" s="191"/>
      <c r="J1215" s="192">
        <f>ROUND(I1215*H1215,2)</f>
        <v>0</v>
      </c>
      <c r="K1215" s="188" t="s">
        <v>194</v>
      </c>
      <c r="L1215" s="39"/>
      <c r="M1215" s="193" t="s">
        <v>20</v>
      </c>
      <c r="N1215" s="194" t="s">
        <v>45</v>
      </c>
      <c r="O1215" s="64"/>
      <c r="P1215" s="195">
        <f>O1215*H1215</f>
        <v>0</v>
      </c>
      <c r="Q1215" s="195">
        <v>0</v>
      </c>
      <c r="R1215" s="195">
        <f>Q1215*H1215</f>
        <v>0</v>
      </c>
      <c r="S1215" s="195">
        <v>0</v>
      </c>
      <c r="T1215" s="196">
        <f>S1215*H1215</f>
        <v>0</v>
      </c>
      <c r="AR1215" s="197" t="s">
        <v>164</v>
      </c>
      <c r="AT1215" s="197" t="s">
        <v>162</v>
      </c>
      <c r="AU1215" s="197" t="s">
        <v>171</v>
      </c>
      <c r="AY1215" s="18" t="s">
        <v>159</v>
      </c>
      <c r="BE1215" s="198">
        <f>IF(N1215="základní",J1215,0)</f>
        <v>0</v>
      </c>
      <c r="BF1215" s="198">
        <f>IF(N1215="snížená",J1215,0)</f>
        <v>0</v>
      </c>
      <c r="BG1215" s="198">
        <f>IF(N1215="zákl. přenesená",J1215,0)</f>
        <v>0</v>
      </c>
      <c r="BH1215" s="198">
        <f>IF(N1215="sníž. přenesená",J1215,0)</f>
        <v>0</v>
      </c>
      <c r="BI1215" s="198">
        <f>IF(N1215="nulová",J1215,0)</f>
        <v>0</v>
      </c>
      <c r="BJ1215" s="18" t="s">
        <v>22</v>
      </c>
      <c r="BK1215" s="198">
        <f>ROUND(I1215*H1215,2)</f>
        <v>0</v>
      </c>
      <c r="BL1215" s="18" t="s">
        <v>164</v>
      </c>
      <c r="BM1215" s="197" t="s">
        <v>1210</v>
      </c>
    </row>
    <row r="1216" spans="2:65" s="1" customFormat="1" ht="19.5">
      <c r="B1216" s="35"/>
      <c r="C1216" s="36"/>
      <c r="D1216" s="199" t="s">
        <v>166</v>
      </c>
      <c r="E1216" s="36"/>
      <c r="F1216" s="200" t="s">
        <v>677</v>
      </c>
      <c r="G1216" s="36"/>
      <c r="H1216" s="36"/>
      <c r="I1216" s="115"/>
      <c r="J1216" s="36"/>
      <c r="K1216" s="36"/>
      <c r="L1216" s="39"/>
      <c r="M1216" s="201"/>
      <c r="N1216" s="64"/>
      <c r="O1216" s="64"/>
      <c r="P1216" s="64"/>
      <c r="Q1216" s="64"/>
      <c r="R1216" s="64"/>
      <c r="S1216" s="64"/>
      <c r="T1216" s="65"/>
      <c r="AT1216" s="18" t="s">
        <v>166</v>
      </c>
      <c r="AU1216" s="18" t="s">
        <v>171</v>
      </c>
    </row>
    <row r="1217" spans="2:65" s="12" customFormat="1" ht="11.25">
      <c r="B1217" s="202"/>
      <c r="C1217" s="203"/>
      <c r="D1217" s="199" t="s">
        <v>184</v>
      </c>
      <c r="E1217" s="204" t="s">
        <v>20</v>
      </c>
      <c r="F1217" s="205" t="s">
        <v>1211</v>
      </c>
      <c r="G1217" s="203"/>
      <c r="H1217" s="204" t="s">
        <v>20</v>
      </c>
      <c r="I1217" s="206"/>
      <c r="J1217" s="203"/>
      <c r="K1217" s="203"/>
      <c r="L1217" s="207"/>
      <c r="M1217" s="208"/>
      <c r="N1217" s="209"/>
      <c r="O1217" s="209"/>
      <c r="P1217" s="209"/>
      <c r="Q1217" s="209"/>
      <c r="R1217" s="209"/>
      <c r="S1217" s="209"/>
      <c r="T1217" s="210"/>
      <c r="AT1217" s="211" t="s">
        <v>184</v>
      </c>
      <c r="AU1217" s="211" t="s">
        <v>171</v>
      </c>
      <c r="AV1217" s="12" t="s">
        <v>22</v>
      </c>
      <c r="AW1217" s="12" t="s">
        <v>35</v>
      </c>
      <c r="AX1217" s="12" t="s">
        <v>74</v>
      </c>
      <c r="AY1217" s="211" t="s">
        <v>159</v>
      </c>
    </row>
    <row r="1218" spans="2:65" s="13" customFormat="1" ht="11.25">
      <c r="B1218" s="212"/>
      <c r="C1218" s="213"/>
      <c r="D1218" s="199" t="s">
        <v>184</v>
      </c>
      <c r="E1218" s="214" t="s">
        <v>20</v>
      </c>
      <c r="F1218" s="215" t="s">
        <v>1212</v>
      </c>
      <c r="G1218" s="213"/>
      <c r="H1218" s="216">
        <v>16275.433000000001</v>
      </c>
      <c r="I1218" s="217"/>
      <c r="J1218" s="213"/>
      <c r="K1218" s="213"/>
      <c r="L1218" s="218"/>
      <c r="M1218" s="219"/>
      <c r="N1218" s="220"/>
      <c r="O1218" s="220"/>
      <c r="P1218" s="220"/>
      <c r="Q1218" s="220"/>
      <c r="R1218" s="220"/>
      <c r="S1218" s="220"/>
      <c r="T1218" s="221"/>
      <c r="AT1218" s="222" t="s">
        <v>184</v>
      </c>
      <c r="AU1218" s="222" t="s">
        <v>171</v>
      </c>
      <c r="AV1218" s="13" t="s">
        <v>84</v>
      </c>
      <c r="AW1218" s="13" t="s">
        <v>35</v>
      </c>
      <c r="AX1218" s="13" t="s">
        <v>74</v>
      </c>
      <c r="AY1218" s="222" t="s">
        <v>159</v>
      </c>
    </row>
    <row r="1219" spans="2:65" s="13" customFormat="1" ht="11.25">
      <c r="B1219" s="212"/>
      <c r="C1219" s="213"/>
      <c r="D1219" s="199" t="s">
        <v>184</v>
      </c>
      <c r="E1219" s="214" t="s">
        <v>20</v>
      </c>
      <c r="F1219" s="215" t="s">
        <v>1213</v>
      </c>
      <c r="G1219" s="213"/>
      <c r="H1219" s="216">
        <v>-1048.3330000000001</v>
      </c>
      <c r="I1219" s="217"/>
      <c r="J1219" s="213"/>
      <c r="K1219" s="213"/>
      <c r="L1219" s="218"/>
      <c r="M1219" s="219"/>
      <c r="N1219" s="220"/>
      <c r="O1219" s="220"/>
      <c r="P1219" s="220"/>
      <c r="Q1219" s="220"/>
      <c r="R1219" s="220"/>
      <c r="S1219" s="220"/>
      <c r="T1219" s="221"/>
      <c r="AT1219" s="222" t="s">
        <v>184</v>
      </c>
      <c r="AU1219" s="222" t="s">
        <v>171</v>
      </c>
      <c r="AV1219" s="13" t="s">
        <v>84</v>
      </c>
      <c r="AW1219" s="13" t="s">
        <v>35</v>
      </c>
      <c r="AX1219" s="13" t="s">
        <v>74</v>
      </c>
      <c r="AY1219" s="222" t="s">
        <v>159</v>
      </c>
    </row>
    <row r="1220" spans="2:65" s="13" customFormat="1" ht="11.25">
      <c r="B1220" s="212"/>
      <c r="C1220" s="213"/>
      <c r="D1220" s="199" t="s">
        <v>184</v>
      </c>
      <c r="E1220" s="214" t="s">
        <v>20</v>
      </c>
      <c r="F1220" s="215" t="s">
        <v>1214</v>
      </c>
      <c r="G1220" s="213"/>
      <c r="H1220" s="216">
        <v>-3867.7730000000001</v>
      </c>
      <c r="I1220" s="217"/>
      <c r="J1220" s="213"/>
      <c r="K1220" s="213"/>
      <c r="L1220" s="218"/>
      <c r="M1220" s="219"/>
      <c r="N1220" s="220"/>
      <c r="O1220" s="220"/>
      <c r="P1220" s="220"/>
      <c r="Q1220" s="220"/>
      <c r="R1220" s="220"/>
      <c r="S1220" s="220"/>
      <c r="T1220" s="221"/>
      <c r="AT1220" s="222" t="s">
        <v>184</v>
      </c>
      <c r="AU1220" s="222" t="s">
        <v>171</v>
      </c>
      <c r="AV1220" s="13" t="s">
        <v>84</v>
      </c>
      <c r="AW1220" s="13" t="s">
        <v>35</v>
      </c>
      <c r="AX1220" s="13" t="s">
        <v>74</v>
      </c>
      <c r="AY1220" s="222" t="s">
        <v>159</v>
      </c>
    </row>
    <row r="1221" spans="2:65" s="13" customFormat="1" ht="11.25">
      <c r="B1221" s="212"/>
      <c r="C1221" s="213"/>
      <c r="D1221" s="199" t="s">
        <v>184</v>
      </c>
      <c r="E1221" s="214" t="s">
        <v>20</v>
      </c>
      <c r="F1221" s="215" t="s">
        <v>1215</v>
      </c>
      <c r="G1221" s="213"/>
      <c r="H1221" s="216">
        <v>-1775</v>
      </c>
      <c r="I1221" s="217"/>
      <c r="J1221" s="213"/>
      <c r="K1221" s="213"/>
      <c r="L1221" s="218"/>
      <c r="M1221" s="219"/>
      <c r="N1221" s="220"/>
      <c r="O1221" s="220"/>
      <c r="P1221" s="220"/>
      <c r="Q1221" s="220"/>
      <c r="R1221" s="220"/>
      <c r="S1221" s="220"/>
      <c r="T1221" s="221"/>
      <c r="AT1221" s="222" t="s">
        <v>184</v>
      </c>
      <c r="AU1221" s="222" t="s">
        <v>171</v>
      </c>
      <c r="AV1221" s="13" t="s">
        <v>84</v>
      </c>
      <c r="AW1221" s="13" t="s">
        <v>35</v>
      </c>
      <c r="AX1221" s="13" t="s">
        <v>74</v>
      </c>
      <c r="AY1221" s="222" t="s">
        <v>159</v>
      </c>
    </row>
    <row r="1222" spans="2:65" s="14" customFormat="1" ht="11.25">
      <c r="B1222" s="223"/>
      <c r="C1222" s="224"/>
      <c r="D1222" s="199" t="s">
        <v>184</v>
      </c>
      <c r="E1222" s="225" t="s">
        <v>20</v>
      </c>
      <c r="F1222" s="226" t="s">
        <v>223</v>
      </c>
      <c r="G1222" s="224"/>
      <c r="H1222" s="227">
        <v>9584.3269999999993</v>
      </c>
      <c r="I1222" s="228"/>
      <c r="J1222" s="224"/>
      <c r="K1222" s="224"/>
      <c r="L1222" s="229"/>
      <c r="M1222" s="230"/>
      <c r="N1222" s="231"/>
      <c r="O1222" s="231"/>
      <c r="P1222" s="231"/>
      <c r="Q1222" s="231"/>
      <c r="R1222" s="231"/>
      <c r="S1222" s="231"/>
      <c r="T1222" s="232"/>
      <c r="AT1222" s="233" t="s">
        <v>184</v>
      </c>
      <c r="AU1222" s="233" t="s">
        <v>171</v>
      </c>
      <c r="AV1222" s="14" t="s">
        <v>164</v>
      </c>
      <c r="AW1222" s="14" t="s">
        <v>35</v>
      </c>
      <c r="AX1222" s="14" t="s">
        <v>22</v>
      </c>
      <c r="AY1222" s="233" t="s">
        <v>159</v>
      </c>
    </row>
    <row r="1223" spans="2:65" s="1" customFormat="1" ht="16.5" customHeight="1">
      <c r="B1223" s="35"/>
      <c r="C1223" s="245" t="s">
        <v>1216</v>
      </c>
      <c r="D1223" s="245" t="s">
        <v>744</v>
      </c>
      <c r="E1223" s="246" t="s">
        <v>1217</v>
      </c>
      <c r="F1223" s="247" t="s">
        <v>1218</v>
      </c>
      <c r="G1223" s="248" t="s">
        <v>669</v>
      </c>
      <c r="H1223" s="249">
        <v>19687.166000000001</v>
      </c>
      <c r="I1223" s="250"/>
      <c r="J1223" s="251">
        <f>ROUND(I1223*H1223,2)</f>
        <v>0</v>
      </c>
      <c r="K1223" s="247" t="s">
        <v>20</v>
      </c>
      <c r="L1223" s="252"/>
      <c r="M1223" s="253" t="s">
        <v>20</v>
      </c>
      <c r="N1223" s="254" t="s">
        <v>45</v>
      </c>
      <c r="O1223" s="64"/>
      <c r="P1223" s="195">
        <f>O1223*H1223</f>
        <v>0</v>
      </c>
      <c r="Q1223" s="195">
        <v>0</v>
      </c>
      <c r="R1223" s="195">
        <f>Q1223*H1223</f>
        <v>0</v>
      </c>
      <c r="S1223" s="195">
        <v>0</v>
      </c>
      <c r="T1223" s="196">
        <f>S1223*H1223</f>
        <v>0</v>
      </c>
      <c r="AR1223" s="197" t="s">
        <v>204</v>
      </c>
      <c r="AT1223" s="197" t="s">
        <v>744</v>
      </c>
      <c r="AU1223" s="197" t="s">
        <v>171</v>
      </c>
      <c r="AY1223" s="18" t="s">
        <v>159</v>
      </c>
      <c r="BE1223" s="198">
        <f>IF(N1223="základní",J1223,0)</f>
        <v>0</v>
      </c>
      <c r="BF1223" s="198">
        <f>IF(N1223="snížená",J1223,0)</f>
        <v>0</v>
      </c>
      <c r="BG1223" s="198">
        <f>IF(N1223="zákl. přenesená",J1223,0)</f>
        <v>0</v>
      </c>
      <c r="BH1223" s="198">
        <f>IF(N1223="sníž. přenesená",J1223,0)</f>
        <v>0</v>
      </c>
      <c r="BI1223" s="198">
        <f>IF(N1223="nulová",J1223,0)</f>
        <v>0</v>
      </c>
      <c r="BJ1223" s="18" t="s">
        <v>22</v>
      </c>
      <c r="BK1223" s="198">
        <f>ROUND(I1223*H1223,2)</f>
        <v>0</v>
      </c>
      <c r="BL1223" s="18" t="s">
        <v>164</v>
      </c>
      <c r="BM1223" s="197" t="s">
        <v>1219</v>
      </c>
    </row>
    <row r="1224" spans="2:65" s="13" customFormat="1" ht="11.25">
      <c r="B1224" s="212"/>
      <c r="C1224" s="213"/>
      <c r="D1224" s="199" t="s">
        <v>184</v>
      </c>
      <c r="E1224" s="214" t="s">
        <v>20</v>
      </c>
      <c r="F1224" s="215" t="s">
        <v>1220</v>
      </c>
      <c r="G1224" s="213"/>
      <c r="H1224" s="216">
        <v>19687.166000000001</v>
      </c>
      <c r="I1224" s="217"/>
      <c r="J1224" s="213"/>
      <c r="K1224" s="213"/>
      <c r="L1224" s="218"/>
      <c r="M1224" s="219"/>
      <c r="N1224" s="220"/>
      <c r="O1224" s="220"/>
      <c r="P1224" s="220"/>
      <c r="Q1224" s="220"/>
      <c r="R1224" s="220"/>
      <c r="S1224" s="220"/>
      <c r="T1224" s="221"/>
      <c r="AT1224" s="222" t="s">
        <v>184</v>
      </c>
      <c r="AU1224" s="222" t="s">
        <v>171</v>
      </c>
      <c r="AV1224" s="13" t="s">
        <v>84</v>
      </c>
      <c r="AW1224" s="13" t="s">
        <v>35</v>
      </c>
      <c r="AX1224" s="13" t="s">
        <v>22</v>
      </c>
      <c r="AY1224" s="222" t="s">
        <v>159</v>
      </c>
    </row>
    <row r="1225" spans="2:65" s="1" customFormat="1" ht="16.5" customHeight="1">
      <c r="B1225" s="35"/>
      <c r="C1225" s="186" t="s">
        <v>1221</v>
      </c>
      <c r="D1225" s="186" t="s">
        <v>162</v>
      </c>
      <c r="E1225" s="187" t="s">
        <v>609</v>
      </c>
      <c r="F1225" s="188" t="s">
        <v>610</v>
      </c>
      <c r="G1225" s="189" t="s">
        <v>182</v>
      </c>
      <c r="H1225" s="190">
        <v>9584.3269999999993</v>
      </c>
      <c r="I1225" s="191"/>
      <c r="J1225" s="192">
        <f>ROUND(I1225*H1225,2)</f>
        <v>0</v>
      </c>
      <c r="K1225" s="188" t="s">
        <v>194</v>
      </c>
      <c r="L1225" s="39"/>
      <c r="M1225" s="193" t="s">
        <v>20</v>
      </c>
      <c r="N1225" s="194" t="s">
        <v>45</v>
      </c>
      <c r="O1225" s="64"/>
      <c r="P1225" s="195">
        <f>O1225*H1225</f>
        <v>0</v>
      </c>
      <c r="Q1225" s="195">
        <v>0</v>
      </c>
      <c r="R1225" s="195">
        <f>Q1225*H1225</f>
        <v>0</v>
      </c>
      <c r="S1225" s="195">
        <v>0</v>
      </c>
      <c r="T1225" s="196">
        <f>S1225*H1225</f>
        <v>0</v>
      </c>
      <c r="AR1225" s="197" t="s">
        <v>164</v>
      </c>
      <c r="AT1225" s="197" t="s">
        <v>162</v>
      </c>
      <c r="AU1225" s="197" t="s">
        <v>171</v>
      </c>
      <c r="AY1225" s="18" t="s">
        <v>159</v>
      </c>
      <c r="BE1225" s="198">
        <f>IF(N1225="základní",J1225,0)</f>
        <v>0</v>
      </c>
      <c r="BF1225" s="198">
        <f>IF(N1225="snížená",J1225,0)</f>
        <v>0</v>
      </c>
      <c r="BG1225" s="198">
        <f>IF(N1225="zákl. přenesená",J1225,0)</f>
        <v>0</v>
      </c>
      <c r="BH1225" s="198">
        <f>IF(N1225="sníž. přenesená",J1225,0)</f>
        <v>0</v>
      </c>
      <c r="BI1225" s="198">
        <f>IF(N1225="nulová",J1225,0)</f>
        <v>0</v>
      </c>
      <c r="BJ1225" s="18" t="s">
        <v>22</v>
      </c>
      <c r="BK1225" s="198">
        <f>ROUND(I1225*H1225,2)</f>
        <v>0</v>
      </c>
      <c r="BL1225" s="18" t="s">
        <v>164</v>
      </c>
      <c r="BM1225" s="197" t="s">
        <v>1222</v>
      </c>
    </row>
    <row r="1226" spans="2:65" s="1" customFormat="1" ht="19.5">
      <c r="B1226" s="35"/>
      <c r="C1226" s="36"/>
      <c r="D1226" s="199" t="s">
        <v>166</v>
      </c>
      <c r="E1226" s="36"/>
      <c r="F1226" s="200" t="s">
        <v>612</v>
      </c>
      <c r="G1226" s="36"/>
      <c r="H1226" s="36"/>
      <c r="I1226" s="115"/>
      <c r="J1226" s="36"/>
      <c r="K1226" s="36"/>
      <c r="L1226" s="39"/>
      <c r="M1226" s="201"/>
      <c r="N1226" s="64"/>
      <c r="O1226" s="64"/>
      <c r="P1226" s="64"/>
      <c r="Q1226" s="64"/>
      <c r="R1226" s="64"/>
      <c r="S1226" s="64"/>
      <c r="T1226" s="65"/>
      <c r="AT1226" s="18" t="s">
        <v>166</v>
      </c>
      <c r="AU1226" s="18" t="s">
        <v>171</v>
      </c>
    </row>
    <row r="1227" spans="2:65" s="12" customFormat="1" ht="11.25">
      <c r="B1227" s="202"/>
      <c r="C1227" s="203"/>
      <c r="D1227" s="199" t="s">
        <v>184</v>
      </c>
      <c r="E1227" s="204" t="s">
        <v>20</v>
      </c>
      <c r="F1227" s="205" t="s">
        <v>1223</v>
      </c>
      <c r="G1227" s="203"/>
      <c r="H1227" s="204" t="s">
        <v>20</v>
      </c>
      <c r="I1227" s="206"/>
      <c r="J1227" s="203"/>
      <c r="K1227" s="203"/>
      <c r="L1227" s="207"/>
      <c r="M1227" s="208"/>
      <c r="N1227" s="209"/>
      <c r="O1227" s="209"/>
      <c r="P1227" s="209"/>
      <c r="Q1227" s="209"/>
      <c r="R1227" s="209"/>
      <c r="S1227" s="209"/>
      <c r="T1227" s="210"/>
      <c r="AT1227" s="211" t="s">
        <v>184</v>
      </c>
      <c r="AU1227" s="211" t="s">
        <v>171</v>
      </c>
      <c r="AV1227" s="12" t="s">
        <v>22</v>
      </c>
      <c r="AW1227" s="12" t="s">
        <v>35</v>
      </c>
      <c r="AX1227" s="12" t="s">
        <v>74</v>
      </c>
      <c r="AY1227" s="211" t="s">
        <v>159</v>
      </c>
    </row>
    <row r="1228" spans="2:65" s="13" customFormat="1" ht="11.25">
      <c r="B1228" s="212"/>
      <c r="C1228" s="213"/>
      <c r="D1228" s="199" t="s">
        <v>184</v>
      </c>
      <c r="E1228" s="214" t="s">
        <v>20</v>
      </c>
      <c r="F1228" s="215" t="s">
        <v>1224</v>
      </c>
      <c r="G1228" s="213"/>
      <c r="H1228" s="216">
        <v>9584.3269999999993</v>
      </c>
      <c r="I1228" s="217"/>
      <c r="J1228" s="213"/>
      <c r="K1228" s="213"/>
      <c r="L1228" s="218"/>
      <c r="M1228" s="219"/>
      <c r="N1228" s="220"/>
      <c r="O1228" s="220"/>
      <c r="P1228" s="220"/>
      <c r="Q1228" s="220"/>
      <c r="R1228" s="220"/>
      <c r="S1228" s="220"/>
      <c r="T1228" s="221"/>
      <c r="AT1228" s="222" t="s">
        <v>184</v>
      </c>
      <c r="AU1228" s="222" t="s">
        <v>171</v>
      </c>
      <c r="AV1228" s="13" t="s">
        <v>84</v>
      </c>
      <c r="AW1228" s="13" t="s">
        <v>35</v>
      </c>
      <c r="AX1228" s="13" t="s">
        <v>22</v>
      </c>
      <c r="AY1228" s="222" t="s">
        <v>159</v>
      </c>
    </row>
    <row r="1229" spans="2:65" s="1" customFormat="1" ht="16.5" customHeight="1">
      <c r="B1229" s="35"/>
      <c r="C1229" s="186" t="s">
        <v>1225</v>
      </c>
      <c r="D1229" s="186" t="s">
        <v>162</v>
      </c>
      <c r="E1229" s="187" t="s">
        <v>617</v>
      </c>
      <c r="F1229" s="188" t="s">
        <v>618</v>
      </c>
      <c r="G1229" s="189" t="s">
        <v>182</v>
      </c>
      <c r="H1229" s="190">
        <v>9584.3269999999993</v>
      </c>
      <c r="I1229" s="191"/>
      <c r="J1229" s="192">
        <f>ROUND(I1229*H1229,2)</f>
        <v>0</v>
      </c>
      <c r="K1229" s="188" t="s">
        <v>194</v>
      </c>
      <c r="L1229" s="39"/>
      <c r="M1229" s="193" t="s">
        <v>20</v>
      </c>
      <c r="N1229" s="194" t="s">
        <v>45</v>
      </c>
      <c r="O1229" s="64"/>
      <c r="P1229" s="195">
        <f>O1229*H1229</f>
        <v>0</v>
      </c>
      <c r="Q1229" s="195">
        <v>0</v>
      </c>
      <c r="R1229" s="195">
        <f>Q1229*H1229</f>
        <v>0</v>
      </c>
      <c r="S1229" s="195">
        <v>0</v>
      </c>
      <c r="T1229" s="196">
        <f>S1229*H1229</f>
        <v>0</v>
      </c>
      <c r="AR1229" s="197" t="s">
        <v>164</v>
      </c>
      <c r="AT1229" s="197" t="s">
        <v>162</v>
      </c>
      <c r="AU1229" s="197" t="s">
        <v>171</v>
      </c>
      <c r="AY1229" s="18" t="s">
        <v>159</v>
      </c>
      <c r="BE1229" s="198">
        <f>IF(N1229="základní",J1229,0)</f>
        <v>0</v>
      </c>
      <c r="BF1229" s="198">
        <f>IF(N1229="snížená",J1229,0)</f>
        <v>0</v>
      </c>
      <c r="BG1229" s="198">
        <f>IF(N1229="zákl. přenesená",J1229,0)</f>
        <v>0</v>
      </c>
      <c r="BH1229" s="198">
        <f>IF(N1229="sníž. přenesená",J1229,0)</f>
        <v>0</v>
      </c>
      <c r="BI1229" s="198">
        <f>IF(N1229="nulová",J1229,0)</f>
        <v>0</v>
      </c>
      <c r="BJ1229" s="18" t="s">
        <v>22</v>
      </c>
      <c r="BK1229" s="198">
        <f>ROUND(I1229*H1229,2)</f>
        <v>0</v>
      </c>
      <c r="BL1229" s="18" t="s">
        <v>164</v>
      </c>
      <c r="BM1229" s="197" t="s">
        <v>1226</v>
      </c>
    </row>
    <row r="1230" spans="2:65" s="1" customFormat="1" ht="11.25">
      <c r="B1230" s="35"/>
      <c r="C1230" s="36"/>
      <c r="D1230" s="199" t="s">
        <v>166</v>
      </c>
      <c r="E1230" s="36"/>
      <c r="F1230" s="200" t="s">
        <v>620</v>
      </c>
      <c r="G1230" s="36"/>
      <c r="H1230" s="36"/>
      <c r="I1230" s="115"/>
      <c r="J1230" s="36"/>
      <c r="K1230" s="36"/>
      <c r="L1230" s="39"/>
      <c r="M1230" s="201"/>
      <c r="N1230" s="64"/>
      <c r="O1230" s="64"/>
      <c r="P1230" s="64"/>
      <c r="Q1230" s="64"/>
      <c r="R1230" s="64"/>
      <c r="S1230" s="64"/>
      <c r="T1230" s="65"/>
      <c r="AT1230" s="18" t="s">
        <v>166</v>
      </c>
      <c r="AU1230" s="18" t="s">
        <v>171</v>
      </c>
    </row>
    <row r="1231" spans="2:65" s="12" customFormat="1" ht="11.25">
      <c r="B1231" s="202"/>
      <c r="C1231" s="203"/>
      <c r="D1231" s="199" t="s">
        <v>184</v>
      </c>
      <c r="E1231" s="204" t="s">
        <v>20</v>
      </c>
      <c r="F1231" s="205" t="s">
        <v>1223</v>
      </c>
      <c r="G1231" s="203"/>
      <c r="H1231" s="204" t="s">
        <v>20</v>
      </c>
      <c r="I1231" s="206"/>
      <c r="J1231" s="203"/>
      <c r="K1231" s="203"/>
      <c r="L1231" s="207"/>
      <c r="M1231" s="208"/>
      <c r="N1231" s="209"/>
      <c r="O1231" s="209"/>
      <c r="P1231" s="209"/>
      <c r="Q1231" s="209"/>
      <c r="R1231" s="209"/>
      <c r="S1231" s="209"/>
      <c r="T1231" s="210"/>
      <c r="AT1231" s="211" t="s">
        <v>184</v>
      </c>
      <c r="AU1231" s="211" t="s">
        <v>171</v>
      </c>
      <c r="AV1231" s="12" t="s">
        <v>22</v>
      </c>
      <c r="AW1231" s="12" t="s">
        <v>35</v>
      </c>
      <c r="AX1231" s="12" t="s">
        <v>74</v>
      </c>
      <c r="AY1231" s="211" t="s">
        <v>159</v>
      </c>
    </row>
    <row r="1232" spans="2:65" s="13" customFormat="1" ht="11.25">
      <c r="B1232" s="212"/>
      <c r="C1232" s="213"/>
      <c r="D1232" s="199" t="s">
        <v>184</v>
      </c>
      <c r="E1232" s="214" t="s">
        <v>20</v>
      </c>
      <c r="F1232" s="215" t="s">
        <v>1224</v>
      </c>
      <c r="G1232" s="213"/>
      <c r="H1232" s="216">
        <v>9584.3269999999993</v>
      </c>
      <c r="I1232" s="217"/>
      <c r="J1232" s="213"/>
      <c r="K1232" s="213"/>
      <c r="L1232" s="218"/>
      <c r="M1232" s="219"/>
      <c r="N1232" s="220"/>
      <c r="O1232" s="220"/>
      <c r="P1232" s="220"/>
      <c r="Q1232" s="220"/>
      <c r="R1232" s="220"/>
      <c r="S1232" s="220"/>
      <c r="T1232" s="221"/>
      <c r="AT1232" s="222" t="s">
        <v>184</v>
      </c>
      <c r="AU1232" s="222" t="s">
        <v>171</v>
      </c>
      <c r="AV1232" s="13" t="s">
        <v>84</v>
      </c>
      <c r="AW1232" s="13" t="s">
        <v>35</v>
      </c>
      <c r="AX1232" s="13" t="s">
        <v>22</v>
      </c>
      <c r="AY1232" s="222" t="s">
        <v>159</v>
      </c>
    </row>
    <row r="1233" spans="2:65" s="11" customFormat="1" ht="20.85" customHeight="1">
      <c r="B1233" s="170"/>
      <c r="C1233" s="171"/>
      <c r="D1233" s="172" t="s">
        <v>73</v>
      </c>
      <c r="E1233" s="184" t="s">
        <v>1227</v>
      </c>
      <c r="F1233" s="184" t="s">
        <v>1228</v>
      </c>
      <c r="G1233" s="171"/>
      <c r="H1233" s="171"/>
      <c r="I1233" s="174"/>
      <c r="J1233" s="185">
        <f>BK1233</f>
        <v>0</v>
      </c>
      <c r="K1233" s="171"/>
      <c r="L1233" s="176"/>
      <c r="M1233" s="177"/>
      <c r="N1233" s="178"/>
      <c r="O1233" s="178"/>
      <c r="P1233" s="179">
        <f>SUM(P1234:P1329)</f>
        <v>0</v>
      </c>
      <c r="Q1233" s="178"/>
      <c r="R1233" s="179">
        <f>SUM(R1234:R1329)</f>
        <v>5929.7401439999994</v>
      </c>
      <c r="S1233" s="178"/>
      <c r="T1233" s="180">
        <f>SUM(T1234:T1329)</f>
        <v>129.54999999999998</v>
      </c>
      <c r="AR1233" s="181" t="s">
        <v>22</v>
      </c>
      <c r="AT1233" s="182" t="s">
        <v>73</v>
      </c>
      <c r="AU1233" s="182" t="s">
        <v>84</v>
      </c>
      <c r="AY1233" s="181" t="s">
        <v>159</v>
      </c>
      <c r="BK1233" s="183">
        <f>SUM(BK1234:BK1329)</f>
        <v>0</v>
      </c>
    </row>
    <row r="1234" spans="2:65" s="1" customFormat="1" ht="16.5" customHeight="1">
      <c r="B1234" s="35"/>
      <c r="C1234" s="186" t="s">
        <v>1229</v>
      </c>
      <c r="D1234" s="186" t="s">
        <v>162</v>
      </c>
      <c r="E1234" s="187" t="s">
        <v>1230</v>
      </c>
      <c r="F1234" s="188" t="s">
        <v>1231</v>
      </c>
      <c r="G1234" s="189" t="s">
        <v>464</v>
      </c>
      <c r="H1234" s="190">
        <v>3361.7</v>
      </c>
      <c r="I1234" s="191"/>
      <c r="J1234" s="192">
        <f>ROUND(I1234*H1234,2)</f>
        <v>0</v>
      </c>
      <c r="K1234" s="188" t="s">
        <v>20</v>
      </c>
      <c r="L1234" s="39"/>
      <c r="M1234" s="193" t="s">
        <v>20</v>
      </c>
      <c r="N1234" s="194" t="s">
        <v>45</v>
      </c>
      <c r="O1234" s="64"/>
      <c r="P1234" s="195">
        <f>O1234*H1234</f>
        <v>0</v>
      </c>
      <c r="Q1234" s="195">
        <v>0.38624999999999998</v>
      </c>
      <c r="R1234" s="195">
        <f>Q1234*H1234</f>
        <v>1298.4566249999998</v>
      </c>
      <c r="S1234" s="195">
        <v>0</v>
      </c>
      <c r="T1234" s="196">
        <f>S1234*H1234</f>
        <v>0</v>
      </c>
      <c r="AR1234" s="197" t="s">
        <v>164</v>
      </c>
      <c r="AT1234" s="197" t="s">
        <v>162</v>
      </c>
      <c r="AU1234" s="197" t="s">
        <v>171</v>
      </c>
      <c r="AY1234" s="18" t="s">
        <v>159</v>
      </c>
      <c r="BE1234" s="198">
        <f>IF(N1234="základní",J1234,0)</f>
        <v>0</v>
      </c>
      <c r="BF1234" s="198">
        <f>IF(N1234="snížená",J1234,0)</f>
        <v>0</v>
      </c>
      <c r="BG1234" s="198">
        <f>IF(N1234="zákl. přenesená",J1234,0)</f>
        <v>0</v>
      </c>
      <c r="BH1234" s="198">
        <f>IF(N1234="sníž. přenesená",J1234,0)</f>
        <v>0</v>
      </c>
      <c r="BI1234" s="198">
        <f>IF(N1234="nulová",J1234,0)</f>
        <v>0</v>
      </c>
      <c r="BJ1234" s="18" t="s">
        <v>22</v>
      </c>
      <c r="BK1234" s="198">
        <f>ROUND(I1234*H1234,2)</f>
        <v>0</v>
      </c>
      <c r="BL1234" s="18" t="s">
        <v>164</v>
      </c>
      <c r="BM1234" s="197" t="s">
        <v>1232</v>
      </c>
    </row>
    <row r="1235" spans="2:65" s="1" customFormat="1" ht="11.25">
      <c r="B1235" s="35"/>
      <c r="C1235" s="36"/>
      <c r="D1235" s="199" t="s">
        <v>166</v>
      </c>
      <c r="E1235" s="36"/>
      <c r="F1235" s="200" t="s">
        <v>1233</v>
      </c>
      <c r="G1235" s="36"/>
      <c r="H1235" s="36"/>
      <c r="I1235" s="115"/>
      <c r="J1235" s="36"/>
      <c r="K1235" s="36"/>
      <c r="L1235" s="39"/>
      <c r="M1235" s="201"/>
      <c r="N1235" s="64"/>
      <c r="O1235" s="64"/>
      <c r="P1235" s="64"/>
      <c r="Q1235" s="64"/>
      <c r="R1235" s="64"/>
      <c r="S1235" s="64"/>
      <c r="T1235" s="65"/>
      <c r="AT1235" s="18" t="s">
        <v>166</v>
      </c>
      <c r="AU1235" s="18" t="s">
        <v>171</v>
      </c>
    </row>
    <row r="1236" spans="2:65" s="12" customFormat="1" ht="11.25">
      <c r="B1236" s="202"/>
      <c r="C1236" s="203"/>
      <c r="D1236" s="199" t="s">
        <v>184</v>
      </c>
      <c r="E1236" s="204" t="s">
        <v>20</v>
      </c>
      <c r="F1236" s="205" t="s">
        <v>1234</v>
      </c>
      <c r="G1236" s="203"/>
      <c r="H1236" s="204" t="s">
        <v>20</v>
      </c>
      <c r="I1236" s="206"/>
      <c r="J1236" s="203"/>
      <c r="K1236" s="203"/>
      <c r="L1236" s="207"/>
      <c r="M1236" s="208"/>
      <c r="N1236" s="209"/>
      <c r="O1236" s="209"/>
      <c r="P1236" s="209"/>
      <c r="Q1236" s="209"/>
      <c r="R1236" s="209"/>
      <c r="S1236" s="209"/>
      <c r="T1236" s="210"/>
      <c r="AT1236" s="211" t="s">
        <v>184</v>
      </c>
      <c r="AU1236" s="211" t="s">
        <v>171</v>
      </c>
      <c r="AV1236" s="12" t="s">
        <v>22</v>
      </c>
      <c r="AW1236" s="12" t="s">
        <v>35</v>
      </c>
      <c r="AX1236" s="12" t="s">
        <v>74</v>
      </c>
      <c r="AY1236" s="211" t="s">
        <v>159</v>
      </c>
    </row>
    <row r="1237" spans="2:65" s="12" customFormat="1" ht="11.25">
      <c r="B1237" s="202"/>
      <c r="C1237" s="203"/>
      <c r="D1237" s="199" t="s">
        <v>184</v>
      </c>
      <c r="E1237" s="204" t="s">
        <v>20</v>
      </c>
      <c r="F1237" s="205" t="s">
        <v>1235</v>
      </c>
      <c r="G1237" s="203"/>
      <c r="H1237" s="204" t="s">
        <v>20</v>
      </c>
      <c r="I1237" s="206"/>
      <c r="J1237" s="203"/>
      <c r="K1237" s="203"/>
      <c r="L1237" s="207"/>
      <c r="M1237" s="208"/>
      <c r="N1237" s="209"/>
      <c r="O1237" s="209"/>
      <c r="P1237" s="209"/>
      <c r="Q1237" s="209"/>
      <c r="R1237" s="209"/>
      <c r="S1237" s="209"/>
      <c r="T1237" s="210"/>
      <c r="AT1237" s="211" t="s">
        <v>184</v>
      </c>
      <c r="AU1237" s="211" t="s">
        <v>171</v>
      </c>
      <c r="AV1237" s="12" t="s">
        <v>22</v>
      </c>
      <c r="AW1237" s="12" t="s">
        <v>35</v>
      </c>
      <c r="AX1237" s="12" t="s">
        <v>74</v>
      </c>
      <c r="AY1237" s="211" t="s">
        <v>159</v>
      </c>
    </row>
    <row r="1238" spans="2:65" s="13" customFormat="1" ht="11.25">
      <c r="B1238" s="212"/>
      <c r="C1238" s="213"/>
      <c r="D1238" s="199" t="s">
        <v>184</v>
      </c>
      <c r="E1238" s="214" t="s">
        <v>20</v>
      </c>
      <c r="F1238" s="215" t="s">
        <v>1236</v>
      </c>
      <c r="G1238" s="213"/>
      <c r="H1238" s="216">
        <v>2840.7</v>
      </c>
      <c r="I1238" s="217"/>
      <c r="J1238" s="213"/>
      <c r="K1238" s="213"/>
      <c r="L1238" s="218"/>
      <c r="M1238" s="219"/>
      <c r="N1238" s="220"/>
      <c r="O1238" s="220"/>
      <c r="P1238" s="220"/>
      <c r="Q1238" s="220"/>
      <c r="R1238" s="220"/>
      <c r="S1238" s="220"/>
      <c r="T1238" s="221"/>
      <c r="AT1238" s="222" t="s">
        <v>184</v>
      </c>
      <c r="AU1238" s="222" t="s">
        <v>171</v>
      </c>
      <c r="AV1238" s="13" t="s">
        <v>84</v>
      </c>
      <c r="AW1238" s="13" t="s">
        <v>35</v>
      </c>
      <c r="AX1238" s="13" t="s">
        <v>74</v>
      </c>
      <c r="AY1238" s="222" t="s">
        <v>159</v>
      </c>
    </row>
    <row r="1239" spans="2:65" s="12" customFormat="1" ht="11.25">
      <c r="B1239" s="202"/>
      <c r="C1239" s="203"/>
      <c r="D1239" s="199" t="s">
        <v>184</v>
      </c>
      <c r="E1239" s="204" t="s">
        <v>20</v>
      </c>
      <c r="F1239" s="205" t="s">
        <v>1237</v>
      </c>
      <c r="G1239" s="203"/>
      <c r="H1239" s="204" t="s">
        <v>20</v>
      </c>
      <c r="I1239" s="206"/>
      <c r="J1239" s="203"/>
      <c r="K1239" s="203"/>
      <c r="L1239" s="207"/>
      <c r="M1239" s="208"/>
      <c r="N1239" s="209"/>
      <c r="O1239" s="209"/>
      <c r="P1239" s="209"/>
      <c r="Q1239" s="209"/>
      <c r="R1239" s="209"/>
      <c r="S1239" s="209"/>
      <c r="T1239" s="210"/>
      <c r="AT1239" s="211" t="s">
        <v>184</v>
      </c>
      <c r="AU1239" s="211" t="s">
        <v>171</v>
      </c>
      <c r="AV1239" s="12" t="s">
        <v>22</v>
      </c>
      <c r="AW1239" s="12" t="s">
        <v>35</v>
      </c>
      <c r="AX1239" s="12" t="s">
        <v>74</v>
      </c>
      <c r="AY1239" s="211" t="s">
        <v>159</v>
      </c>
    </row>
    <row r="1240" spans="2:65" s="13" customFormat="1" ht="11.25">
      <c r="B1240" s="212"/>
      <c r="C1240" s="213"/>
      <c r="D1240" s="199" t="s">
        <v>184</v>
      </c>
      <c r="E1240" s="214" t="s">
        <v>20</v>
      </c>
      <c r="F1240" s="215" t="s">
        <v>1238</v>
      </c>
      <c r="G1240" s="213"/>
      <c r="H1240" s="216">
        <v>208</v>
      </c>
      <c r="I1240" s="217"/>
      <c r="J1240" s="213"/>
      <c r="K1240" s="213"/>
      <c r="L1240" s="218"/>
      <c r="M1240" s="219"/>
      <c r="N1240" s="220"/>
      <c r="O1240" s="220"/>
      <c r="P1240" s="220"/>
      <c r="Q1240" s="220"/>
      <c r="R1240" s="220"/>
      <c r="S1240" s="220"/>
      <c r="T1240" s="221"/>
      <c r="AT1240" s="222" t="s">
        <v>184</v>
      </c>
      <c r="AU1240" s="222" t="s">
        <v>171</v>
      </c>
      <c r="AV1240" s="13" t="s">
        <v>84</v>
      </c>
      <c r="AW1240" s="13" t="s">
        <v>35</v>
      </c>
      <c r="AX1240" s="13" t="s">
        <v>74</v>
      </c>
      <c r="AY1240" s="222" t="s">
        <v>159</v>
      </c>
    </row>
    <row r="1241" spans="2:65" s="13" customFormat="1" ht="11.25">
      <c r="B1241" s="212"/>
      <c r="C1241" s="213"/>
      <c r="D1241" s="199" t="s">
        <v>184</v>
      </c>
      <c r="E1241" s="214" t="s">
        <v>20</v>
      </c>
      <c r="F1241" s="215" t="s">
        <v>1239</v>
      </c>
      <c r="G1241" s="213"/>
      <c r="H1241" s="216">
        <v>96</v>
      </c>
      <c r="I1241" s="217"/>
      <c r="J1241" s="213"/>
      <c r="K1241" s="213"/>
      <c r="L1241" s="218"/>
      <c r="M1241" s="219"/>
      <c r="N1241" s="220"/>
      <c r="O1241" s="220"/>
      <c r="P1241" s="220"/>
      <c r="Q1241" s="220"/>
      <c r="R1241" s="220"/>
      <c r="S1241" s="220"/>
      <c r="T1241" s="221"/>
      <c r="AT1241" s="222" t="s">
        <v>184</v>
      </c>
      <c r="AU1241" s="222" t="s">
        <v>171</v>
      </c>
      <c r="AV1241" s="13" t="s">
        <v>84</v>
      </c>
      <c r="AW1241" s="13" t="s">
        <v>35</v>
      </c>
      <c r="AX1241" s="13" t="s">
        <v>74</v>
      </c>
      <c r="AY1241" s="222" t="s">
        <v>159</v>
      </c>
    </row>
    <row r="1242" spans="2:65" s="13" customFormat="1" ht="11.25">
      <c r="B1242" s="212"/>
      <c r="C1242" s="213"/>
      <c r="D1242" s="199" t="s">
        <v>184</v>
      </c>
      <c r="E1242" s="214" t="s">
        <v>20</v>
      </c>
      <c r="F1242" s="215" t="s">
        <v>1240</v>
      </c>
      <c r="G1242" s="213"/>
      <c r="H1242" s="216">
        <v>147</v>
      </c>
      <c r="I1242" s="217"/>
      <c r="J1242" s="213"/>
      <c r="K1242" s="213"/>
      <c r="L1242" s="218"/>
      <c r="M1242" s="219"/>
      <c r="N1242" s="220"/>
      <c r="O1242" s="220"/>
      <c r="P1242" s="220"/>
      <c r="Q1242" s="220"/>
      <c r="R1242" s="220"/>
      <c r="S1242" s="220"/>
      <c r="T1242" s="221"/>
      <c r="AT1242" s="222" t="s">
        <v>184</v>
      </c>
      <c r="AU1242" s="222" t="s">
        <v>171</v>
      </c>
      <c r="AV1242" s="13" t="s">
        <v>84</v>
      </c>
      <c r="AW1242" s="13" t="s">
        <v>35</v>
      </c>
      <c r="AX1242" s="13" t="s">
        <v>74</v>
      </c>
      <c r="AY1242" s="222" t="s">
        <v>159</v>
      </c>
    </row>
    <row r="1243" spans="2:65" s="13" customFormat="1" ht="11.25">
      <c r="B1243" s="212"/>
      <c r="C1243" s="213"/>
      <c r="D1243" s="199" t="s">
        <v>184</v>
      </c>
      <c r="E1243" s="214" t="s">
        <v>20</v>
      </c>
      <c r="F1243" s="215" t="s">
        <v>1241</v>
      </c>
      <c r="G1243" s="213"/>
      <c r="H1243" s="216">
        <v>70</v>
      </c>
      <c r="I1243" s="217"/>
      <c r="J1243" s="213"/>
      <c r="K1243" s="213"/>
      <c r="L1243" s="218"/>
      <c r="M1243" s="219"/>
      <c r="N1243" s="220"/>
      <c r="O1243" s="220"/>
      <c r="P1243" s="220"/>
      <c r="Q1243" s="220"/>
      <c r="R1243" s="220"/>
      <c r="S1243" s="220"/>
      <c r="T1243" s="221"/>
      <c r="AT1243" s="222" t="s">
        <v>184</v>
      </c>
      <c r="AU1243" s="222" t="s">
        <v>171</v>
      </c>
      <c r="AV1243" s="13" t="s">
        <v>84</v>
      </c>
      <c r="AW1243" s="13" t="s">
        <v>35</v>
      </c>
      <c r="AX1243" s="13" t="s">
        <v>74</v>
      </c>
      <c r="AY1243" s="222" t="s">
        <v>159</v>
      </c>
    </row>
    <row r="1244" spans="2:65" s="14" customFormat="1" ht="11.25">
      <c r="B1244" s="223"/>
      <c r="C1244" s="224"/>
      <c r="D1244" s="199" t="s">
        <v>184</v>
      </c>
      <c r="E1244" s="225" t="s">
        <v>20</v>
      </c>
      <c r="F1244" s="226" t="s">
        <v>223</v>
      </c>
      <c r="G1244" s="224"/>
      <c r="H1244" s="227">
        <v>3361.7</v>
      </c>
      <c r="I1244" s="228"/>
      <c r="J1244" s="224"/>
      <c r="K1244" s="224"/>
      <c r="L1244" s="229"/>
      <c r="M1244" s="230"/>
      <c r="N1244" s="231"/>
      <c r="O1244" s="231"/>
      <c r="P1244" s="231"/>
      <c r="Q1244" s="231"/>
      <c r="R1244" s="231"/>
      <c r="S1244" s="231"/>
      <c r="T1244" s="232"/>
      <c r="AT1244" s="233" t="s">
        <v>184</v>
      </c>
      <c r="AU1244" s="233" t="s">
        <v>171</v>
      </c>
      <c r="AV1244" s="14" t="s">
        <v>164</v>
      </c>
      <c r="AW1244" s="14" t="s">
        <v>35</v>
      </c>
      <c r="AX1244" s="14" t="s">
        <v>22</v>
      </c>
      <c r="AY1244" s="233" t="s">
        <v>159</v>
      </c>
    </row>
    <row r="1245" spans="2:65" s="1" customFormat="1" ht="16.5" customHeight="1">
      <c r="B1245" s="35"/>
      <c r="C1245" s="186" t="s">
        <v>1242</v>
      </c>
      <c r="D1245" s="186" t="s">
        <v>162</v>
      </c>
      <c r="E1245" s="187" t="s">
        <v>1243</v>
      </c>
      <c r="F1245" s="188" t="s">
        <v>1244</v>
      </c>
      <c r="G1245" s="189" t="s">
        <v>464</v>
      </c>
      <c r="H1245" s="190">
        <v>3882.5</v>
      </c>
      <c r="I1245" s="191"/>
      <c r="J1245" s="192">
        <f>ROUND(I1245*H1245,2)</f>
        <v>0</v>
      </c>
      <c r="K1245" s="188" t="s">
        <v>20</v>
      </c>
      <c r="L1245" s="39"/>
      <c r="M1245" s="193" t="s">
        <v>20</v>
      </c>
      <c r="N1245" s="194" t="s">
        <v>45</v>
      </c>
      <c r="O1245" s="64"/>
      <c r="P1245" s="195">
        <f>O1245*H1245</f>
        <v>0</v>
      </c>
      <c r="Q1245" s="195">
        <v>0.39600000000000002</v>
      </c>
      <c r="R1245" s="195">
        <f>Q1245*H1245</f>
        <v>1537.47</v>
      </c>
      <c r="S1245" s="195">
        <v>0</v>
      </c>
      <c r="T1245" s="196">
        <f>S1245*H1245</f>
        <v>0</v>
      </c>
      <c r="AR1245" s="197" t="s">
        <v>164</v>
      </c>
      <c r="AT1245" s="197" t="s">
        <v>162</v>
      </c>
      <c r="AU1245" s="197" t="s">
        <v>171</v>
      </c>
      <c r="AY1245" s="18" t="s">
        <v>159</v>
      </c>
      <c r="BE1245" s="198">
        <f>IF(N1245="základní",J1245,0)</f>
        <v>0</v>
      </c>
      <c r="BF1245" s="198">
        <f>IF(N1245="snížená",J1245,0)</f>
        <v>0</v>
      </c>
      <c r="BG1245" s="198">
        <f>IF(N1245="zákl. přenesená",J1245,0)</f>
        <v>0</v>
      </c>
      <c r="BH1245" s="198">
        <f>IF(N1245="sníž. přenesená",J1245,0)</f>
        <v>0</v>
      </c>
      <c r="BI1245" s="198">
        <f>IF(N1245="nulová",J1245,0)</f>
        <v>0</v>
      </c>
      <c r="BJ1245" s="18" t="s">
        <v>22</v>
      </c>
      <c r="BK1245" s="198">
        <f>ROUND(I1245*H1245,2)</f>
        <v>0</v>
      </c>
      <c r="BL1245" s="18" t="s">
        <v>164</v>
      </c>
      <c r="BM1245" s="197" t="s">
        <v>1245</v>
      </c>
    </row>
    <row r="1246" spans="2:65" s="1" customFormat="1" ht="11.25">
      <c r="B1246" s="35"/>
      <c r="C1246" s="36"/>
      <c r="D1246" s="199" t="s">
        <v>166</v>
      </c>
      <c r="E1246" s="36"/>
      <c r="F1246" s="200" t="s">
        <v>1246</v>
      </c>
      <c r="G1246" s="36"/>
      <c r="H1246" s="36"/>
      <c r="I1246" s="115"/>
      <c r="J1246" s="36"/>
      <c r="K1246" s="36"/>
      <c r="L1246" s="39"/>
      <c r="M1246" s="201"/>
      <c r="N1246" s="64"/>
      <c r="O1246" s="64"/>
      <c r="P1246" s="64"/>
      <c r="Q1246" s="64"/>
      <c r="R1246" s="64"/>
      <c r="S1246" s="64"/>
      <c r="T1246" s="65"/>
      <c r="AT1246" s="18" t="s">
        <v>166</v>
      </c>
      <c r="AU1246" s="18" t="s">
        <v>171</v>
      </c>
    </row>
    <row r="1247" spans="2:65" s="12" customFormat="1" ht="11.25">
      <c r="B1247" s="202"/>
      <c r="C1247" s="203"/>
      <c r="D1247" s="199" t="s">
        <v>184</v>
      </c>
      <c r="E1247" s="204" t="s">
        <v>20</v>
      </c>
      <c r="F1247" s="205" t="s">
        <v>1234</v>
      </c>
      <c r="G1247" s="203"/>
      <c r="H1247" s="204" t="s">
        <v>20</v>
      </c>
      <c r="I1247" s="206"/>
      <c r="J1247" s="203"/>
      <c r="K1247" s="203"/>
      <c r="L1247" s="207"/>
      <c r="M1247" s="208"/>
      <c r="N1247" s="209"/>
      <c r="O1247" s="209"/>
      <c r="P1247" s="209"/>
      <c r="Q1247" s="209"/>
      <c r="R1247" s="209"/>
      <c r="S1247" s="209"/>
      <c r="T1247" s="210"/>
      <c r="AT1247" s="211" t="s">
        <v>184</v>
      </c>
      <c r="AU1247" s="211" t="s">
        <v>171</v>
      </c>
      <c r="AV1247" s="12" t="s">
        <v>22</v>
      </c>
      <c r="AW1247" s="12" t="s">
        <v>35</v>
      </c>
      <c r="AX1247" s="12" t="s">
        <v>74</v>
      </c>
      <c r="AY1247" s="211" t="s">
        <v>159</v>
      </c>
    </row>
    <row r="1248" spans="2:65" s="12" customFormat="1" ht="11.25">
      <c r="B1248" s="202"/>
      <c r="C1248" s="203"/>
      <c r="D1248" s="199" t="s">
        <v>184</v>
      </c>
      <c r="E1248" s="204" t="s">
        <v>20</v>
      </c>
      <c r="F1248" s="205" t="s">
        <v>1235</v>
      </c>
      <c r="G1248" s="203"/>
      <c r="H1248" s="204" t="s">
        <v>20</v>
      </c>
      <c r="I1248" s="206"/>
      <c r="J1248" s="203"/>
      <c r="K1248" s="203"/>
      <c r="L1248" s="207"/>
      <c r="M1248" s="208"/>
      <c r="N1248" s="209"/>
      <c r="O1248" s="209"/>
      <c r="P1248" s="209"/>
      <c r="Q1248" s="209"/>
      <c r="R1248" s="209"/>
      <c r="S1248" s="209"/>
      <c r="T1248" s="210"/>
      <c r="AT1248" s="211" t="s">
        <v>184</v>
      </c>
      <c r="AU1248" s="211" t="s">
        <v>171</v>
      </c>
      <c r="AV1248" s="12" t="s">
        <v>22</v>
      </c>
      <c r="AW1248" s="12" t="s">
        <v>35</v>
      </c>
      <c r="AX1248" s="12" t="s">
        <v>74</v>
      </c>
      <c r="AY1248" s="211" t="s">
        <v>159</v>
      </c>
    </row>
    <row r="1249" spans="2:65" s="13" customFormat="1" ht="11.25">
      <c r="B1249" s="212"/>
      <c r="C1249" s="213"/>
      <c r="D1249" s="199" t="s">
        <v>184</v>
      </c>
      <c r="E1249" s="214" t="s">
        <v>20</v>
      </c>
      <c r="F1249" s="215" t="s">
        <v>1247</v>
      </c>
      <c r="G1249" s="213"/>
      <c r="H1249" s="216">
        <v>3500.5</v>
      </c>
      <c r="I1249" s="217"/>
      <c r="J1249" s="213"/>
      <c r="K1249" s="213"/>
      <c r="L1249" s="218"/>
      <c r="M1249" s="219"/>
      <c r="N1249" s="220"/>
      <c r="O1249" s="220"/>
      <c r="P1249" s="220"/>
      <c r="Q1249" s="220"/>
      <c r="R1249" s="220"/>
      <c r="S1249" s="220"/>
      <c r="T1249" s="221"/>
      <c r="AT1249" s="222" t="s">
        <v>184</v>
      </c>
      <c r="AU1249" s="222" t="s">
        <v>171</v>
      </c>
      <c r="AV1249" s="13" t="s">
        <v>84</v>
      </c>
      <c r="AW1249" s="13" t="s">
        <v>35</v>
      </c>
      <c r="AX1249" s="13" t="s">
        <v>74</v>
      </c>
      <c r="AY1249" s="222" t="s">
        <v>159</v>
      </c>
    </row>
    <row r="1250" spans="2:65" s="12" customFormat="1" ht="11.25">
      <c r="B1250" s="202"/>
      <c r="C1250" s="203"/>
      <c r="D1250" s="199" t="s">
        <v>184</v>
      </c>
      <c r="E1250" s="204" t="s">
        <v>20</v>
      </c>
      <c r="F1250" s="205" t="s">
        <v>1237</v>
      </c>
      <c r="G1250" s="203"/>
      <c r="H1250" s="204" t="s">
        <v>20</v>
      </c>
      <c r="I1250" s="206"/>
      <c r="J1250" s="203"/>
      <c r="K1250" s="203"/>
      <c r="L1250" s="207"/>
      <c r="M1250" s="208"/>
      <c r="N1250" s="209"/>
      <c r="O1250" s="209"/>
      <c r="P1250" s="209"/>
      <c r="Q1250" s="209"/>
      <c r="R1250" s="209"/>
      <c r="S1250" s="209"/>
      <c r="T1250" s="210"/>
      <c r="AT1250" s="211" t="s">
        <v>184</v>
      </c>
      <c r="AU1250" s="211" t="s">
        <v>171</v>
      </c>
      <c r="AV1250" s="12" t="s">
        <v>22</v>
      </c>
      <c r="AW1250" s="12" t="s">
        <v>35</v>
      </c>
      <c r="AX1250" s="12" t="s">
        <v>74</v>
      </c>
      <c r="AY1250" s="211" t="s">
        <v>159</v>
      </c>
    </row>
    <row r="1251" spans="2:65" s="13" customFormat="1" ht="11.25">
      <c r="B1251" s="212"/>
      <c r="C1251" s="213"/>
      <c r="D1251" s="199" t="s">
        <v>184</v>
      </c>
      <c r="E1251" s="214" t="s">
        <v>20</v>
      </c>
      <c r="F1251" s="215" t="s">
        <v>1248</v>
      </c>
      <c r="G1251" s="213"/>
      <c r="H1251" s="216">
        <v>176</v>
      </c>
      <c r="I1251" s="217"/>
      <c r="J1251" s="213"/>
      <c r="K1251" s="213"/>
      <c r="L1251" s="218"/>
      <c r="M1251" s="219"/>
      <c r="N1251" s="220"/>
      <c r="O1251" s="220"/>
      <c r="P1251" s="220"/>
      <c r="Q1251" s="220"/>
      <c r="R1251" s="220"/>
      <c r="S1251" s="220"/>
      <c r="T1251" s="221"/>
      <c r="AT1251" s="222" t="s">
        <v>184</v>
      </c>
      <c r="AU1251" s="222" t="s">
        <v>171</v>
      </c>
      <c r="AV1251" s="13" t="s">
        <v>84</v>
      </c>
      <c r="AW1251" s="13" t="s">
        <v>35</v>
      </c>
      <c r="AX1251" s="13" t="s">
        <v>74</v>
      </c>
      <c r="AY1251" s="222" t="s">
        <v>159</v>
      </c>
    </row>
    <row r="1252" spans="2:65" s="13" customFormat="1" ht="11.25">
      <c r="B1252" s="212"/>
      <c r="C1252" s="213"/>
      <c r="D1252" s="199" t="s">
        <v>184</v>
      </c>
      <c r="E1252" s="214" t="s">
        <v>20</v>
      </c>
      <c r="F1252" s="215" t="s">
        <v>1249</v>
      </c>
      <c r="G1252" s="213"/>
      <c r="H1252" s="216">
        <v>80</v>
      </c>
      <c r="I1252" s="217"/>
      <c r="J1252" s="213"/>
      <c r="K1252" s="213"/>
      <c r="L1252" s="218"/>
      <c r="M1252" s="219"/>
      <c r="N1252" s="220"/>
      <c r="O1252" s="220"/>
      <c r="P1252" s="220"/>
      <c r="Q1252" s="220"/>
      <c r="R1252" s="220"/>
      <c r="S1252" s="220"/>
      <c r="T1252" s="221"/>
      <c r="AT1252" s="222" t="s">
        <v>184</v>
      </c>
      <c r="AU1252" s="222" t="s">
        <v>171</v>
      </c>
      <c r="AV1252" s="13" t="s">
        <v>84</v>
      </c>
      <c r="AW1252" s="13" t="s">
        <v>35</v>
      </c>
      <c r="AX1252" s="13" t="s">
        <v>74</v>
      </c>
      <c r="AY1252" s="222" t="s">
        <v>159</v>
      </c>
    </row>
    <row r="1253" spans="2:65" s="13" customFormat="1" ht="11.25">
      <c r="B1253" s="212"/>
      <c r="C1253" s="213"/>
      <c r="D1253" s="199" t="s">
        <v>184</v>
      </c>
      <c r="E1253" s="214" t="s">
        <v>20</v>
      </c>
      <c r="F1253" s="215" t="s">
        <v>1250</v>
      </c>
      <c r="G1253" s="213"/>
      <c r="H1253" s="216">
        <v>126</v>
      </c>
      <c r="I1253" s="217"/>
      <c r="J1253" s="213"/>
      <c r="K1253" s="213"/>
      <c r="L1253" s="218"/>
      <c r="M1253" s="219"/>
      <c r="N1253" s="220"/>
      <c r="O1253" s="220"/>
      <c r="P1253" s="220"/>
      <c r="Q1253" s="220"/>
      <c r="R1253" s="220"/>
      <c r="S1253" s="220"/>
      <c r="T1253" s="221"/>
      <c r="AT1253" s="222" t="s">
        <v>184</v>
      </c>
      <c r="AU1253" s="222" t="s">
        <v>171</v>
      </c>
      <c r="AV1253" s="13" t="s">
        <v>84</v>
      </c>
      <c r="AW1253" s="13" t="s">
        <v>35</v>
      </c>
      <c r="AX1253" s="13" t="s">
        <v>74</v>
      </c>
      <c r="AY1253" s="222" t="s">
        <v>159</v>
      </c>
    </row>
    <row r="1254" spans="2:65" s="12" customFormat="1" ht="11.25">
      <c r="B1254" s="202"/>
      <c r="C1254" s="203"/>
      <c r="D1254" s="199" t="s">
        <v>184</v>
      </c>
      <c r="E1254" s="204" t="s">
        <v>20</v>
      </c>
      <c r="F1254" s="205" t="s">
        <v>1251</v>
      </c>
      <c r="G1254" s="203"/>
      <c r="H1254" s="204" t="s">
        <v>20</v>
      </c>
      <c r="I1254" s="206"/>
      <c r="J1254" s="203"/>
      <c r="K1254" s="203"/>
      <c r="L1254" s="207"/>
      <c r="M1254" s="208"/>
      <c r="N1254" s="209"/>
      <c r="O1254" s="209"/>
      <c r="P1254" s="209"/>
      <c r="Q1254" s="209"/>
      <c r="R1254" s="209"/>
      <c r="S1254" s="209"/>
      <c r="T1254" s="210"/>
      <c r="AT1254" s="211" t="s">
        <v>184</v>
      </c>
      <c r="AU1254" s="211" t="s">
        <v>171</v>
      </c>
      <c r="AV1254" s="12" t="s">
        <v>22</v>
      </c>
      <c r="AW1254" s="12" t="s">
        <v>35</v>
      </c>
      <c r="AX1254" s="12" t="s">
        <v>74</v>
      </c>
      <c r="AY1254" s="211" t="s">
        <v>159</v>
      </c>
    </row>
    <row r="1255" spans="2:65" s="14" customFormat="1" ht="11.25">
      <c r="B1255" s="223"/>
      <c r="C1255" s="224"/>
      <c r="D1255" s="199" t="s">
        <v>184</v>
      </c>
      <c r="E1255" s="225" t="s">
        <v>20</v>
      </c>
      <c r="F1255" s="226" t="s">
        <v>223</v>
      </c>
      <c r="G1255" s="224"/>
      <c r="H1255" s="227">
        <v>3882.5</v>
      </c>
      <c r="I1255" s="228"/>
      <c r="J1255" s="224"/>
      <c r="K1255" s="224"/>
      <c r="L1255" s="229"/>
      <c r="M1255" s="230"/>
      <c r="N1255" s="231"/>
      <c r="O1255" s="231"/>
      <c r="P1255" s="231"/>
      <c r="Q1255" s="231"/>
      <c r="R1255" s="231"/>
      <c r="S1255" s="231"/>
      <c r="T1255" s="232"/>
      <c r="AT1255" s="233" t="s">
        <v>184</v>
      </c>
      <c r="AU1255" s="233" t="s">
        <v>171</v>
      </c>
      <c r="AV1255" s="14" t="s">
        <v>164</v>
      </c>
      <c r="AW1255" s="14" t="s">
        <v>35</v>
      </c>
      <c r="AX1255" s="14" t="s">
        <v>22</v>
      </c>
      <c r="AY1255" s="233" t="s">
        <v>159</v>
      </c>
    </row>
    <row r="1256" spans="2:65" s="1" customFormat="1" ht="16.5" customHeight="1">
      <c r="B1256" s="35"/>
      <c r="C1256" s="186" t="s">
        <v>1252</v>
      </c>
      <c r="D1256" s="186" t="s">
        <v>162</v>
      </c>
      <c r="E1256" s="187" t="s">
        <v>1253</v>
      </c>
      <c r="F1256" s="188" t="s">
        <v>1254</v>
      </c>
      <c r="G1256" s="189" t="s">
        <v>464</v>
      </c>
      <c r="H1256" s="190">
        <v>4515.3</v>
      </c>
      <c r="I1256" s="191"/>
      <c r="J1256" s="192">
        <f>ROUND(I1256*H1256,2)</f>
        <v>0</v>
      </c>
      <c r="K1256" s="188" t="s">
        <v>194</v>
      </c>
      <c r="L1256" s="39"/>
      <c r="M1256" s="193" t="s">
        <v>20</v>
      </c>
      <c r="N1256" s="194" t="s">
        <v>45</v>
      </c>
      <c r="O1256" s="64"/>
      <c r="P1256" s="195">
        <f>O1256*H1256</f>
        <v>0</v>
      </c>
      <c r="Q1256" s="195">
        <v>0.18462999999999999</v>
      </c>
      <c r="R1256" s="195">
        <f>Q1256*H1256</f>
        <v>833.65983900000003</v>
      </c>
      <c r="S1256" s="195">
        <v>0</v>
      </c>
      <c r="T1256" s="196">
        <f>S1256*H1256</f>
        <v>0</v>
      </c>
      <c r="AR1256" s="197" t="s">
        <v>164</v>
      </c>
      <c r="AT1256" s="197" t="s">
        <v>162</v>
      </c>
      <c r="AU1256" s="197" t="s">
        <v>171</v>
      </c>
      <c r="AY1256" s="18" t="s">
        <v>159</v>
      </c>
      <c r="BE1256" s="198">
        <f>IF(N1256="základní",J1256,0)</f>
        <v>0</v>
      </c>
      <c r="BF1256" s="198">
        <f>IF(N1256="snížená",J1256,0)</f>
        <v>0</v>
      </c>
      <c r="BG1256" s="198">
        <f>IF(N1256="zákl. přenesená",J1256,0)</f>
        <v>0</v>
      </c>
      <c r="BH1256" s="198">
        <f>IF(N1256="sníž. přenesená",J1256,0)</f>
        <v>0</v>
      </c>
      <c r="BI1256" s="198">
        <f>IF(N1256="nulová",J1256,0)</f>
        <v>0</v>
      </c>
      <c r="BJ1256" s="18" t="s">
        <v>22</v>
      </c>
      <c r="BK1256" s="198">
        <f>ROUND(I1256*H1256,2)</f>
        <v>0</v>
      </c>
      <c r="BL1256" s="18" t="s">
        <v>164</v>
      </c>
      <c r="BM1256" s="197" t="s">
        <v>1255</v>
      </c>
    </row>
    <row r="1257" spans="2:65" s="1" customFormat="1" ht="19.5">
      <c r="B1257" s="35"/>
      <c r="C1257" s="36"/>
      <c r="D1257" s="199" t="s">
        <v>166</v>
      </c>
      <c r="E1257" s="36"/>
      <c r="F1257" s="200" t="s">
        <v>1256</v>
      </c>
      <c r="G1257" s="36"/>
      <c r="H1257" s="36"/>
      <c r="I1257" s="115"/>
      <c r="J1257" s="36"/>
      <c r="K1257" s="36"/>
      <c r="L1257" s="39"/>
      <c r="M1257" s="201"/>
      <c r="N1257" s="64"/>
      <c r="O1257" s="64"/>
      <c r="P1257" s="64"/>
      <c r="Q1257" s="64"/>
      <c r="R1257" s="64"/>
      <c r="S1257" s="64"/>
      <c r="T1257" s="65"/>
      <c r="AT1257" s="18" t="s">
        <v>166</v>
      </c>
      <c r="AU1257" s="18" t="s">
        <v>171</v>
      </c>
    </row>
    <row r="1258" spans="2:65" s="12" customFormat="1" ht="11.25">
      <c r="B1258" s="202"/>
      <c r="C1258" s="203"/>
      <c r="D1258" s="199" t="s">
        <v>184</v>
      </c>
      <c r="E1258" s="204" t="s">
        <v>20</v>
      </c>
      <c r="F1258" s="205" t="s">
        <v>1234</v>
      </c>
      <c r="G1258" s="203"/>
      <c r="H1258" s="204" t="s">
        <v>20</v>
      </c>
      <c r="I1258" s="206"/>
      <c r="J1258" s="203"/>
      <c r="K1258" s="203"/>
      <c r="L1258" s="207"/>
      <c r="M1258" s="208"/>
      <c r="N1258" s="209"/>
      <c r="O1258" s="209"/>
      <c r="P1258" s="209"/>
      <c r="Q1258" s="209"/>
      <c r="R1258" s="209"/>
      <c r="S1258" s="209"/>
      <c r="T1258" s="210"/>
      <c r="AT1258" s="211" t="s">
        <v>184</v>
      </c>
      <c r="AU1258" s="211" t="s">
        <v>171</v>
      </c>
      <c r="AV1258" s="12" t="s">
        <v>22</v>
      </c>
      <c r="AW1258" s="12" t="s">
        <v>35</v>
      </c>
      <c r="AX1258" s="12" t="s">
        <v>74</v>
      </c>
      <c r="AY1258" s="211" t="s">
        <v>159</v>
      </c>
    </row>
    <row r="1259" spans="2:65" s="12" customFormat="1" ht="11.25">
      <c r="B1259" s="202"/>
      <c r="C1259" s="203"/>
      <c r="D1259" s="199" t="s">
        <v>184</v>
      </c>
      <c r="E1259" s="204" t="s">
        <v>20</v>
      </c>
      <c r="F1259" s="205" t="s">
        <v>1235</v>
      </c>
      <c r="G1259" s="203"/>
      <c r="H1259" s="204" t="s">
        <v>20</v>
      </c>
      <c r="I1259" s="206"/>
      <c r="J1259" s="203"/>
      <c r="K1259" s="203"/>
      <c r="L1259" s="207"/>
      <c r="M1259" s="208"/>
      <c r="N1259" s="209"/>
      <c r="O1259" s="209"/>
      <c r="P1259" s="209"/>
      <c r="Q1259" s="209"/>
      <c r="R1259" s="209"/>
      <c r="S1259" s="209"/>
      <c r="T1259" s="210"/>
      <c r="AT1259" s="211" t="s">
        <v>184</v>
      </c>
      <c r="AU1259" s="211" t="s">
        <v>171</v>
      </c>
      <c r="AV1259" s="12" t="s">
        <v>22</v>
      </c>
      <c r="AW1259" s="12" t="s">
        <v>35</v>
      </c>
      <c r="AX1259" s="12" t="s">
        <v>74</v>
      </c>
      <c r="AY1259" s="211" t="s">
        <v>159</v>
      </c>
    </row>
    <row r="1260" spans="2:65" s="13" customFormat="1" ht="11.25">
      <c r="B1260" s="212"/>
      <c r="C1260" s="213"/>
      <c r="D1260" s="199" t="s">
        <v>184</v>
      </c>
      <c r="E1260" s="214" t="s">
        <v>20</v>
      </c>
      <c r="F1260" s="215" t="s">
        <v>1257</v>
      </c>
      <c r="G1260" s="213"/>
      <c r="H1260" s="216">
        <v>4160.3</v>
      </c>
      <c r="I1260" s="217"/>
      <c r="J1260" s="213"/>
      <c r="K1260" s="213"/>
      <c r="L1260" s="218"/>
      <c r="M1260" s="219"/>
      <c r="N1260" s="220"/>
      <c r="O1260" s="220"/>
      <c r="P1260" s="220"/>
      <c r="Q1260" s="220"/>
      <c r="R1260" s="220"/>
      <c r="S1260" s="220"/>
      <c r="T1260" s="221"/>
      <c r="AT1260" s="222" t="s">
        <v>184</v>
      </c>
      <c r="AU1260" s="222" t="s">
        <v>171</v>
      </c>
      <c r="AV1260" s="13" t="s">
        <v>84</v>
      </c>
      <c r="AW1260" s="13" t="s">
        <v>35</v>
      </c>
      <c r="AX1260" s="13" t="s">
        <v>74</v>
      </c>
      <c r="AY1260" s="222" t="s">
        <v>159</v>
      </c>
    </row>
    <row r="1261" spans="2:65" s="12" customFormat="1" ht="11.25">
      <c r="B1261" s="202"/>
      <c r="C1261" s="203"/>
      <c r="D1261" s="199" t="s">
        <v>184</v>
      </c>
      <c r="E1261" s="204" t="s">
        <v>20</v>
      </c>
      <c r="F1261" s="205" t="s">
        <v>1237</v>
      </c>
      <c r="G1261" s="203"/>
      <c r="H1261" s="204" t="s">
        <v>20</v>
      </c>
      <c r="I1261" s="206"/>
      <c r="J1261" s="203"/>
      <c r="K1261" s="203"/>
      <c r="L1261" s="207"/>
      <c r="M1261" s="208"/>
      <c r="N1261" s="209"/>
      <c r="O1261" s="209"/>
      <c r="P1261" s="209"/>
      <c r="Q1261" s="209"/>
      <c r="R1261" s="209"/>
      <c r="S1261" s="209"/>
      <c r="T1261" s="210"/>
      <c r="AT1261" s="211" t="s">
        <v>184</v>
      </c>
      <c r="AU1261" s="211" t="s">
        <v>171</v>
      </c>
      <c r="AV1261" s="12" t="s">
        <v>22</v>
      </c>
      <c r="AW1261" s="12" t="s">
        <v>35</v>
      </c>
      <c r="AX1261" s="12" t="s">
        <v>74</v>
      </c>
      <c r="AY1261" s="211" t="s">
        <v>159</v>
      </c>
    </row>
    <row r="1262" spans="2:65" s="13" customFormat="1" ht="11.25">
      <c r="B1262" s="212"/>
      <c r="C1262" s="213"/>
      <c r="D1262" s="199" t="s">
        <v>184</v>
      </c>
      <c r="E1262" s="214" t="s">
        <v>20</v>
      </c>
      <c r="F1262" s="215" t="s">
        <v>1258</v>
      </c>
      <c r="G1262" s="213"/>
      <c r="H1262" s="216">
        <v>144</v>
      </c>
      <c r="I1262" s="217"/>
      <c r="J1262" s="213"/>
      <c r="K1262" s="213"/>
      <c r="L1262" s="218"/>
      <c r="M1262" s="219"/>
      <c r="N1262" s="220"/>
      <c r="O1262" s="220"/>
      <c r="P1262" s="220"/>
      <c r="Q1262" s="220"/>
      <c r="R1262" s="220"/>
      <c r="S1262" s="220"/>
      <c r="T1262" s="221"/>
      <c r="AT1262" s="222" t="s">
        <v>184</v>
      </c>
      <c r="AU1262" s="222" t="s">
        <v>171</v>
      </c>
      <c r="AV1262" s="13" t="s">
        <v>84</v>
      </c>
      <c r="AW1262" s="13" t="s">
        <v>35</v>
      </c>
      <c r="AX1262" s="13" t="s">
        <v>74</v>
      </c>
      <c r="AY1262" s="222" t="s">
        <v>159</v>
      </c>
    </row>
    <row r="1263" spans="2:65" s="13" customFormat="1" ht="11.25">
      <c r="B1263" s="212"/>
      <c r="C1263" s="213"/>
      <c r="D1263" s="199" t="s">
        <v>184</v>
      </c>
      <c r="E1263" s="214" t="s">
        <v>20</v>
      </c>
      <c r="F1263" s="215" t="s">
        <v>1259</v>
      </c>
      <c r="G1263" s="213"/>
      <c r="H1263" s="216">
        <v>64</v>
      </c>
      <c r="I1263" s="217"/>
      <c r="J1263" s="213"/>
      <c r="K1263" s="213"/>
      <c r="L1263" s="218"/>
      <c r="M1263" s="219"/>
      <c r="N1263" s="220"/>
      <c r="O1263" s="220"/>
      <c r="P1263" s="220"/>
      <c r="Q1263" s="220"/>
      <c r="R1263" s="220"/>
      <c r="S1263" s="220"/>
      <c r="T1263" s="221"/>
      <c r="AT1263" s="222" t="s">
        <v>184</v>
      </c>
      <c r="AU1263" s="222" t="s">
        <v>171</v>
      </c>
      <c r="AV1263" s="13" t="s">
        <v>84</v>
      </c>
      <c r="AW1263" s="13" t="s">
        <v>35</v>
      </c>
      <c r="AX1263" s="13" t="s">
        <v>74</v>
      </c>
      <c r="AY1263" s="222" t="s">
        <v>159</v>
      </c>
    </row>
    <row r="1264" spans="2:65" s="13" customFormat="1" ht="11.25">
      <c r="B1264" s="212"/>
      <c r="C1264" s="213"/>
      <c r="D1264" s="199" t="s">
        <v>184</v>
      </c>
      <c r="E1264" s="214" t="s">
        <v>20</v>
      </c>
      <c r="F1264" s="215" t="s">
        <v>1260</v>
      </c>
      <c r="G1264" s="213"/>
      <c r="H1264" s="216">
        <v>105</v>
      </c>
      <c r="I1264" s="217"/>
      <c r="J1264" s="213"/>
      <c r="K1264" s="213"/>
      <c r="L1264" s="218"/>
      <c r="M1264" s="219"/>
      <c r="N1264" s="220"/>
      <c r="O1264" s="220"/>
      <c r="P1264" s="220"/>
      <c r="Q1264" s="220"/>
      <c r="R1264" s="220"/>
      <c r="S1264" s="220"/>
      <c r="T1264" s="221"/>
      <c r="AT1264" s="222" t="s">
        <v>184</v>
      </c>
      <c r="AU1264" s="222" t="s">
        <v>171</v>
      </c>
      <c r="AV1264" s="13" t="s">
        <v>84</v>
      </c>
      <c r="AW1264" s="13" t="s">
        <v>35</v>
      </c>
      <c r="AX1264" s="13" t="s">
        <v>74</v>
      </c>
      <c r="AY1264" s="222" t="s">
        <v>159</v>
      </c>
    </row>
    <row r="1265" spans="2:65" s="13" customFormat="1" ht="11.25">
      <c r="B1265" s="212"/>
      <c r="C1265" s="213"/>
      <c r="D1265" s="199" t="s">
        <v>184</v>
      </c>
      <c r="E1265" s="214" t="s">
        <v>20</v>
      </c>
      <c r="F1265" s="215" t="s">
        <v>1261</v>
      </c>
      <c r="G1265" s="213"/>
      <c r="H1265" s="216">
        <v>42</v>
      </c>
      <c r="I1265" s="217"/>
      <c r="J1265" s="213"/>
      <c r="K1265" s="213"/>
      <c r="L1265" s="218"/>
      <c r="M1265" s="219"/>
      <c r="N1265" s="220"/>
      <c r="O1265" s="220"/>
      <c r="P1265" s="220"/>
      <c r="Q1265" s="220"/>
      <c r="R1265" s="220"/>
      <c r="S1265" s="220"/>
      <c r="T1265" s="221"/>
      <c r="AT1265" s="222" t="s">
        <v>184</v>
      </c>
      <c r="AU1265" s="222" t="s">
        <v>171</v>
      </c>
      <c r="AV1265" s="13" t="s">
        <v>84</v>
      </c>
      <c r="AW1265" s="13" t="s">
        <v>35</v>
      </c>
      <c r="AX1265" s="13" t="s">
        <v>74</v>
      </c>
      <c r="AY1265" s="222" t="s">
        <v>159</v>
      </c>
    </row>
    <row r="1266" spans="2:65" s="14" customFormat="1" ht="11.25">
      <c r="B1266" s="223"/>
      <c r="C1266" s="224"/>
      <c r="D1266" s="199" t="s">
        <v>184</v>
      </c>
      <c r="E1266" s="225" t="s">
        <v>20</v>
      </c>
      <c r="F1266" s="226" t="s">
        <v>223</v>
      </c>
      <c r="G1266" s="224"/>
      <c r="H1266" s="227">
        <v>4515.3</v>
      </c>
      <c r="I1266" s="228"/>
      <c r="J1266" s="224"/>
      <c r="K1266" s="224"/>
      <c r="L1266" s="229"/>
      <c r="M1266" s="230"/>
      <c r="N1266" s="231"/>
      <c r="O1266" s="231"/>
      <c r="P1266" s="231"/>
      <c r="Q1266" s="231"/>
      <c r="R1266" s="231"/>
      <c r="S1266" s="231"/>
      <c r="T1266" s="232"/>
      <c r="AT1266" s="233" t="s">
        <v>184</v>
      </c>
      <c r="AU1266" s="233" t="s">
        <v>171</v>
      </c>
      <c r="AV1266" s="14" t="s">
        <v>164</v>
      </c>
      <c r="AW1266" s="14" t="s">
        <v>35</v>
      </c>
      <c r="AX1266" s="14" t="s">
        <v>22</v>
      </c>
      <c r="AY1266" s="233" t="s">
        <v>159</v>
      </c>
    </row>
    <row r="1267" spans="2:65" s="1" customFormat="1" ht="16.5" customHeight="1">
      <c r="B1267" s="35"/>
      <c r="C1267" s="186" t="s">
        <v>1262</v>
      </c>
      <c r="D1267" s="186" t="s">
        <v>162</v>
      </c>
      <c r="E1267" s="187" t="s">
        <v>1263</v>
      </c>
      <c r="F1267" s="188" t="s">
        <v>1264</v>
      </c>
      <c r="G1267" s="189" t="s">
        <v>464</v>
      </c>
      <c r="H1267" s="190">
        <v>5092.1000000000004</v>
      </c>
      <c r="I1267" s="191"/>
      <c r="J1267" s="192">
        <f>ROUND(I1267*H1267,2)</f>
        <v>0</v>
      </c>
      <c r="K1267" s="188" t="s">
        <v>194</v>
      </c>
      <c r="L1267" s="39"/>
      <c r="M1267" s="193" t="s">
        <v>20</v>
      </c>
      <c r="N1267" s="194" t="s">
        <v>45</v>
      </c>
      <c r="O1267" s="64"/>
      <c r="P1267" s="195">
        <f>O1267*H1267</f>
        <v>0</v>
      </c>
      <c r="Q1267" s="195">
        <v>7.1000000000000002E-4</v>
      </c>
      <c r="R1267" s="195">
        <f>Q1267*H1267</f>
        <v>3.6153910000000002</v>
      </c>
      <c r="S1267" s="195">
        <v>0</v>
      </c>
      <c r="T1267" s="196">
        <f>S1267*H1267</f>
        <v>0</v>
      </c>
      <c r="AR1267" s="197" t="s">
        <v>164</v>
      </c>
      <c r="AT1267" s="197" t="s">
        <v>162</v>
      </c>
      <c r="AU1267" s="197" t="s">
        <v>171</v>
      </c>
      <c r="AY1267" s="18" t="s">
        <v>159</v>
      </c>
      <c r="BE1267" s="198">
        <f>IF(N1267="základní",J1267,0)</f>
        <v>0</v>
      </c>
      <c r="BF1267" s="198">
        <f>IF(N1267="snížená",J1267,0)</f>
        <v>0</v>
      </c>
      <c r="BG1267" s="198">
        <f>IF(N1267="zákl. přenesená",J1267,0)</f>
        <v>0</v>
      </c>
      <c r="BH1267" s="198">
        <f>IF(N1267="sníž. přenesená",J1267,0)</f>
        <v>0</v>
      </c>
      <c r="BI1267" s="198">
        <f>IF(N1267="nulová",J1267,0)</f>
        <v>0</v>
      </c>
      <c r="BJ1267" s="18" t="s">
        <v>22</v>
      </c>
      <c r="BK1267" s="198">
        <f>ROUND(I1267*H1267,2)</f>
        <v>0</v>
      </c>
      <c r="BL1267" s="18" t="s">
        <v>164</v>
      </c>
      <c r="BM1267" s="197" t="s">
        <v>1265</v>
      </c>
    </row>
    <row r="1268" spans="2:65" s="1" customFormat="1" ht="11.25">
      <c r="B1268" s="35"/>
      <c r="C1268" s="36"/>
      <c r="D1268" s="199" t="s">
        <v>166</v>
      </c>
      <c r="E1268" s="36"/>
      <c r="F1268" s="200" t="s">
        <v>1266</v>
      </c>
      <c r="G1268" s="36"/>
      <c r="H1268" s="36"/>
      <c r="I1268" s="115"/>
      <c r="J1268" s="36"/>
      <c r="K1268" s="36"/>
      <c r="L1268" s="39"/>
      <c r="M1268" s="201"/>
      <c r="N1268" s="64"/>
      <c r="O1268" s="64"/>
      <c r="P1268" s="64"/>
      <c r="Q1268" s="64"/>
      <c r="R1268" s="64"/>
      <c r="S1268" s="64"/>
      <c r="T1268" s="65"/>
      <c r="AT1268" s="18" t="s">
        <v>166</v>
      </c>
      <c r="AU1268" s="18" t="s">
        <v>171</v>
      </c>
    </row>
    <row r="1269" spans="2:65" s="12" customFormat="1" ht="11.25">
      <c r="B1269" s="202"/>
      <c r="C1269" s="203"/>
      <c r="D1269" s="199" t="s">
        <v>184</v>
      </c>
      <c r="E1269" s="204" t="s">
        <v>20</v>
      </c>
      <c r="F1269" s="205" t="s">
        <v>1234</v>
      </c>
      <c r="G1269" s="203"/>
      <c r="H1269" s="204" t="s">
        <v>20</v>
      </c>
      <c r="I1269" s="206"/>
      <c r="J1269" s="203"/>
      <c r="K1269" s="203"/>
      <c r="L1269" s="207"/>
      <c r="M1269" s="208"/>
      <c r="N1269" s="209"/>
      <c r="O1269" s="209"/>
      <c r="P1269" s="209"/>
      <c r="Q1269" s="209"/>
      <c r="R1269" s="209"/>
      <c r="S1269" s="209"/>
      <c r="T1269" s="210"/>
      <c r="AT1269" s="211" t="s">
        <v>184</v>
      </c>
      <c r="AU1269" s="211" t="s">
        <v>171</v>
      </c>
      <c r="AV1269" s="12" t="s">
        <v>22</v>
      </c>
      <c r="AW1269" s="12" t="s">
        <v>35</v>
      </c>
      <c r="AX1269" s="12" t="s">
        <v>74</v>
      </c>
      <c r="AY1269" s="211" t="s">
        <v>159</v>
      </c>
    </row>
    <row r="1270" spans="2:65" s="12" customFormat="1" ht="11.25">
      <c r="B1270" s="202"/>
      <c r="C1270" s="203"/>
      <c r="D1270" s="199" t="s">
        <v>184</v>
      </c>
      <c r="E1270" s="204" t="s">
        <v>20</v>
      </c>
      <c r="F1270" s="205" t="s">
        <v>1235</v>
      </c>
      <c r="G1270" s="203"/>
      <c r="H1270" s="204" t="s">
        <v>20</v>
      </c>
      <c r="I1270" s="206"/>
      <c r="J1270" s="203"/>
      <c r="K1270" s="203"/>
      <c r="L1270" s="207"/>
      <c r="M1270" s="208"/>
      <c r="N1270" s="209"/>
      <c r="O1270" s="209"/>
      <c r="P1270" s="209"/>
      <c r="Q1270" s="209"/>
      <c r="R1270" s="209"/>
      <c r="S1270" s="209"/>
      <c r="T1270" s="210"/>
      <c r="AT1270" s="211" t="s">
        <v>184</v>
      </c>
      <c r="AU1270" s="211" t="s">
        <v>171</v>
      </c>
      <c r="AV1270" s="12" t="s">
        <v>22</v>
      </c>
      <c r="AW1270" s="12" t="s">
        <v>35</v>
      </c>
      <c r="AX1270" s="12" t="s">
        <v>74</v>
      </c>
      <c r="AY1270" s="211" t="s">
        <v>159</v>
      </c>
    </row>
    <row r="1271" spans="2:65" s="13" customFormat="1" ht="11.25">
      <c r="B1271" s="212"/>
      <c r="C1271" s="213"/>
      <c r="D1271" s="199" t="s">
        <v>184</v>
      </c>
      <c r="E1271" s="214" t="s">
        <v>20</v>
      </c>
      <c r="F1271" s="215" t="s">
        <v>1267</v>
      </c>
      <c r="G1271" s="213"/>
      <c r="H1271" s="216">
        <v>4820.1000000000004</v>
      </c>
      <c r="I1271" s="217"/>
      <c r="J1271" s="213"/>
      <c r="K1271" s="213"/>
      <c r="L1271" s="218"/>
      <c r="M1271" s="219"/>
      <c r="N1271" s="220"/>
      <c r="O1271" s="220"/>
      <c r="P1271" s="220"/>
      <c r="Q1271" s="220"/>
      <c r="R1271" s="220"/>
      <c r="S1271" s="220"/>
      <c r="T1271" s="221"/>
      <c r="AT1271" s="222" t="s">
        <v>184</v>
      </c>
      <c r="AU1271" s="222" t="s">
        <v>171</v>
      </c>
      <c r="AV1271" s="13" t="s">
        <v>84</v>
      </c>
      <c r="AW1271" s="13" t="s">
        <v>35</v>
      </c>
      <c r="AX1271" s="13" t="s">
        <v>74</v>
      </c>
      <c r="AY1271" s="222" t="s">
        <v>159</v>
      </c>
    </row>
    <row r="1272" spans="2:65" s="12" customFormat="1" ht="11.25">
      <c r="B1272" s="202"/>
      <c r="C1272" s="203"/>
      <c r="D1272" s="199" t="s">
        <v>184</v>
      </c>
      <c r="E1272" s="204" t="s">
        <v>20</v>
      </c>
      <c r="F1272" s="205" t="s">
        <v>1237</v>
      </c>
      <c r="G1272" s="203"/>
      <c r="H1272" s="204" t="s">
        <v>20</v>
      </c>
      <c r="I1272" s="206"/>
      <c r="J1272" s="203"/>
      <c r="K1272" s="203"/>
      <c r="L1272" s="207"/>
      <c r="M1272" s="208"/>
      <c r="N1272" s="209"/>
      <c r="O1272" s="209"/>
      <c r="P1272" s="209"/>
      <c r="Q1272" s="209"/>
      <c r="R1272" s="209"/>
      <c r="S1272" s="209"/>
      <c r="T1272" s="210"/>
      <c r="AT1272" s="211" t="s">
        <v>184</v>
      </c>
      <c r="AU1272" s="211" t="s">
        <v>171</v>
      </c>
      <c r="AV1272" s="12" t="s">
        <v>22</v>
      </c>
      <c r="AW1272" s="12" t="s">
        <v>35</v>
      </c>
      <c r="AX1272" s="12" t="s">
        <v>74</v>
      </c>
      <c r="AY1272" s="211" t="s">
        <v>159</v>
      </c>
    </row>
    <row r="1273" spans="2:65" s="13" customFormat="1" ht="11.25">
      <c r="B1273" s="212"/>
      <c r="C1273" s="213"/>
      <c r="D1273" s="199" t="s">
        <v>184</v>
      </c>
      <c r="E1273" s="214" t="s">
        <v>20</v>
      </c>
      <c r="F1273" s="215" t="s">
        <v>1268</v>
      </c>
      <c r="G1273" s="213"/>
      <c r="H1273" s="216">
        <v>112</v>
      </c>
      <c r="I1273" s="217"/>
      <c r="J1273" s="213"/>
      <c r="K1273" s="213"/>
      <c r="L1273" s="218"/>
      <c r="M1273" s="219"/>
      <c r="N1273" s="220"/>
      <c r="O1273" s="220"/>
      <c r="P1273" s="220"/>
      <c r="Q1273" s="220"/>
      <c r="R1273" s="220"/>
      <c r="S1273" s="220"/>
      <c r="T1273" s="221"/>
      <c r="AT1273" s="222" t="s">
        <v>184</v>
      </c>
      <c r="AU1273" s="222" t="s">
        <v>171</v>
      </c>
      <c r="AV1273" s="13" t="s">
        <v>84</v>
      </c>
      <c r="AW1273" s="13" t="s">
        <v>35</v>
      </c>
      <c r="AX1273" s="13" t="s">
        <v>74</v>
      </c>
      <c r="AY1273" s="222" t="s">
        <v>159</v>
      </c>
    </row>
    <row r="1274" spans="2:65" s="13" customFormat="1" ht="11.25">
      <c r="B1274" s="212"/>
      <c r="C1274" s="213"/>
      <c r="D1274" s="199" t="s">
        <v>184</v>
      </c>
      <c r="E1274" s="214" t="s">
        <v>20</v>
      </c>
      <c r="F1274" s="215" t="s">
        <v>1269</v>
      </c>
      <c r="G1274" s="213"/>
      <c r="H1274" s="216">
        <v>48</v>
      </c>
      <c r="I1274" s="217"/>
      <c r="J1274" s="213"/>
      <c r="K1274" s="213"/>
      <c r="L1274" s="218"/>
      <c r="M1274" s="219"/>
      <c r="N1274" s="220"/>
      <c r="O1274" s="220"/>
      <c r="P1274" s="220"/>
      <c r="Q1274" s="220"/>
      <c r="R1274" s="220"/>
      <c r="S1274" s="220"/>
      <c r="T1274" s="221"/>
      <c r="AT1274" s="222" t="s">
        <v>184</v>
      </c>
      <c r="AU1274" s="222" t="s">
        <v>171</v>
      </c>
      <c r="AV1274" s="13" t="s">
        <v>84</v>
      </c>
      <c r="AW1274" s="13" t="s">
        <v>35</v>
      </c>
      <c r="AX1274" s="13" t="s">
        <v>74</v>
      </c>
      <c r="AY1274" s="222" t="s">
        <v>159</v>
      </c>
    </row>
    <row r="1275" spans="2:65" s="13" customFormat="1" ht="11.25">
      <c r="B1275" s="212"/>
      <c r="C1275" s="213"/>
      <c r="D1275" s="199" t="s">
        <v>184</v>
      </c>
      <c r="E1275" s="214" t="s">
        <v>20</v>
      </c>
      <c r="F1275" s="215" t="s">
        <v>1270</v>
      </c>
      <c r="G1275" s="213"/>
      <c r="H1275" s="216">
        <v>84</v>
      </c>
      <c r="I1275" s="217"/>
      <c r="J1275" s="213"/>
      <c r="K1275" s="213"/>
      <c r="L1275" s="218"/>
      <c r="M1275" s="219"/>
      <c r="N1275" s="220"/>
      <c r="O1275" s="220"/>
      <c r="P1275" s="220"/>
      <c r="Q1275" s="220"/>
      <c r="R1275" s="220"/>
      <c r="S1275" s="220"/>
      <c r="T1275" s="221"/>
      <c r="AT1275" s="222" t="s">
        <v>184</v>
      </c>
      <c r="AU1275" s="222" t="s">
        <v>171</v>
      </c>
      <c r="AV1275" s="13" t="s">
        <v>84</v>
      </c>
      <c r="AW1275" s="13" t="s">
        <v>35</v>
      </c>
      <c r="AX1275" s="13" t="s">
        <v>74</v>
      </c>
      <c r="AY1275" s="222" t="s">
        <v>159</v>
      </c>
    </row>
    <row r="1276" spans="2:65" s="13" customFormat="1" ht="11.25">
      <c r="B1276" s="212"/>
      <c r="C1276" s="213"/>
      <c r="D1276" s="199" t="s">
        <v>184</v>
      </c>
      <c r="E1276" s="214" t="s">
        <v>20</v>
      </c>
      <c r="F1276" s="215" t="s">
        <v>1271</v>
      </c>
      <c r="G1276" s="213"/>
      <c r="H1276" s="216">
        <v>28</v>
      </c>
      <c r="I1276" s="217"/>
      <c r="J1276" s="213"/>
      <c r="K1276" s="213"/>
      <c r="L1276" s="218"/>
      <c r="M1276" s="219"/>
      <c r="N1276" s="220"/>
      <c r="O1276" s="220"/>
      <c r="P1276" s="220"/>
      <c r="Q1276" s="220"/>
      <c r="R1276" s="220"/>
      <c r="S1276" s="220"/>
      <c r="T1276" s="221"/>
      <c r="AT1276" s="222" t="s">
        <v>184</v>
      </c>
      <c r="AU1276" s="222" t="s">
        <v>171</v>
      </c>
      <c r="AV1276" s="13" t="s">
        <v>84</v>
      </c>
      <c r="AW1276" s="13" t="s">
        <v>35</v>
      </c>
      <c r="AX1276" s="13" t="s">
        <v>74</v>
      </c>
      <c r="AY1276" s="222" t="s">
        <v>159</v>
      </c>
    </row>
    <row r="1277" spans="2:65" s="14" customFormat="1" ht="11.25">
      <c r="B1277" s="223"/>
      <c r="C1277" s="224"/>
      <c r="D1277" s="199" t="s">
        <v>184</v>
      </c>
      <c r="E1277" s="225" t="s">
        <v>20</v>
      </c>
      <c r="F1277" s="226" t="s">
        <v>223</v>
      </c>
      <c r="G1277" s="224"/>
      <c r="H1277" s="227">
        <v>5092.1000000000004</v>
      </c>
      <c r="I1277" s="228"/>
      <c r="J1277" s="224"/>
      <c r="K1277" s="224"/>
      <c r="L1277" s="229"/>
      <c r="M1277" s="230"/>
      <c r="N1277" s="231"/>
      <c r="O1277" s="231"/>
      <c r="P1277" s="231"/>
      <c r="Q1277" s="231"/>
      <c r="R1277" s="231"/>
      <c r="S1277" s="231"/>
      <c r="T1277" s="232"/>
      <c r="AT1277" s="233" t="s">
        <v>184</v>
      </c>
      <c r="AU1277" s="233" t="s">
        <v>171</v>
      </c>
      <c r="AV1277" s="14" t="s">
        <v>164</v>
      </c>
      <c r="AW1277" s="14" t="s">
        <v>35</v>
      </c>
      <c r="AX1277" s="14" t="s">
        <v>22</v>
      </c>
      <c r="AY1277" s="233" t="s">
        <v>159</v>
      </c>
    </row>
    <row r="1278" spans="2:65" s="1" customFormat="1" ht="16.5" customHeight="1">
      <c r="B1278" s="35"/>
      <c r="C1278" s="186" t="s">
        <v>1272</v>
      </c>
      <c r="D1278" s="186" t="s">
        <v>162</v>
      </c>
      <c r="E1278" s="187" t="s">
        <v>1273</v>
      </c>
      <c r="F1278" s="188" t="s">
        <v>1274</v>
      </c>
      <c r="G1278" s="189" t="s">
        <v>464</v>
      </c>
      <c r="H1278" s="190">
        <v>5092.1000000000004</v>
      </c>
      <c r="I1278" s="191"/>
      <c r="J1278" s="192">
        <f>ROUND(I1278*H1278,2)</f>
        <v>0</v>
      </c>
      <c r="K1278" s="188" t="s">
        <v>194</v>
      </c>
      <c r="L1278" s="39"/>
      <c r="M1278" s="193" t="s">
        <v>20</v>
      </c>
      <c r="N1278" s="194" t="s">
        <v>45</v>
      </c>
      <c r="O1278" s="64"/>
      <c r="P1278" s="195">
        <f>O1278*H1278</f>
        <v>0</v>
      </c>
      <c r="Q1278" s="195">
        <v>0.15559000000000001</v>
      </c>
      <c r="R1278" s="195">
        <f>Q1278*H1278</f>
        <v>792.27983900000004</v>
      </c>
      <c r="S1278" s="195">
        <v>0</v>
      </c>
      <c r="T1278" s="196">
        <f>S1278*H1278</f>
        <v>0</v>
      </c>
      <c r="AR1278" s="197" t="s">
        <v>164</v>
      </c>
      <c r="AT1278" s="197" t="s">
        <v>162</v>
      </c>
      <c r="AU1278" s="197" t="s">
        <v>171</v>
      </c>
      <c r="AY1278" s="18" t="s">
        <v>159</v>
      </c>
      <c r="BE1278" s="198">
        <f>IF(N1278="základní",J1278,0)</f>
        <v>0</v>
      </c>
      <c r="BF1278" s="198">
        <f>IF(N1278="snížená",J1278,0)</f>
        <v>0</v>
      </c>
      <c r="BG1278" s="198">
        <f>IF(N1278="zákl. přenesená",J1278,0)</f>
        <v>0</v>
      </c>
      <c r="BH1278" s="198">
        <f>IF(N1278="sníž. přenesená",J1278,0)</f>
        <v>0</v>
      </c>
      <c r="BI1278" s="198">
        <f>IF(N1278="nulová",J1278,0)</f>
        <v>0</v>
      </c>
      <c r="BJ1278" s="18" t="s">
        <v>22</v>
      </c>
      <c r="BK1278" s="198">
        <f>ROUND(I1278*H1278,2)</f>
        <v>0</v>
      </c>
      <c r="BL1278" s="18" t="s">
        <v>164</v>
      </c>
      <c r="BM1278" s="197" t="s">
        <v>1275</v>
      </c>
    </row>
    <row r="1279" spans="2:65" s="1" customFormat="1" ht="19.5">
      <c r="B1279" s="35"/>
      <c r="C1279" s="36"/>
      <c r="D1279" s="199" t="s">
        <v>166</v>
      </c>
      <c r="E1279" s="36"/>
      <c r="F1279" s="200" t="s">
        <v>1276</v>
      </c>
      <c r="G1279" s="36"/>
      <c r="H1279" s="36"/>
      <c r="I1279" s="115"/>
      <c r="J1279" s="36"/>
      <c r="K1279" s="36"/>
      <c r="L1279" s="39"/>
      <c r="M1279" s="201"/>
      <c r="N1279" s="64"/>
      <c r="O1279" s="64"/>
      <c r="P1279" s="64"/>
      <c r="Q1279" s="64"/>
      <c r="R1279" s="64"/>
      <c r="S1279" s="64"/>
      <c r="T1279" s="65"/>
      <c r="AT1279" s="18" t="s">
        <v>166</v>
      </c>
      <c r="AU1279" s="18" t="s">
        <v>171</v>
      </c>
    </row>
    <row r="1280" spans="2:65" s="12" customFormat="1" ht="11.25">
      <c r="B1280" s="202"/>
      <c r="C1280" s="203"/>
      <c r="D1280" s="199" t="s">
        <v>184</v>
      </c>
      <c r="E1280" s="204" t="s">
        <v>20</v>
      </c>
      <c r="F1280" s="205" t="s">
        <v>1234</v>
      </c>
      <c r="G1280" s="203"/>
      <c r="H1280" s="204" t="s">
        <v>20</v>
      </c>
      <c r="I1280" s="206"/>
      <c r="J1280" s="203"/>
      <c r="K1280" s="203"/>
      <c r="L1280" s="207"/>
      <c r="M1280" s="208"/>
      <c r="N1280" s="209"/>
      <c r="O1280" s="209"/>
      <c r="P1280" s="209"/>
      <c r="Q1280" s="209"/>
      <c r="R1280" s="209"/>
      <c r="S1280" s="209"/>
      <c r="T1280" s="210"/>
      <c r="AT1280" s="211" t="s">
        <v>184</v>
      </c>
      <c r="AU1280" s="211" t="s">
        <v>171</v>
      </c>
      <c r="AV1280" s="12" t="s">
        <v>22</v>
      </c>
      <c r="AW1280" s="12" t="s">
        <v>35</v>
      </c>
      <c r="AX1280" s="12" t="s">
        <v>74</v>
      </c>
      <c r="AY1280" s="211" t="s">
        <v>159</v>
      </c>
    </row>
    <row r="1281" spans="2:65" s="12" customFormat="1" ht="11.25">
      <c r="B1281" s="202"/>
      <c r="C1281" s="203"/>
      <c r="D1281" s="199" t="s">
        <v>184</v>
      </c>
      <c r="E1281" s="204" t="s">
        <v>20</v>
      </c>
      <c r="F1281" s="205" t="s">
        <v>1235</v>
      </c>
      <c r="G1281" s="203"/>
      <c r="H1281" s="204" t="s">
        <v>20</v>
      </c>
      <c r="I1281" s="206"/>
      <c r="J1281" s="203"/>
      <c r="K1281" s="203"/>
      <c r="L1281" s="207"/>
      <c r="M1281" s="208"/>
      <c r="N1281" s="209"/>
      <c r="O1281" s="209"/>
      <c r="P1281" s="209"/>
      <c r="Q1281" s="209"/>
      <c r="R1281" s="209"/>
      <c r="S1281" s="209"/>
      <c r="T1281" s="210"/>
      <c r="AT1281" s="211" t="s">
        <v>184</v>
      </c>
      <c r="AU1281" s="211" t="s">
        <v>171</v>
      </c>
      <c r="AV1281" s="12" t="s">
        <v>22</v>
      </c>
      <c r="AW1281" s="12" t="s">
        <v>35</v>
      </c>
      <c r="AX1281" s="12" t="s">
        <v>74</v>
      </c>
      <c r="AY1281" s="211" t="s">
        <v>159</v>
      </c>
    </row>
    <row r="1282" spans="2:65" s="13" customFormat="1" ht="11.25">
      <c r="B1282" s="212"/>
      <c r="C1282" s="213"/>
      <c r="D1282" s="199" t="s">
        <v>184</v>
      </c>
      <c r="E1282" s="214" t="s">
        <v>20</v>
      </c>
      <c r="F1282" s="215" t="s">
        <v>1267</v>
      </c>
      <c r="G1282" s="213"/>
      <c r="H1282" s="216">
        <v>4820.1000000000004</v>
      </c>
      <c r="I1282" s="217"/>
      <c r="J1282" s="213"/>
      <c r="K1282" s="213"/>
      <c r="L1282" s="218"/>
      <c r="M1282" s="219"/>
      <c r="N1282" s="220"/>
      <c r="O1282" s="220"/>
      <c r="P1282" s="220"/>
      <c r="Q1282" s="220"/>
      <c r="R1282" s="220"/>
      <c r="S1282" s="220"/>
      <c r="T1282" s="221"/>
      <c r="AT1282" s="222" t="s">
        <v>184</v>
      </c>
      <c r="AU1282" s="222" t="s">
        <v>171</v>
      </c>
      <c r="AV1282" s="13" t="s">
        <v>84</v>
      </c>
      <c r="AW1282" s="13" t="s">
        <v>35</v>
      </c>
      <c r="AX1282" s="13" t="s">
        <v>74</v>
      </c>
      <c r="AY1282" s="222" t="s">
        <v>159</v>
      </c>
    </row>
    <row r="1283" spans="2:65" s="12" customFormat="1" ht="11.25">
      <c r="B1283" s="202"/>
      <c r="C1283" s="203"/>
      <c r="D1283" s="199" t="s">
        <v>184</v>
      </c>
      <c r="E1283" s="204" t="s">
        <v>20</v>
      </c>
      <c r="F1283" s="205" t="s">
        <v>1237</v>
      </c>
      <c r="G1283" s="203"/>
      <c r="H1283" s="204" t="s">
        <v>20</v>
      </c>
      <c r="I1283" s="206"/>
      <c r="J1283" s="203"/>
      <c r="K1283" s="203"/>
      <c r="L1283" s="207"/>
      <c r="M1283" s="208"/>
      <c r="N1283" s="209"/>
      <c r="O1283" s="209"/>
      <c r="P1283" s="209"/>
      <c r="Q1283" s="209"/>
      <c r="R1283" s="209"/>
      <c r="S1283" s="209"/>
      <c r="T1283" s="210"/>
      <c r="AT1283" s="211" t="s">
        <v>184</v>
      </c>
      <c r="AU1283" s="211" t="s">
        <v>171</v>
      </c>
      <c r="AV1283" s="12" t="s">
        <v>22</v>
      </c>
      <c r="AW1283" s="12" t="s">
        <v>35</v>
      </c>
      <c r="AX1283" s="12" t="s">
        <v>74</v>
      </c>
      <c r="AY1283" s="211" t="s">
        <v>159</v>
      </c>
    </row>
    <row r="1284" spans="2:65" s="13" customFormat="1" ht="11.25">
      <c r="B1284" s="212"/>
      <c r="C1284" s="213"/>
      <c r="D1284" s="199" t="s">
        <v>184</v>
      </c>
      <c r="E1284" s="214" t="s">
        <v>20</v>
      </c>
      <c r="F1284" s="215" t="s">
        <v>1268</v>
      </c>
      <c r="G1284" s="213"/>
      <c r="H1284" s="216">
        <v>112</v>
      </c>
      <c r="I1284" s="217"/>
      <c r="J1284" s="213"/>
      <c r="K1284" s="213"/>
      <c r="L1284" s="218"/>
      <c r="M1284" s="219"/>
      <c r="N1284" s="220"/>
      <c r="O1284" s="220"/>
      <c r="P1284" s="220"/>
      <c r="Q1284" s="220"/>
      <c r="R1284" s="220"/>
      <c r="S1284" s="220"/>
      <c r="T1284" s="221"/>
      <c r="AT1284" s="222" t="s">
        <v>184</v>
      </c>
      <c r="AU1284" s="222" t="s">
        <v>171</v>
      </c>
      <c r="AV1284" s="13" t="s">
        <v>84</v>
      </c>
      <c r="AW1284" s="13" t="s">
        <v>35</v>
      </c>
      <c r="AX1284" s="13" t="s">
        <v>74</v>
      </c>
      <c r="AY1284" s="222" t="s">
        <v>159</v>
      </c>
    </row>
    <row r="1285" spans="2:65" s="13" customFormat="1" ht="11.25">
      <c r="B1285" s="212"/>
      <c r="C1285" s="213"/>
      <c r="D1285" s="199" t="s">
        <v>184</v>
      </c>
      <c r="E1285" s="214" t="s">
        <v>20</v>
      </c>
      <c r="F1285" s="215" t="s">
        <v>1269</v>
      </c>
      <c r="G1285" s="213"/>
      <c r="H1285" s="216">
        <v>48</v>
      </c>
      <c r="I1285" s="217"/>
      <c r="J1285" s="213"/>
      <c r="K1285" s="213"/>
      <c r="L1285" s="218"/>
      <c r="M1285" s="219"/>
      <c r="N1285" s="220"/>
      <c r="O1285" s="220"/>
      <c r="P1285" s="220"/>
      <c r="Q1285" s="220"/>
      <c r="R1285" s="220"/>
      <c r="S1285" s="220"/>
      <c r="T1285" s="221"/>
      <c r="AT1285" s="222" t="s">
        <v>184</v>
      </c>
      <c r="AU1285" s="222" t="s">
        <v>171</v>
      </c>
      <c r="AV1285" s="13" t="s">
        <v>84</v>
      </c>
      <c r="AW1285" s="13" t="s">
        <v>35</v>
      </c>
      <c r="AX1285" s="13" t="s">
        <v>74</v>
      </c>
      <c r="AY1285" s="222" t="s">
        <v>159</v>
      </c>
    </row>
    <row r="1286" spans="2:65" s="13" customFormat="1" ht="11.25">
      <c r="B1286" s="212"/>
      <c r="C1286" s="213"/>
      <c r="D1286" s="199" t="s">
        <v>184</v>
      </c>
      <c r="E1286" s="214" t="s">
        <v>20</v>
      </c>
      <c r="F1286" s="215" t="s">
        <v>1270</v>
      </c>
      <c r="G1286" s="213"/>
      <c r="H1286" s="216">
        <v>84</v>
      </c>
      <c r="I1286" s="217"/>
      <c r="J1286" s="213"/>
      <c r="K1286" s="213"/>
      <c r="L1286" s="218"/>
      <c r="M1286" s="219"/>
      <c r="N1286" s="220"/>
      <c r="O1286" s="220"/>
      <c r="P1286" s="220"/>
      <c r="Q1286" s="220"/>
      <c r="R1286" s="220"/>
      <c r="S1286" s="220"/>
      <c r="T1286" s="221"/>
      <c r="AT1286" s="222" t="s">
        <v>184</v>
      </c>
      <c r="AU1286" s="222" t="s">
        <v>171</v>
      </c>
      <c r="AV1286" s="13" t="s">
        <v>84</v>
      </c>
      <c r="AW1286" s="13" t="s">
        <v>35</v>
      </c>
      <c r="AX1286" s="13" t="s">
        <v>74</v>
      </c>
      <c r="AY1286" s="222" t="s">
        <v>159</v>
      </c>
    </row>
    <row r="1287" spans="2:65" s="13" customFormat="1" ht="11.25">
      <c r="B1287" s="212"/>
      <c r="C1287" s="213"/>
      <c r="D1287" s="199" t="s">
        <v>184</v>
      </c>
      <c r="E1287" s="214" t="s">
        <v>20</v>
      </c>
      <c r="F1287" s="215" t="s">
        <v>1271</v>
      </c>
      <c r="G1287" s="213"/>
      <c r="H1287" s="216">
        <v>28</v>
      </c>
      <c r="I1287" s="217"/>
      <c r="J1287" s="213"/>
      <c r="K1287" s="213"/>
      <c r="L1287" s="218"/>
      <c r="M1287" s="219"/>
      <c r="N1287" s="220"/>
      <c r="O1287" s="220"/>
      <c r="P1287" s="220"/>
      <c r="Q1287" s="220"/>
      <c r="R1287" s="220"/>
      <c r="S1287" s="220"/>
      <c r="T1287" s="221"/>
      <c r="AT1287" s="222" t="s">
        <v>184</v>
      </c>
      <c r="AU1287" s="222" t="s">
        <v>171</v>
      </c>
      <c r="AV1287" s="13" t="s">
        <v>84</v>
      </c>
      <c r="AW1287" s="13" t="s">
        <v>35</v>
      </c>
      <c r="AX1287" s="13" t="s">
        <v>74</v>
      </c>
      <c r="AY1287" s="222" t="s">
        <v>159</v>
      </c>
    </row>
    <row r="1288" spans="2:65" s="14" customFormat="1" ht="11.25">
      <c r="B1288" s="223"/>
      <c r="C1288" s="224"/>
      <c r="D1288" s="199" t="s">
        <v>184</v>
      </c>
      <c r="E1288" s="225" t="s">
        <v>20</v>
      </c>
      <c r="F1288" s="226" t="s">
        <v>223</v>
      </c>
      <c r="G1288" s="224"/>
      <c r="H1288" s="227">
        <v>5092.1000000000004</v>
      </c>
      <c r="I1288" s="228"/>
      <c r="J1288" s="224"/>
      <c r="K1288" s="224"/>
      <c r="L1288" s="229"/>
      <c r="M1288" s="230"/>
      <c r="N1288" s="231"/>
      <c r="O1288" s="231"/>
      <c r="P1288" s="231"/>
      <c r="Q1288" s="231"/>
      <c r="R1288" s="231"/>
      <c r="S1288" s="231"/>
      <c r="T1288" s="232"/>
      <c r="AT1288" s="233" t="s">
        <v>184</v>
      </c>
      <c r="AU1288" s="233" t="s">
        <v>171</v>
      </c>
      <c r="AV1288" s="14" t="s">
        <v>164</v>
      </c>
      <c r="AW1288" s="14" t="s">
        <v>35</v>
      </c>
      <c r="AX1288" s="14" t="s">
        <v>22</v>
      </c>
      <c r="AY1288" s="233" t="s">
        <v>159</v>
      </c>
    </row>
    <row r="1289" spans="2:65" s="1" customFormat="1" ht="16.5" customHeight="1">
      <c r="B1289" s="35"/>
      <c r="C1289" s="186" t="s">
        <v>1277</v>
      </c>
      <c r="D1289" s="186" t="s">
        <v>162</v>
      </c>
      <c r="E1289" s="187" t="s">
        <v>1278</v>
      </c>
      <c r="F1289" s="188" t="s">
        <v>1279</v>
      </c>
      <c r="G1289" s="189" t="s">
        <v>464</v>
      </c>
      <c r="H1289" s="190">
        <v>9935</v>
      </c>
      <c r="I1289" s="191"/>
      <c r="J1289" s="192">
        <f>ROUND(I1289*H1289,2)</f>
        <v>0</v>
      </c>
      <c r="K1289" s="188" t="s">
        <v>194</v>
      </c>
      <c r="L1289" s="39"/>
      <c r="M1289" s="193" t="s">
        <v>20</v>
      </c>
      <c r="N1289" s="194" t="s">
        <v>45</v>
      </c>
      <c r="O1289" s="64"/>
      <c r="P1289" s="195">
        <f>O1289*H1289</f>
        <v>0</v>
      </c>
      <c r="Q1289" s="195">
        <v>2.1000000000000001E-4</v>
      </c>
      <c r="R1289" s="195">
        <f>Q1289*H1289</f>
        <v>2.0863499999999999</v>
      </c>
      <c r="S1289" s="195">
        <v>0</v>
      </c>
      <c r="T1289" s="196">
        <f>S1289*H1289</f>
        <v>0</v>
      </c>
      <c r="AR1289" s="197" t="s">
        <v>164</v>
      </c>
      <c r="AT1289" s="197" t="s">
        <v>162</v>
      </c>
      <c r="AU1289" s="197" t="s">
        <v>171</v>
      </c>
      <c r="AY1289" s="18" t="s">
        <v>159</v>
      </c>
      <c r="BE1289" s="198">
        <f>IF(N1289="základní",J1289,0)</f>
        <v>0</v>
      </c>
      <c r="BF1289" s="198">
        <f>IF(N1289="snížená",J1289,0)</f>
        <v>0</v>
      </c>
      <c r="BG1289" s="198">
        <f>IF(N1289="zákl. přenesená",J1289,0)</f>
        <v>0</v>
      </c>
      <c r="BH1289" s="198">
        <f>IF(N1289="sníž. přenesená",J1289,0)</f>
        <v>0</v>
      </c>
      <c r="BI1289" s="198">
        <f>IF(N1289="nulová",J1289,0)</f>
        <v>0</v>
      </c>
      <c r="BJ1289" s="18" t="s">
        <v>22</v>
      </c>
      <c r="BK1289" s="198">
        <f>ROUND(I1289*H1289,2)</f>
        <v>0</v>
      </c>
      <c r="BL1289" s="18" t="s">
        <v>164</v>
      </c>
      <c r="BM1289" s="197" t="s">
        <v>1280</v>
      </c>
    </row>
    <row r="1290" spans="2:65" s="1" customFormat="1" ht="11.25">
      <c r="B1290" s="35"/>
      <c r="C1290" s="36"/>
      <c r="D1290" s="199" t="s">
        <v>166</v>
      </c>
      <c r="E1290" s="36"/>
      <c r="F1290" s="200" t="s">
        <v>1281</v>
      </c>
      <c r="G1290" s="36"/>
      <c r="H1290" s="36"/>
      <c r="I1290" s="115"/>
      <c r="J1290" s="36"/>
      <c r="K1290" s="36"/>
      <c r="L1290" s="39"/>
      <c r="M1290" s="201"/>
      <c r="N1290" s="64"/>
      <c r="O1290" s="64"/>
      <c r="P1290" s="64"/>
      <c r="Q1290" s="64"/>
      <c r="R1290" s="64"/>
      <c r="S1290" s="64"/>
      <c r="T1290" s="65"/>
      <c r="AT1290" s="18" t="s">
        <v>166</v>
      </c>
      <c r="AU1290" s="18" t="s">
        <v>171</v>
      </c>
    </row>
    <row r="1291" spans="2:65" s="12" customFormat="1" ht="11.25">
      <c r="B1291" s="202"/>
      <c r="C1291" s="203"/>
      <c r="D1291" s="199" t="s">
        <v>184</v>
      </c>
      <c r="E1291" s="204" t="s">
        <v>20</v>
      </c>
      <c r="F1291" s="205" t="s">
        <v>1234</v>
      </c>
      <c r="G1291" s="203"/>
      <c r="H1291" s="204" t="s">
        <v>20</v>
      </c>
      <c r="I1291" s="206"/>
      <c r="J1291" s="203"/>
      <c r="K1291" s="203"/>
      <c r="L1291" s="207"/>
      <c r="M1291" s="208"/>
      <c r="N1291" s="209"/>
      <c r="O1291" s="209"/>
      <c r="P1291" s="209"/>
      <c r="Q1291" s="209"/>
      <c r="R1291" s="209"/>
      <c r="S1291" s="209"/>
      <c r="T1291" s="210"/>
      <c r="AT1291" s="211" t="s">
        <v>184</v>
      </c>
      <c r="AU1291" s="211" t="s">
        <v>171</v>
      </c>
      <c r="AV1291" s="12" t="s">
        <v>22</v>
      </c>
      <c r="AW1291" s="12" t="s">
        <v>35</v>
      </c>
      <c r="AX1291" s="12" t="s">
        <v>74</v>
      </c>
      <c r="AY1291" s="211" t="s">
        <v>159</v>
      </c>
    </row>
    <row r="1292" spans="2:65" s="13" customFormat="1" ht="11.25">
      <c r="B1292" s="212"/>
      <c r="C1292" s="213"/>
      <c r="D1292" s="199" t="s">
        <v>184</v>
      </c>
      <c r="E1292" s="214" t="s">
        <v>20</v>
      </c>
      <c r="F1292" s="215" t="s">
        <v>1282</v>
      </c>
      <c r="G1292" s="213"/>
      <c r="H1292" s="216">
        <v>9935</v>
      </c>
      <c r="I1292" s="217"/>
      <c r="J1292" s="213"/>
      <c r="K1292" s="213"/>
      <c r="L1292" s="218"/>
      <c r="M1292" s="219"/>
      <c r="N1292" s="220"/>
      <c r="O1292" s="220"/>
      <c r="P1292" s="220"/>
      <c r="Q1292" s="220"/>
      <c r="R1292" s="220"/>
      <c r="S1292" s="220"/>
      <c r="T1292" s="221"/>
      <c r="AT1292" s="222" t="s">
        <v>184</v>
      </c>
      <c r="AU1292" s="222" t="s">
        <v>171</v>
      </c>
      <c r="AV1292" s="13" t="s">
        <v>84</v>
      </c>
      <c r="AW1292" s="13" t="s">
        <v>35</v>
      </c>
      <c r="AX1292" s="13" t="s">
        <v>22</v>
      </c>
      <c r="AY1292" s="222" t="s">
        <v>159</v>
      </c>
    </row>
    <row r="1293" spans="2:65" s="1" customFormat="1" ht="16.5" customHeight="1">
      <c r="B1293" s="35"/>
      <c r="C1293" s="186" t="s">
        <v>1283</v>
      </c>
      <c r="D1293" s="186" t="s">
        <v>162</v>
      </c>
      <c r="E1293" s="187" t="s">
        <v>1284</v>
      </c>
      <c r="F1293" s="188" t="s">
        <v>1285</v>
      </c>
      <c r="G1293" s="189" t="s">
        <v>464</v>
      </c>
      <c r="H1293" s="190">
        <v>9935</v>
      </c>
      <c r="I1293" s="191"/>
      <c r="J1293" s="192">
        <f>ROUND(I1293*H1293,2)</f>
        <v>0</v>
      </c>
      <c r="K1293" s="188" t="s">
        <v>194</v>
      </c>
      <c r="L1293" s="39"/>
      <c r="M1293" s="193" t="s">
        <v>20</v>
      </c>
      <c r="N1293" s="194" t="s">
        <v>45</v>
      </c>
      <c r="O1293" s="64"/>
      <c r="P1293" s="195">
        <f>O1293*H1293</f>
        <v>0</v>
      </c>
      <c r="Q1293" s="195">
        <v>0.12966</v>
      </c>
      <c r="R1293" s="195">
        <f>Q1293*H1293</f>
        <v>1288.1721</v>
      </c>
      <c r="S1293" s="195">
        <v>0</v>
      </c>
      <c r="T1293" s="196">
        <f>S1293*H1293</f>
        <v>0</v>
      </c>
      <c r="AR1293" s="197" t="s">
        <v>164</v>
      </c>
      <c r="AT1293" s="197" t="s">
        <v>162</v>
      </c>
      <c r="AU1293" s="197" t="s">
        <v>171</v>
      </c>
      <c r="AY1293" s="18" t="s">
        <v>159</v>
      </c>
      <c r="BE1293" s="198">
        <f>IF(N1293="základní",J1293,0)</f>
        <v>0</v>
      </c>
      <c r="BF1293" s="198">
        <f>IF(N1293="snížená",J1293,0)</f>
        <v>0</v>
      </c>
      <c r="BG1293" s="198">
        <f>IF(N1293="zákl. přenesená",J1293,0)</f>
        <v>0</v>
      </c>
      <c r="BH1293" s="198">
        <f>IF(N1293="sníž. přenesená",J1293,0)</f>
        <v>0</v>
      </c>
      <c r="BI1293" s="198">
        <f>IF(N1293="nulová",J1293,0)</f>
        <v>0</v>
      </c>
      <c r="BJ1293" s="18" t="s">
        <v>22</v>
      </c>
      <c r="BK1293" s="198">
        <f>ROUND(I1293*H1293,2)</f>
        <v>0</v>
      </c>
      <c r="BL1293" s="18" t="s">
        <v>164</v>
      </c>
      <c r="BM1293" s="197" t="s">
        <v>1286</v>
      </c>
    </row>
    <row r="1294" spans="2:65" s="1" customFormat="1" ht="19.5">
      <c r="B1294" s="35"/>
      <c r="C1294" s="36"/>
      <c r="D1294" s="199" t="s">
        <v>166</v>
      </c>
      <c r="E1294" s="36"/>
      <c r="F1294" s="200" t="s">
        <v>1287</v>
      </c>
      <c r="G1294" s="36"/>
      <c r="H1294" s="36"/>
      <c r="I1294" s="115"/>
      <c r="J1294" s="36"/>
      <c r="K1294" s="36"/>
      <c r="L1294" s="39"/>
      <c r="M1294" s="201"/>
      <c r="N1294" s="64"/>
      <c r="O1294" s="64"/>
      <c r="P1294" s="64"/>
      <c r="Q1294" s="64"/>
      <c r="R1294" s="64"/>
      <c r="S1294" s="64"/>
      <c r="T1294" s="65"/>
      <c r="AT1294" s="18" t="s">
        <v>166</v>
      </c>
      <c r="AU1294" s="18" t="s">
        <v>171</v>
      </c>
    </row>
    <row r="1295" spans="2:65" s="12" customFormat="1" ht="11.25">
      <c r="B1295" s="202"/>
      <c r="C1295" s="203"/>
      <c r="D1295" s="199" t="s">
        <v>184</v>
      </c>
      <c r="E1295" s="204" t="s">
        <v>20</v>
      </c>
      <c r="F1295" s="205" t="s">
        <v>1234</v>
      </c>
      <c r="G1295" s="203"/>
      <c r="H1295" s="204" t="s">
        <v>20</v>
      </c>
      <c r="I1295" s="206"/>
      <c r="J1295" s="203"/>
      <c r="K1295" s="203"/>
      <c r="L1295" s="207"/>
      <c r="M1295" s="208"/>
      <c r="N1295" s="209"/>
      <c r="O1295" s="209"/>
      <c r="P1295" s="209"/>
      <c r="Q1295" s="209"/>
      <c r="R1295" s="209"/>
      <c r="S1295" s="209"/>
      <c r="T1295" s="210"/>
      <c r="AT1295" s="211" t="s">
        <v>184</v>
      </c>
      <c r="AU1295" s="211" t="s">
        <v>171</v>
      </c>
      <c r="AV1295" s="12" t="s">
        <v>22</v>
      </c>
      <c r="AW1295" s="12" t="s">
        <v>35</v>
      </c>
      <c r="AX1295" s="12" t="s">
        <v>74</v>
      </c>
      <c r="AY1295" s="211" t="s">
        <v>159</v>
      </c>
    </row>
    <row r="1296" spans="2:65" s="13" customFormat="1" ht="11.25">
      <c r="B1296" s="212"/>
      <c r="C1296" s="213"/>
      <c r="D1296" s="199" t="s">
        <v>184</v>
      </c>
      <c r="E1296" s="214" t="s">
        <v>20</v>
      </c>
      <c r="F1296" s="215" t="s">
        <v>1282</v>
      </c>
      <c r="G1296" s="213"/>
      <c r="H1296" s="216">
        <v>9935</v>
      </c>
      <c r="I1296" s="217"/>
      <c r="J1296" s="213"/>
      <c r="K1296" s="213"/>
      <c r="L1296" s="218"/>
      <c r="M1296" s="219"/>
      <c r="N1296" s="220"/>
      <c r="O1296" s="220"/>
      <c r="P1296" s="220"/>
      <c r="Q1296" s="220"/>
      <c r="R1296" s="220"/>
      <c r="S1296" s="220"/>
      <c r="T1296" s="221"/>
      <c r="AT1296" s="222" t="s">
        <v>184</v>
      </c>
      <c r="AU1296" s="222" t="s">
        <v>171</v>
      </c>
      <c r="AV1296" s="13" t="s">
        <v>84</v>
      </c>
      <c r="AW1296" s="13" t="s">
        <v>35</v>
      </c>
      <c r="AX1296" s="13" t="s">
        <v>22</v>
      </c>
      <c r="AY1296" s="222" t="s">
        <v>159</v>
      </c>
    </row>
    <row r="1297" spans="2:65" s="1" customFormat="1" ht="24" customHeight="1">
      <c r="B1297" s="35"/>
      <c r="C1297" s="186" t="s">
        <v>1288</v>
      </c>
      <c r="D1297" s="186" t="s">
        <v>162</v>
      </c>
      <c r="E1297" s="187" t="s">
        <v>1289</v>
      </c>
      <c r="F1297" s="188" t="s">
        <v>1290</v>
      </c>
      <c r="G1297" s="189" t="s">
        <v>201</v>
      </c>
      <c r="H1297" s="190">
        <v>1305</v>
      </c>
      <c r="I1297" s="191"/>
      <c r="J1297" s="192">
        <f>ROUND(I1297*H1297,2)</f>
        <v>0</v>
      </c>
      <c r="K1297" s="188" t="s">
        <v>20</v>
      </c>
      <c r="L1297" s="39"/>
      <c r="M1297" s="193" t="s">
        <v>20</v>
      </c>
      <c r="N1297" s="194" t="s">
        <v>45</v>
      </c>
      <c r="O1297" s="64"/>
      <c r="P1297" s="195">
        <f>O1297*H1297</f>
        <v>0</v>
      </c>
      <c r="Q1297" s="195">
        <v>0</v>
      </c>
      <c r="R1297" s="195">
        <f>Q1297*H1297</f>
        <v>0</v>
      </c>
      <c r="S1297" s="195">
        <v>0</v>
      </c>
      <c r="T1297" s="196">
        <f>S1297*H1297</f>
        <v>0</v>
      </c>
      <c r="AR1297" s="197" t="s">
        <v>164</v>
      </c>
      <c r="AT1297" s="197" t="s">
        <v>162</v>
      </c>
      <c r="AU1297" s="197" t="s">
        <v>171</v>
      </c>
      <c r="AY1297" s="18" t="s">
        <v>159</v>
      </c>
      <c r="BE1297" s="198">
        <f>IF(N1297="základní",J1297,0)</f>
        <v>0</v>
      </c>
      <c r="BF1297" s="198">
        <f>IF(N1297="snížená",J1297,0)</f>
        <v>0</v>
      </c>
      <c r="BG1297" s="198">
        <f>IF(N1297="zákl. přenesená",J1297,0)</f>
        <v>0</v>
      </c>
      <c r="BH1297" s="198">
        <f>IF(N1297="sníž. přenesená",J1297,0)</f>
        <v>0</v>
      </c>
      <c r="BI1297" s="198">
        <f>IF(N1297="nulová",J1297,0)</f>
        <v>0</v>
      </c>
      <c r="BJ1297" s="18" t="s">
        <v>22</v>
      </c>
      <c r="BK1297" s="198">
        <f>ROUND(I1297*H1297,2)</f>
        <v>0</v>
      </c>
      <c r="BL1297" s="18" t="s">
        <v>164</v>
      </c>
      <c r="BM1297" s="197" t="s">
        <v>1291</v>
      </c>
    </row>
    <row r="1298" spans="2:65" s="13" customFormat="1" ht="11.25">
      <c r="B1298" s="212"/>
      <c r="C1298" s="213"/>
      <c r="D1298" s="199" t="s">
        <v>184</v>
      </c>
      <c r="E1298" s="214" t="s">
        <v>20</v>
      </c>
      <c r="F1298" s="215" t="s">
        <v>1292</v>
      </c>
      <c r="G1298" s="213"/>
      <c r="H1298" s="216">
        <v>570</v>
      </c>
      <c r="I1298" s="217"/>
      <c r="J1298" s="213"/>
      <c r="K1298" s="213"/>
      <c r="L1298" s="218"/>
      <c r="M1298" s="219"/>
      <c r="N1298" s="220"/>
      <c r="O1298" s="220"/>
      <c r="P1298" s="220"/>
      <c r="Q1298" s="220"/>
      <c r="R1298" s="220"/>
      <c r="S1298" s="220"/>
      <c r="T1298" s="221"/>
      <c r="AT1298" s="222" t="s">
        <v>184</v>
      </c>
      <c r="AU1298" s="222" t="s">
        <v>171</v>
      </c>
      <c r="AV1298" s="13" t="s">
        <v>84</v>
      </c>
      <c r="AW1298" s="13" t="s">
        <v>35</v>
      </c>
      <c r="AX1298" s="13" t="s">
        <v>74</v>
      </c>
      <c r="AY1298" s="222" t="s">
        <v>159</v>
      </c>
    </row>
    <row r="1299" spans="2:65" s="13" customFormat="1" ht="11.25">
      <c r="B1299" s="212"/>
      <c r="C1299" s="213"/>
      <c r="D1299" s="199" t="s">
        <v>184</v>
      </c>
      <c r="E1299" s="214" t="s">
        <v>20</v>
      </c>
      <c r="F1299" s="215" t="s">
        <v>1293</v>
      </c>
      <c r="G1299" s="213"/>
      <c r="H1299" s="216">
        <v>105</v>
      </c>
      <c r="I1299" s="217"/>
      <c r="J1299" s="213"/>
      <c r="K1299" s="213"/>
      <c r="L1299" s="218"/>
      <c r="M1299" s="219"/>
      <c r="N1299" s="220"/>
      <c r="O1299" s="220"/>
      <c r="P1299" s="220"/>
      <c r="Q1299" s="220"/>
      <c r="R1299" s="220"/>
      <c r="S1299" s="220"/>
      <c r="T1299" s="221"/>
      <c r="AT1299" s="222" t="s">
        <v>184</v>
      </c>
      <c r="AU1299" s="222" t="s">
        <v>171</v>
      </c>
      <c r="AV1299" s="13" t="s">
        <v>84</v>
      </c>
      <c r="AW1299" s="13" t="s">
        <v>35</v>
      </c>
      <c r="AX1299" s="13" t="s">
        <v>74</v>
      </c>
      <c r="AY1299" s="222" t="s">
        <v>159</v>
      </c>
    </row>
    <row r="1300" spans="2:65" s="13" customFormat="1" ht="11.25">
      <c r="B1300" s="212"/>
      <c r="C1300" s="213"/>
      <c r="D1300" s="199" t="s">
        <v>184</v>
      </c>
      <c r="E1300" s="214" t="s">
        <v>20</v>
      </c>
      <c r="F1300" s="215" t="s">
        <v>1294</v>
      </c>
      <c r="G1300" s="213"/>
      <c r="H1300" s="216">
        <v>350</v>
      </c>
      <c r="I1300" s="217"/>
      <c r="J1300" s="213"/>
      <c r="K1300" s="213"/>
      <c r="L1300" s="218"/>
      <c r="M1300" s="219"/>
      <c r="N1300" s="220"/>
      <c r="O1300" s="220"/>
      <c r="P1300" s="220"/>
      <c r="Q1300" s="220"/>
      <c r="R1300" s="220"/>
      <c r="S1300" s="220"/>
      <c r="T1300" s="221"/>
      <c r="AT1300" s="222" t="s">
        <v>184</v>
      </c>
      <c r="AU1300" s="222" t="s">
        <v>171</v>
      </c>
      <c r="AV1300" s="13" t="s">
        <v>84</v>
      </c>
      <c r="AW1300" s="13" t="s">
        <v>35</v>
      </c>
      <c r="AX1300" s="13" t="s">
        <v>74</v>
      </c>
      <c r="AY1300" s="222" t="s">
        <v>159</v>
      </c>
    </row>
    <row r="1301" spans="2:65" s="13" customFormat="1" ht="11.25">
      <c r="B1301" s="212"/>
      <c r="C1301" s="213"/>
      <c r="D1301" s="199" t="s">
        <v>184</v>
      </c>
      <c r="E1301" s="214" t="s">
        <v>20</v>
      </c>
      <c r="F1301" s="215" t="s">
        <v>1295</v>
      </c>
      <c r="G1301" s="213"/>
      <c r="H1301" s="216">
        <v>40</v>
      </c>
      <c r="I1301" s="217"/>
      <c r="J1301" s="213"/>
      <c r="K1301" s="213"/>
      <c r="L1301" s="218"/>
      <c r="M1301" s="219"/>
      <c r="N1301" s="220"/>
      <c r="O1301" s="220"/>
      <c r="P1301" s="220"/>
      <c r="Q1301" s="220"/>
      <c r="R1301" s="220"/>
      <c r="S1301" s="220"/>
      <c r="T1301" s="221"/>
      <c r="AT1301" s="222" t="s">
        <v>184</v>
      </c>
      <c r="AU1301" s="222" t="s">
        <v>171</v>
      </c>
      <c r="AV1301" s="13" t="s">
        <v>84</v>
      </c>
      <c r="AW1301" s="13" t="s">
        <v>35</v>
      </c>
      <c r="AX1301" s="13" t="s">
        <v>74</v>
      </c>
      <c r="AY1301" s="222" t="s">
        <v>159</v>
      </c>
    </row>
    <row r="1302" spans="2:65" s="13" customFormat="1" ht="11.25">
      <c r="B1302" s="212"/>
      <c r="C1302" s="213"/>
      <c r="D1302" s="199" t="s">
        <v>184</v>
      </c>
      <c r="E1302" s="214" t="s">
        <v>20</v>
      </c>
      <c r="F1302" s="215" t="s">
        <v>1296</v>
      </c>
      <c r="G1302" s="213"/>
      <c r="H1302" s="216">
        <v>240</v>
      </c>
      <c r="I1302" s="217"/>
      <c r="J1302" s="213"/>
      <c r="K1302" s="213"/>
      <c r="L1302" s="218"/>
      <c r="M1302" s="219"/>
      <c r="N1302" s="220"/>
      <c r="O1302" s="220"/>
      <c r="P1302" s="220"/>
      <c r="Q1302" s="220"/>
      <c r="R1302" s="220"/>
      <c r="S1302" s="220"/>
      <c r="T1302" s="221"/>
      <c r="AT1302" s="222" t="s">
        <v>184</v>
      </c>
      <c r="AU1302" s="222" t="s">
        <v>171</v>
      </c>
      <c r="AV1302" s="13" t="s">
        <v>84</v>
      </c>
      <c r="AW1302" s="13" t="s">
        <v>35</v>
      </c>
      <c r="AX1302" s="13" t="s">
        <v>74</v>
      </c>
      <c r="AY1302" s="222" t="s">
        <v>159</v>
      </c>
    </row>
    <row r="1303" spans="2:65" s="14" customFormat="1" ht="11.25">
      <c r="B1303" s="223"/>
      <c r="C1303" s="224"/>
      <c r="D1303" s="199" t="s">
        <v>184</v>
      </c>
      <c r="E1303" s="225" t="s">
        <v>20</v>
      </c>
      <c r="F1303" s="226" t="s">
        <v>223</v>
      </c>
      <c r="G1303" s="224"/>
      <c r="H1303" s="227">
        <v>1305</v>
      </c>
      <c r="I1303" s="228"/>
      <c r="J1303" s="224"/>
      <c r="K1303" s="224"/>
      <c r="L1303" s="229"/>
      <c r="M1303" s="230"/>
      <c r="N1303" s="231"/>
      <c r="O1303" s="231"/>
      <c r="P1303" s="231"/>
      <c r="Q1303" s="231"/>
      <c r="R1303" s="231"/>
      <c r="S1303" s="231"/>
      <c r="T1303" s="232"/>
      <c r="AT1303" s="233" t="s">
        <v>184</v>
      </c>
      <c r="AU1303" s="233" t="s">
        <v>171</v>
      </c>
      <c r="AV1303" s="14" t="s">
        <v>164</v>
      </c>
      <c r="AW1303" s="14" t="s">
        <v>35</v>
      </c>
      <c r="AX1303" s="14" t="s">
        <v>22</v>
      </c>
      <c r="AY1303" s="233" t="s">
        <v>159</v>
      </c>
    </row>
    <row r="1304" spans="2:65" s="1" customFormat="1" ht="16.5" customHeight="1">
      <c r="B1304" s="35"/>
      <c r="C1304" s="186" t="s">
        <v>1297</v>
      </c>
      <c r="D1304" s="186" t="s">
        <v>162</v>
      </c>
      <c r="E1304" s="187" t="s">
        <v>1298</v>
      </c>
      <c r="F1304" s="188" t="s">
        <v>1299</v>
      </c>
      <c r="G1304" s="189" t="s">
        <v>464</v>
      </c>
      <c r="H1304" s="190">
        <v>9935</v>
      </c>
      <c r="I1304" s="191"/>
      <c r="J1304" s="192">
        <f>ROUND(I1304*H1304,2)</f>
        <v>0</v>
      </c>
      <c r="K1304" s="188" t="s">
        <v>20</v>
      </c>
      <c r="L1304" s="39"/>
      <c r="M1304" s="193" t="s">
        <v>20</v>
      </c>
      <c r="N1304" s="194" t="s">
        <v>45</v>
      </c>
      <c r="O1304" s="64"/>
      <c r="P1304" s="195">
        <f>O1304*H1304</f>
        <v>0</v>
      </c>
      <c r="Q1304" s="195">
        <v>0</v>
      </c>
      <c r="R1304" s="195">
        <f>Q1304*H1304</f>
        <v>0</v>
      </c>
      <c r="S1304" s="195">
        <v>0</v>
      </c>
      <c r="T1304" s="196">
        <f>S1304*H1304</f>
        <v>0</v>
      </c>
      <c r="AR1304" s="197" t="s">
        <v>164</v>
      </c>
      <c r="AT1304" s="197" t="s">
        <v>162</v>
      </c>
      <c r="AU1304" s="197" t="s">
        <v>171</v>
      </c>
      <c r="AY1304" s="18" t="s">
        <v>159</v>
      </c>
      <c r="BE1304" s="198">
        <f>IF(N1304="základní",J1304,0)</f>
        <v>0</v>
      </c>
      <c r="BF1304" s="198">
        <f>IF(N1304="snížená",J1304,0)</f>
        <v>0</v>
      </c>
      <c r="BG1304" s="198">
        <f>IF(N1304="zákl. přenesená",J1304,0)</f>
        <v>0</v>
      </c>
      <c r="BH1304" s="198">
        <f>IF(N1304="sníž. přenesená",J1304,0)</f>
        <v>0</v>
      </c>
      <c r="BI1304" s="198">
        <f>IF(N1304="nulová",J1304,0)</f>
        <v>0</v>
      </c>
      <c r="BJ1304" s="18" t="s">
        <v>22</v>
      </c>
      <c r="BK1304" s="198">
        <f>ROUND(I1304*H1304,2)</f>
        <v>0</v>
      </c>
      <c r="BL1304" s="18" t="s">
        <v>164</v>
      </c>
      <c r="BM1304" s="197" t="s">
        <v>1300</v>
      </c>
    </row>
    <row r="1305" spans="2:65" s="12" customFormat="1" ht="11.25">
      <c r="B1305" s="202"/>
      <c r="C1305" s="203"/>
      <c r="D1305" s="199" t="s">
        <v>184</v>
      </c>
      <c r="E1305" s="204" t="s">
        <v>20</v>
      </c>
      <c r="F1305" s="205" t="s">
        <v>1301</v>
      </c>
      <c r="G1305" s="203"/>
      <c r="H1305" s="204" t="s">
        <v>20</v>
      </c>
      <c r="I1305" s="206"/>
      <c r="J1305" s="203"/>
      <c r="K1305" s="203"/>
      <c r="L1305" s="207"/>
      <c r="M1305" s="208"/>
      <c r="N1305" s="209"/>
      <c r="O1305" s="209"/>
      <c r="P1305" s="209"/>
      <c r="Q1305" s="209"/>
      <c r="R1305" s="209"/>
      <c r="S1305" s="209"/>
      <c r="T1305" s="210"/>
      <c r="AT1305" s="211" t="s">
        <v>184</v>
      </c>
      <c r="AU1305" s="211" t="s">
        <v>171</v>
      </c>
      <c r="AV1305" s="12" t="s">
        <v>22</v>
      </c>
      <c r="AW1305" s="12" t="s">
        <v>35</v>
      </c>
      <c r="AX1305" s="12" t="s">
        <v>74</v>
      </c>
      <c r="AY1305" s="211" t="s">
        <v>159</v>
      </c>
    </row>
    <row r="1306" spans="2:65" s="12" customFormat="1" ht="11.25">
      <c r="B1306" s="202"/>
      <c r="C1306" s="203"/>
      <c r="D1306" s="199" t="s">
        <v>184</v>
      </c>
      <c r="E1306" s="204" t="s">
        <v>20</v>
      </c>
      <c r="F1306" s="205" t="s">
        <v>1302</v>
      </c>
      <c r="G1306" s="203"/>
      <c r="H1306" s="204" t="s">
        <v>20</v>
      </c>
      <c r="I1306" s="206"/>
      <c r="J1306" s="203"/>
      <c r="K1306" s="203"/>
      <c r="L1306" s="207"/>
      <c r="M1306" s="208"/>
      <c r="N1306" s="209"/>
      <c r="O1306" s="209"/>
      <c r="P1306" s="209"/>
      <c r="Q1306" s="209"/>
      <c r="R1306" s="209"/>
      <c r="S1306" s="209"/>
      <c r="T1306" s="210"/>
      <c r="AT1306" s="211" t="s">
        <v>184</v>
      </c>
      <c r="AU1306" s="211" t="s">
        <v>171</v>
      </c>
      <c r="AV1306" s="12" t="s">
        <v>22</v>
      </c>
      <c r="AW1306" s="12" t="s">
        <v>35</v>
      </c>
      <c r="AX1306" s="12" t="s">
        <v>74</v>
      </c>
      <c r="AY1306" s="211" t="s">
        <v>159</v>
      </c>
    </row>
    <row r="1307" spans="2:65" s="12" customFormat="1" ht="11.25">
      <c r="B1307" s="202"/>
      <c r="C1307" s="203"/>
      <c r="D1307" s="199" t="s">
        <v>184</v>
      </c>
      <c r="E1307" s="204" t="s">
        <v>20</v>
      </c>
      <c r="F1307" s="205" t="s">
        <v>1303</v>
      </c>
      <c r="G1307" s="203"/>
      <c r="H1307" s="204" t="s">
        <v>20</v>
      </c>
      <c r="I1307" s="206"/>
      <c r="J1307" s="203"/>
      <c r="K1307" s="203"/>
      <c r="L1307" s="207"/>
      <c r="M1307" s="208"/>
      <c r="N1307" s="209"/>
      <c r="O1307" s="209"/>
      <c r="P1307" s="209"/>
      <c r="Q1307" s="209"/>
      <c r="R1307" s="209"/>
      <c r="S1307" s="209"/>
      <c r="T1307" s="210"/>
      <c r="AT1307" s="211" t="s">
        <v>184</v>
      </c>
      <c r="AU1307" s="211" t="s">
        <v>171</v>
      </c>
      <c r="AV1307" s="12" t="s">
        <v>22</v>
      </c>
      <c r="AW1307" s="12" t="s">
        <v>35</v>
      </c>
      <c r="AX1307" s="12" t="s">
        <v>74</v>
      </c>
      <c r="AY1307" s="211" t="s">
        <v>159</v>
      </c>
    </row>
    <row r="1308" spans="2:65" s="12" customFormat="1" ht="11.25">
      <c r="B1308" s="202"/>
      <c r="C1308" s="203"/>
      <c r="D1308" s="199" t="s">
        <v>184</v>
      </c>
      <c r="E1308" s="204" t="s">
        <v>20</v>
      </c>
      <c r="F1308" s="205" t="s">
        <v>1304</v>
      </c>
      <c r="G1308" s="203"/>
      <c r="H1308" s="204" t="s">
        <v>20</v>
      </c>
      <c r="I1308" s="206"/>
      <c r="J1308" s="203"/>
      <c r="K1308" s="203"/>
      <c r="L1308" s="207"/>
      <c r="M1308" s="208"/>
      <c r="N1308" s="209"/>
      <c r="O1308" s="209"/>
      <c r="P1308" s="209"/>
      <c r="Q1308" s="209"/>
      <c r="R1308" s="209"/>
      <c r="S1308" s="209"/>
      <c r="T1308" s="210"/>
      <c r="AT1308" s="211" t="s">
        <v>184</v>
      </c>
      <c r="AU1308" s="211" t="s">
        <v>171</v>
      </c>
      <c r="AV1308" s="12" t="s">
        <v>22</v>
      </c>
      <c r="AW1308" s="12" t="s">
        <v>35</v>
      </c>
      <c r="AX1308" s="12" t="s">
        <v>74</v>
      </c>
      <c r="AY1308" s="211" t="s">
        <v>159</v>
      </c>
    </row>
    <row r="1309" spans="2:65" s="12" customFormat="1" ht="11.25">
      <c r="B1309" s="202"/>
      <c r="C1309" s="203"/>
      <c r="D1309" s="199" t="s">
        <v>184</v>
      </c>
      <c r="E1309" s="204" t="s">
        <v>20</v>
      </c>
      <c r="F1309" s="205" t="s">
        <v>1121</v>
      </c>
      <c r="G1309" s="203"/>
      <c r="H1309" s="204" t="s">
        <v>20</v>
      </c>
      <c r="I1309" s="206"/>
      <c r="J1309" s="203"/>
      <c r="K1309" s="203"/>
      <c r="L1309" s="207"/>
      <c r="M1309" s="208"/>
      <c r="N1309" s="209"/>
      <c r="O1309" s="209"/>
      <c r="P1309" s="209"/>
      <c r="Q1309" s="209"/>
      <c r="R1309" s="209"/>
      <c r="S1309" s="209"/>
      <c r="T1309" s="210"/>
      <c r="AT1309" s="211" t="s">
        <v>184</v>
      </c>
      <c r="AU1309" s="211" t="s">
        <v>171</v>
      </c>
      <c r="AV1309" s="12" t="s">
        <v>22</v>
      </c>
      <c r="AW1309" s="12" t="s">
        <v>35</v>
      </c>
      <c r="AX1309" s="12" t="s">
        <v>74</v>
      </c>
      <c r="AY1309" s="211" t="s">
        <v>159</v>
      </c>
    </row>
    <row r="1310" spans="2:65" s="12" customFormat="1" ht="11.25">
      <c r="B1310" s="202"/>
      <c r="C1310" s="203"/>
      <c r="D1310" s="199" t="s">
        <v>184</v>
      </c>
      <c r="E1310" s="204" t="s">
        <v>20</v>
      </c>
      <c r="F1310" s="205" t="s">
        <v>1305</v>
      </c>
      <c r="G1310" s="203"/>
      <c r="H1310" s="204" t="s">
        <v>20</v>
      </c>
      <c r="I1310" s="206"/>
      <c r="J1310" s="203"/>
      <c r="K1310" s="203"/>
      <c r="L1310" s="207"/>
      <c r="M1310" s="208"/>
      <c r="N1310" s="209"/>
      <c r="O1310" s="209"/>
      <c r="P1310" s="209"/>
      <c r="Q1310" s="209"/>
      <c r="R1310" s="209"/>
      <c r="S1310" s="209"/>
      <c r="T1310" s="210"/>
      <c r="AT1310" s="211" t="s">
        <v>184</v>
      </c>
      <c r="AU1310" s="211" t="s">
        <v>171</v>
      </c>
      <c r="AV1310" s="12" t="s">
        <v>22</v>
      </c>
      <c r="AW1310" s="12" t="s">
        <v>35</v>
      </c>
      <c r="AX1310" s="12" t="s">
        <v>74</v>
      </c>
      <c r="AY1310" s="211" t="s">
        <v>159</v>
      </c>
    </row>
    <row r="1311" spans="2:65" s="13" customFormat="1" ht="11.25">
      <c r="B1311" s="212"/>
      <c r="C1311" s="213"/>
      <c r="D1311" s="199" t="s">
        <v>184</v>
      </c>
      <c r="E1311" s="214" t="s">
        <v>20</v>
      </c>
      <c r="F1311" s="215" t="s">
        <v>1306</v>
      </c>
      <c r="G1311" s="213"/>
      <c r="H1311" s="216">
        <v>9935</v>
      </c>
      <c r="I1311" s="217"/>
      <c r="J1311" s="213"/>
      <c r="K1311" s="213"/>
      <c r="L1311" s="218"/>
      <c r="M1311" s="219"/>
      <c r="N1311" s="220"/>
      <c r="O1311" s="220"/>
      <c r="P1311" s="220"/>
      <c r="Q1311" s="220"/>
      <c r="R1311" s="220"/>
      <c r="S1311" s="220"/>
      <c r="T1311" s="221"/>
      <c r="AT1311" s="222" t="s">
        <v>184</v>
      </c>
      <c r="AU1311" s="222" t="s">
        <v>171</v>
      </c>
      <c r="AV1311" s="13" t="s">
        <v>84</v>
      </c>
      <c r="AW1311" s="13" t="s">
        <v>35</v>
      </c>
      <c r="AX1311" s="13" t="s">
        <v>22</v>
      </c>
      <c r="AY1311" s="222" t="s">
        <v>159</v>
      </c>
    </row>
    <row r="1312" spans="2:65" s="1" customFormat="1" ht="16.5" customHeight="1">
      <c r="B1312" s="35"/>
      <c r="C1312" s="186" t="s">
        <v>1307</v>
      </c>
      <c r="D1312" s="186" t="s">
        <v>162</v>
      </c>
      <c r="E1312" s="187" t="s">
        <v>1308</v>
      </c>
      <c r="F1312" s="188" t="s">
        <v>1309</v>
      </c>
      <c r="G1312" s="189" t="s">
        <v>201</v>
      </c>
      <c r="H1312" s="190">
        <v>430</v>
      </c>
      <c r="I1312" s="191"/>
      <c r="J1312" s="192">
        <f>ROUND(I1312*H1312,2)</f>
        <v>0</v>
      </c>
      <c r="K1312" s="188" t="s">
        <v>194</v>
      </c>
      <c r="L1312" s="39"/>
      <c r="M1312" s="193" t="s">
        <v>20</v>
      </c>
      <c r="N1312" s="194" t="s">
        <v>45</v>
      </c>
      <c r="O1312" s="64"/>
      <c r="P1312" s="195">
        <f>O1312*H1312</f>
        <v>0</v>
      </c>
      <c r="Q1312" s="195">
        <v>0</v>
      </c>
      <c r="R1312" s="195">
        <f>Q1312*H1312</f>
        <v>0</v>
      </c>
      <c r="S1312" s="195">
        <v>0.20499999999999999</v>
      </c>
      <c r="T1312" s="196">
        <f>S1312*H1312</f>
        <v>88.149999999999991</v>
      </c>
      <c r="AR1312" s="197" t="s">
        <v>164</v>
      </c>
      <c r="AT1312" s="197" t="s">
        <v>162</v>
      </c>
      <c r="AU1312" s="197" t="s">
        <v>171</v>
      </c>
      <c r="AY1312" s="18" t="s">
        <v>159</v>
      </c>
      <c r="BE1312" s="198">
        <f>IF(N1312="základní",J1312,0)</f>
        <v>0</v>
      </c>
      <c r="BF1312" s="198">
        <f>IF(N1312="snížená",J1312,0)</f>
        <v>0</v>
      </c>
      <c r="BG1312" s="198">
        <f>IF(N1312="zákl. přenesená",J1312,0)</f>
        <v>0</v>
      </c>
      <c r="BH1312" s="198">
        <f>IF(N1312="sníž. přenesená",J1312,0)</f>
        <v>0</v>
      </c>
      <c r="BI1312" s="198">
        <f>IF(N1312="nulová",J1312,0)</f>
        <v>0</v>
      </c>
      <c r="BJ1312" s="18" t="s">
        <v>22</v>
      </c>
      <c r="BK1312" s="198">
        <f>ROUND(I1312*H1312,2)</f>
        <v>0</v>
      </c>
      <c r="BL1312" s="18" t="s">
        <v>164</v>
      </c>
      <c r="BM1312" s="197" t="s">
        <v>1310</v>
      </c>
    </row>
    <row r="1313" spans="2:65" s="1" customFormat="1" ht="19.5">
      <c r="B1313" s="35"/>
      <c r="C1313" s="36"/>
      <c r="D1313" s="199" t="s">
        <v>166</v>
      </c>
      <c r="E1313" s="36"/>
      <c r="F1313" s="200" t="s">
        <v>1311</v>
      </c>
      <c r="G1313" s="36"/>
      <c r="H1313" s="36"/>
      <c r="I1313" s="115"/>
      <c r="J1313" s="36"/>
      <c r="K1313" s="36"/>
      <c r="L1313" s="39"/>
      <c r="M1313" s="201"/>
      <c r="N1313" s="64"/>
      <c r="O1313" s="64"/>
      <c r="P1313" s="64"/>
      <c r="Q1313" s="64"/>
      <c r="R1313" s="64"/>
      <c r="S1313" s="64"/>
      <c r="T1313" s="65"/>
      <c r="AT1313" s="18" t="s">
        <v>166</v>
      </c>
      <c r="AU1313" s="18" t="s">
        <v>171</v>
      </c>
    </row>
    <row r="1314" spans="2:65" s="1" customFormat="1" ht="16.5" customHeight="1">
      <c r="B1314" s="35"/>
      <c r="C1314" s="186" t="s">
        <v>1312</v>
      </c>
      <c r="D1314" s="186" t="s">
        <v>162</v>
      </c>
      <c r="E1314" s="187" t="s">
        <v>1313</v>
      </c>
      <c r="F1314" s="188" t="s">
        <v>1314</v>
      </c>
      <c r="G1314" s="189" t="s">
        <v>201</v>
      </c>
      <c r="H1314" s="190">
        <v>430</v>
      </c>
      <c r="I1314" s="191"/>
      <c r="J1314" s="192">
        <f>ROUND(I1314*H1314,2)</f>
        <v>0</v>
      </c>
      <c r="K1314" s="188" t="s">
        <v>194</v>
      </c>
      <c r="L1314" s="39"/>
      <c r="M1314" s="193" t="s">
        <v>20</v>
      </c>
      <c r="N1314" s="194" t="s">
        <v>45</v>
      </c>
      <c r="O1314" s="64"/>
      <c r="P1314" s="195">
        <f>O1314*H1314</f>
        <v>0</v>
      </c>
      <c r="Q1314" s="195">
        <v>0.3</v>
      </c>
      <c r="R1314" s="195">
        <f>Q1314*H1314</f>
        <v>129</v>
      </c>
      <c r="S1314" s="195">
        <v>0</v>
      </c>
      <c r="T1314" s="196">
        <f>S1314*H1314</f>
        <v>0</v>
      </c>
      <c r="AR1314" s="197" t="s">
        <v>164</v>
      </c>
      <c r="AT1314" s="197" t="s">
        <v>162</v>
      </c>
      <c r="AU1314" s="197" t="s">
        <v>171</v>
      </c>
      <c r="AY1314" s="18" t="s">
        <v>159</v>
      </c>
      <c r="BE1314" s="198">
        <f>IF(N1314="základní",J1314,0)</f>
        <v>0</v>
      </c>
      <c r="BF1314" s="198">
        <f>IF(N1314="snížená",J1314,0)</f>
        <v>0</v>
      </c>
      <c r="BG1314" s="198">
        <f>IF(N1314="zákl. přenesená",J1314,0)</f>
        <v>0</v>
      </c>
      <c r="BH1314" s="198">
        <f>IF(N1314="sníž. přenesená",J1314,0)</f>
        <v>0</v>
      </c>
      <c r="BI1314" s="198">
        <f>IF(N1314="nulová",J1314,0)</f>
        <v>0</v>
      </c>
      <c r="BJ1314" s="18" t="s">
        <v>22</v>
      </c>
      <c r="BK1314" s="198">
        <f>ROUND(I1314*H1314,2)</f>
        <v>0</v>
      </c>
      <c r="BL1314" s="18" t="s">
        <v>164</v>
      </c>
      <c r="BM1314" s="197" t="s">
        <v>1315</v>
      </c>
    </row>
    <row r="1315" spans="2:65" s="1" customFormat="1" ht="19.5">
      <c r="B1315" s="35"/>
      <c r="C1315" s="36"/>
      <c r="D1315" s="199" t="s">
        <v>166</v>
      </c>
      <c r="E1315" s="36"/>
      <c r="F1315" s="200" t="s">
        <v>1316</v>
      </c>
      <c r="G1315" s="36"/>
      <c r="H1315" s="36"/>
      <c r="I1315" s="115"/>
      <c r="J1315" s="36"/>
      <c r="K1315" s="36"/>
      <c r="L1315" s="39"/>
      <c r="M1315" s="201"/>
      <c r="N1315" s="64"/>
      <c r="O1315" s="64"/>
      <c r="P1315" s="64"/>
      <c r="Q1315" s="64"/>
      <c r="R1315" s="64"/>
      <c r="S1315" s="64"/>
      <c r="T1315" s="65"/>
      <c r="AT1315" s="18" t="s">
        <v>166</v>
      </c>
      <c r="AU1315" s="18" t="s">
        <v>171</v>
      </c>
    </row>
    <row r="1316" spans="2:65" s="12" customFormat="1" ht="11.25">
      <c r="B1316" s="202"/>
      <c r="C1316" s="203"/>
      <c r="D1316" s="199" t="s">
        <v>184</v>
      </c>
      <c r="E1316" s="204" t="s">
        <v>20</v>
      </c>
      <c r="F1316" s="205" t="s">
        <v>1317</v>
      </c>
      <c r="G1316" s="203"/>
      <c r="H1316" s="204" t="s">
        <v>20</v>
      </c>
      <c r="I1316" s="206"/>
      <c r="J1316" s="203"/>
      <c r="K1316" s="203"/>
      <c r="L1316" s="207"/>
      <c r="M1316" s="208"/>
      <c r="N1316" s="209"/>
      <c r="O1316" s="209"/>
      <c r="P1316" s="209"/>
      <c r="Q1316" s="209"/>
      <c r="R1316" s="209"/>
      <c r="S1316" s="209"/>
      <c r="T1316" s="210"/>
      <c r="AT1316" s="211" t="s">
        <v>184</v>
      </c>
      <c r="AU1316" s="211" t="s">
        <v>171</v>
      </c>
      <c r="AV1316" s="12" t="s">
        <v>22</v>
      </c>
      <c r="AW1316" s="12" t="s">
        <v>35</v>
      </c>
      <c r="AX1316" s="12" t="s">
        <v>74</v>
      </c>
      <c r="AY1316" s="211" t="s">
        <v>159</v>
      </c>
    </row>
    <row r="1317" spans="2:65" s="13" customFormat="1" ht="11.25">
      <c r="B1317" s="212"/>
      <c r="C1317" s="213"/>
      <c r="D1317" s="199" t="s">
        <v>184</v>
      </c>
      <c r="E1317" s="214" t="s">
        <v>20</v>
      </c>
      <c r="F1317" s="215" t="s">
        <v>1318</v>
      </c>
      <c r="G1317" s="213"/>
      <c r="H1317" s="216">
        <v>430</v>
      </c>
      <c r="I1317" s="217"/>
      <c r="J1317" s="213"/>
      <c r="K1317" s="213"/>
      <c r="L1317" s="218"/>
      <c r="M1317" s="219"/>
      <c r="N1317" s="220"/>
      <c r="O1317" s="220"/>
      <c r="P1317" s="220"/>
      <c r="Q1317" s="220"/>
      <c r="R1317" s="220"/>
      <c r="S1317" s="220"/>
      <c r="T1317" s="221"/>
      <c r="AT1317" s="222" t="s">
        <v>184</v>
      </c>
      <c r="AU1317" s="222" t="s">
        <v>171</v>
      </c>
      <c r="AV1317" s="13" t="s">
        <v>84</v>
      </c>
      <c r="AW1317" s="13" t="s">
        <v>35</v>
      </c>
      <c r="AX1317" s="13" t="s">
        <v>22</v>
      </c>
      <c r="AY1317" s="222" t="s">
        <v>159</v>
      </c>
    </row>
    <row r="1318" spans="2:65" s="1" customFormat="1" ht="16.5" customHeight="1">
      <c r="B1318" s="35"/>
      <c r="C1318" s="186" t="s">
        <v>1319</v>
      </c>
      <c r="D1318" s="186" t="s">
        <v>162</v>
      </c>
      <c r="E1318" s="187" t="s">
        <v>1320</v>
      </c>
      <c r="F1318" s="188" t="s">
        <v>1321</v>
      </c>
      <c r="G1318" s="189" t="s">
        <v>201</v>
      </c>
      <c r="H1318" s="190">
        <v>430</v>
      </c>
      <c r="I1318" s="191"/>
      <c r="J1318" s="192">
        <f>ROUND(I1318*H1318,2)</f>
        <v>0</v>
      </c>
      <c r="K1318" s="188" t="s">
        <v>194</v>
      </c>
      <c r="L1318" s="39"/>
      <c r="M1318" s="193" t="s">
        <v>20</v>
      </c>
      <c r="N1318" s="194" t="s">
        <v>45</v>
      </c>
      <c r="O1318" s="64"/>
      <c r="P1318" s="195">
        <f>O1318*H1318</f>
        <v>0</v>
      </c>
      <c r="Q1318" s="195">
        <v>0</v>
      </c>
      <c r="R1318" s="195">
        <f>Q1318*H1318</f>
        <v>0</v>
      </c>
      <c r="S1318" s="195">
        <v>0</v>
      </c>
      <c r="T1318" s="196">
        <f>S1318*H1318</f>
        <v>0</v>
      </c>
      <c r="AR1318" s="197" t="s">
        <v>164</v>
      </c>
      <c r="AT1318" s="197" t="s">
        <v>162</v>
      </c>
      <c r="AU1318" s="197" t="s">
        <v>171</v>
      </c>
      <c r="AY1318" s="18" t="s">
        <v>159</v>
      </c>
      <c r="BE1318" s="198">
        <f>IF(N1318="základní",J1318,0)</f>
        <v>0</v>
      </c>
      <c r="BF1318" s="198">
        <f>IF(N1318="snížená",J1318,0)</f>
        <v>0</v>
      </c>
      <c r="BG1318" s="198">
        <f>IF(N1318="zákl. přenesená",J1318,0)</f>
        <v>0</v>
      </c>
      <c r="BH1318" s="198">
        <f>IF(N1318="sníž. přenesená",J1318,0)</f>
        <v>0</v>
      </c>
      <c r="BI1318" s="198">
        <f>IF(N1318="nulová",J1318,0)</f>
        <v>0</v>
      </c>
      <c r="BJ1318" s="18" t="s">
        <v>22</v>
      </c>
      <c r="BK1318" s="198">
        <f>ROUND(I1318*H1318,2)</f>
        <v>0</v>
      </c>
      <c r="BL1318" s="18" t="s">
        <v>164</v>
      </c>
      <c r="BM1318" s="197" t="s">
        <v>1322</v>
      </c>
    </row>
    <row r="1319" spans="2:65" s="1" customFormat="1" ht="19.5">
      <c r="B1319" s="35"/>
      <c r="C1319" s="36"/>
      <c r="D1319" s="199" t="s">
        <v>166</v>
      </c>
      <c r="E1319" s="36"/>
      <c r="F1319" s="200" t="s">
        <v>1323</v>
      </c>
      <c r="G1319" s="36"/>
      <c r="H1319" s="36"/>
      <c r="I1319" s="115"/>
      <c r="J1319" s="36"/>
      <c r="K1319" s="36"/>
      <c r="L1319" s="39"/>
      <c r="M1319" s="201"/>
      <c r="N1319" s="64"/>
      <c r="O1319" s="64"/>
      <c r="P1319" s="64"/>
      <c r="Q1319" s="64"/>
      <c r="R1319" s="64"/>
      <c r="S1319" s="64"/>
      <c r="T1319" s="65"/>
      <c r="AT1319" s="18" t="s">
        <v>166</v>
      </c>
      <c r="AU1319" s="18" t="s">
        <v>171</v>
      </c>
    </row>
    <row r="1320" spans="2:65" s="1" customFormat="1" ht="16.5" customHeight="1">
      <c r="B1320" s="35"/>
      <c r="C1320" s="186" t="s">
        <v>1324</v>
      </c>
      <c r="D1320" s="186" t="s">
        <v>162</v>
      </c>
      <c r="E1320" s="187" t="s">
        <v>1325</v>
      </c>
      <c r="F1320" s="188" t="s">
        <v>1326</v>
      </c>
      <c r="G1320" s="189" t="s">
        <v>201</v>
      </c>
      <c r="H1320" s="190">
        <v>180</v>
      </c>
      <c r="I1320" s="191"/>
      <c r="J1320" s="192">
        <f>ROUND(I1320*H1320,2)</f>
        <v>0</v>
      </c>
      <c r="K1320" s="188" t="s">
        <v>194</v>
      </c>
      <c r="L1320" s="39"/>
      <c r="M1320" s="193" t="s">
        <v>20</v>
      </c>
      <c r="N1320" s="194" t="s">
        <v>45</v>
      </c>
      <c r="O1320" s="64"/>
      <c r="P1320" s="195">
        <f>O1320*H1320</f>
        <v>0</v>
      </c>
      <c r="Q1320" s="195">
        <v>0</v>
      </c>
      <c r="R1320" s="195">
        <f>Q1320*H1320</f>
        <v>0</v>
      </c>
      <c r="S1320" s="195">
        <v>0.23</v>
      </c>
      <c r="T1320" s="196">
        <f>S1320*H1320</f>
        <v>41.4</v>
      </c>
      <c r="AR1320" s="197" t="s">
        <v>164</v>
      </c>
      <c r="AT1320" s="197" t="s">
        <v>162</v>
      </c>
      <c r="AU1320" s="197" t="s">
        <v>171</v>
      </c>
      <c r="AY1320" s="18" t="s">
        <v>159</v>
      </c>
      <c r="BE1320" s="198">
        <f>IF(N1320="základní",J1320,0)</f>
        <v>0</v>
      </c>
      <c r="BF1320" s="198">
        <f>IF(N1320="snížená",J1320,0)</f>
        <v>0</v>
      </c>
      <c r="BG1320" s="198">
        <f>IF(N1320="zákl. přenesená",J1320,0)</f>
        <v>0</v>
      </c>
      <c r="BH1320" s="198">
        <f>IF(N1320="sníž. přenesená",J1320,0)</f>
        <v>0</v>
      </c>
      <c r="BI1320" s="198">
        <f>IF(N1320="nulová",J1320,0)</f>
        <v>0</v>
      </c>
      <c r="BJ1320" s="18" t="s">
        <v>22</v>
      </c>
      <c r="BK1320" s="198">
        <f>ROUND(I1320*H1320,2)</f>
        <v>0</v>
      </c>
      <c r="BL1320" s="18" t="s">
        <v>164</v>
      </c>
      <c r="BM1320" s="197" t="s">
        <v>1327</v>
      </c>
    </row>
    <row r="1321" spans="2:65" s="1" customFormat="1" ht="19.5">
      <c r="B1321" s="35"/>
      <c r="C1321" s="36"/>
      <c r="D1321" s="199" t="s">
        <v>166</v>
      </c>
      <c r="E1321" s="36"/>
      <c r="F1321" s="200" t="s">
        <v>1328</v>
      </c>
      <c r="G1321" s="36"/>
      <c r="H1321" s="36"/>
      <c r="I1321" s="115"/>
      <c r="J1321" s="36"/>
      <c r="K1321" s="36"/>
      <c r="L1321" s="39"/>
      <c r="M1321" s="201"/>
      <c r="N1321" s="64"/>
      <c r="O1321" s="64"/>
      <c r="P1321" s="64"/>
      <c r="Q1321" s="64"/>
      <c r="R1321" s="64"/>
      <c r="S1321" s="64"/>
      <c r="T1321" s="65"/>
      <c r="AT1321" s="18" t="s">
        <v>166</v>
      </c>
      <c r="AU1321" s="18" t="s">
        <v>171</v>
      </c>
    </row>
    <row r="1322" spans="2:65" s="1" customFormat="1" ht="16.5" customHeight="1">
      <c r="B1322" s="35"/>
      <c r="C1322" s="186" t="s">
        <v>1329</v>
      </c>
      <c r="D1322" s="186" t="s">
        <v>162</v>
      </c>
      <c r="E1322" s="187" t="s">
        <v>1330</v>
      </c>
      <c r="F1322" s="188" t="s">
        <v>1331</v>
      </c>
      <c r="G1322" s="189" t="s">
        <v>201</v>
      </c>
      <c r="H1322" s="190">
        <v>180</v>
      </c>
      <c r="I1322" s="191"/>
      <c r="J1322" s="192">
        <f>ROUND(I1322*H1322,2)</f>
        <v>0</v>
      </c>
      <c r="K1322" s="188" t="s">
        <v>194</v>
      </c>
      <c r="L1322" s="39"/>
      <c r="M1322" s="193" t="s">
        <v>20</v>
      </c>
      <c r="N1322" s="194" t="s">
        <v>45</v>
      </c>
      <c r="O1322" s="64"/>
      <c r="P1322" s="195">
        <f>O1322*H1322</f>
        <v>0</v>
      </c>
      <c r="Q1322" s="195">
        <v>0.25</v>
      </c>
      <c r="R1322" s="195">
        <f>Q1322*H1322</f>
        <v>45</v>
      </c>
      <c r="S1322" s="195">
        <v>0</v>
      </c>
      <c r="T1322" s="196">
        <f>S1322*H1322</f>
        <v>0</v>
      </c>
      <c r="AR1322" s="197" t="s">
        <v>164</v>
      </c>
      <c r="AT1322" s="197" t="s">
        <v>162</v>
      </c>
      <c r="AU1322" s="197" t="s">
        <v>171</v>
      </c>
      <c r="AY1322" s="18" t="s">
        <v>159</v>
      </c>
      <c r="BE1322" s="198">
        <f>IF(N1322="základní",J1322,0)</f>
        <v>0</v>
      </c>
      <c r="BF1322" s="198">
        <f>IF(N1322="snížená",J1322,0)</f>
        <v>0</v>
      </c>
      <c r="BG1322" s="198">
        <f>IF(N1322="zákl. přenesená",J1322,0)</f>
        <v>0</v>
      </c>
      <c r="BH1322" s="198">
        <f>IF(N1322="sníž. přenesená",J1322,0)</f>
        <v>0</v>
      </c>
      <c r="BI1322" s="198">
        <f>IF(N1322="nulová",J1322,0)</f>
        <v>0</v>
      </c>
      <c r="BJ1322" s="18" t="s">
        <v>22</v>
      </c>
      <c r="BK1322" s="198">
        <f>ROUND(I1322*H1322,2)</f>
        <v>0</v>
      </c>
      <c r="BL1322" s="18" t="s">
        <v>164</v>
      </c>
      <c r="BM1322" s="197" t="s">
        <v>1332</v>
      </c>
    </row>
    <row r="1323" spans="2:65" s="1" customFormat="1" ht="19.5">
      <c r="B1323" s="35"/>
      <c r="C1323" s="36"/>
      <c r="D1323" s="199" t="s">
        <v>166</v>
      </c>
      <c r="E1323" s="36"/>
      <c r="F1323" s="200" t="s">
        <v>1333</v>
      </c>
      <c r="G1323" s="36"/>
      <c r="H1323" s="36"/>
      <c r="I1323" s="115"/>
      <c r="J1323" s="36"/>
      <c r="K1323" s="36"/>
      <c r="L1323" s="39"/>
      <c r="M1323" s="201"/>
      <c r="N1323" s="64"/>
      <c r="O1323" s="64"/>
      <c r="P1323" s="64"/>
      <c r="Q1323" s="64"/>
      <c r="R1323" s="64"/>
      <c r="S1323" s="64"/>
      <c r="T1323" s="65"/>
      <c r="AT1323" s="18" t="s">
        <v>166</v>
      </c>
      <c r="AU1323" s="18" t="s">
        <v>171</v>
      </c>
    </row>
    <row r="1324" spans="2:65" s="12" customFormat="1" ht="11.25">
      <c r="B1324" s="202"/>
      <c r="C1324" s="203"/>
      <c r="D1324" s="199" t="s">
        <v>184</v>
      </c>
      <c r="E1324" s="204" t="s">
        <v>20</v>
      </c>
      <c r="F1324" s="205" t="s">
        <v>1317</v>
      </c>
      <c r="G1324" s="203"/>
      <c r="H1324" s="204" t="s">
        <v>20</v>
      </c>
      <c r="I1324" s="206"/>
      <c r="J1324" s="203"/>
      <c r="K1324" s="203"/>
      <c r="L1324" s="207"/>
      <c r="M1324" s="208"/>
      <c r="N1324" s="209"/>
      <c r="O1324" s="209"/>
      <c r="P1324" s="209"/>
      <c r="Q1324" s="209"/>
      <c r="R1324" s="209"/>
      <c r="S1324" s="209"/>
      <c r="T1324" s="210"/>
      <c r="AT1324" s="211" t="s">
        <v>184</v>
      </c>
      <c r="AU1324" s="211" t="s">
        <v>171</v>
      </c>
      <c r="AV1324" s="12" t="s">
        <v>22</v>
      </c>
      <c r="AW1324" s="12" t="s">
        <v>35</v>
      </c>
      <c r="AX1324" s="12" t="s">
        <v>74</v>
      </c>
      <c r="AY1324" s="211" t="s">
        <v>159</v>
      </c>
    </row>
    <row r="1325" spans="2:65" s="13" customFormat="1" ht="11.25">
      <c r="B1325" s="212"/>
      <c r="C1325" s="213"/>
      <c r="D1325" s="199" t="s">
        <v>184</v>
      </c>
      <c r="E1325" s="214" t="s">
        <v>20</v>
      </c>
      <c r="F1325" s="215" t="s">
        <v>1334</v>
      </c>
      <c r="G1325" s="213"/>
      <c r="H1325" s="216">
        <v>180</v>
      </c>
      <c r="I1325" s="217"/>
      <c r="J1325" s="213"/>
      <c r="K1325" s="213"/>
      <c r="L1325" s="218"/>
      <c r="M1325" s="219"/>
      <c r="N1325" s="220"/>
      <c r="O1325" s="220"/>
      <c r="P1325" s="220"/>
      <c r="Q1325" s="220"/>
      <c r="R1325" s="220"/>
      <c r="S1325" s="220"/>
      <c r="T1325" s="221"/>
      <c r="AT1325" s="222" t="s">
        <v>184</v>
      </c>
      <c r="AU1325" s="222" t="s">
        <v>171</v>
      </c>
      <c r="AV1325" s="13" t="s">
        <v>84</v>
      </c>
      <c r="AW1325" s="13" t="s">
        <v>35</v>
      </c>
      <c r="AX1325" s="13" t="s">
        <v>22</v>
      </c>
      <c r="AY1325" s="222" t="s">
        <v>159</v>
      </c>
    </row>
    <row r="1326" spans="2:65" s="1" customFormat="1" ht="16.5" customHeight="1">
      <c r="B1326" s="35"/>
      <c r="C1326" s="186" t="s">
        <v>1335</v>
      </c>
      <c r="D1326" s="186" t="s">
        <v>162</v>
      </c>
      <c r="E1326" s="187" t="s">
        <v>1336</v>
      </c>
      <c r="F1326" s="188" t="s">
        <v>1337</v>
      </c>
      <c r="G1326" s="189" t="s">
        <v>201</v>
      </c>
      <c r="H1326" s="190">
        <v>180</v>
      </c>
      <c r="I1326" s="191"/>
      <c r="J1326" s="192">
        <f>ROUND(I1326*H1326,2)</f>
        <v>0</v>
      </c>
      <c r="K1326" s="188" t="s">
        <v>194</v>
      </c>
      <c r="L1326" s="39"/>
      <c r="M1326" s="193" t="s">
        <v>20</v>
      </c>
      <c r="N1326" s="194" t="s">
        <v>45</v>
      </c>
      <c r="O1326" s="64"/>
      <c r="P1326" s="195">
        <f>O1326*H1326</f>
        <v>0</v>
      </c>
      <c r="Q1326" s="195">
        <v>0</v>
      </c>
      <c r="R1326" s="195">
        <f>Q1326*H1326</f>
        <v>0</v>
      </c>
      <c r="S1326" s="195">
        <v>0</v>
      </c>
      <c r="T1326" s="196">
        <f>S1326*H1326</f>
        <v>0</v>
      </c>
      <c r="AR1326" s="197" t="s">
        <v>164</v>
      </c>
      <c r="AT1326" s="197" t="s">
        <v>162</v>
      </c>
      <c r="AU1326" s="197" t="s">
        <v>171</v>
      </c>
      <c r="AY1326" s="18" t="s">
        <v>159</v>
      </c>
      <c r="BE1326" s="198">
        <f>IF(N1326="základní",J1326,0)</f>
        <v>0</v>
      </c>
      <c r="BF1326" s="198">
        <f>IF(N1326="snížená",J1326,0)</f>
        <v>0</v>
      </c>
      <c r="BG1326" s="198">
        <f>IF(N1326="zákl. přenesená",J1326,0)</f>
        <v>0</v>
      </c>
      <c r="BH1326" s="198">
        <f>IF(N1326="sníž. přenesená",J1326,0)</f>
        <v>0</v>
      </c>
      <c r="BI1326" s="198">
        <f>IF(N1326="nulová",J1326,0)</f>
        <v>0</v>
      </c>
      <c r="BJ1326" s="18" t="s">
        <v>22</v>
      </c>
      <c r="BK1326" s="198">
        <f>ROUND(I1326*H1326,2)</f>
        <v>0</v>
      </c>
      <c r="BL1326" s="18" t="s">
        <v>164</v>
      </c>
      <c r="BM1326" s="197" t="s">
        <v>1338</v>
      </c>
    </row>
    <row r="1327" spans="2:65" s="1" customFormat="1" ht="19.5">
      <c r="B1327" s="35"/>
      <c r="C1327" s="36"/>
      <c r="D1327" s="199" t="s">
        <v>166</v>
      </c>
      <c r="E1327" s="36"/>
      <c r="F1327" s="200" t="s">
        <v>1339</v>
      </c>
      <c r="G1327" s="36"/>
      <c r="H1327" s="36"/>
      <c r="I1327" s="115"/>
      <c r="J1327" s="36"/>
      <c r="K1327" s="36"/>
      <c r="L1327" s="39"/>
      <c r="M1327" s="201"/>
      <c r="N1327" s="64"/>
      <c r="O1327" s="64"/>
      <c r="P1327" s="64"/>
      <c r="Q1327" s="64"/>
      <c r="R1327" s="64"/>
      <c r="S1327" s="64"/>
      <c r="T1327" s="65"/>
      <c r="AT1327" s="18" t="s">
        <v>166</v>
      </c>
      <c r="AU1327" s="18" t="s">
        <v>171</v>
      </c>
    </row>
    <row r="1328" spans="2:65" s="1" customFormat="1" ht="16.5" customHeight="1">
      <c r="B1328" s="35"/>
      <c r="C1328" s="186" t="s">
        <v>1340</v>
      </c>
      <c r="D1328" s="186" t="s">
        <v>162</v>
      </c>
      <c r="E1328" s="187" t="s">
        <v>1341</v>
      </c>
      <c r="F1328" s="188" t="s">
        <v>1342</v>
      </c>
      <c r="G1328" s="189" t="s">
        <v>669</v>
      </c>
      <c r="H1328" s="190">
        <v>5930.7340000000004</v>
      </c>
      <c r="I1328" s="191"/>
      <c r="J1328" s="192">
        <f>ROUND(I1328*H1328,2)</f>
        <v>0</v>
      </c>
      <c r="K1328" s="188" t="s">
        <v>194</v>
      </c>
      <c r="L1328" s="39"/>
      <c r="M1328" s="193" t="s">
        <v>20</v>
      </c>
      <c r="N1328" s="194" t="s">
        <v>45</v>
      </c>
      <c r="O1328" s="64"/>
      <c r="P1328" s="195">
        <f>O1328*H1328</f>
        <v>0</v>
      </c>
      <c r="Q1328" s="195">
        <v>0</v>
      </c>
      <c r="R1328" s="195">
        <f>Q1328*H1328</f>
        <v>0</v>
      </c>
      <c r="S1328" s="195">
        <v>0</v>
      </c>
      <c r="T1328" s="196">
        <f>S1328*H1328</f>
        <v>0</v>
      </c>
      <c r="AR1328" s="197" t="s">
        <v>164</v>
      </c>
      <c r="AT1328" s="197" t="s">
        <v>162</v>
      </c>
      <c r="AU1328" s="197" t="s">
        <v>171</v>
      </c>
      <c r="AY1328" s="18" t="s">
        <v>159</v>
      </c>
      <c r="BE1328" s="198">
        <f>IF(N1328="základní",J1328,0)</f>
        <v>0</v>
      </c>
      <c r="BF1328" s="198">
        <f>IF(N1328="snížená",J1328,0)</f>
        <v>0</v>
      </c>
      <c r="BG1328" s="198">
        <f>IF(N1328="zákl. přenesená",J1328,0)</f>
        <v>0</v>
      </c>
      <c r="BH1328" s="198">
        <f>IF(N1328="sníž. přenesená",J1328,0)</f>
        <v>0</v>
      </c>
      <c r="BI1328" s="198">
        <f>IF(N1328="nulová",J1328,0)</f>
        <v>0</v>
      </c>
      <c r="BJ1328" s="18" t="s">
        <v>22</v>
      </c>
      <c r="BK1328" s="198">
        <f>ROUND(I1328*H1328,2)</f>
        <v>0</v>
      </c>
      <c r="BL1328" s="18" t="s">
        <v>164</v>
      </c>
      <c r="BM1328" s="197" t="s">
        <v>1343</v>
      </c>
    </row>
    <row r="1329" spans="2:65" s="1" customFormat="1" ht="19.5">
      <c r="B1329" s="35"/>
      <c r="C1329" s="36"/>
      <c r="D1329" s="199" t="s">
        <v>166</v>
      </c>
      <c r="E1329" s="36"/>
      <c r="F1329" s="200" t="s">
        <v>1344</v>
      </c>
      <c r="G1329" s="36"/>
      <c r="H1329" s="36"/>
      <c r="I1329" s="115"/>
      <c r="J1329" s="36"/>
      <c r="K1329" s="36"/>
      <c r="L1329" s="39"/>
      <c r="M1329" s="201"/>
      <c r="N1329" s="64"/>
      <c r="O1329" s="64"/>
      <c r="P1329" s="64"/>
      <c r="Q1329" s="64"/>
      <c r="R1329" s="64"/>
      <c r="S1329" s="64"/>
      <c r="T1329" s="65"/>
      <c r="AT1329" s="18" t="s">
        <v>166</v>
      </c>
      <c r="AU1329" s="18" t="s">
        <v>171</v>
      </c>
    </row>
    <row r="1330" spans="2:65" s="11" customFormat="1" ht="20.85" customHeight="1">
      <c r="B1330" s="170"/>
      <c r="C1330" s="171"/>
      <c r="D1330" s="172" t="s">
        <v>73</v>
      </c>
      <c r="E1330" s="184" t="s">
        <v>1345</v>
      </c>
      <c r="F1330" s="184" t="s">
        <v>1346</v>
      </c>
      <c r="G1330" s="171"/>
      <c r="H1330" s="171"/>
      <c r="I1330" s="174"/>
      <c r="J1330" s="185">
        <f>BK1330</f>
        <v>0</v>
      </c>
      <c r="K1330" s="171"/>
      <c r="L1330" s="176"/>
      <c r="M1330" s="177"/>
      <c r="N1330" s="178"/>
      <c r="O1330" s="178"/>
      <c r="P1330" s="179">
        <f>SUM(P1331:P1447)</f>
        <v>0</v>
      </c>
      <c r="Q1330" s="178"/>
      <c r="R1330" s="179">
        <f>SUM(R1331:R1447)</f>
        <v>2481.7057224999994</v>
      </c>
      <c r="S1330" s="178"/>
      <c r="T1330" s="180">
        <f>SUM(T1331:T1447)</f>
        <v>53.75</v>
      </c>
      <c r="AR1330" s="181" t="s">
        <v>22</v>
      </c>
      <c r="AT1330" s="182" t="s">
        <v>73</v>
      </c>
      <c r="AU1330" s="182" t="s">
        <v>84</v>
      </c>
      <c r="AY1330" s="181" t="s">
        <v>159</v>
      </c>
      <c r="BK1330" s="183">
        <f>SUM(BK1331:BK1447)</f>
        <v>0</v>
      </c>
    </row>
    <row r="1331" spans="2:65" s="1" customFormat="1" ht="16.5" customHeight="1">
      <c r="B1331" s="35"/>
      <c r="C1331" s="186" t="s">
        <v>1347</v>
      </c>
      <c r="D1331" s="186" t="s">
        <v>162</v>
      </c>
      <c r="E1331" s="187" t="s">
        <v>1348</v>
      </c>
      <c r="F1331" s="188" t="s">
        <v>1349</v>
      </c>
      <c r="G1331" s="189" t="s">
        <v>464</v>
      </c>
      <c r="H1331" s="190">
        <v>2210.85</v>
      </c>
      <c r="I1331" s="191"/>
      <c r="J1331" s="192">
        <f>ROUND(I1331*H1331,2)</f>
        <v>0</v>
      </c>
      <c r="K1331" s="188" t="s">
        <v>194</v>
      </c>
      <c r="L1331" s="39"/>
      <c r="M1331" s="193" t="s">
        <v>20</v>
      </c>
      <c r="N1331" s="194" t="s">
        <v>45</v>
      </c>
      <c r="O1331" s="64"/>
      <c r="P1331" s="195">
        <f>O1331*H1331</f>
        <v>0</v>
      </c>
      <c r="Q1331" s="195">
        <v>0.30360999999999999</v>
      </c>
      <c r="R1331" s="195">
        <f>Q1331*H1331</f>
        <v>671.23616849999996</v>
      </c>
      <c r="S1331" s="195">
        <v>0</v>
      </c>
      <c r="T1331" s="196">
        <f>S1331*H1331</f>
        <v>0</v>
      </c>
      <c r="AR1331" s="197" t="s">
        <v>164</v>
      </c>
      <c r="AT1331" s="197" t="s">
        <v>162</v>
      </c>
      <c r="AU1331" s="197" t="s">
        <v>171</v>
      </c>
      <c r="AY1331" s="18" t="s">
        <v>159</v>
      </c>
      <c r="BE1331" s="198">
        <f>IF(N1331="základní",J1331,0)</f>
        <v>0</v>
      </c>
      <c r="BF1331" s="198">
        <f>IF(N1331="snížená",J1331,0)</f>
        <v>0</v>
      </c>
      <c r="BG1331" s="198">
        <f>IF(N1331="zákl. přenesená",J1331,0)</f>
        <v>0</v>
      </c>
      <c r="BH1331" s="198">
        <f>IF(N1331="sníž. přenesená",J1331,0)</f>
        <v>0</v>
      </c>
      <c r="BI1331" s="198">
        <f>IF(N1331="nulová",J1331,0)</f>
        <v>0</v>
      </c>
      <c r="BJ1331" s="18" t="s">
        <v>22</v>
      </c>
      <c r="BK1331" s="198">
        <f>ROUND(I1331*H1331,2)</f>
        <v>0</v>
      </c>
      <c r="BL1331" s="18" t="s">
        <v>164</v>
      </c>
      <c r="BM1331" s="197" t="s">
        <v>1350</v>
      </c>
    </row>
    <row r="1332" spans="2:65" s="1" customFormat="1" ht="11.25">
      <c r="B1332" s="35"/>
      <c r="C1332" s="36"/>
      <c r="D1332" s="199" t="s">
        <v>166</v>
      </c>
      <c r="E1332" s="36"/>
      <c r="F1332" s="200" t="s">
        <v>1351</v>
      </c>
      <c r="G1332" s="36"/>
      <c r="H1332" s="36"/>
      <c r="I1332" s="115"/>
      <c r="J1332" s="36"/>
      <c r="K1332" s="36"/>
      <c r="L1332" s="39"/>
      <c r="M1332" s="201"/>
      <c r="N1332" s="64"/>
      <c r="O1332" s="64"/>
      <c r="P1332" s="64"/>
      <c r="Q1332" s="64"/>
      <c r="R1332" s="64"/>
      <c r="S1332" s="64"/>
      <c r="T1332" s="65"/>
      <c r="AT1332" s="18" t="s">
        <v>166</v>
      </c>
      <c r="AU1332" s="18" t="s">
        <v>171</v>
      </c>
    </row>
    <row r="1333" spans="2:65" s="12" customFormat="1" ht="11.25">
      <c r="B1333" s="202"/>
      <c r="C1333" s="203"/>
      <c r="D1333" s="199" t="s">
        <v>184</v>
      </c>
      <c r="E1333" s="204" t="s">
        <v>20</v>
      </c>
      <c r="F1333" s="205" t="s">
        <v>1352</v>
      </c>
      <c r="G1333" s="203"/>
      <c r="H1333" s="204" t="s">
        <v>20</v>
      </c>
      <c r="I1333" s="206"/>
      <c r="J1333" s="203"/>
      <c r="K1333" s="203"/>
      <c r="L1333" s="207"/>
      <c r="M1333" s="208"/>
      <c r="N1333" s="209"/>
      <c r="O1333" s="209"/>
      <c r="P1333" s="209"/>
      <c r="Q1333" s="209"/>
      <c r="R1333" s="209"/>
      <c r="S1333" s="209"/>
      <c r="T1333" s="210"/>
      <c r="AT1333" s="211" t="s">
        <v>184</v>
      </c>
      <c r="AU1333" s="211" t="s">
        <v>171</v>
      </c>
      <c r="AV1333" s="12" t="s">
        <v>22</v>
      </c>
      <c r="AW1333" s="12" t="s">
        <v>35</v>
      </c>
      <c r="AX1333" s="12" t="s">
        <v>74</v>
      </c>
      <c r="AY1333" s="211" t="s">
        <v>159</v>
      </c>
    </row>
    <row r="1334" spans="2:65" s="12" customFormat="1" ht="11.25">
      <c r="B1334" s="202"/>
      <c r="C1334" s="203"/>
      <c r="D1334" s="199" t="s">
        <v>184</v>
      </c>
      <c r="E1334" s="204" t="s">
        <v>20</v>
      </c>
      <c r="F1334" s="205" t="s">
        <v>1353</v>
      </c>
      <c r="G1334" s="203"/>
      <c r="H1334" s="204" t="s">
        <v>20</v>
      </c>
      <c r="I1334" s="206"/>
      <c r="J1334" s="203"/>
      <c r="K1334" s="203"/>
      <c r="L1334" s="207"/>
      <c r="M1334" s="208"/>
      <c r="N1334" s="209"/>
      <c r="O1334" s="209"/>
      <c r="P1334" s="209"/>
      <c r="Q1334" s="209"/>
      <c r="R1334" s="209"/>
      <c r="S1334" s="209"/>
      <c r="T1334" s="210"/>
      <c r="AT1334" s="211" t="s">
        <v>184</v>
      </c>
      <c r="AU1334" s="211" t="s">
        <v>171</v>
      </c>
      <c r="AV1334" s="12" t="s">
        <v>22</v>
      </c>
      <c r="AW1334" s="12" t="s">
        <v>35</v>
      </c>
      <c r="AX1334" s="12" t="s">
        <v>74</v>
      </c>
      <c r="AY1334" s="211" t="s">
        <v>159</v>
      </c>
    </row>
    <row r="1335" spans="2:65" s="13" customFormat="1" ht="11.25">
      <c r="B1335" s="212"/>
      <c r="C1335" s="213"/>
      <c r="D1335" s="199" t="s">
        <v>184</v>
      </c>
      <c r="E1335" s="214" t="s">
        <v>20</v>
      </c>
      <c r="F1335" s="215" t="s">
        <v>1354</v>
      </c>
      <c r="G1335" s="213"/>
      <c r="H1335" s="216">
        <v>2210.85</v>
      </c>
      <c r="I1335" s="217"/>
      <c r="J1335" s="213"/>
      <c r="K1335" s="213"/>
      <c r="L1335" s="218"/>
      <c r="M1335" s="219"/>
      <c r="N1335" s="220"/>
      <c r="O1335" s="220"/>
      <c r="P1335" s="220"/>
      <c r="Q1335" s="220"/>
      <c r="R1335" s="220"/>
      <c r="S1335" s="220"/>
      <c r="T1335" s="221"/>
      <c r="AT1335" s="222" t="s">
        <v>184</v>
      </c>
      <c r="AU1335" s="222" t="s">
        <v>171</v>
      </c>
      <c r="AV1335" s="13" t="s">
        <v>84</v>
      </c>
      <c r="AW1335" s="13" t="s">
        <v>35</v>
      </c>
      <c r="AX1335" s="13" t="s">
        <v>74</v>
      </c>
      <c r="AY1335" s="222" t="s">
        <v>159</v>
      </c>
    </row>
    <row r="1336" spans="2:65" s="14" customFormat="1" ht="11.25">
      <c r="B1336" s="223"/>
      <c r="C1336" s="224"/>
      <c r="D1336" s="199" t="s">
        <v>184</v>
      </c>
      <c r="E1336" s="225" t="s">
        <v>20</v>
      </c>
      <c r="F1336" s="226" t="s">
        <v>223</v>
      </c>
      <c r="G1336" s="224"/>
      <c r="H1336" s="227">
        <v>2210.85</v>
      </c>
      <c r="I1336" s="228"/>
      <c r="J1336" s="224"/>
      <c r="K1336" s="224"/>
      <c r="L1336" s="229"/>
      <c r="M1336" s="230"/>
      <c r="N1336" s="231"/>
      <c r="O1336" s="231"/>
      <c r="P1336" s="231"/>
      <c r="Q1336" s="231"/>
      <c r="R1336" s="231"/>
      <c r="S1336" s="231"/>
      <c r="T1336" s="232"/>
      <c r="AT1336" s="233" t="s">
        <v>184</v>
      </c>
      <c r="AU1336" s="233" t="s">
        <v>171</v>
      </c>
      <c r="AV1336" s="14" t="s">
        <v>164</v>
      </c>
      <c r="AW1336" s="14" t="s">
        <v>35</v>
      </c>
      <c r="AX1336" s="14" t="s">
        <v>22</v>
      </c>
      <c r="AY1336" s="233" t="s">
        <v>159</v>
      </c>
    </row>
    <row r="1337" spans="2:65" s="1" customFormat="1" ht="16.5" customHeight="1">
      <c r="B1337" s="35"/>
      <c r="C1337" s="186" t="s">
        <v>1355</v>
      </c>
      <c r="D1337" s="186" t="s">
        <v>162</v>
      </c>
      <c r="E1337" s="187" t="s">
        <v>1356</v>
      </c>
      <c r="F1337" s="188" t="s">
        <v>1357</v>
      </c>
      <c r="G1337" s="189" t="s">
        <v>464</v>
      </c>
      <c r="H1337" s="190">
        <v>2210.85</v>
      </c>
      <c r="I1337" s="191"/>
      <c r="J1337" s="192">
        <f>ROUND(I1337*H1337,2)</f>
        <v>0</v>
      </c>
      <c r="K1337" s="188" t="s">
        <v>194</v>
      </c>
      <c r="L1337" s="39"/>
      <c r="M1337" s="193" t="s">
        <v>20</v>
      </c>
      <c r="N1337" s="194" t="s">
        <v>45</v>
      </c>
      <c r="O1337" s="64"/>
      <c r="P1337" s="195">
        <f>O1337*H1337</f>
        <v>0</v>
      </c>
      <c r="Q1337" s="195">
        <v>0.51817000000000002</v>
      </c>
      <c r="R1337" s="195">
        <f>Q1337*H1337</f>
        <v>1145.5961445</v>
      </c>
      <c r="S1337" s="195">
        <v>0</v>
      </c>
      <c r="T1337" s="196">
        <f>S1337*H1337</f>
        <v>0</v>
      </c>
      <c r="AR1337" s="197" t="s">
        <v>164</v>
      </c>
      <c r="AT1337" s="197" t="s">
        <v>162</v>
      </c>
      <c r="AU1337" s="197" t="s">
        <v>171</v>
      </c>
      <c r="AY1337" s="18" t="s">
        <v>159</v>
      </c>
      <c r="BE1337" s="198">
        <f>IF(N1337="základní",J1337,0)</f>
        <v>0</v>
      </c>
      <c r="BF1337" s="198">
        <f>IF(N1337="snížená",J1337,0)</f>
        <v>0</v>
      </c>
      <c r="BG1337" s="198">
        <f>IF(N1337="zákl. přenesená",J1337,0)</f>
        <v>0</v>
      </c>
      <c r="BH1337" s="198">
        <f>IF(N1337="sníž. přenesená",J1337,0)</f>
        <v>0</v>
      </c>
      <c r="BI1337" s="198">
        <f>IF(N1337="nulová",J1337,0)</f>
        <v>0</v>
      </c>
      <c r="BJ1337" s="18" t="s">
        <v>22</v>
      </c>
      <c r="BK1337" s="198">
        <f>ROUND(I1337*H1337,2)</f>
        <v>0</v>
      </c>
      <c r="BL1337" s="18" t="s">
        <v>164</v>
      </c>
      <c r="BM1337" s="197" t="s">
        <v>1358</v>
      </c>
    </row>
    <row r="1338" spans="2:65" s="1" customFormat="1" ht="11.25">
      <c r="B1338" s="35"/>
      <c r="C1338" s="36"/>
      <c r="D1338" s="199" t="s">
        <v>166</v>
      </c>
      <c r="E1338" s="36"/>
      <c r="F1338" s="200" t="s">
        <v>1359</v>
      </c>
      <c r="G1338" s="36"/>
      <c r="H1338" s="36"/>
      <c r="I1338" s="115"/>
      <c r="J1338" s="36"/>
      <c r="K1338" s="36"/>
      <c r="L1338" s="39"/>
      <c r="M1338" s="201"/>
      <c r="N1338" s="64"/>
      <c r="O1338" s="64"/>
      <c r="P1338" s="64"/>
      <c r="Q1338" s="64"/>
      <c r="R1338" s="64"/>
      <c r="S1338" s="64"/>
      <c r="T1338" s="65"/>
      <c r="AT1338" s="18" t="s">
        <v>166</v>
      </c>
      <c r="AU1338" s="18" t="s">
        <v>171</v>
      </c>
    </row>
    <row r="1339" spans="2:65" s="13" customFormat="1" ht="11.25">
      <c r="B1339" s="212"/>
      <c r="C1339" s="213"/>
      <c r="D1339" s="199" t="s">
        <v>184</v>
      </c>
      <c r="E1339" s="214" t="s">
        <v>20</v>
      </c>
      <c r="F1339" s="215" t="s">
        <v>1360</v>
      </c>
      <c r="G1339" s="213"/>
      <c r="H1339" s="216">
        <v>2210.85</v>
      </c>
      <c r="I1339" s="217"/>
      <c r="J1339" s="213"/>
      <c r="K1339" s="213"/>
      <c r="L1339" s="218"/>
      <c r="M1339" s="219"/>
      <c r="N1339" s="220"/>
      <c r="O1339" s="220"/>
      <c r="P1339" s="220"/>
      <c r="Q1339" s="220"/>
      <c r="R1339" s="220"/>
      <c r="S1339" s="220"/>
      <c r="T1339" s="221"/>
      <c r="AT1339" s="222" t="s">
        <v>184</v>
      </c>
      <c r="AU1339" s="222" t="s">
        <v>171</v>
      </c>
      <c r="AV1339" s="13" t="s">
        <v>84</v>
      </c>
      <c r="AW1339" s="13" t="s">
        <v>35</v>
      </c>
      <c r="AX1339" s="13" t="s">
        <v>22</v>
      </c>
      <c r="AY1339" s="222" t="s">
        <v>159</v>
      </c>
    </row>
    <row r="1340" spans="2:65" s="1" customFormat="1" ht="16.5" customHeight="1">
      <c r="B1340" s="35"/>
      <c r="C1340" s="186" t="s">
        <v>1361</v>
      </c>
      <c r="D1340" s="186" t="s">
        <v>162</v>
      </c>
      <c r="E1340" s="187" t="s">
        <v>1362</v>
      </c>
      <c r="F1340" s="188" t="s">
        <v>1363</v>
      </c>
      <c r="G1340" s="189" t="s">
        <v>464</v>
      </c>
      <c r="H1340" s="190">
        <v>2210.85</v>
      </c>
      <c r="I1340" s="191"/>
      <c r="J1340" s="192">
        <f>ROUND(I1340*H1340,2)</f>
        <v>0</v>
      </c>
      <c r="K1340" s="188" t="s">
        <v>194</v>
      </c>
      <c r="L1340" s="39"/>
      <c r="M1340" s="193" t="s">
        <v>20</v>
      </c>
      <c r="N1340" s="194" t="s">
        <v>45</v>
      </c>
      <c r="O1340" s="64"/>
      <c r="P1340" s="195">
        <f>O1340*H1340</f>
        <v>0</v>
      </c>
      <c r="Q1340" s="195">
        <v>7.0200000000000002E-3</v>
      </c>
      <c r="R1340" s="195">
        <f>Q1340*H1340</f>
        <v>15.520166999999999</v>
      </c>
      <c r="S1340" s="195">
        <v>0</v>
      </c>
      <c r="T1340" s="196">
        <f>S1340*H1340</f>
        <v>0</v>
      </c>
      <c r="AR1340" s="197" t="s">
        <v>164</v>
      </c>
      <c r="AT1340" s="197" t="s">
        <v>162</v>
      </c>
      <c r="AU1340" s="197" t="s">
        <v>171</v>
      </c>
      <c r="AY1340" s="18" t="s">
        <v>159</v>
      </c>
      <c r="BE1340" s="198">
        <f>IF(N1340="základní",J1340,0)</f>
        <v>0</v>
      </c>
      <c r="BF1340" s="198">
        <f>IF(N1340="snížená",J1340,0)</f>
        <v>0</v>
      </c>
      <c r="BG1340" s="198">
        <f>IF(N1340="zákl. přenesená",J1340,0)</f>
        <v>0</v>
      </c>
      <c r="BH1340" s="198">
        <f>IF(N1340="sníž. přenesená",J1340,0)</f>
        <v>0</v>
      </c>
      <c r="BI1340" s="198">
        <f>IF(N1340="nulová",J1340,0)</f>
        <v>0</v>
      </c>
      <c r="BJ1340" s="18" t="s">
        <v>22</v>
      </c>
      <c r="BK1340" s="198">
        <f>ROUND(I1340*H1340,2)</f>
        <v>0</v>
      </c>
      <c r="BL1340" s="18" t="s">
        <v>164</v>
      </c>
      <c r="BM1340" s="197" t="s">
        <v>1364</v>
      </c>
    </row>
    <row r="1341" spans="2:65" s="1" customFormat="1" ht="11.25">
      <c r="B1341" s="35"/>
      <c r="C1341" s="36"/>
      <c r="D1341" s="199" t="s">
        <v>166</v>
      </c>
      <c r="E1341" s="36"/>
      <c r="F1341" s="200" t="s">
        <v>1365</v>
      </c>
      <c r="G1341" s="36"/>
      <c r="H1341" s="36"/>
      <c r="I1341" s="115"/>
      <c r="J1341" s="36"/>
      <c r="K1341" s="36"/>
      <c r="L1341" s="39"/>
      <c r="M1341" s="201"/>
      <c r="N1341" s="64"/>
      <c r="O1341" s="64"/>
      <c r="P1341" s="64"/>
      <c r="Q1341" s="64"/>
      <c r="R1341" s="64"/>
      <c r="S1341" s="64"/>
      <c r="T1341" s="65"/>
      <c r="AT1341" s="18" t="s">
        <v>166</v>
      </c>
      <c r="AU1341" s="18" t="s">
        <v>171</v>
      </c>
    </row>
    <row r="1342" spans="2:65" s="13" customFormat="1" ht="11.25">
      <c r="B1342" s="212"/>
      <c r="C1342" s="213"/>
      <c r="D1342" s="199" t="s">
        <v>184</v>
      </c>
      <c r="E1342" s="214" t="s">
        <v>20</v>
      </c>
      <c r="F1342" s="215" t="s">
        <v>1360</v>
      </c>
      <c r="G1342" s="213"/>
      <c r="H1342" s="216">
        <v>2210.85</v>
      </c>
      <c r="I1342" s="217"/>
      <c r="J1342" s="213"/>
      <c r="K1342" s="213"/>
      <c r="L1342" s="218"/>
      <c r="M1342" s="219"/>
      <c r="N1342" s="220"/>
      <c r="O1342" s="220"/>
      <c r="P1342" s="220"/>
      <c r="Q1342" s="220"/>
      <c r="R1342" s="220"/>
      <c r="S1342" s="220"/>
      <c r="T1342" s="221"/>
      <c r="AT1342" s="222" t="s">
        <v>184</v>
      </c>
      <c r="AU1342" s="222" t="s">
        <v>171</v>
      </c>
      <c r="AV1342" s="13" t="s">
        <v>84</v>
      </c>
      <c r="AW1342" s="13" t="s">
        <v>35</v>
      </c>
      <c r="AX1342" s="13" t="s">
        <v>22</v>
      </c>
      <c r="AY1342" s="222" t="s">
        <v>159</v>
      </c>
    </row>
    <row r="1343" spans="2:65" s="1" customFormat="1" ht="16.5" customHeight="1">
      <c r="B1343" s="35"/>
      <c r="C1343" s="186" t="s">
        <v>1366</v>
      </c>
      <c r="D1343" s="186" t="s">
        <v>162</v>
      </c>
      <c r="E1343" s="187" t="s">
        <v>1367</v>
      </c>
      <c r="F1343" s="188" t="s">
        <v>1368</v>
      </c>
      <c r="G1343" s="189" t="s">
        <v>464</v>
      </c>
      <c r="H1343" s="190">
        <v>2210.85</v>
      </c>
      <c r="I1343" s="191"/>
      <c r="J1343" s="192">
        <f>ROUND(I1343*H1343,2)</f>
        <v>0</v>
      </c>
      <c r="K1343" s="188" t="s">
        <v>194</v>
      </c>
      <c r="L1343" s="39"/>
      <c r="M1343" s="193" t="s">
        <v>20</v>
      </c>
      <c r="N1343" s="194" t="s">
        <v>45</v>
      </c>
      <c r="O1343" s="64"/>
      <c r="P1343" s="195">
        <f>O1343*H1343</f>
        <v>0</v>
      </c>
      <c r="Q1343" s="195">
        <v>0.13188</v>
      </c>
      <c r="R1343" s="195">
        <f>Q1343*H1343</f>
        <v>291.56689799999998</v>
      </c>
      <c r="S1343" s="195">
        <v>0</v>
      </c>
      <c r="T1343" s="196">
        <f>S1343*H1343</f>
        <v>0</v>
      </c>
      <c r="AR1343" s="197" t="s">
        <v>164</v>
      </c>
      <c r="AT1343" s="197" t="s">
        <v>162</v>
      </c>
      <c r="AU1343" s="197" t="s">
        <v>171</v>
      </c>
      <c r="AY1343" s="18" t="s">
        <v>159</v>
      </c>
      <c r="BE1343" s="198">
        <f>IF(N1343="základní",J1343,0)</f>
        <v>0</v>
      </c>
      <c r="BF1343" s="198">
        <f>IF(N1343="snížená",J1343,0)</f>
        <v>0</v>
      </c>
      <c r="BG1343" s="198">
        <f>IF(N1343="zákl. přenesená",J1343,0)</f>
        <v>0</v>
      </c>
      <c r="BH1343" s="198">
        <f>IF(N1343="sníž. přenesená",J1343,0)</f>
        <v>0</v>
      </c>
      <c r="BI1343" s="198">
        <f>IF(N1343="nulová",J1343,0)</f>
        <v>0</v>
      </c>
      <c r="BJ1343" s="18" t="s">
        <v>22</v>
      </c>
      <c r="BK1343" s="198">
        <f>ROUND(I1343*H1343,2)</f>
        <v>0</v>
      </c>
      <c r="BL1343" s="18" t="s">
        <v>164</v>
      </c>
      <c r="BM1343" s="197" t="s">
        <v>1369</v>
      </c>
    </row>
    <row r="1344" spans="2:65" s="1" customFormat="1" ht="19.5">
      <c r="B1344" s="35"/>
      <c r="C1344" s="36"/>
      <c r="D1344" s="199" t="s">
        <v>166</v>
      </c>
      <c r="E1344" s="36"/>
      <c r="F1344" s="200" t="s">
        <v>1370</v>
      </c>
      <c r="G1344" s="36"/>
      <c r="H1344" s="36"/>
      <c r="I1344" s="115"/>
      <c r="J1344" s="36"/>
      <c r="K1344" s="36"/>
      <c r="L1344" s="39"/>
      <c r="M1344" s="201"/>
      <c r="N1344" s="64"/>
      <c r="O1344" s="64"/>
      <c r="P1344" s="64"/>
      <c r="Q1344" s="64"/>
      <c r="R1344" s="64"/>
      <c r="S1344" s="64"/>
      <c r="T1344" s="65"/>
      <c r="AT1344" s="18" t="s">
        <v>166</v>
      </c>
      <c r="AU1344" s="18" t="s">
        <v>171</v>
      </c>
    </row>
    <row r="1345" spans="2:65" s="13" customFormat="1" ht="11.25">
      <c r="B1345" s="212"/>
      <c r="C1345" s="213"/>
      <c r="D1345" s="199" t="s">
        <v>184</v>
      </c>
      <c r="E1345" s="214" t="s">
        <v>20</v>
      </c>
      <c r="F1345" s="215" t="s">
        <v>1360</v>
      </c>
      <c r="G1345" s="213"/>
      <c r="H1345" s="216">
        <v>2210.85</v>
      </c>
      <c r="I1345" s="217"/>
      <c r="J1345" s="213"/>
      <c r="K1345" s="213"/>
      <c r="L1345" s="218"/>
      <c r="M1345" s="219"/>
      <c r="N1345" s="220"/>
      <c r="O1345" s="220"/>
      <c r="P1345" s="220"/>
      <c r="Q1345" s="220"/>
      <c r="R1345" s="220"/>
      <c r="S1345" s="220"/>
      <c r="T1345" s="221"/>
      <c r="AT1345" s="222" t="s">
        <v>184</v>
      </c>
      <c r="AU1345" s="222" t="s">
        <v>171</v>
      </c>
      <c r="AV1345" s="13" t="s">
        <v>84</v>
      </c>
      <c r="AW1345" s="13" t="s">
        <v>35</v>
      </c>
      <c r="AX1345" s="13" t="s">
        <v>22</v>
      </c>
      <c r="AY1345" s="222" t="s">
        <v>159</v>
      </c>
    </row>
    <row r="1346" spans="2:65" s="1" customFormat="1" ht="16.5" customHeight="1">
      <c r="B1346" s="35"/>
      <c r="C1346" s="186" t="s">
        <v>1371</v>
      </c>
      <c r="D1346" s="186" t="s">
        <v>162</v>
      </c>
      <c r="E1346" s="187" t="s">
        <v>1372</v>
      </c>
      <c r="F1346" s="188" t="s">
        <v>1373</v>
      </c>
      <c r="G1346" s="189" t="s">
        <v>464</v>
      </c>
      <c r="H1346" s="190">
        <v>2210.85</v>
      </c>
      <c r="I1346" s="191"/>
      <c r="J1346" s="192">
        <f>ROUND(I1346*H1346,2)</f>
        <v>0</v>
      </c>
      <c r="K1346" s="188" t="s">
        <v>194</v>
      </c>
      <c r="L1346" s="39"/>
      <c r="M1346" s="193" t="s">
        <v>20</v>
      </c>
      <c r="N1346" s="194" t="s">
        <v>45</v>
      </c>
      <c r="O1346" s="64"/>
      <c r="P1346" s="195">
        <f>O1346*H1346</f>
        <v>0</v>
      </c>
      <c r="Q1346" s="195">
        <v>5.1000000000000004E-4</v>
      </c>
      <c r="R1346" s="195">
        <f>Q1346*H1346</f>
        <v>1.1275335</v>
      </c>
      <c r="S1346" s="195">
        <v>0</v>
      </c>
      <c r="T1346" s="196">
        <f>S1346*H1346</f>
        <v>0</v>
      </c>
      <c r="AR1346" s="197" t="s">
        <v>164</v>
      </c>
      <c r="AT1346" s="197" t="s">
        <v>162</v>
      </c>
      <c r="AU1346" s="197" t="s">
        <v>171</v>
      </c>
      <c r="AY1346" s="18" t="s">
        <v>159</v>
      </c>
      <c r="BE1346" s="198">
        <f>IF(N1346="základní",J1346,0)</f>
        <v>0</v>
      </c>
      <c r="BF1346" s="198">
        <f>IF(N1346="snížená",J1346,0)</f>
        <v>0</v>
      </c>
      <c r="BG1346" s="198">
        <f>IF(N1346="zákl. přenesená",J1346,0)</f>
        <v>0</v>
      </c>
      <c r="BH1346" s="198">
        <f>IF(N1346="sníž. přenesená",J1346,0)</f>
        <v>0</v>
      </c>
      <c r="BI1346" s="198">
        <f>IF(N1346="nulová",J1346,0)</f>
        <v>0</v>
      </c>
      <c r="BJ1346" s="18" t="s">
        <v>22</v>
      </c>
      <c r="BK1346" s="198">
        <f>ROUND(I1346*H1346,2)</f>
        <v>0</v>
      </c>
      <c r="BL1346" s="18" t="s">
        <v>164</v>
      </c>
      <c r="BM1346" s="197" t="s">
        <v>1374</v>
      </c>
    </row>
    <row r="1347" spans="2:65" s="1" customFormat="1" ht="11.25">
      <c r="B1347" s="35"/>
      <c r="C1347" s="36"/>
      <c r="D1347" s="199" t="s">
        <v>166</v>
      </c>
      <c r="E1347" s="36"/>
      <c r="F1347" s="200" t="s">
        <v>1375</v>
      </c>
      <c r="G1347" s="36"/>
      <c r="H1347" s="36"/>
      <c r="I1347" s="115"/>
      <c r="J1347" s="36"/>
      <c r="K1347" s="36"/>
      <c r="L1347" s="39"/>
      <c r="M1347" s="201"/>
      <c r="N1347" s="64"/>
      <c r="O1347" s="64"/>
      <c r="P1347" s="64"/>
      <c r="Q1347" s="64"/>
      <c r="R1347" s="64"/>
      <c r="S1347" s="64"/>
      <c r="T1347" s="65"/>
      <c r="AT1347" s="18" t="s">
        <v>166</v>
      </c>
      <c r="AU1347" s="18" t="s">
        <v>171</v>
      </c>
    </row>
    <row r="1348" spans="2:65" s="13" customFormat="1" ht="11.25">
      <c r="B1348" s="212"/>
      <c r="C1348" s="213"/>
      <c r="D1348" s="199" t="s">
        <v>184</v>
      </c>
      <c r="E1348" s="214" t="s">
        <v>20</v>
      </c>
      <c r="F1348" s="215" t="s">
        <v>1360</v>
      </c>
      <c r="G1348" s="213"/>
      <c r="H1348" s="216">
        <v>2210.85</v>
      </c>
      <c r="I1348" s="217"/>
      <c r="J1348" s="213"/>
      <c r="K1348" s="213"/>
      <c r="L1348" s="218"/>
      <c r="M1348" s="219"/>
      <c r="N1348" s="220"/>
      <c r="O1348" s="220"/>
      <c r="P1348" s="220"/>
      <c r="Q1348" s="220"/>
      <c r="R1348" s="220"/>
      <c r="S1348" s="220"/>
      <c r="T1348" s="221"/>
      <c r="AT1348" s="222" t="s">
        <v>184</v>
      </c>
      <c r="AU1348" s="222" t="s">
        <v>171</v>
      </c>
      <c r="AV1348" s="13" t="s">
        <v>84</v>
      </c>
      <c r="AW1348" s="13" t="s">
        <v>35</v>
      </c>
      <c r="AX1348" s="13" t="s">
        <v>22</v>
      </c>
      <c r="AY1348" s="222" t="s">
        <v>159</v>
      </c>
    </row>
    <row r="1349" spans="2:65" s="1" customFormat="1" ht="16.5" customHeight="1">
      <c r="B1349" s="35"/>
      <c r="C1349" s="186" t="s">
        <v>1376</v>
      </c>
      <c r="D1349" s="186" t="s">
        <v>162</v>
      </c>
      <c r="E1349" s="187" t="s">
        <v>1284</v>
      </c>
      <c r="F1349" s="188" t="s">
        <v>1285</v>
      </c>
      <c r="G1349" s="189" t="s">
        <v>464</v>
      </c>
      <c r="H1349" s="190">
        <v>2210.85</v>
      </c>
      <c r="I1349" s="191"/>
      <c r="J1349" s="192">
        <f>ROUND(I1349*H1349,2)</f>
        <v>0</v>
      </c>
      <c r="K1349" s="188" t="s">
        <v>194</v>
      </c>
      <c r="L1349" s="39"/>
      <c r="M1349" s="193" t="s">
        <v>20</v>
      </c>
      <c r="N1349" s="194" t="s">
        <v>45</v>
      </c>
      <c r="O1349" s="64"/>
      <c r="P1349" s="195">
        <f>O1349*H1349</f>
        <v>0</v>
      </c>
      <c r="Q1349" s="195">
        <v>0.12966</v>
      </c>
      <c r="R1349" s="195">
        <f>Q1349*H1349</f>
        <v>286.65881099999996</v>
      </c>
      <c r="S1349" s="195">
        <v>0</v>
      </c>
      <c r="T1349" s="196">
        <f>S1349*H1349</f>
        <v>0</v>
      </c>
      <c r="AR1349" s="197" t="s">
        <v>164</v>
      </c>
      <c r="AT1349" s="197" t="s">
        <v>162</v>
      </c>
      <c r="AU1349" s="197" t="s">
        <v>171</v>
      </c>
      <c r="AY1349" s="18" t="s">
        <v>159</v>
      </c>
      <c r="BE1349" s="198">
        <f>IF(N1349="základní",J1349,0)</f>
        <v>0</v>
      </c>
      <c r="BF1349" s="198">
        <f>IF(N1349="snížená",J1349,0)</f>
        <v>0</v>
      </c>
      <c r="BG1349" s="198">
        <f>IF(N1349="zákl. přenesená",J1349,0)</f>
        <v>0</v>
      </c>
      <c r="BH1349" s="198">
        <f>IF(N1349="sníž. přenesená",J1349,0)</f>
        <v>0</v>
      </c>
      <c r="BI1349" s="198">
        <f>IF(N1349="nulová",J1349,0)</f>
        <v>0</v>
      </c>
      <c r="BJ1349" s="18" t="s">
        <v>22</v>
      </c>
      <c r="BK1349" s="198">
        <f>ROUND(I1349*H1349,2)</f>
        <v>0</v>
      </c>
      <c r="BL1349" s="18" t="s">
        <v>164</v>
      </c>
      <c r="BM1349" s="197" t="s">
        <v>1377</v>
      </c>
    </row>
    <row r="1350" spans="2:65" s="1" customFormat="1" ht="19.5">
      <c r="B1350" s="35"/>
      <c r="C1350" s="36"/>
      <c r="D1350" s="199" t="s">
        <v>166</v>
      </c>
      <c r="E1350" s="36"/>
      <c r="F1350" s="200" t="s">
        <v>1287</v>
      </c>
      <c r="G1350" s="36"/>
      <c r="H1350" s="36"/>
      <c r="I1350" s="115"/>
      <c r="J1350" s="36"/>
      <c r="K1350" s="36"/>
      <c r="L1350" s="39"/>
      <c r="M1350" s="201"/>
      <c r="N1350" s="64"/>
      <c r="O1350" s="64"/>
      <c r="P1350" s="64"/>
      <c r="Q1350" s="64"/>
      <c r="R1350" s="64"/>
      <c r="S1350" s="64"/>
      <c r="T1350" s="65"/>
      <c r="AT1350" s="18" t="s">
        <v>166</v>
      </c>
      <c r="AU1350" s="18" t="s">
        <v>171</v>
      </c>
    </row>
    <row r="1351" spans="2:65" s="13" customFormat="1" ht="11.25">
      <c r="B1351" s="212"/>
      <c r="C1351" s="213"/>
      <c r="D1351" s="199" t="s">
        <v>184</v>
      </c>
      <c r="E1351" s="214" t="s">
        <v>20</v>
      </c>
      <c r="F1351" s="215" t="s">
        <v>1360</v>
      </c>
      <c r="G1351" s="213"/>
      <c r="H1351" s="216">
        <v>2210.85</v>
      </c>
      <c r="I1351" s="217"/>
      <c r="J1351" s="213"/>
      <c r="K1351" s="213"/>
      <c r="L1351" s="218"/>
      <c r="M1351" s="219"/>
      <c r="N1351" s="220"/>
      <c r="O1351" s="220"/>
      <c r="P1351" s="220"/>
      <c r="Q1351" s="220"/>
      <c r="R1351" s="220"/>
      <c r="S1351" s="220"/>
      <c r="T1351" s="221"/>
      <c r="AT1351" s="222" t="s">
        <v>184</v>
      </c>
      <c r="AU1351" s="222" t="s">
        <v>171</v>
      </c>
      <c r="AV1351" s="13" t="s">
        <v>84</v>
      </c>
      <c r="AW1351" s="13" t="s">
        <v>35</v>
      </c>
      <c r="AX1351" s="13" t="s">
        <v>22</v>
      </c>
      <c r="AY1351" s="222" t="s">
        <v>159</v>
      </c>
    </row>
    <row r="1352" spans="2:65" s="1" customFormat="1" ht="24" customHeight="1">
      <c r="B1352" s="35"/>
      <c r="C1352" s="186" t="s">
        <v>1378</v>
      </c>
      <c r="D1352" s="186" t="s">
        <v>162</v>
      </c>
      <c r="E1352" s="187" t="s">
        <v>1379</v>
      </c>
      <c r="F1352" s="188" t="s">
        <v>1380</v>
      </c>
      <c r="G1352" s="189" t="s">
        <v>201</v>
      </c>
      <c r="H1352" s="190">
        <v>2568</v>
      </c>
      <c r="I1352" s="191"/>
      <c r="J1352" s="192">
        <f>ROUND(I1352*H1352,2)</f>
        <v>0</v>
      </c>
      <c r="K1352" s="188" t="s">
        <v>20</v>
      </c>
      <c r="L1352" s="39"/>
      <c r="M1352" s="193" t="s">
        <v>20</v>
      </c>
      <c r="N1352" s="194" t="s">
        <v>45</v>
      </c>
      <c r="O1352" s="64"/>
      <c r="P1352" s="195">
        <f>O1352*H1352</f>
        <v>0</v>
      </c>
      <c r="Q1352" s="195">
        <v>0</v>
      </c>
      <c r="R1352" s="195">
        <f>Q1352*H1352</f>
        <v>0</v>
      </c>
      <c r="S1352" s="195">
        <v>0</v>
      </c>
      <c r="T1352" s="196">
        <f>S1352*H1352</f>
        <v>0</v>
      </c>
      <c r="AR1352" s="197" t="s">
        <v>164</v>
      </c>
      <c r="AT1352" s="197" t="s">
        <v>162</v>
      </c>
      <c r="AU1352" s="197" t="s">
        <v>171</v>
      </c>
      <c r="AY1352" s="18" t="s">
        <v>159</v>
      </c>
      <c r="BE1352" s="198">
        <f>IF(N1352="základní",J1352,0)</f>
        <v>0</v>
      </c>
      <c r="BF1352" s="198">
        <f>IF(N1352="snížená",J1352,0)</f>
        <v>0</v>
      </c>
      <c r="BG1352" s="198">
        <f>IF(N1352="zákl. přenesená",J1352,0)</f>
        <v>0</v>
      </c>
      <c r="BH1352" s="198">
        <f>IF(N1352="sníž. přenesená",J1352,0)</f>
        <v>0</v>
      </c>
      <c r="BI1352" s="198">
        <f>IF(N1352="nulová",J1352,0)</f>
        <v>0</v>
      </c>
      <c r="BJ1352" s="18" t="s">
        <v>22</v>
      </c>
      <c r="BK1352" s="198">
        <f>ROUND(I1352*H1352,2)</f>
        <v>0</v>
      </c>
      <c r="BL1352" s="18" t="s">
        <v>164</v>
      </c>
      <c r="BM1352" s="197" t="s">
        <v>1381</v>
      </c>
    </row>
    <row r="1353" spans="2:65" s="12" customFormat="1" ht="11.25">
      <c r="B1353" s="202"/>
      <c r="C1353" s="203"/>
      <c r="D1353" s="199" t="s">
        <v>184</v>
      </c>
      <c r="E1353" s="204" t="s">
        <v>20</v>
      </c>
      <c r="F1353" s="205" t="s">
        <v>1352</v>
      </c>
      <c r="G1353" s="203"/>
      <c r="H1353" s="204" t="s">
        <v>20</v>
      </c>
      <c r="I1353" s="206"/>
      <c r="J1353" s="203"/>
      <c r="K1353" s="203"/>
      <c r="L1353" s="207"/>
      <c r="M1353" s="208"/>
      <c r="N1353" s="209"/>
      <c r="O1353" s="209"/>
      <c r="P1353" s="209"/>
      <c r="Q1353" s="209"/>
      <c r="R1353" s="209"/>
      <c r="S1353" s="209"/>
      <c r="T1353" s="210"/>
      <c r="AT1353" s="211" t="s">
        <v>184</v>
      </c>
      <c r="AU1353" s="211" t="s">
        <v>171</v>
      </c>
      <c r="AV1353" s="12" t="s">
        <v>22</v>
      </c>
      <c r="AW1353" s="12" t="s">
        <v>35</v>
      </c>
      <c r="AX1353" s="12" t="s">
        <v>74</v>
      </c>
      <c r="AY1353" s="211" t="s">
        <v>159</v>
      </c>
    </row>
    <row r="1354" spans="2:65" s="12" customFormat="1" ht="11.25">
      <c r="B1354" s="202"/>
      <c r="C1354" s="203"/>
      <c r="D1354" s="199" t="s">
        <v>184</v>
      </c>
      <c r="E1354" s="204" t="s">
        <v>20</v>
      </c>
      <c r="F1354" s="205" t="s">
        <v>1353</v>
      </c>
      <c r="G1354" s="203"/>
      <c r="H1354" s="204" t="s">
        <v>20</v>
      </c>
      <c r="I1354" s="206"/>
      <c r="J1354" s="203"/>
      <c r="K1354" s="203"/>
      <c r="L1354" s="207"/>
      <c r="M1354" s="208"/>
      <c r="N1354" s="209"/>
      <c r="O1354" s="209"/>
      <c r="P1354" s="209"/>
      <c r="Q1354" s="209"/>
      <c r="R1354" s="209"/>
      <c r="S1354" s="209"/>
      <c r="T1354" s="210"/>
      <c r="AT1354" s="211" t="s">
        <v>184</v>
      </c>
      <c r="AU1354" s="211" t="s">
        <v>171</v>
      </c>
      <c r="AV1354" s="12" t="s">
        <v>22</v>
      </c>
      <c r="AW1354" s="12" t="s">
        <v>35</v>
      </c>
      <c r="AX1354" s="12" t="s">
        <v>74</v>
      </c>
      <c r="AY1354" s="211" t="s">
        <v>159</v>
      </c>
    </row>
    <row r="1355" spans="2:65" s="13" customFormat="1" ht="11.25">
      <c r="B1355" s="212"/>
      <c r="C1355" s="213"/>
      <c r="D1355" s="199" t="s">
        <v>184</v>
      </c>
      <c r="E1355" s="214" t="s">
        <v>20</v>
      </c>
      <c r="F1355" s="215" t="s">
        <v>1382</v>
      </c>
      <c r="G1355" s="213"/>
      <c r="H1355" s="216">
        <v>2568</v>
      </c>
      <c r="I1355" s="217"/>
      <c r="J1355" s="213"/>
      <c r="K1355" s="213"/>
      <c r="L1355" s="218"/>
      <c r="M1355" s="219"/>
      <c r="N1355" s="220"/>
      <c r="O1355" s="220"/>
      <c r="P1355" s="220"/>
      <c r="Q1355" s="220"/>
      <c r="R1355" s="220"/>
      <c r="S1355" s="220"/>
      <c r="T1355" s="221"/>
      <c r="AT1355" s="222" t="s">
        <v>184</v>
      </c>
      <c r="AU1355" s="222" t="s">
        <v>171</v>
      </c>
      <c r="AV1355" s="13" t="s">
        <v>84</v>
      </c>
      <c r="AW1355" s="13" t="s">
        <v>35</v>
      </c>
      <c r="AX1355" s="13" t="s">
        <v>22</v>
      </c>
      <c r="AY1355" s="222" t="s">
        <v>159</v>
      </c>
    </row>
    <row r="1356" spans="2:65" s="1" customFormat="1" ht="16.5" customHeight="1">
      <c r="B1356" s="35"/>
      <c r="C1356" s="186" t="s">
        <v>1383</v>
      </c>
      <c r="D1356" s="186" t="s">
        <v>162</v>
      </c>
      <c r="E1356" s="187" t="s">
        <v>1384</v>
      </c>
      <c r="F1356" s="188" t="s">
        <v>1385</v>
      </c>
      <c r="G1356" s="189" t="s">
        <v>464</v>
      </c>
      <c r="H1356" s="190">
        <v>2210.85</v>
      </c>
      <c r="I1356" s="191"/>
      <c r="J1356" s="192">
        <f>ROUND(I1356*H1356,2)</f>
        <v>0</v>
      </c>
      <c r="K1356" s="188" t="s">
        <v>20</v>
      </c>
      <c r="L1356" s="39"/>
      <c r="M1356" s="193" t="s">
        <v>20</v>
      </c>
      <c r="N1356" s="194" t="s">
        <v>45</v>
      </c>
      <c r="O1356" s="64"/>
      <c r="P1356" s="195">
        <f>O1356*H1356</f>
        <v>0</v>
      </c>
      <c r="Q1356" s="195">
        <v>0</v>
      </c>
      <c r="R1356" s="195">
        <f>Q1356*H1356</f>
        <v>0</v>
      </c>
      <c r="S1356" s="195">
        <v>0</v>
      </c>
      <c r="T1356" s="196">
        <f>S1356*H1356</f>
        <v>0</v>
      </c>
      <c r="AR1356" s="197" t="s">
        <v>164</v>
      </c>
      <c r="AT1356" s="197" t="s">
        <v>162</v>
      </c>
      <c r="AU1356" s="197" t="s">
        <v>171</v>
      </c>
      <c r="AY1356" s="18" t="s">
        <v>159</v>
      </c>
      <c r="BE1356" s="198">
        <f>IF(N1356="základní",J1356,0)</f>
        <v>0</v>
      </c>
      <c r="BF1356" s="198">
        <f>IF(N1356="snížená",J1356,0)</f>
        <v>0</v>
      </c>
      <c r="BG1356" s="198">
        <f>IF(N1356="zákl. přenesená",J1356,0)</f>
        <v>0</v>
      </c>
      <c r="BH1356" s="198">
        <f>IF(N1356="sníž. přenesená",J1356,0)</f>
        <v>0</v>
      </c>
      <c r="BI1356" s="198">
        <f>IF(N1356="nulová",J1356,0)</f>
        <v>0</v>
      </c>
      <c r="BJ1356" s="18" t="s">
        <v>22</v>
      </c>
      <c r="BK1356" s="198">
        <f>ROUND(I1356*H1356,2)</f>
        <v>0</v>
      </c>
      <c r="BL1356" s="18" t="s">
        <v>164</v>
      </c>
      <c r="BM1356" s="197" t="s">
        <v>1386</v>
      </c>
    </row>
    <row r="1357" spans="2:65" s="12" customFormat="1" ht="11.25">
      <c r="B1357" s="202"/>
      <c r="C1357" s="203"/>
      <c r="D1357" s="199" t="s">
        <v>184</v>
      </c>
      <c r="E1357" s="204" t="s">
        <v>20</v>
      </c>
      <c r="F1357" s="205" t="s">
        <v>1387</v>
      </c>
      <c r="G1357" s="203"/>
      <c r="H1357" s="204" t="s">
        <v>20</v>
      </c>
      <c r="I1357" s="206"/>
      <c r="J1357" s="203"/>
      <c r="K1357" s="203"/>
      <c r="L1357" s="207"/>
      <c r="M1357" s="208"/>
      <c r="N1357" s="209"/>
      <c r="O1357" s="209"/>
      <c r="P1357" s="209"/>
      <c r="Q1357" s="209"/>
      <c r="R1357" s="209"/>
      <c r="S1357" s="209"/>
      <c r="T1357" s="210"/>
      <c r="AT1357" s="211" t="s">
        <v>184</v>
      </c>
      <c r="AU1357" s="211" t="s">
        <v>171</v>
      </c>
      <c r="AV1357" s="12" t="s">
        <v>22</v>
      </c>
      <c r="AW1357" s="12" t="s">
        <v>35</v>
      </c>
      <c r="AX1357" s="12" t="s">
        <v>74</v>
      </c>
      <c r="AY1357" s="211" t="s">
        <v>159</v>
      </c>
    </row>
    <row r="1358" spans="2:65" s="12" customFormat="1" ht="11.25">
      <c r="B1358" s="202"/>
      <c r="C1358" s="203"/>
      <c r="D1358" s="199" t="s">
        <v>184</v>
      </c>
      <c r="E1358" s="204" t="s">
        <v>20</v>
      </c>
      <c r="F1358" s="205" t="s">
        <v>1388</v>
      </c>
      <c r="G1358" s="203"/>
      <c r="H1358" s="204" t="s">
        <v>20</v>
      </c>
      <c r="I1358" s="206"/>
      <c r="J1358" s="203"/>
      <c r="K1358" s="203"/>
      <c r="L1358" s="207"/>
      <c r="M1358" s="208"/>
      <c r="N1358" s="209"/>
      <c r="O1358" s="209"/>
      <c r="P1358" s="209"/>
      <c r="Q1358" s="209"/>
      <c r="R1358" s="209"/>
      <c r="S1358" s="209"/>
      <c r="T1358" s="210"/>
      <c r="AT1358" s="211" t="s">
        <v>184</v>
      </c>
      <c r="AU1358" s="211" t="s">
        <v>171</v>
      </c>
      <c r="AV1358" s="12" t="s">
        <v>22</v>
      </c>
      <c r="AW1358" s="12" t="s">
        <v>35</v>
      </c>
      <c r="AX1358" s="12" t="s">
        <v>74</v>
      </c>
      <c r="AY1358" s="211" t="s">
        <v>159</v>
      </c>
    </row>
    <row r="1359" spans="2:65" s="12" customFormat="1" ht="11.25">
      <c r="B1359" s="202"/>
      <c r="C1359" s="203"/>
      <c r="D1359" s="199" t="s">
        <v>184</v>
      </c>
      <c r="E1359" s="204" t="s">
        <v>20</v>
      </c>
      <c r="F1359" s="205" t="s">
        <v>1304</v>
      </c>
      <c r="G1359" s="203"/>
      <c r="H1359" s="204" t="s">
        <v>20</v>
      </c>
      <c r="I1359" s="206"/>
      <c r="J1359" s="203"/>
      <c r="K1359" s="203"/>
      <c r="L1359" s="207"/>
      <c r="M1359" s="208"/>
      <c r="N1359" s="209"/>
      <c r="O1359" s="209"/>
      <c r="P1359" s="209"/>
      <c r="Q1359" s="209"/>
      <c r="R1359" s="209"/>
      <c r="S1359" s="209"/>
      <c r="T1359" s="210"/>
      <c r="AT1359" s="211" t="s">
        <v>184</v>
      </c>
      <c r="AU1359" s="211" t="s">
        <v>171</v>
      </c>
      <c r="AV1359" s="12" t="s">
        <v>22</v>
      </c>
      <c r="AW1359" s="12" t="s">
        <v>35</v>
      </c>
      <c r="AX1359" s="12" t="s">
        <v>74</v>
      </c>
      <c r="AY1359" s="211" t="s">
        <v>159</v>
      </c>
    </row>
    <row r="1360" spans="2:65" s="12" customFormat="1" ht="11.25">
      <c r="B1360" s="202"/>
      <c r="C1360" s="203"/>
      <c r="D1360" s="199" t="s">
        <v>184</v>
      </c>
      <c r="E1360" s="204" t="s">
        <v>20</v>
      </c>
      <c r="F1360" s="205" t="s">
        <v>1121</v>
      </c>
      <c r="G1360" s="203"/>
      <c r="H1360" s="204" t="s">
        <v>20</v>
      </c>
      <c r="I1360" s="206"/>
      <c r="J1360" s="203"/>
      <c r="K1360" s="203"/>
      <c r="L1360" s="207"/>
      <c r="M1360" s="208"/>
      <c r="N1360" s="209"/>
      <c r="O1360" s="209"/>
      <c r="P1360" s="209"/>
      <c r="Q1360" s="209"/>
      <c r="R1360" s="209"/>
      <c r="S1360" s="209"/>
      <c r="T1360" s="210"/>
      <c r="AT1360" s="211" t="s">
        <v>184</v>
      </c>
      <c r="AU1360" s="211" t="s">
        <v>171</v>
      </c>
      <c r="AV1360" s="12" t="s">
        <v>22</v>
      </c>
      <c r="AW1360" s="12" t="s">
        <v>35</v>
      </c>
      <c r="AX1360" s="12" t="s">
        <v>74</v>
      </c>
      <c r="AY1360" s="211" t="s">
        <v>159</v>
      </c>
    </row>
    <row r="1361" spans="2:65" s="12" customFormat="1" ht="11.25">
      <c r="B1361" s="202"/>
      <c r="C1361" s="203"/>
      <c r="D1361" s="199" t="s">
        <v>184</v>
      </c>
      <c r="E1361" s="204" t="s">
        <v>20</v>
      </c>
      <c r="F1361" s="205" t="s">
        <v>1389</v>
      </c>
      <c r="G1361" s="203"/>
      <c r="H1361" s="204" t="s">
        <v>20</v>
      </c>
      <c r="I1361" s="206"/>
      <c r="J1361" s="203"/>
      <c r="K1361" s="203"/>
      <c r="L1361" s="207"/>
      <c r="M1361" s="208"/>
      <c r="N1361" s="209"/>
      <c r="O1361" s="209"/>
      <c r="P1361" s="209"/>
      <c r="Q1361" s="209"/>
      <c r="R1361" s="209"/>
      <c r="S1361" s="209"/>
      <c r="T1361" s="210"/>
      <c r="AT1361" s="211" t="s">
        <v>184</v>
      </c>
      <c r="AU1361" s="211" t="s">
        <v>171</v>
      </c>
      <c r="AV1361" s="12" t="s">
        <v>22</v>
      </c>
      <c r="AW1361" s="12" t="s">
        <v>35</v>
      </c>
      <c r="AX1361" s="12" t="s">
        <v>74</v>
      </c>
      <c r="AY1361" s="211" t="s">
        <v>159</v>
      </c>
    </row>
    <row r="1362" spans="2:65" s="13" customFormat="1" ht="11.25">
      <c r="B1362" s="212"/>
      <c r="C1362" s="213"/>
      <c r="D1362" s="199" t="s">
        <v>184</v>
      </c>
      <c r="E1362" s="214" t="s">
        <v>20</v>
      </c>
      <c r="F1362" s="215" t="s">
        <v>1390</v>
      </c>
      <c r="G1362" s="213"/>
      <c r="H1362" s="216">
        <v>2210.85</v>
      </c>
      <c r="I1362" s="217"/>
      <c r="J1362" s="213"/>
      <c r="K1362" s="213"/>
      <c r="L1362" s="218"/>
      <c r="M1362" s="219"/>
      <c r="N1362" s="220"/>
      <c r="O1362" s="220"/>
      <c r="P1362" s="220"/>
      <c r="Q1362" s="220"/>
      <c r="R1362" s="220"/>
      <c r="S1362" s="220"/>
      <c r="T1362" s="221"/>
      <c r="AT1362" s="222" t="s">
        <v>184</v>
      </c>
      <c r="AU1362" s="222" t="s">
        <v>171</v>
      </c>
      <c r="AV1362" s="13" t="s">
        <v>84</v>
      </c>
      <c r="AW1362" s="13" t="s">
        <v>35</v>
      </c>
      <c r="AX1362" s="13" t="s">
        <v>22</v>
      </c>
      <c r="AY1362" s="222" t="s">
        <v>159</v>
      </c>
    </row>
    <row r="1363" spans="2:65" s="1" customFormat="1" ht="16.5" customHeight="1">
      <c r="B1363" s="35"/>
      <c r="C1363" s="186" t="s">
        <v>1391</v>
      </c>
      <c r="D1363" s="186" t="s">
        <v>162</v>
      </c>
      <c r="E1363" s="187" t="s">
        <v>1392</v>
      </c>
      <c r="F1363" s="188" t="s">
        <v>1393</v>
      </c>
      <c r="G1363" s="189" t="s">
        <v>464</v>
      </c>
      <c r="H1363" s="190">
        <v>91.8</v>
      </c>
      <c r="I1363" s="191"/>
      <c r="J1363" s="192">
        <f>ROUND(I1363*H1363,2)</f>
        <v>0</v>
      </c>
      <c r="K1363" s="188" t="s">
        <v>20</v>
      </c>
      <c r="L1363" s="39"/>
      <c r="M1363" s="193" t="s">
        <v>20</v>
      </c>
      <c r="N1363" s="194" t="s">
        <v>45</v>
      </c>
      <c r="O1363" s="64"/>
      <c r="P1363" s="195">
        <f>O1363*H1363</f>
        <v>0</v>
      </c>
      <c r="Q1363" s="195">
        <v>0</v>
      </c>
      <c r="R1363" s="195">
        <f>Q1363*H1363</f>
        <v>0</v>
      </c>
      <c r="S1363" s="195">
        <v>0</v>
      </c>
      <c r="T1363" s="196">
        <f>S1363*H1363</f>
        <v>0</v>
      </c>
      <c r="AR1363" s="197" t="s">
        <v>164</v>
      </c>
      <c r="AT1363" s="197" t="s">
        <v>162</v>
      </c>
      <c r="AU1363" s="197" t="s">
        <v>171</v>
      </c>
      <c r="AY1363" s="18" t="s">
        <v>159</v>
      </c>
      <c r="BE1363" s="198">
        <f>IF(N1363="základní",J1363,0)</f>
        <v>0</v>
      </c>
      <c r="BF1363" s="198">
        <f>IF(N1363="snížená",J1363,0)</f>
        <v>0</v>
      </c>
      <c r="BG1363" s="198">
        <f>IF(N1363="zákl. přenesená",J1363,0)</f>
        <v>0</v>
      </c>
      <c r="BH1363" s="198">
        <f>IF(N1363="sníž. přenesená",J1363,0)</f>
        <v>0</v>
      </c>
      <c r="BI1363" s="198">
        <f>IF(N1363="nulová",J1363,0)</f>
        <v>0</v>
      </c>
      <c r="BJ1363" s="18" t="s">
        <v>22</v>
      </c>
      <c r="BK1363" s="198">
        <f>ROUND(I1363*H1363,2)</f>
        <v>0</v>
      </c>
      <c r="BL1363" s="18" t="s">
        <v>164</v>
      </c>
      <c r="BM1363" s="197" t="s">
        <v>1394</v>
      </c>
    </row>
    <row r="1364" spans="2:65" s="12" customFormat="1" ht="11.25">
      <c r="B1364" s="202"/>
      <c r="C1364" s="203"/>
      <c r="D1364" s="199" t="s">
        <v>184</v>
      </c>
      <c r="E1364" s="204" t="s">
        <v>20</v>
      </c>
      <c r="F1364" s="205" t="s">
        <v>1395</v>
      </c>
      <c r="G1364" s="203"/>
      <c r="H1364" s="204" t="s">
        <v>20</v>
      </c>
      <c r="I1364" s="206"/>
      <c r="J1364" s="203"/>
      <c r="K1364" s="203"/>
      <c r="L1364" s="207"/>
      <c r="M1364" s="208"/>
      <c r="N1364" s="209"/>
      <c r="O1364" s="209"/>
      <c r="P1364" s="209"/>
      <c r="Q1364" s="209"/>
      <c r="R1364" s="209"/>
      <c r="S1364" s="209"/>
      <c r="T1364" s="210"/>
      <c r="AT1364" s="211" t="s">
        <v>184</v>
      </c>
      <c r="AU1364" s="211" t="s">
        <v>171</v>
      </c>
      <c r="AV1364" s="12" t="s">
        <v>22</v>
      </c>
      <c r="AW1364" s="12" t="s">
        <v>35</v>
      </c>
      <c r="AX1364" s="12" t="s">
        <v>74</v>
      </c>
      <c r="AY1364" s="211" t="s">
        <v>159</v>
      </c>
    </row>
    <row r="1365" spans="2:65" s="12" customFormat="1" ht="11.25">
      <c r="B1365" s="202"/>
      <c r="C1365" s="203"/>
      <c r="D1365" s="199" t="s">
        <v>184</v>
      </c>
      <c r="E1365" s="204" t="s">
        <v>20</v>
      </c>
      <c r="F1365" s="205" t="s">
        <v>1301</v>
      </c>
      <c r="G1365" s="203"/>
      <c r="H1365" s="204" t="s">
        <v>20</v>
      </c>
      <c r="I1365" s="206"/>
      <c r="J1365" s="203"/>
      <c r="K1365" s="203"/>
      <c r="L1365" s="207"/>
      <c r="M1365" s="208"/>
      <c r="N1365" s="209"/>
      <c r="O1365" s="209"/>
      <c r="P1365" s="209"/>
      <c r="Q1365" s="209"/>
      <c r="R1365" s="209"/>
      <c r="S1365" s="209"/>
      <c r="T1365" s="210"/>
      <c r="AT1365" s="211" t="s">
        <v>184</v>
      </c>
      <c r="AU1365" s="211" t="s">
        <v>171</v>
      </c>
      <c r="AV1365" s="12" t="s">
        <v>22</v>
      </c>
      <c r="AW1365" s="12" t="s">
        <v>35</v>
      </c>
      <c r="AX1365" s="12" t="s">
        <v>74</v>
      </c>
      <c r="AY1365" s="211" t="s">
        <v>159</v>
      </c>
    </row>
    <row r="1366" spans="2:65" s="12" customFormat="1" ht="11.25">
      <c r="B1366" s="202"/>
      <c r="C1366" s="203"/>
      <c r="D1366" s="199" t="s">
        <v>184</v>
      </c>
      <c r="E1366" s="204" t="s">
        <v>20</v>
      </c>
      <c r="F1366" s="205" t="s">
        <v>1396</v>
      </c>
      <c r="G1366" s="203"/>
      <c r="H1366" s="204" t="s">
        <v>20</v>
      </c>
      <c r="I1366" s="206"/>
      <c r="J1366" s="203"/>
      <c r="K1366" s="203"/>
      <c r="L1366" s="207"/>
      <c r="M1366" s="208"/>
      <c r="N1366" s="209"/>
      <c r="O1366" s="209"/>
      <c r="P1366" s="209"/>
      <c r="Q1366" s="209"/>
      <c r="R1366" s="209"/>
      <c r="S1366" s="209"/>
      <c r="T1366" s="210"/>
      <c r="AT1366" s="211" t="s">
        <v>184</v>
      </c>
      <c r="AU1366" s="211" t="s">
        <v>171</v>
      </c>
      <c r="AV1366" s="12" t="s">
        <v>22</v>
      </c>
      <c r="AW1366" s="12" t="s">
        <v>35</v>
      </c>
      <c r="AX1366" s="12" t="s">
        <v>74</v>
      </c>
      <c r="AY1366" s="211" t="s">
        <v>159</v>
      </c>
    </row>
    <row r="1367" spans="2:65" s="12" customFormat="1" ht="11.25">
      <c r="B1367" s="202"/>
      <c r="C1367" s="203"/>
      <c r="D1367" s="199" t="s">
        <v>184</v>
      </c>
      <c r="E1367" s="204" t="s">
        <v>20</v>
      </c>
      <c r="F1367" s="205" t="s">
        <v>1397</v>
      </c>
      <c r="G1367" s="203"/>
      <c r="H1367" s="204" t="s">
        <v>20</v>
      </c>
      <c r="I1367" s="206"/>
      <c r="J1367" s="203"/>
      <c r="K1367" s="203"/>
      <c r="L1367" s="207"/>
      <c r="M1367" s="208"/>
      <c r="N1367" s="209"/>
      <c r="O1367" s="209"/>
      <c r="P1367" s="209"/>
      <c r="Q1367" s="209"/>
      <c r="R1367" s="209"/>
      <c r="S1367" s="209"/>
      <c r="T1367" s="210"/>
      <c r="AT1367" s="211" t="s">
        <v>184</v>
      </c>
      <c r="AU1367" s="211" t="s">
        <v>171</v>
      </c>
      <c r="AV1367" s="12" t="s">
        <v>22</v>
      </c>
      <c r="AW1367" s="12" t="s">
        <v>35</v>
      </c>
      <c r="AX1367" s="12" t="s">
        <v>74</v>
      </c>
      <c r="AY1367" s="211" t="s">
        <v>159</v>
      </c>
    </row>
    <row r="1368" spans="2:65" s="12" customFormat="1" ht="11.25">
      <c r="B1368" s="202"/>
      <c r="C1368" s="203"/>
      <c r="D1368" s="199" t="s">
        <v>184</v>
      </c>
      <c r="E1368" s="204" t="s">
        <v>20</v>
      </c>
      <c r="F1368" s="205" t="s">
        <v>1398</v>
      </c>
      <c r="G1368" s="203"/>
      <c r="H1368" s="204" t="s">
        <v>20</v>
      </c>
      <c r="I1368" s="206"/>
      <c r="J1368" s="203"/>
      <c r="K1368" s="203"/>
      <c r="L1368" s="207"/>
      <c r="M1368" s="208"/>
      <c r="N1368" s="209"/>
      <c r="O1368" s="209"/>
      <c r="P1368" s="209"/>
      <c r="Q1368" s="209"/>
      <c r="R1368" s="209"/>
      <c r="S1368" s="209"/>
      <c r="T1368" s="210"/>
      <c r="AT1368" s="211" t="s">
        <v>184</v>
      </c>
      <c r="AU1368" s="211" t="s">
        <v>171</v>
      </c>
      <c r="AV1368" s="12" t="s">
        <v>22</v>
      </c>
      <c r="AW1368" s="12" t="s">
        <v>35</v>
      </c>
      <c r="AX1368" s="12" t="s">
        <v>74</v>
      </c>
      <c r="AY1368" s="211" t="s">
        <v>159</v>
      </c>
    </row>
    <row r="1369" spans="2:65" s="12" customFormat="1" ht="11.25">
      <c r="B1369" s="202"/>
      <c r="C1369" s="203"/>
      <c r="D1369" s="199" t="s">
        <v>184</v>
      </c>
      <c r="E1369" s="204" t="s">
        <v>20</v>
      </c>
      <c r="F1369" s="205" t="s">
        <v>794</v>
      </c>
      <c r="G1369" s="203"/>
      <c r="H1369" s="204" t="s">
        <v>20</v>
      </c>
      <c r="I1369" s="206"/>
      <c r="J1369" s="203"/>
      <c r="K1369" s="203"/>
      <c r="L1369" s="207"/>
      <c r="M1369" s="208"/>
      <c r="N1369" s="209"/>
      <c r="O1369" s="209"/>
      <c r="P1369" s="209"/>
      <c r="Q1369" s="209"/>
      <c r="R1369" s="209"/>
      <c r="S1369" s="209"/>
      <c r="T1369" s="210"/>
      <c r="AT1369" s="211" t="s">
        <v>184</v>
      </c>
      <c r="AU1369" s="211" t="s">
        <v>171</v>
      </c>
      <c r="AV1369" s="12" t="s">
        <v>22</v>
      </c>
      <c r="AW1369" s="12" t="s">
        <v>35</v>
      </c>
      <c r="AX1369" s="12" t="s">
        <v>74</v>
      </c>
      <c r="AY1369" s="211" t="s">
        <v>159</v>
      </c>
    </row>
    <row r="1370" spans="2:65" s="12" customFormat="1" ht="11.25">
      <c r="B1370" s="202"/>
      <c r="C1370" s="203"/>
      <c r="D1370" s="199" t="s">
        <v>184</v>
      </c>
      <c r="E1370" s="204" t="s">
        <v>20</v>
      </c>
      <c r="F1370" s="205" t="s">
        <v>1353</v>
      </c>
      <c r="G1370" s="203"/>
      <c r="H1370" s="204" t="s">
        <v>20</v>
      </c>
      <c r="I1370" s="206"/>
      <c r="J1370" s="203"/>
      <c r="K1370" s="203"/>
      <c r="L1370" s="207"/>
      <c r="M1370" s="208"/>
      <c r="N1370" s="209"/>
      <c r="O1370" s="209"/>
      <c r="P1370" s="209"/>
      <c r="Q1370" s="209"/>
      <c r="R1370" s="209"/>
      <c r="S1370" s="209"/>
      <c r="T1370" s="210"/>
      <c r="AT1370" s="211" t="s">
        <v>184</v>
      </c>
      <c r="AU1370" s="211" t="s">
        <v>171</v>
      </c>
      <c r="AV1370" s="12" t="s">
        <v>22</v>
      </c>
      <c r="AW1370" s="12" t="s">
        <v>35</v>
      </c>
      <c r="AX1370" s="12" t="s">
        <v>74</v>
      </c>
      <c r="AY1370" s="211" t="s">
        <v>159</v>
      </c>
    </row>
    <row r="1371" spans="2:65" s="13" customFormat="1" ht="11.25">
      <c r="B1371" s="212"/>
      <c r="C1371" s="213"/>
      <c r="D1371" s="199" t="s">
        <v>184</v>
      </c>
      <c r="E1371" s="214" t="s">
        <v>20</v>
      </c>
      <c r="F1371" s="215" t="s">
        <v>1399</v>
      </c>
      <c r="G1371" s="213"/>
      <c r="H1371" s="216">
        <v>91.8</v>
      </c>
      <c r="I1371" s="217"/>
      <c r="J1371" s="213"/>
      <c r="K1371" s="213"/>
      <c r="L1371" s="218"/>
      <c r="M1371" s="219"/>
      <c r="N1371" s="220"/>
      <c r="O1371" s="220"/>
      <c r="P1371" s="220"/>
      <c r="Q1371" s="220"/>
      <c r="R1371" s="220"/>
      <c r="S1371" s="220"/>
      <c r="T1371" s="221"/>
      <c r="AT1371" s="222" t="s">
        <v>184</v>
      </c>
      <c r="AU1371" s="222" t="s">
        <v>171</v>
      </c>
      <c r="AV1371" s="13" t="s">
        <v>84</v>
      </c>
      <c r="AW1371" s="13" t="s">
        <v>35</v>
      </c>
      <c r="AX1371" s="13" t="s">
        <v>22</v>
      </c>
      <c r="AY1371" s="222" t="s">
        <v>159</v>
      </c>
    </row>
    <row r="1372" spans="2:65" s="1" customFormat="1" ht="16.5" customHeight="1">
      <c r="B1372" s="35"/>
      <c r="C1372" s="186" t="s">
        <v>1400</v>
      </c>
      <c r="D1372" s="186" t="s">
        <v>162</v>
      </c>
      <c r="E1372" s="187" t="s">
        <v>1401</v>
      </c>
      <c r="F1372" s="188" t="s">
        <v>1402</v>
      </c>
      <c r="G1372" s="189" t="s">
        <v>464</v>
      </c>
      <c r="H1372" s="190">
        <v>1238.5350000000001</v>
      </c>
      <c r="I1372" s="191"/>
      <c r="J1372" s="192">
        <f>ROUND(I1372*H1372,2)</f>
        <v>0</v>
      </c>
      <c r="K1372" s="188" t="s">
        <v>20</v>
      </c>
      <c r="L1372" s="39"/>
      <c r="M1372" s="193" t="s">
        <v>20</v>
      </c>
      <c r="N1372" s="194" t="s">
        <v>45</v>
      </c>
      <c r="O1372" s="64"/>
      <c r="P1372" s="195">
        <f>O1372*H1372</f>
        <v>0</v>
      </c>
      <c r="Q1372" s="195">
        <v>0</v>
      </c>
      <c r="R1372" s="195">
        <f>Q1372*H1372</f>
        <v>0</v>
      </c>
      <c r="S1372" s="195">
        <v>0</v>
      </c>
      <c r="T1372" s="196">
        <f>S1372*H1372</f>
        <v>0</v>
      </c>
      <c r="AR1372" s="197" t="s">
        <v>164</v>
      </c>
      <c r="AT1372" s="197" t="s">
        <v>162</v>
      </c>
      <c r="AU1372" s="197" t="s">
        <v>171</v>
      </c>
      <c r="AY1372" s="18" t="s">
        <v>159</v>
      </c>
      <c r="BE1372" s="198">
        <f>IF(N1372="základní",J1372,0)</f>
        <v>0</v>
      </c>
      <c r="BF1372" s="198">
        <f>IF(N1372="snížená",J1372,0)</f>
        <v>0</v>
      </c>
      <c r="BG1372" s="198">
        <f>IF(N1372="zákl. přenesená",J1372,0)</f>
        <v>0</v>
      </c>
      <c r="BH1372" s="198">
        <f>IF(N1372="sníž. přenesená",J1372,0)</f>
        <v>0</v>
      </c>
      <c r="BI1372" s="198">
        <f>IF(N1372="nulová",J1372,0)</f>
        <v>0</v>
      </c>
      <c r="BJ1372" s="18" t="s">
        <v>22</v>
      </c>
      <c r="BK1372" s="198">
        <f>ROUND(I1372*H1372,2)</f>
        <v>0</v>
      </c>
      <c r="BL1372" s="18" t="s">
        <v>164</v>
      </c>
      <c r="BM1372" s="197" t="s">
        <v>1403</v>
      </c>
    </row>
    <row r="1373" spans="2:65" s="12" customFormat="1" ht="11.25">
      <c r="B1373" s="202"/>
      <c r="C1373" s="203"/>
      <c r="D1373" s="199" t="s">
        <v>184</v>
      </c>
      <c r="E1373" s="204" t="s">
        <v>20</v>
      </c>
      <c r="F1373" s="205" t="s">
        <v>1395</v>
      </c>
      <c r="G1373" s="203"/>
      <c r="H1373" s="204" t="s">
        <v>20</v>
      </c>
      <c r="I1373" s="206"/>
      <c r="J1373" s="203"/>
      <c r="K1373" s="203"/>
      <c r="L1373" s="207"/>
      <c r="M1373" s="208"/>
      <c r="N1373" s="209"/>
      <c r="O1373" s="209"/>
      <c r="P1373" s="209"/>
      <c r="Q1373" s="209"/>
      <c r="R1373" s="209"/>
      <c r="S1373" s="209"/>
      <c r="T1373" s="210"/>
      <c r="AT1373" s="211" t="s">
        <v>184</v>
      </c>
      <c r="AU1373" s="211" t="s">
        <v>171</v>
      </c>
      <c r="AV1373" s="12" t="s">
        <v>22</v>
      </c>
      <c r="AW1373" s="12" t="s">
        <v>35</v>
      </c>
      <c r="AX1373" s="12" t="s">
        <v>74</v>
      </c>
      <c r="AY1373" s="211" t="s">
        <v>159</v>
      </c>
    </row>
    <row r="1374" spans="2:65" s="12" customFormat="1" ht="11.25">
      <c r="B1374" s="202"/>
      <c r="C1374" s="203"/>
      <c r="D1374" s="199" t="s">
        <v>184</v>
      </c>
      <c r="E1374" s="204" t="s">
        <v>20</v>
      </c>
      <c r="F1374" s="205" t="s">
        <v>1301</v>
      </c>
      <c r="G1374" s="203"/>
      <c r="H1374" s="204" t="s">
        <v>20</v>
      </c>
      <c r="I1374" s="206"/>
      <c r="J1374" s="203"/>
      <c r="K1374" s="203"/>
      <c r="L1374" s="207"/>
      <c r="M1374" s="208"/>
      <c r="N1374" s="209"/>
      <c r="O1374" s="209"/>
      <c r="P1374" s="209"/>
      <c r="Q1374" s="209"/>
      <c r="R1374" s="209"/>
      <c r="S1374" s="209"/>
      <c r="T1374" s="210"/>
      <c r="AT1374" s="211" t="s">
        <v>184</v>
      </c>
      <c r="AU1374" s="211" t="s">
        <v>171</v>
      </c>
      <c r="AV1374" s="12" t="s">
        <v>22</v>
      </c>
      <c r="AW1374" s="12" t="s">
        <v>35</v>
      </c>
      <c r="AX1374" s="12" t="s">
        <v>74</v>
      </c>
      <c r="AY1374" s="211" t="s">
        <v>159</v>
      </c>
    </row>
    <row r="1375" spans="2:65" s="12" customFormat="1" ht="11.25">
      <c r="B1375" s="202"/>
      <c r="C1375" s="203"/>
      <c r="D1375" s="199" t="s">
        <v>184</v>
      </c>
      <c r="E1375" s="204" t="s">
        <v>20</v>
      </c>
      <c r="F1375" s="205" t="s">
        <v>1404</v>
      </c>
      <c r="G1375" s="203"/>
      <c r="H1375" s="204" t="s">
        <v>20</v>
      </c>
      <c r="I1375" s="206"/>
      <c r="J1375" s="203"/>
      <c r="K1375" s="203"/>
      <c r="L1375" s="207"/>
      <c r="M1375" s="208"/>
      <c r="N1375" s="209"/>
      <c r="O1375" s="209"/>
      <c r="P1375" s="209"/>
      <c r="Q1375" s="209"/>
      <c r="R1375" s="209"/>
      <c r="S1375" s="209"/>
      <c r="T1375" s="210"/>
      <c r="AT1375" s="211" t="s">
        <v>184</v>
      </c>
      <c r="AU1375" s="211" t="s">
        <v>171</v>
      </c>
      <c r="AV1375" s="12" t="s">
        <v>22</v>
      </c>
      <c r="AW1375" s="12" t="s">
        <v>35</v>
      </c>
      <c r="AX1375" s="12" t="s">
        <v>74</v>
      </c>
      <c r="AY1375" s="211" t="s">
        <v>159</v>
      </c>
    </row>
    <row r="1376" spans="2:65" s="12" customFormat="1" ht="11.25">
      <c r="B1376" s="202"/>
      <c r="C1376" s="203"/>
      <c r="D1376" s="199" t="s">
        <v>184</v>
      </c>
      <c r="E1376" s="204" t="s">
        <v>20</v>
      </c>
      <c r="F1376" s="205" t="s">
        <v>1405</v>
      </c>
      <c r="G1376" s="203"/>
      <c r="H1376" s="204" t="s">
        <v>20</v>
      </c>
      <c r="I1376" s="206"/>
      <c r="J1376" s="203"/>
      <c r="K1376" s="203"/>
      <c r="L1376" s="207"/>
      <c r="M1376" s="208"/>
      <c r="N1376" s="209"/>
      <c r="O1376" s="209"/>
      <c r="P1376" s="209"/>
      <c r="Q1376" s="209"/>
      <c r="R1376" s="209"/>
      <c r="S1376" s="209"/>
      <c r="T1376" s="210"/>
      <c r="AT1376" s="211" t="s">
        <v>184</v>
      </c>
      <c r="AU1376" s="211" t="s">
        <v>171</v>
      </c>
      <c r="AV1376" s="12" t="s">
        <v>22</v>
      </c>
      <c r="AW1376" s="12" t="s">
        <v>35</v>
      </c>
      <c r="AX1376" s="12" t="s">
        <v>74</v>
      </c>
      <c r="AY1376" s="211" t="s">
        <v>159</v>
      </c>
    </row>
    <row r="1377" spans="2:65" s="12" customFormat="1" ht="11.25">
      <c r="B1377" s="202"/>
      <c r="C1377" s="203"/>
      <c r="D1377" s="199" t="s">
        <v>184</v>
      </c>
      <c r="E1377" s="204" t="s">
        <v>20</v>
      </c>
      <c r="F1377" s="205" t="s">
        <v>794</v>
      </c>
      <c r="G1377" s="203"/>
      <c r="H1377" s="204" t="s">
        <v>20</v>
      </c>
      <c r="I1377" s="206"/>
      <c r="J1377" s="203"/>
      <c r="K1377" s="203"/>
      <c r="L1377" s="207"/>
      <c r="M1377" s="208"/>
      <c r="N1377" s="209"/>
      <c r="O1377" s="209"/>
      <c r="P1377" s="209"/>
      <c r="Q1377" s="209"/>
      <c r="R1377" s="209"/>
      <c r="S1377" s="209"/>
      <c r="T1377" s="210"/>
      <c r="AT1377" s="211" t="s">
        <v>184</v>
      </c>
      <c r="AU1377" s="211" t="s">
        <v>171</v>
      </c>
      <c r="AV1377" s="12" t="s">
        <v>22</v>
      </c>
      <c r="AW1377" s="12" t="s">
        <v>35</v>
      </c>
      <c r="AX1377" s="12" t="s">
        <v>74</v>
      </c>
      <c r="AY1377" s="211" t="s">
        <v>159</v>
      </c>
    </row>
    <row r="1378" spans="2:65" s="12" customFormat="1" ht="11.25">
      <c r="B1378" s="202"/>
      <c r="C1378" s="203"/>
      <c r="D1378" s="199" t="s">
        <v>184</v>
      </c>
      <c r="E1378" s="204" t="s">
        <v>20</v>
      </c>
      <c r="F1378" s="205" t="s">
        <v>1353</v>
      </c>
      <c r="G1378" s="203"/>
      <c r="H1378" s="204" t="s">
        <v>20</v>
      </c>
      <c r="I1378" s="206"/>
      <c r="J1378" s="203"/>
      <c r="K1378" s="203"/>
      <c r="L1378" s="207"/>
      <c r="M1378" s="208"/>
      <c r="N1378" s="209"/>
      <c r="O1378" s="209"/>
      <c r="P1378" s="209"/>
      <c r="Q1378" s="209"/>
      <c r="R1378" s="209"/>
      <c r="S1378" s="209"/>
      <c r="T1378" s="210"/>
      <c r="AT1378" s="211" t="s">
        <v>184</v>
      </c>
      <c r="AU1378" s="211" t="s">
        <v>171</v>
      </c>
      <c r="AV1378" s="12" t="s">
        <v>22</v>
      </c>
      <c r="AW1378" s="12" t="s">
        <v>35</v>
      </c>
      <c r="AX1378" s="12" t="s">
        <v>74</v>
      </c>
      <c r="AY1378" s="211" t="s">
        <v>159</v>
      </c>
    </row>
    <row r="1379" spans="2:65" s="13" customFormat="1" ht="11.25">
      <c r="B1379" s="212"/>
      <c r="C1379" s="213"/>
      <c r="D1379" s="199" t="s">
        <v>184</v>
      </c>
      <c r="E1379" s="214" t="s">
        <v>20</v>
      </c>
      <c r="F1379" s="215" t="s">
        <v>1406</v>
      </c>
      <c r="G1379" s="213"/>
      <c r="H1379" s="216">
        <v>1238.5350000000001</v>
      </c>
      <c r="I1379" s="217"/>
      <c r="J1379" s="213"/>
      <c r="K1379" s="213"/>
      <c r="L1379" s="218"/>
      <c r="M1379" s="219"/>
      <c r="N1379" s="220"/>
      <c r="O1379" s="220"/>
      <c r="P1379" s="220"/>
      <c r="Q1379" s="220"/>
      <c r="R1379" s="220"/>
      <c r="S1379" s="220"/>
      <c r="T1379" s="221"/>
      <c r="AT1379" s="222" t="s">
        <v>184</v>
      </c>
      <c r="AU1379" s="222" t="s">
        <v>171</v>
      </c>
      <c r="AV1379" s="13" t="s">
        <v>84</v>
      </c>
      <c r="AW1379" s="13" t="s">
        <v>35</v>
      </c>
      <c r="AX1379" s="13" t="s">
        <v>22</v>
      </c>
      <c r="AY1379" s="222" t="s">
        <v>159</v>
      </c>
    </row>
    <row r="1380" spans="2:65" s="1" customFormat="1" ht="16.5" customHeight="1">
      <c r="B1380" s="35"/>
      <c r="C1380" s="186" t="s">
        <v>1407</v>
      </c>
      <c r="D1380" s="186" t="s">
        <v>162</v>
      </c>
      <c r="E1380" s="187" t="s">
        <v>1408</v>
      </c>
      <c r="F1380" s="188" t="s">
        <v>1409</v>
      </c>
      <c r="G1380" s="189" t="s">
        <v>464</v>
      </c>
      <c r="H1380" s="190">
        <v>27.6</v>
      </c>
      <c r="I1380" s="191"/>
      <c r="J1380" s="192">
        <f>ROUND(I1380*H1380,2)</f>
        <v>0</v>
      </c>
      <c r="K1380" s="188" t="s">
        <v>20</v>
      </c>
      <c r="L1380" s="39"/>
      <c r="M1380" s="193" t="s">
        <v>20</v>
      </c>
      <c r="N1380" s="194" t="s">
        <v>45</v>
      </c>
      <c r="O1380" s="64"/>
      <c r="P1380" s="195">
        <f>O1380*H1380</f>
        <v>0</v>
      </c>
      <c r="Q1380" s="195">
        <v>0</v>
      </c>
      <c r="R1380" s="195">
        <f>Q1380*H1380</f>
        <v>0</v>
      </c>
      <c r="S1380" s="195">
        <v>0</v>
      </c>
      <c r="T1380" s="196">
        <f>S1380*H1380</f>
        <v>0</v>
      </c>
      <c r="AR1380" s="197" t="s">
        <v>164</v>
      </c>
      <c r="AT1380" s="197" t="s">
        <v>162</v>
      </c>
      <c r="AU1380" s="197" t="s">
        <v>171</v>
      </c>
      <c r="AY1380" s="18" t="s">
        <v>159</v>
      </c>
      <c r="BE1380" s="198">
        <f>IF(N1380="základní",J1380,0)</f>
        <v>0</v>
      </c>
      <c r="BF1380" s="198">
        <f>IF(N1380="snížená",J1380,0)</f>
        <v>0</v>
      </c>
      <c r="BG1380" s="198">
        <f>IF(N1380="zákl. přenesená",J1380,0)</f>
        <v>0</v>
      </c>
      <c r="BH1380" s="198">
        <f>IF(N1380="sníž. přenesená",J1380,0)</f>
        <v>0</v>
      </c>
      <c r="BI1380" s="198">
        <f>IF(N1380="nulová",J1380,0)</f>
        <v>0</v>
      </c>
      <c r="BJ1380" s="18" t="s">
        <v>22</v>
      </c>
      <c r="BK1380" s="198">
        <f>ROUND(I1380*H1380,2)</f>
        <v>0</v>
      </c>
      <c r="BL1380" s="18" t="s">
        <v>164</v>
      </c>
      <c r="BM1380" s="197" t="s">
        <v>1410</v>
      </c>
    </row>
    <row r="1381" spans="2:65" s="12" customFormat="1" ht="11.25">
      <c r="B1381" s="202"/>
      <c r="C1381" s="203"/>
      <c r="D1381" s="199" t="s">
        <v>184</v>
      </c>
      <c r="E1381" s="204" t="s">
        <v>20</v>
      </c>
      <c r="F1381" s="205" t="s">
        <v>1395</v>
      </c>
      <c r="G1381" s="203"/>
      <c r="H1381" s="204" t="s">
        <v>20</v>
      </c>
      <c r="I1381" s="206"/>
      <c r="J1381" s="203"/>
      <c r="K1381" s="203"/>
      <c r="L1381" s="207"/>
      <c r="M1381" s="208"/>
      <c r="N1381" s="209"/>
      <c r="O1381" s="209"/>
      <c r="P1381" s="209"/>
      <c r="Q1381" s="209"/>
      <c r="R1381" s="209"/>
      <c r="S1381" s="209"/>
      <c r="T1381" s="210"/>
      <c r="AT1381" s="211" t="s">
        <v>184</v>
      </c>
      <c r="AU1381" s="211" t="s">
        <v>171</v>
      </c>
      <c r="AV1381" s="12" t="s">
        <v>22</v>
      </c>
      <c r="AW1381" s="12" t="s">
        <v>35</v>
      </c>
      <c r="AX1381" s="12" t="s">
        <v>74</v>
      </c>
      <c r="AY1381" s="211" t="s">
        <v>159</v>
      </c>
    </row>
    <row r="1382" spans="2:65" s="12" customFormat="1" ht="11.25">
      <c r="B1382" s="202"/>
      <c r="C1382" s="203"/>
      <c r="D1382" s="199" t="s">
        <v>184</v>
      </c>
      <c r="E1382" s="204" t="s">
        <v>20</v>
      </c>
      <c r="F1382" s="205" t="s">
        <v>1411</v>
      </c>
      <c r="G1382" s="203"/>
      <c r="H1382" s="204" t="s">
        <v>20</v>
      </c>
      <c r="I1382" s="206"/>
      <c r="J1382" s="203"/>
      <c r="K1382" s="203"/>
      <c r="L1382" s="207"/>
      <c r="M1382" s="208"/>
      <c r="N1382" s="209"/>
      <c r="O1382" s="209"/>
      <c r="P1382" s="209"/>
      <c r="Q1382" s="209"/>
      <c r="R1382" s="209"/>
      <c r="S1382" s="209"/>
      <c r="T1382" s="210"/>
      <c r="AT1382" s="211" t="s">
        <v>184</v>
      </c>
      <c r="AU1382" s="211" t="s">
        <v>171</v>
      </c>
      <c r="AV1382" s="12" t="s">
        <v>22</v>
      </c>
      <c r="AW1382" s="12" t="s">
        <v>35</v>
      </c>
      <c r="AX1382" s="12" t="s">
        <v>74</v>
      </c>
      <c r="AY1382" s="211" t="s">
        <v>159</v>
      </c>
    </row>
    <row r="1383" spans="2:65" s="12" customFormat="1" ht="11.25">
      <c r="B1383" s="202"/>
      <c r="C1383" s="203"/>
      <c r="D1383" s="199" t="s">
        <v>184</v>
      </c>
      <c r="E1383" s="204" t="s">
        <v>20</v>
      </c>
      <c r="F1383" s="205" t="s">
        <v>1412</v>
      </c>
      <c r="G1383" s="203"/>
      <c r="H1383" s="204" t="s">
        <v>20</v>
      </c>
      <c r="I1383" s="206"/>
      <c r="J1383" s="203"/>
      <c r="K1383" s="203"/>
      <c r="L1383" s="207"/>
      <c r="M1383" s="208"/>
      <c r="N1383" s="209"/>
      <c r="O1383" s="209"/>
      <c r="P1383" s="209"/>
      <c r="Q1383" s="209"/>
      <c r="R1383" s="209"/>
      <c r="S1383" s="209"/>
      <c r="T1383" s="210"/>
      <c r="AT1383" s="211" t="s">
        <v>184</v>
      </c>
      <c r="AU1383" s="211" t="s">
        <v>171</v>
      </c>
      <c r="AV1383" s="12" t="s">
        <v>22</v>
      </c>
      <c r="AW1383" s="12" t="s">
        <v>35</v>
      </c>
      <c r="AX1383" s="12" t="s">
        <v>74</v>
      </c>
      <c r="AY1383" s="211" t="s">
        <v>159</v>
      </c>
    </row>
    <row r="1384" spans="2:65" s="12" customFormat="1" ht="11.25">
      <c r="B1384" s="202"/>
      <c r="C1384" s="203"/>
      <c r="D1384" s="199" t="s">
        <v>184</v>
      </c>
      <c r="E1384" s="204" t="s">
        <v>20</v>
      </c>
      <c r="F1384" s="205" t="s">
        <v>1413</v>
      </c>
      <c r="G1384" s="203"/>
      <c r="H1384" s="204" t="s">
        <v>20</v>
      </c>
      <c r="I1384" s="206"/>
      <c r="J1384" s="203"/>
      <c r="K1384" s="203"/>
      <c r="L1384" s="207"/>
      <c r="M1384" s="208"/>
      <c r="N1384" s="209"/>
      <c r="O1384" s="209"/>
      <c r="P1384" s="209"/>
      <c r="Q1384" s="209"/>
      <c r="R1384" s="209"/>
      <c r="S1384" s="209"/>
      <c r="T1384" s="210"/>
      <c r="AT1384" s="211" t="s">
        <v>184</v>
      </c>
      <c r="AU1384" s="211" t="s">
        <v>171</v>
      </c>
      <c r="AV1384" s="12" t="s">
        <v>22</v>
      </c>
      <c r="AW1384" s="12" t="s">
        <v>35</v>
      </c>
      <c r="AX1384" s="12" t="s">
        <v>74</v>
      </c>
      <c r="AY1384" s="211" t="s">
        <v>159</v>
      </c>
    </row>
    <row r="1385" spans="2:65" s="12" customFormat="1" ht="11.25">
      <c r="B1385" s="202"/>
      <c r="C1385" s="203"/>
      <c r="D1385" s="199" t="s">
        <v>184</v>
      </c>
      <c r="E1385" s="204" t="s">
        <v>20</v>
      </c>
      <c r="F1385" s="205" t="s">
        <v>1414</v>
      </c>
      <c r="G1385" s="203"/>
      <c r="H1385" s="204" t="s">
        <v>20</v>
      </c>
      <c r="I1385" s="206"/>
      <c r="J1385" s="203"/>
      <c r="K1385" s="203"/>
      <c r="L1385" s="207"/>
      <c r="M1385" s="208"/>
      <c r="N1385" s="209"/>
      <c r="O1385" s="209"/>
      <c r="P1385" s="209"/>
      <c r="Q1385" s="209"/>
      <c r="R1385" s="209"/>
      <c r="S1385" s="209"/>
      <c r="T1385" s="210"/>
      <c r="AT1385" s="211" t="s">
        <v>184</v>
      </c>
      <c r="AU1385" s="211" t="s">
        <v>171</v>
      </c>
      <c r="AV1385" s="12" t="s">
        <v>22</v>
      </c>
      <c r="AW1385" s="12" t="s">
        <v>35</v>
      </c>
      <c r="AX1385" s="12" t="s">
        <v>74</v>
      </c>
      <c r="AY1385" s="211" t="s">
        <v>159</v>
      </c>
    </row>
    <row r="1386" spans="2:65" s="12" customFormat="1" ht="11.25">
      <c r="B1386" s="202"/>
      <c r="C1386" s="203"/>
      <c r="D1386" s="199" t="s">
        <v>184</v>
      </c>
      <c r="E1386" s="204" t="s">
        <v>20</v>
      </c>
      <c r="F1386" s="205" t="s">
        <v>1398</v>
      </c>
      <c r="G1386" s="203"/>
      <c r="H1386" s="204" t="s">
        <v>20</v>
      </c>
      <c r="I1386" s="206"/>
      <c r="J1386" s="203"/>
      <c r="K1386" s="203"/>
      <c r="L1386" s="207"/>
      <c r="M1386" s="208"/>
      <c r="N1386" s="209"/>
      <c r="O1386" s="209"/>
      <c r="P1386" s="209"/>
      <c r="Q1386" s="209"/>
      <c r="R1386" s="209"/>
      <c r="S1386" s="209"/>
      <c r="T1386" s="210"/>
      <c r="AT1386" s="211" t="s">
        <v>184</v>
      </c>
      <c r="AU1386" s="211" t="s">
        <v>171</v>
      </c>
      <c r="AV1386" s="12" t="s">
        <v>22</v>
      </c>
      <c r="AW1386" s="12" t="s">
        <v>35</v>
      </c>
      <c r="AX1386" s="12" t="s">
        <v>74</v>
      </c>
      <c r="AY1386" s="211" t="s">
        <v>159</v>
      </c>
    </row>
    <row r="1387" spans="2:65" s="12" customFormat="1" ht="11.25">
      <c r="B1387" s="202"/>
      <c r="C1387" s="203"/>
      <c r="D1387" s="199" t="s">
        <v>184</v>
      </c>
      <c r="E1387" s="204" t="s">
        <v>20</v>
      </c>
      <c r="F1387" s="205" t="s">
        <v>794</v>
      </c>
      <c r="G1387" s="203"/>
      <c r="H1387" s="204" t="s">
        <v>20</v>
      </c>
      <c r="I1387" s="206"/>
      <c r="J1387" s="203"/>
      <c r="K1387" s="203"/>
      <c r="L1387" s="207"/>
      <c r="M1387" s="208"/>
      <c r="N1387" s="209"/>
      <c r="O1387" s="209"/>
      <c r="P1387" s="209"/>
      <c r="Q1387" s="209"/>
      <c r="R1387" s="209"/>
      <c r="S1387" s="209"/>
      <c r="T1387" s="210"/>
      <c r="AT1387" s="211" t="s">
        <v>184</v>
      </c>
      <c r="AU1387" s="211" t="s">
        <v>171</v>
      </c>
      <c r="AV1387" s="12" t="s">
        <v>22</v>
      </c>
      <c r="AW1387" s="12" t="s">
        <v>35</v>
      </c>
      <c r="AX1387" s="12" t="s">
        <v>74</v>
      </c>
      <c r="AY1387" s="211" t="s">
        <v>159</v>
      </c>
    </row>
    <row r="1388" spans="2:65" s="12" customFormat="1" ht="11.25">
      <c r="B1388" s="202"/>
      <c r="C1388" s="203"/>
      <c r="D1388" s="199" t="s">
        <v>184</v>
      </c>
      <c r="E1388" s="204" t="s">
        <v>20</v>
      </c>
      <c r="F1388" s="205" t="s">
        <v>1415</v>
      </c>
      <c r="G1388" s="203"/>
      <c r="H1388" s="204" t="s">
        <v>20</v>
      </c>
      <c r="I1388" s="206"/>
      <c r="J1388" s="203"/>
      <c r="K1388" s="203"/>
      <c r="L1388" s="207"/>
      <c r="M1388" s="208"/>
      <c r="N1388" s="209"/>
      <c r="O1388" s="209"/>
      <c r="P1388" s="209"/>
      <c r="Q1388" s="209"/>
      <c r="R1388" s="209"/>
      <c r="S1388" s="209"/>
      <c r="T1388" s="210"/>
      <c r="AT1388" s="211" t="s">
        <v>184</v>
      </c>
      <c r="AU1388" s="211" t="s">
        <v>171</v>
      </c>
      <c r="AV1388" s="12" t="s">
        <v>22</v>
      </c>
      <c r="AW1388" s="12" t="s">
        <v>35</v>
      </c>
      <c r="AX1388" s="12" t="s">
        <v>74</v>
      </c>
      <c r="AY1388" s="211" t="s">
        <v>159</v>
      </c>
    </row>
    <row r="1389" spans="2:65" s="13" customFormat="1" ht="11.25">
      <c r="B1389" s="212"/>
      <c r="C1389" s="213"/>
      <c r="D1389" s="199" t="s">
        <v>184</v>
      </c>
      <c r="E1389" s="214" t="s">
        <v>20</v>
      </c>
      <c r="F1389" s="215" t="s">
        <v>1416</v>
      </c>
      <c r="G1389" s="213"/>
      <c r="H1389" s="216">
        <v>27.6</v>
      </c>
      <c r="I1389" s="217"/>
      <c r="J1389" s="213"/>
      <c r="K1389" s="213"/>
      <c r="L1389" s="218"/>
      <c r="M1389" s="219"/>
      <c r="N1389" s="220"/>
      <c r="O1389" s="220"/>
      <c r="P1389" s="220"/>
      <c r="Q1389" s="220"/>
      <c r="R1389" s="220"/>
      <c r="S1389" s="220"/>
      <c r="T1389" s="221"/>
      <c r="AT1389" s="222" t="s">
        <v>184</v>
      </c>
      <c r="AU1389" s="222" t="s">
        <v>171</v>
      </c>
      <c r="AV1389" s="13" t="s">
        <v>84</v>
      </c>
      <c r="AW1389" s="13" t="s">
        <v>35</v>
      </c>
      <c r="AX1389" s="13" t="s">
        <v>22</v>
      </c>
      <c r="AY1389" s="222" t="s">
        <v>159</v>
      </c>
    </row>
    <row r="1390" spans="2:65" s="1" customFormat="1" ht="16.5" customHeight="1">
      <c r="B1390" s="35"/>
      <c r="C1390" s="186" t="s">
        <v>1417</v>
      </c>
      <c r="D1390" s="186" t="s">
        <v>162</v>
      </c>
      <c r="E1390" s="187" t="s">
        <v>1418</v>
      </c>
      <c r="F1390" s="188" t="s">
        <v>1419</v>
      </c>
      <c r="G1390" s="189" t="s">
        <v>464</v>
      </c>
      <c r="H1390" s="190">
        <v>43.7</v>
      </c>
      <c r="I1390" s="191"/>
      <c r="J1390" s="192">
        <f>ROUND(I1390*H1390,2)</f>
        <v>0</v>
      </c>
      <c r="K1390" s="188" t="s">
        <v>20</v>
      </c>
      <c r="L1390" s="39"/>
      <c r="M1390" s="193" t="s">
        <v>20</v>
      </c>
      <c r="N1390" s="194" t="s">
        <v>45</v>
      </c>
      <c r="O1390" s="64"/>
      <c r="P1390" s="195">
        <f>O1390*H1390</f>
        <v>0</v>
      </c>
      <c r="Q1390" s="195">
        <v>0</v>
      </c>
      <c r="R1390" s="195">
        <f>Q1390*H1390</f>
        <v>0</v>
      </c>
      <c r="S1390" s="195">
        <v>0</v>
      </c>
      <c r="T1390" s="196">
        <f>S1390*H1390</f>
        <v>0</v>
      </c>
      <c r="AR1390" s="197" t="s">
        <v>164</v>
      </c>
      <c r="AT1390" s="197" t="s">
        <v>162</v>
      </c>
      <c r="AU1390" s="197" t="s">
        <v>171</v>
      </c>
      <c r="AY1390" s="18" t="s">
        <v>159</v>
      </c>
      <c r="BE1390" s="198">
        <f>IF(N1390="základní",J1390,0)</f>
        <v>0</v>
      </c>
      <c r="BF1390" s="198">
        <f>IF(N1390="snížená",J1390,0)</f>
        <v>0</v>
      </c>
      <c r="BG1390" s="198">
        <f>IF(N1390="zákl. přenesená",J1390,0)</f>
        <v>0</v>
      </c>
      <c r="BH1390" s="198">
        <f>IF(N1390="sníž. přenesená",J1390,0)</f>
        <v>0</v>
      </c>
      <c r="BI1390" s="198">
        <f>IF(N1390="nulová",J1390,0)</f>
        <v>0</v>
      </c>
      <c r="BJ1390" s="18" t="s">
        <v>22</v>
      </c>
      <c r="BK1390" s="198">
        <f>ROUND(I1390*H1390,2)</f>
        <v>0</v>
      </c>
      <c r="BL1390" s="18" t="s">
        <v>164</v>
      </c>
      <c r="BM1390" s="197" t="s">
        <v>1420</v>
      </c>
    </row>
    <row r="1391" spans="2:65" s="1" customFormat="1" ht="11.25">
      <c r="B1391" s="35"/>
      <c r="C1391" s="36"/>
      <c r="D1391" s="199" t="s">
        <v>166</v>
      </c>
      <c r="E1391" s="36"/>
      <c r="F1391" s="200" t="s">
        <v>1419</v>
      </c>
      <c r="G1391" s="36"/>
      <c r="H1391" s="36"/>
      <c r="I1391" s="115"/>
      <c r="J1391" s="36"/>
      <c r="K1391" s="36"/>
      <c r="L1391" s="39"/>
      <c r="M1391" s="201"/>
      <c r="N1391" s="64"/>
      <c r="O1391" s="64"/>
      <c r="P1391" s="64"/>
      <c r="Q1391" s="64"/>
      <c r="R1391" s="64"/>
      <c r="S1391" s="64"/>
      <c r="T1391" s="65"/>
      <c r="AT1391" s="18" t="s">
        <v>166</v>
      </c>
      <c r="AU1391" s="18" t="s">
        <v>171</v>
      </c>
    </row>
    <row r="1392" spans="2:65" s="12" customFormat="1" ht="11.25">
      <c r="B1392" s="202"/>
      <c r="C1392" s="203"/>
      <c r="D1392" s="199" t="s">
        <v>184</v>
      </c>
      <c r="E1392" s="204" t="s">
        <v>20</v>
      </c>
      <c r="F1392" s="205" t="s">
        <v>1395</v>
      </c>
      <c r="G1392" s="203"/>
      <c r="H1392" s="204" t="s">
        <v>20</v>
      </c>
      <c r="I1392" s="206"/>
      <c r="J1392" s="203"/>
      <c r="K1392" s="203"/>
      <c r="L1392" s="207"/>
      <c r="M1392" s="208"/>
      <c r="N1392" s="209"/>
      <c r="O1392" s="209"/>
      <c r="P1392" s="209"/>
      <c r="Q1392" s="209"/>
      <c r="R1392" s="209"/>
      <c r="S1392" s="209"/>
      <c r="T1392" s="210"/>
      <c r="AT1392" s="211" t="s">
        <v>184</v>
      </c>
      <c r="AU1392" s="211" t="s">
        <v>171</v>
      </c>
      <c r="AV1392" s="12" t="s">
        <v>22</v>
      </c>
      <c r="AW1392" s="12" t="s">
        <v>35</v>
      </c>
      <c r="AX1392" s="12" t="s">
        <v>74</v>
      </c>
      <c r="AY1392" s="211" t="s">
        <v>159</v>
      </c>
    </row>
    <row r="1393" spans="2:65" s="12" customFormat="1" ht="11.25">
      <c r="B1393" s="202"/>
      <c r="C1393" s="203"/>
      <c r="D1393" s="199" t="s">
        <v>184</v>
      </c>
      <c r="E1393" s="204" t="s">
        <v>20</v>
      </c>
      <c r="F1393" s="205" t="s">
        <v>1411</v>
      </c>
      <c r="G1393" s="203"/>
      <c r="H1393" s="204" t="s">
        <v>20</v>
      </c>
      <c r="I1393" s="206"/>
      <c r="J1393" s="203"/>
      <c r="K1393" s="203"/>
      <c r="L1393" s="207"/>
      <c r="M1393" s="208"/>
      <c r="N1393" s="209"/>
      <c r="O1393" s="209"/>
      <c r="P1393" s="209"/>
      <c r="Q1393" s="209"/>
      <c r="R1393" s="209"/>
      <c r="S1393" s="209"/>
      <c r="T1393" s="210"/>
      <c r="AT1393" s="211" t="s">
        <v>184</v>
      </c>
      <c r="AU1393" s="211" t="s">
        <v>171</v>
      </c>
      <c r="AV1393" s="12" t="s">
        <v>22</v>
      </c>
      <c r="AW1393" s="12" t="s">
        <v>35</v>
      </c>
      <c r="AX1393" s="12" t="s">
        <v>74</v>
      </c>
      <c r="AY1393" s="211" t="s">
        <v>159</v>
      </c>
    </row>
    <row r="1394" spans="2:65" s="12" customFormat="1" ht="11.25">
      <c r="B1394" s="202"/>
      <c r="C1394" s="203"/>
      <c r="D1394" s="199" t="s">
        <v>184</v>
      </c>
      <c r="E1394" s="204" t="s">
        <v>20</v>
      </c>
      <c r="F1394" s="205" t="s">
        <v>1421</v>
      </c>
      <c r="G1394" s="203"/>
      <c r="H1394" s="204" t="s">
        <v>20</v>
      </c>
      <c r="I1394" s="206"/>
      <c r="J1394" s="203"/>
      <c r="K1394" s="203"/>
      <c r="L1394" s="207"/>
      <c r="M1394" s="208"/>
      <c r="N1394" s="209"/>
      <c r="O1394" s="209"/>
      <c r="P1394" s="209"/>
      <c r="Q1394" s="209"/>
      <c r="R1394" s="209"/>
      <c r="S1394" s="209"/>
      <c r="T1394" s="210"/>
      <c r="AT1394" s="211" t="s">
        <v>184</v>
      </c>
      <c r="AU1394" s="211" t="s">
        <v>171</v>
      </c>
      <c r="AV1394" s="12" t="s">
        <v>22</v>
      </c>
      <c r="AW1394" s="12" t="s">
        <v>35</v>
      </c>
      <c r="AX1394" s="12" t="s">
        <v>74</v>
      </c>
      <c r="AY1394" s="211" t="s">
        <v>159</v>
      </c>
    </row>
    <row r="1395" spans="2:65" s="12" customFormat="1" ht="11.25">
      <c r="B1395" s="202"/>
      <c r="C1395" s="203"/>
      <c r="D1395" s="199" t="s">
        <v>184</v>
      </c>
      <c r="E1395" s="204" t="s">
        <v>20</v>
      </c>
      <c r="F1395" s="205" t="s">
        <v>1413</v>
      </c>
      <c r="G1395" s="203"/>
      <c r="H1395" s="204" t="s">
        <v>20</v>
      </c>
      <c r="I1395" s="206"/>
      <c r="J1395" s="203"/>
      <c r="K1395" s="203"/>
      <c r="L1395" s="207"/>
      <c r="M1395" s="208"/>
      <c r="N1395" s="209"/>
      <c r="O1395" s="209"/>
      <c r="P1395" s="209"/>
      <c r="Q1395" s="209"/>
      <c r="R1395" s="209"/>
      <c r="S1395" s="209"/>
      <c r="T1395" s="210"/>
      <c r="AT1395" s="211" t="s">
        <v>184</v>
      </c>
      <c r="AU1395" s="211" t="s">
        <v>171</v>
      </c>
      <c r="AV1395" s="12" t="s">
        <v>22</v>
      </c>
      <c r="AW1395" s="12" t="s">
        <v>35</v>
      </c>
      <c r="AX1395" s="12" t="s">
        <v>74</v>
      </c>
      <c r="AY1395" s="211" t="s">
        <v>159</v>
      </c>
    </row>
    <row r="1396" spans="2:65" s="12" customFormat="1" ht="11.25">
      <c r="B1396" s="202"/>
      <c r="C1396" s="203"/>
      <c r="D1396" s="199" t="s">
        <v>184</v>
      </c>
      <c r="E1396" s="204" t="s">
        <v>20</v>
      </c>
      <c r="F1396" s="205" t="s">
        <v>1414</v>
      </c>
      <c r="G1396" s="203"/>
      <c r="H1396" s="204" t="s">
        <v>20</v>
      </c>
      <c r="I1396" s="206"/>
      <c r="J1396" s="203"/>
      <c r="K1396" s="203"/>
      <c r="L1396" s="207"/>
      <c r="M1396" s="208"/>
      <c r="N1396" s="209"/>
      <c r="O1396" s="209"/>
      <c r="P1396" s="209"/>
      <c r="Q1396" s="209"/>
      <c r="R1396" s="209"/>
      <c r="S1396" s="209"/>
      <c r="T1396" s="210"/>
      <c r="AT1396" s="211" t="s">
        <v>184</v>
      </c>
      <c r="AU1396" s="211" t="s">
        <v>171</v>
      </c>
      <c r="AV1396" s="12" t="s">
        <v>22</v>
      </c>
      <c r="AW1396" s="12" t="s">
        <v>35</v>
      </c>
      <c r="AX1396" s="12" t="s">
        <v>74</v>
      </c>
      <c r="AY1396" s="211" t="s">
        <v>159</v>
      </c>
    </row>
    <row r="1397" spans="2:65" s="12" customFormat="1" ht="11.25">
      <c r="B1397" s="202"/>
      <c r="C1397" s="203"/>
      <c r="D1397" s="199" t="s">
        <v>184</v>
      </c>
      <c r="E1397" s="204" t="s">
        <v>20</v>
      </c>
      <c r="F1397" s="205" t="s">
        <v>1398</v>
      </c>
      <c r="G1397" s="203"/>
      <c r="H1397" s="204" t="s">
        <v>20</v>
      </c>
      <c r="I1397" s="206"/>
      <c r="J1397" s="203"/>
      <c r="K1397" s="203"/>
      <c r="L1397" s="207"/>
      <c r="M1397" s="208"/>
      <c r="N1397" s="209"/>
      <c r="O1397" s="209"/>
      <c r="P1397" s="209"/>
      <c r="Q1397" s="209"/>
      <c r="R1397" s="209"/>
      <c r="S1397" s="209"/>
      <c r="T1397" s="210"/>
      <c r="AT1397" s="211" t="s">
        <v>184</v>
      </c>
      <c r="AU1397" s="211" t="s">
        <v>171</v>
      </c>
      <c r="AV1397" s="12" t="s">
        <v>22</v>
      </c>
      <c r="AW1397" s="12" t="s">
        <v>35</v>
      </c>
      <c r="AX1397" s="12" t="s">
        <v>74</v>
      </c>
      <c r="AY1397" s="211" t="s">
        <v>159</v>
      </c>
    </row>
    <row r="1398" spans="2:65" s="12" customFormat="1" ht="11.25">
      <c r="B1398" s="202"/>
      <c r="C1398" s="203"/>
      <c r="D1398" s="199" t="s">
        <v>184</v>
      </c>
      <c r="E1398" s="204" t="s">
        <v>20</v>
      </c>
      <c r="F1398" s="205" t="s">
        <v>794</v>
      </c>
      <c r="G1398" s="203"/>
      <c r="H1398" s="204" t="s">
        <v>20</v>
      </c>
      <c r="I1398" s="206"/>
      <c r="J1398" s="203"/>
      <c r="K1398" s="203"/>
      <c r="L1398" s="207"/>
      <c r="M1398" s="208"/>
      <c r="N1398" s="209"/>
      <c r="O1398" s="209"/>
      <c r="P1398" s="209"/>
      <c r="Q1398" s="209"/>
      <c r="R1398" s="209"/>
      <c r="S1398" s="209"/>
      <c r="T1398" s="210"/>
      <c r="AT1398" s="211" t="s">
        <v>184</v>
      </c>
      <c r="AU1398" s="211" t="s">
        <v>171</v>
      </c>
      <c r="AV1398" s="12" t="s">
        <v>22</v>
      </c>
      <c r="AW1398" s="12" t="s">
        <v>35</v>
      </c>
      <c r="AX1398" s="12" t="s">
        <v>74</v>
      </c>
      <c r="AY1398" s="211" t="s">
        <v>159</v>
      </c>
    </row>
    <row r="1399" spans="2:65" s="12" customFormat="1" ht="11.25">
      <c r="B1399" s="202"/>
      <c r="C1399" s="203"/>
      <c r="D1399" s="199" t="s">
        <v>184</v>
      </c>
      <c r="E1399" s="204" t="s">
        <v>20</v>
      </c>
      <c r="F1399" s="205" t="s">
        <v>1415</v>
      </c>
      <c r="G1399" s="203"/>
      <c r="H1399" s="204" t="s">
        <v>20</v>
      </c>
      <c r="I1399" s="206"/>
      <c r="J1399" s="203"/>
      <c r="K1399" s="203"/>
      <c r="L1399" s="207"/>
      <c r="M1399" s="208"/>
      <c r="N1399" s="209"/>
      <c r="O1399" s="209"/>
      <c r="P1399" s="209"/>
      <c r="Q1399" s="209"/>
      <c r="R1399" s="209"/>
      <c r="S1399" s="209"/>
      <c r="T1399" s="210"/>
      <c r="AT1399" s="211" t="s">
        <v>184</v>
      </c>
      <c r="AU1399" s="211" t="s">
        <v>171</v>
      </c>
      <c r="AV1399" s="12" t="s">
        <v>22</v>
      </c>
      <c r="AW1399" s="12" t="s">
        <v>35</v>
      </c>
      <c r="AX1399" s="12" t="s">
        <v>74</v>
      </c>
      <c r="AY1399" s="211" t="s">
        <v>159</v>
      </c>
    </row>
    <row r="1400" spans="2:65" s="13" customFormat="1" ht="11.25">
      <c r="B1400" s="212"/>
      <c r="C1400" s="213"/>
      <c r="D1400" s="199" t="s">
        <v>184</v>
      </c>
      <c r="E1400" s="214" t="s">
        <v>20</v>
      </c>
      <c r="F1400" s="215" t="s">
        <v>1422</v>
      </c>
      <c r="G1400" s="213"/>
      <c r="H1400" s="216">
        <v>43.7</v>
      </c>
      <c r="I1400" s="217"/>
      <c r="J1400" s="213"/>
      <c r="K1400" s="213"/>
      <c r="L1400" s="218"/>
      <c r="M1400" s="219"/>
      <c r="N1400" s="220"/>
      <c r="O1400" s="220"/>
      <c r="P1400" s="220"/>
      <c r="Q1400" s="220"/>
      <c r="R1400" s="220"/>
      <c r="S1400" s="220"/>
      <c r="T1400" s="221"/>
      <c r="AT1400" s="222" t="s">
        <v>184</v>
      </c>
      <c r="AU1400" s="222" t="s">
        <v>171</v>
      </c>
      <c r="AV1400" s="13" t="s">
        <v>84</v>
      </c>
      <c r="AW1400" s="13" t="s">
        <v>35</v>
      </c>
      <c r="AX1400" s="13" t="s">
        <v>22</v>
      </c>
      <c r="AY1400" s="222" t="s">
        <v>159</v>
      </c>
    </row>
    <row r="1401" spans="2:65" s="1" customFormat="1" ht="16.5" customHeight="1">
      <c r="B1401" s="35"/>
      <c r="C1401" s="186" t="s">
        <v>1423</v>
      </c>
      <c r="D1401" s="186" t="s">
        <v>162</v>
      </c>
      <c r="E1401" s="187" t="s">
        <v>1424</v>
      </c>
      <c r="F1401" s="188" t="s">
        <v>1425</v>
      </c>
      <c r="G1401" s="189" t="s">
        <v>464</v>
      </c>
      <c r="H1401" s="190">
        <v>46</v>
      </c>
      <c r="I1401" s="191"/>
      <c r="J1401" s="192">
        <f>ROUND(I1401*H1401,2)</f>
        <v>0</v>
      </c>
      <c r="K1401" s="188" t="s">
        <v>20</v>
      </c>
      <c r="L1401" s="39"/>
      <c r="M1401" s="193" t="s">
        <v>20</v>
      </c>
      <c r="N1401" s="194" t="s">
        <v>45</v>
      </c>
      <c r="O1401" s="64"/>
      <c r="P1401" s="195">
        <f>O1401*H1401</f>
        <v>0</v>
      </c>
      <c r="Q1401" s="195">
        <v>0</v>
      </c>
      <c r="R1401" s="195">
        <f>Q1401*H1401</f>
        <v>0</v>
      </c>
      <c r="S1401" s="195">
        <v>0</v>
      </c>
      <c r="T1401" s="196">
        <f>S1401*H1401</f>
        <v>0</v>
      </c>
      <c r="AR1401" s="197" t="s">
        <v>164</v>
      </c>
      <c r="AT1401" s="197" t="s">
        <v>162</v>
      </c>
      <c r="AU1401" s="197" t="s">
        <v>171</v>
      </c>
      <c r="AY1401" s="18" t="s">
        <v>159</v>
      </c>
      <c r="BE1401" s="198">
        <f>IF(N1401="základní",J1401,0)</f>
        <v>0</v>
      </c>
      <c r="BF1401" s="198">
        <f>IF(N1401="snížená",J1401,0)</f>
        <v>0</v>
      </c>
      <c r="BG1401" s="198">
        <f>IF(N1401="zákl. přenesená",J1401,0)</f>
        <v>0</v>
      </c>
      <c r="BH1401" s="198">
        <f>IF(N1401="sníž. přenesená",J1401,0)</f>
        <v>0</v>
      </c>
      <c r="BI1401" s="198">
        <f>IF(N1401="nulová",J1401,0)</f>
        <v>0</v>
      </c>
      <c r="BJ1401" s="18" t="s">
        <v>22</v>
      </c>
      <c r="BK1401" s="198">
        <f>ROUND(I1401*H1401,2)</f>
        <v>0</v>
      </c>
      <c r="BL1401" s="18" t="s">
        <v>164</v>
      </c>
      <c r="BM1401" s="197" t="s">
        <v>1426</v>
      </c>
    </row>
    <row r="1402" spans="2:65" s="12" customFormat="1" ht="11.25">
      <c r="B1402" s="202"/>
      <c r="C1402" s="203"/>
      <c r="D1402" s="199" t="s">
        <v>184</v>
      </c>
      <c r="E1402" s="204" t="s">
        <v>20</v>
      </c>
      <c r="F1402" s="205" t="s">
        <v>1395</v>
      </c>
      <c r="G1402" s="203"/>
      <c r="H1402" s="204" t="s">
        <v>20</v>
      </c>
      <c r="I1402" s="206"/>
      <c r="J1402" s="203"/>
      <c r="K1402" s="203"/>
      <c r="L1402" s="207"/>
      <c r="M1402" s="208"/>
      <c r="N1402" s="209"/>
      <c r="O1402" s="209"/>
      <c r="P1402" s="209"/>
      <c r="Q1402" s="209"/>
      <c r="R1402" s="209"/>
      <c r="S1402" s="209"/>
      <c r="T1402" s="210"/>
      <c r="AT1402" s="211" t="s">
        <v>184</v>
      </c>
      <c r="AU1402" s="211" t="s">
        <v>171</v>
      </c>
      <c r="AV1402" s="12" t="s">
        <v>22</v>
      </c>
      <c r="AW1402" s="12" t="s">
        <v>35</v>
      </c>
      <c r="AX1402" s="12" t="s">
        <v>74</v>
      </c>
      <c r="AY1402" s="211" t="s">
        <v>159</v>
      </c>
    </row>
    <row r="1403" spans="2:65" s="12" customFormat="1" ht="11.25">
      <c r="B1403" s="202"/>
      <c r="C1403" s="203"/>
      <c r="D1403" s="199" t="s">
        <v>184</v>
      </c>
      <c r="E1403" s="204" t="s">
        <v>20</v>
      </c>
      <c r="F1403" s="205" t="s">
        <v>1411</v>
      </c>
      <c r="G1403" s="203"/>
      <c r="H1403" s="204" t="s">
        <v>20</v>
      </c>
      <c r="I1403" s="206"/>
      <c r="J1403" s="203"/>
      <c r="K1403" s="203"/>
      <c r="L1403" s="207"/>
      <c r="M1403" s="208"/>
      <c r="N1403" s="209"/>
      <c r="O1403" s="209"/>
      <c r="P1403" s="209"/>
      <c r="Q1403" s="209"/>
      <c r="R1403" s="209"/>
      <c r="S1403" s="209"/>
      <c r="T1403" s="210"/>
      <c r="AT1403" s="211" t="s">
        <v>184</v>
      </c>
      <c r="AU1403" s="211" t="s">
        <v>171</v>
      </c>
      <c r="AV1403" s="12" t="s">
        <v>22</v>
      </c>
      <c r="AW1403" s="12" t="s">
        <v>35</v>
      </c>
      <c r="AX1403" s="12" t="s">
        <v>74</v>
      </c>
      <c r="AY1403" s="211" t="s">
        <v>159</v>
      </c>
    </row>
    <row r="1404" spans="2:65" s="12" customFormat="1" ht="11.25">
      <c r="B1404" s="202"/>
      <c r="C1404" s="203"/>
      <c r="D1404" s="199" t="s">
        <v>184</v>
      </c>
      <c r="E1404" s="204" t="s">
        <v>20</v>
      </c>
      <c r="F1404" s="205" t="s">
        <v>1427</v>
      </c>
      <c r="G1404" s="203"/>
      <c r="H1404" s="204" t="s">
        <v>20</v>
      </c>
      <c r="I1404" s="206"/>
      <c r="J1404" s="203"/>
      <c r="K1404" s="203"/>
      <c r="L1404" s="207"/>
      <c r="M1404" s="208"/>
      <c r="N1404" s="209"/>
      <c r="O1404" s="209"/>
      <c r="P1404" s="209"/>
      <c r="Q1404" s="209"/>
      <c r="R1404" s="209"/>
      <c r="S1404" s="209"/>
      <c r="T1404" s="210"/>
      <c r="AT1404" s="211" t="s">
        <v>184</v>
      </c>
      <c r="AU1404" s="211" t="s">
        <v>171</v>
      </c>
      <c r="AV1404" s="12" t="s">
        <v>22</v>
      </c>
      <c r="AW1404" s="12" t="s">
        <v>35</v>
      </c>
      <c r="AX1404" s="12" t="s">
        <v>74</v>
      </c>
      <c r="AY1404" s="211" t="s">
        <v>159</v>
      </c>
    </row>
    <row r="1405" spans="2:65" s="12" customFormat="1" ht="11.25">
      <c r="B1405" s="202"/>
      <c r="C1405" s="203"/>
      <c r="D1405" s="199" t="s">
        <v>184</v>
      </c>
      <c r="E1405" s="204" t="s">
        <v>20</v>
      </c>
      <c r="F1405" s="205" t="s">
        <v>1428</v>
      </c>
      <c r="G1405" s="203"/>
      <c r="H1405" s="204" t="s">
        <v>20</v>
      </c>
      <c r="I1405" s="206"/>
      <c r="J1405" s="203"/>
      <c r="K1405" s="203"/>
      <c r="L1405" s="207"/>
      <c r="M1405" s="208"/>
      <c r="N1405" s="209"/>
      <c r="O1405" s="209"/>
      <c r="P1405" s="209"/>
      <c r="Q1405" s="209"/>
      <c r="R1405" s="209"/>
      <c r="S1405" s="209"/>
      <c r="T1405" s="210"/>
      <c r="AT1405" s="211" t="s">
        <v>184</v>
      </c>
      <c r="AU1405" s="211" t="s">
        <v>171</v>
      </c>
      <c r="AV1405" s="12" t="s">
        <v>22</v>
      </c>
      <c r="AW1405" s="12" t="s">
        <v>35</v>
      </c>
      <c r="AX1405" s="12" t="s">
        <v>74</v>
      </c>
      <c r="AY1405" s="211" t="s">
        <v>159</v>
      </c>
    </row>
    <row r="1406" spans="2:65" s="12" customFormat="1" ht="11.25">
      <c r="B1406" s="202"/>
      <c r="C1406" s="203"/>
      <c r="D1406" s="199" t="s">
        <v>184</v>
      </c>
      <c r="E1406" s="204" t="s">
        <v>20</v>
      </c>
      <c r="F1406" s="205" t="s">
        <v>1414</v>
      </c>
      <c r="G1406" s="203"/>
      <c r="H1406" s="204" t="s">
        <v>20</v>
      </c>
      <c r="I1406" s="206"/>
      <c r="J1406" s="203"/>
      <c r="K1406" s="203"/>
      <c r="L1406" s="207"/>
      <c r="M1406" s="208"/>
      <c r="N1406" s="209"/>
      <c r="O1406" s="209"/>
      <c r="P1406" s="209"/>
      <c r="Q1406" s="209"/>
      <c r="R1406" s="209"/>
      <c r="S1406" s="209"/>
      <c r="T1406" s="210"/>
      <c r="AT1406" s="211" t="s">
        <v>184</v>
      </c>
      <c r="AU1406" s="211" t="s">
        <v>171</v>
      </c>
      <c r="AV1406" s="12" t="s">
        <v>22</v>
      </c>
      <c r="AW1406" s="12" t="s">
        <v>35</v>
      </c>
      <c r="AX1406" s="12" t="s">
        <v>74</v>
      </c>
      <c r="AY1406" s="211" t="s">
        <v>159</v>
      </c>
    </row>
    <row r="1407" spans="2:65" s="12" customFormat="1" ht="11.25">
      <c r="B1407" s="202"/>
      <c r="C1407" s="203"/>
      <c r="D1407" s="199" t="s">
        <v>184</v>
      </c>
      <c r="E1407" s="204" t="s">
        <v>20</v>
      </c>
      <c r="F1407" s="205" t="s">
        <v>1398</v>
      </c>
      <c r="G1407" s="203"/>
      <c r="H1407" s="204" t="s">
        <v>20</v>
      </c>
      <c r="I1407" s="206"/>
      <c r="J1407" s="203"/>
      <c r="K1407" s="203"/>
      <c r="L1407" s="207"/>
      <c r="M1407" s="208"/>
      <c r="N1407" s="209"/>
      <c r="O1407" s="209"/>
      <c r="P1407" s="209"/>
      <c r="Q1407" s="209"/>
      <c r="R1407" s="209"/>
      <c r="S1407" s="209"/>
      <c r="T1407" s="210"/>
      <c r="AT1407" s="211" t="s">
        <v>184</v>
      </c>
      <c r="AU1407" s="211" t="s">
        <v>171</v>
      </c>
      <c r="AV1407" s="12" t="s">
        <v>22</v>
      </c>
      <c r="AW1407" s="12" t="s">
        <v>35</v>
      </c>
      <c r="AX1407" s="12" t="s">
        <v>74</v>
      </c>
      <c r="AY1407" s="211" t="s">
        <v>159</v>
      </c>
    </row>
    <row r="1408" spans="2:65" s="12" customFormat="1" ht="11.25">
      <c r="B1408" s="202"/>
      <c r="C1408" s="203"/>
      <c r="D1408" s="199" t="s">
        <v>184</v>
      </c>
      <c r="E1408" s="204" t="s">
        <v>20</v>
      </c>
      <c r="F1408" s="205" t="s">
        <v>794</v>
      </c>
      <c r="G1408" s="203"/>
      <c r="H1408" s="204" t="s">
        <v>20</v>
      </c>
      <c r="I1408" s="206"/>
      <c r="J1408" s="203"/>
      <c r="K1408" s="203"/>
      <c r="L1408" s="207"/>
      <c r="M1408" s="208"/>
      <c r="N1408" s="209"/>
      <c r="O1408" s="209"/>
      <c r="P1408" s="209"/>
      <c r="Q1408" s="209"/>
      <c r="R1408" s="209"/>
      <c r="S1408" s="209"/>
      <c r="T1408" s="210"/>
      <c r="AT1408" s="211" t="s">
        <v>184</v>
      </c>
      <c r="AU1408" s="211" t="s">
        <v>171</v>
      </c>
      <c r="AV1408" s="12" t="s">
        <v>22</v>
      </c>
      <c r="AW1408" s="12" t="s">
        <v>35</v>
      </c>
      <c r="AX1408" s="12" t="s">
        <v>74</v>
      </c>
      <c r="AY1408" s="211" t="s">
        <v>159</v>
      </c>
    </row>
    <row r="1409" spans="2:65" s="12" customFormat="1" ht="11.25">
      <c r="B1409" s="202"/>
      <c r="C1409" s="203"/>
      <c r="D1409" s="199" t="s">
        <v>184</v>
      </c>
      <c r="E1409" s="204" t="s">
        <v>20</v>
      </c>
      <c r="F1409" s="205" t="s">
        <v>1415</v>
      </c>
      <c r="G1409" s="203"/>
      <c r="H1409" s="204" t="s">
        <v>20</v>
      </c>
      <c r="I1409" s="206"/>
      <c r="J1409" s="203"/>
      <c r="K1409" s="203"/>
      <c r="L1409" s="207"/>
      <c r="M1409" s="208"/>
      <c r="N1409" s="209"/>
      <c r="O1409" s="209"/>
      <c r="P1409" s="209"/>
      <c r="Q1409" s="209"/>
      <c r="R1409" s="209"/>
      <c r="S1409" s="209"/>
      <c r="T1409" s="210"/>
      <c r="AT1409" s="211" t="s">
        <v>184</v>
      </c>
      <c r="AU1409" s="211" t="s">
        <v>171</v>
      </c>
      <c r="AV1409" s="12" t="s">
        <v>22</v>
      </c>
      <c r="AW1409" s="12" t="s">
        <v>35</v>
      </c>
      <c r="AX1409" s="12" t="s">
        <v>74</v>
      </c>
      <c r="AY1409" s="211" t="s">
        <v>159</v>
      </c>
    </row>
    <row r="1410" spans="2:65" s="13" customFormat="1" ht="11.25">
      <c r="B1410" s="212"/>
      <c r="C1410" s="213"/>
      <c r="D1410" s="199" t="s">
        <v>184</v>
      </c>
      <c r="E1410" s="214" t="s">
        <v>20</v>
      </c>
      <c r="F1410" s="215" t="s">
        <v>1429</v>
      </c>
      <c r="G1410" s="213"/>
      <c r="H1410" s="216">
        <v>46</v>
      </c>
      <c r="I1410" s="217"/>
      <c r="J1410" s="213"/>
      <c r="K1410" s="213"/>
      <c r="L1410" s="218"/>
      <c r="M1410" s="219"/>
      <c r="N1410" s="220"/>
      <c r="O1410" s="220"/>
      <c r="P1410" s="220"/>
      <c r="Q1410" s="220"/>
      <c r="R1410" s="220"/>
      <c r="S1410" s="220"/>
      <c r="T1410" s="221"/>
      <c r="AT1410" s="222" t="s">
        <v>184</v>
      </c>
      <c r="AU1410" s="222" t="s">
        <v>171</v>
      </c>
      <c r="AV1410" s="13" t="s">
        <v>84</v>
      </c>
      <c r="AW1410" s="13" t="s">
        <v>35</v>
      </c>
      <c r="AX1410" s="13" t="s">
        <v>22</v>
      </c>
      <c r="AY1410" s="222" t="s">
        <v>159</v>
      </c>
    </row>
    <row r="1411" spans="2:65" s="1" customFormat="1" ht="16.5" customHeight="1">
      <c r="B1411" s="35"/>
      <c r="C1411" s="186" t="s">
        <v>1430</v>
      </c>
      <c r="D1411" s="186" t="s">
        <v>162</v>
      </c>
      <c r="E1411" s="187" t="s">
        <v>1431</v>
      </c>
      <c r="F1411" s="188" t="s">
        <v>1432</v>
      </c>
      <c r="G1411" s="189" t="s">
        <v>464</v>
      </c>
      <c r="H1411" s="190">
        <v>203.55</v>
      </c>
      <c r="I1411" s="191"/>
      <c r="J1411" s="192">
        <f>ROUND(I1411*H1411,2)</f>
        <v>0</v>
      </c>
      <c r="K1411" s="188" t="s">
        <v>20</v>
      </c>
      <c r="L1411" s="39"/>
      <c r="M1411" s="193" t="s">
        <v>20</v>
      </c>
      <c r="N1411" s="194" t="s">
        <v>45</v>
      </c>
      <c r="O1411" s="64"/>
      <c r="P1411" s="195">
        <f>O1411*H1411</f>
        <v>0</v>
      </c>
      <c r="Q1411" s="195">
        <v>0</v>
      </c>
      <c r="R1411" s="195">
        <f>Q1411*H1411</f>
        <v>0</v>
      </c>
      <c r="S1411" s="195">
        <v>0</v>
      </c>
      <c r="T1411" s="196">
        <f>S1411*H1411</f>
        <v>0</v>
      </c>
      <c r="AR1411" s="197" t="s">
        <v>164</v>
      </c>
      <c r="AT1411" s="197" t="s">
        <v>162</v>
      </c>
      <c r="AU1411" s="197" t="s">
        <v>171</v>
      </c>
      <c r="AY1411" s="18" t="s">
        <v>159</v>
      </c>
      <c r="BE1411" s="198">
        <f>IF(N1411="základní",J1411,0)</f>
        <v>0</v>
      </c>
      <c r="BF1411" s="198">
        <f>IF(N1411="snížená",J1411,0)</f>
        <v>0</v>
      </c>
      <c r="BG1411" s="198">
        <f>IF(N1411="zákl. přenesená",J1411,0)</f>
        <v>0</v>
      </c>
      <c r="BH1411" s="198">
        <f>IF(N1411="sníž. přenesená",J1411,0)</f>
        <v>0</v>
      </c>
      <c r="BI1411" s="198">
        <f>IF(N1411="nulová",J1411,0)</f>
        <v>0</v>
      </c>
      <c r="BJ1411" s="18" t="s">
        <v>22</v>
      </c>
      <c r="BK1411" s="198">
        <f>ROUND(I1411*H1411,2)</f>
        <v>0</v>
      </c>
      <c r="BL1411" s="18" t="s">
        <v>164</v>
      </c>
      <c r="BM1411" s="197" t="s">
        <v>1433</v>
      </c>
    </row>
    <row r="1412" spans="2:65" s="12" customFormat="1" ht="11.25">
      <c r="B1412" s="202"/>
      <c r="C1412" s="203"/>
      <c r="D1412" s="199" t="s">
        <v>184</v>
      </c>
      <c r="E1412" s="204" t="s">
        <v>20</v>
      </c>
      <c r="F1412" s="205" t="s">
        <v>1395</v>
      </c>
      <c r="G1412" s="203"/>
      <c r="H1412" s="204" t="s">
        <v>20</v>
      </c>
      <c r="I1412" s="206"/>
      <c r="J1412" s="203"/>
      <c r="K1412" s="203"/>
      <c r="L1412" s="207"/>
      <c r="M1412" s="208"/>
      <c r="N1412" s="209"/>
      <c r="O1412" s="209"/>
      <c r="P1412" s="209"/>
      <c r="Q1412" s="209"/>
      <c r="R1412" s="209"/>
      <c r="S1412" s="209"/>
      <c r="T1412" s="210"/>
      <c r="AT1412" s="211" t="s">
        <v>184</v>
      </c>
      <c r="AU1412" s="211" t="s">
        <v>171</v>
      </c>
      <c r="AV1412" s="12" t="s">
        <v>22</v>
      </c>
      <c r="AW1412" s="12" t="s">
        <v>35</v>
      </c>
      <c r="AX1412" s="12" t="s">
        <v>74</v>
      </c>
      <c r="AY1412" s="211" t="s">
        <v>159</v>
      </c>
    </row>
    <row r="1413" spans="2:65" s="12" customFormat="1" ht="11.25">
      <c r="B1413" s="202"/>
      <c r="C1413" s="203"/>
      <c r="D1413" s="199" t="s">
        <v>184</v>
      </c>
      <c r="E1413" s="204" t="s">
        <v>20</v>
      </c>
      <c r="F1413" s="205" t="s">
        <v>1411</v>
      </c>
      <c r="G1413" s="203"/>
      <c r="H1413" s="204" t="s">
        <v>20</v>
      </c>
      <c r="I1413" s="206"/>
      <c r="J1413" s="203"/>
      <c r="K1413" s="203"/>
      <c r="L1413" s="207"/>
      <c r="M1413" s="208"/>
      <c r="N1413" s="209"/>
      <c r="O1413" s="209"/>
      <c r="P1413" s="209"/>
      <c r="Q1413" s="209"/>
      <c r="R1413" s="209"/>
      <c r="S1413" s="209"/>
      <c r="T1413" s="210"/>
      <c r="AT1413" s="211" t="s">
        <v>184</v>
      </c>
      <c r="AU1413" s="211" t="s">
        <v>171</v>
      </c>
      <c r="AV1413" s="12" t="s">
        <v>22</v>
      </c>
      <c r="AW1413" s="12" t="s">
        <v>35</v>
      </c>
      <c r="AX1413" s="12" t="s">
        <v>74</v>
      </c>
      <c r="AY1413" s="211" t="s">
        <v>159</v>
      </c>
    </row>
    <row r="1414" spans="2:65" s="12" customFormat="1" ht="11.25">
      <c r="B1414" s="202"/>
      <c r="C1414" s="203"/>
      <c r="D1414" s="199" t="s">
        <v>184</v>
      </c>
      <c r="E1414" s="204" t="s">
        <v>20</v>
      </c>
      <c r="F1414" s="205" t="s">
        <v>1434</v>
      </c>
      <c r="G1414" s="203"/>
      <c r="H1414" s="204" t="s">
        <v>20</v>
      </c>
      <c r="I1414" s="206"/>
      <c r="J1414" s="203"/>
      <c r="K1414" s="203"/>
      <c r="L1414" s="207"/>
      <c r="M1414" s="208"/>
      <c r="N1414" s="209"/>
      <c r="O1414" s="209"/>
      <c r="P1414" s="209"/>
      <c r="Q1414" s="209"/>
      <c r="R1414" s="209"/>
      <c r="S1414" s="209"/>
      <c r="T1414" s="210"/>
      <c r="AT1414" s="211" t="s">
        <v>184</v>
      </c>
      <c r="AU1414" s="211" t="s">
        <v>171</v>
      </c>
      <c r="AV1414" s="12" t="s">
        <v>22</v>
      </c>
      <c r="AW1414" s="12" t="s">
        <v>35</v>
      </c>
      <c r="AX1414" s="12" t="s">
        <v>74</v>
      </c>
      <c r="AY1414" s="211" t="s">
        <v>159</v>
      </c>
    </row>
    <row r="1415" spans="2:65" s="12" customFormat="1" ht="11.25">
      <c r="B1415" s="202"/>
      <c r="C1415" s="203"/>
      <c r="D1415" s="199" t="s">
        <v>184</v>
      </c>
      <c r="E1415" s="204" t="s">
        <v>20</v>
      </c>
      <c r="F1415" s="205" t="s">
        <v>1435</v>
      </c>
      <c r="G1415" s="203"/>
      <c r="H1415" s="204" t="s">
        <v>20</v>
      </c>
      <c r="I1415" s="206"/>
      <c r="J1415" s="203"/>
      <c r="K1415" s="203"/>
      <c r="L1415" s="207"/>
      <c r="M1415" s="208"/>
      <c r="N1415" s="209"/>
      <c r="O1415" s="209"/>
      <c r="P1415" s="209"/>
      <c r="Q1415" s="209"/>
      <c r="R1415" s="209"/>
      <c r="S1415" s="209"/>
      <c r="T1415" s="210"/>
      <c r="AT1415" s="211" t="s">
        <v>184</v>
      </c>
      <c r="AU1415" s="211" t="s">
        <v>171</v>
      </c>
      <c r="AV1415" s="12" t="s">
        <v>22</v>
      </c>
      <c r="AW1415" s="12" t="s">
        <v>35</v>
      </c>
      <c r="AX1415" s="12" t="s">
        <v>74</v>
      </c>
      <c r="AY1415" s="211" t="s">
        <v>159</v>
      </c>
    </row>
    <row r="1416" spans="2:65" s="12" customFormat="1" ht="11.25">
      <c r="B1416" s="202"/>
      <c r="C1416" s="203"/>
      <c r="D1416" s="199" t="s">
        <v>184</v>
      </c>
      <c r="E1416" s="204" t="s">
        <v>20</v>
      </c>
      <c r="F1416" s="205" t="s">
        <v>1436</v>
      </c>
      <c r="G1416" s="203"/>
      <c r="H1416" s="204" t="s">
        <v>20</v>
      </c>
      <c r="I1416" s="206"/>
      <c r="J1416" s="203"/>
      <c r="K1416" s="203"/>
      <c r="L1416" s="207"/>
      <c r="M1416" s="208"/>
      <c r="N1416" s="209"/>
      <c r="O1416" s="209"/>
      <c r="P1416" s="209"/>
      <c r="Q1416" s="209"/>
      <c r="R1416" s="209"/>
      <c r="S1416" s="209"/>
      <c r="T1416" s="210"/>
      <c r="AT1416" s="211" t="s">
        <v>184</v>
      </c>
      <c r="AU1416" s="211" t="s">
        <v>171</v>
      </c>
      <c r="AV1416" s="12" t="s">
        <v>22</v>
      </c>
      <c r="AW1416" s="12" t="s">
        <v>35</v>
      </c>
      <c r="AX1416" s="12" t="s">
        <v>74</v>
      </c>
      <c r="AY1416" s="211" t="s">
        <v>159</v>
      </c>
    </row>
    <row r="1417" spans="2:65" s="12" customFormat="1" ht="11.25">
      <c r="B1417" s="202"/>
      <c r="C1417" s="203"/>
      <c r="D1417" s="199" t="s">
        <v>184</v>
      </c>
      <c r="E1417" s="204" t="s">
        <v>20</v>
      </c>
      <c r="F1417" s="205" t="s">
        <v>794</v>
      </c>
      <c r="G1417" s="203"/>
      <c r="H1417" s="204" t="s">
        <v>20</v>
      </c>
      <c r="I1417" s="206"/>
      <c r="J1417" s="203"/>
      <c r="K1417" s="203"/>
      <c r="L1417" s="207"/>
      <c r="M1417" s="208"/>
      <c r="N1417" s="209"/>
      <c r="O1417" s="209"/>
      <c r="P1417" s="209"/>
      <c r="Q1417" s="209"/>
      <c r="R1417" s="209"/>
      <c r="S1417" s="209"/>
      <c r="T1417" s="210"/>
      <c r="AT1417" s="211" t="s">
        <v>184</v>
      </c>
      <c r="AU1417" s="211" t="s">
        <v>171</v>
      </c>
      <c r="AV1417" s="12" t="s">
        <v>22</v>
      </c>
      <c r="AW1417" s="12" t="s">
        <v>35</v>
      </c>
      <c r="AX1417" s="12" t="s">
        <v>74</v>
      </c>
      <c r="AY1417" s="211" t="s">
        <v>159</v>
      </c>
    </row>
    <row r="1418" spans="2:65" s="12" customFormat="1" ht="11.25">
      <c r="B1418" s="202"/>
      <c r="C1418" s="203"/>
      <c r="D1418" s="199" t="s">
        <v>184</v>
      </c>
      <c r="E1418" s="204" t="s">
        <v>20</v>
      </c>
      <c r="F1418" s="205" t="s">
        <v>1415</v>
      </c>
      <c r="G1418" s="203"/>
      <c r="H1418" s="204" t="s">
        <v>20</v>
      </c>
      <c r="I1418" s="206"/>
      <c r="J1418" s="203"/>
      <c r="K1418" s="203"/>
      <c r="L1418" s="207"/>
      <c r="M1418" s="208"/>
      <c r="N1418" s="209"/>
      <c r="O1418" s="209"/>
      <c r="P1418" s="209"/>
      <c r="Q1418" s="209"/>
      <c r="R1418" s="209"/>
      <c r="S1418" s="209"/>
      <c r="T1418" s="210"/>
      <c r="AT1418" s="211" t="s">
        <v>184</v>
      </c>
      <c r="AU1418" s="211" t="s">
        <v>171</v>
      </c>
      <c r="AV1418" s="12" t="s">
        <v>22</v>
      </c>
      <c r="AW1418" s="12" t="s">
        <v>35</v>
      </c>
      <c r="AX1418" s="12" t="s">
        <v>74</v>
      </c>
      <c r="AY1418" s="211" t="s">
        <v>159</v>
      </c>
    </row>
    <row r="1419" spans="2:65" s="13" customFormat="1" ht="11.25">
      <c r="B1419" s="212"/>
      <c r="C1419" s="213"/>
      <c r="D1419" s="199" t="s">
        <v>184</v>
      </c>
      <c r="E1419" s="214" t="s">
        <v>20</v>
      </c>
      <c r="F1419" s="215" t="s">
        <v>1437</v>
      </c>
      <c r="G1419" s="213"/>
      <c r="H1419" s="216">
        <v>203.55</v>
      </c>
      <c r="I1419" s="217"/>
      <c r="J1419" s="213"/>
      <c r="K1419" s="213"/>
      <c r="L1419" s="218"/>
      <c r="M1419" s="219"/>
      <c r="N1419" s="220"/>
      <c r="O1419" s="220"/>
      <c r="P1419" s="220"/>
      <c r="Q1419" s="220"/>
      <c r="R1419" s="220"/>
      <c r="S1419" s="220"/>
      <c r="T1419" s="221"/>
      <c r="AT1419" s="222" t="s">
        <v>184</v>
      </c>
      <c r="AU1419" s="222" t="s">
        <v>171</v>
      </c>
      <c r="AV1419" s="13" t="s">
        <v>84</v>
      </c>
      <c r="AW1419" s="13" t="s">
        <v>35</v>
      </c>
      <c r="AX1419" s="13" t="s">
        <v>22</v>
      </c>
      <c r="AY1419" s="222" t="s">
        <v>159</v>
      </c>
    </row>
    <row r="1420" spans="2:65" s="1" customFormat="1" ht="16.5" customHeight="1">
      <c r="B1420" s="35"/>
      <c r="C1420" s="186" t="s">
        <v>1438</v>
      </c>
      <c r="D1420" s="186" t="s">
        <v>162</v>
      </c>
      <c r="E1420" s="187" t="s">
        <v>1439</v>
      </c>
      <c r="F1420" s="188" t="s">
        <v>1440</v>
      </c>
      <c r="G1420" s="189" t="s">
        <v>464</v>
      </c>
      <c r="H1420" s="190">
        <v>11.5</v>
      </c>
      <c r="I1420" s="191"/>
      <c r="J1420" s="192">
        <f>ROUND(I1420*H1420,2)</f>
        <v>0</v>
      </c>
      <c r="K1420" s="188" t="s">
        <v>20</v>
      </c>
      <c r="L1420" s="39"/>
      <c r="M1420" s="193" t="s">
        <v>20</v>
      </c>
      <c r="N1420" s="194" t="s">
        <v>45</v>
      </c>
      <c r="O1420" s="64"/>
      <c r="P1420" s="195">
        <f>O1420*H1420</f>
        <v>0</v>
      </c>
      <c r="Q1420" s="195">
        <v>0</v>
      </c>
      <c r="R1420" s="195">
        <f>Q1420*H1420</f>
        <v>0</v>
      </c>
      <c r="S1420" s="195">
        <v>0</v>
      </c>
      <c r="T1420" s="196">
        <f>S1420*H1420</f>
        <v>0</v>
      </c>
      <c r="AR1420" s="197" t="s">
        <v>164</v>
      </c>
      <c r="AT1420" s="197" t="s">
        <v>162</v>
      </c>
      <c r="AU1420" s="197" t="s">
        <v>171</v>
      </c>
      <c r="AY1420" s="18" t="s">
        <v>159</v>
      </c>
      <c r="BE1420" s="198">
        <f>IF(N1420="základní",J1420,0)</f>
        <v>0</v>
      </c>
      <c r="BF1420" s="198">
        <f>IF(N1420="snížená",J1420,0)</f>
        <v>0</v>
      </c>
      <c r="BG1420" s="198">
        <f>IF(N1420="zákl. přenesená",J1420,0)</f>
        <v>0</v>
      </c>
      <c r="BH1420" s="198">
        <f>IF(N1420="sníž. přenesená",J1420,0)</f>
        <v>0</v>
      </c>
      <c r="BI1420" s="198">
        <f>IF(N1420="nulová",J1420,0)</f>
        <v>0</v>
      </c>
      <c r="BJ1420" s="18" t="s">
        <v>22</v>
      </c>
      <c r="BK1420" s="198">
        <f>ROUND(I1420*H1420,2)</f>
        <v>0</v>
      </c>
      <c r="BL1420" s="18" t="s">
        <v>164</v>
      </c>
      <c r="BM1420" s="197" t="s">
        <v>1441</v>
      </c>
    </row>
    <row r="1421" spans="2:65" s="1" customFormat="1" ht="11.25">
      <c r="B1421" s="35"/>
      <c r="C1421" s="36"/>
      <c r="D1421" s="199" t="s">
        <v>166</v>
      </c>
      <c r="E1421" s="36"/>
      <c r="F1421" s="200" t="s">
        <v>1440</v>
      </c>
      <c r="G1421" s="36"/>
      <c r="H1421" s="36"/>
      <c r="I1421" s="115"/>
      <c r="J1421" s="36"/>
      <c r="K1421" s="36"/>
      <c r="L1421" s="39"/>
      <c r="M1421" s="201"/>
      <c r="N1421" s="64"/>
      <c r="O1421" s="64"/>
      <c r="P1421" s="64"/>
      <c r="Q1421" s="64"/>
      <c r="R1421" s="64"/>
      <c r="S1421" s="64"/>
      <c r="T1421" s="65"/>
      <c r="AT1421" s="18" t="s">
        <v>166</v>
      </c>
      <c r="AU1421" s="18" t="s">
        <v>171</v>
      </c>
    </row>
    <row r="1422" spans="2:65" s="12" customFormat="1" ht="11.25">
      <c r="B1422" s="202"/>
      <c r="C1422" s="203"/>
      <c r="D1422" s="199" t="s">
        <v>184</v>
      </c>
      <c r="E1422" s="204" t="s">
        <v>20</v>
      </c>
      <c r="F1422" s="205" t="s">
        <v>1395</v>
      </c>
      <c r="G1422" s="203"/>
      <c r="H1422" s="204" t="s">
        <v>20</v>
      </c>
      <c r="I1422" s="206"/>
      <c r="J1422" s="203"/>
      <c r="K1422" s="203"/>
      <c r="L1422" s="207"/>
      <c r="M1422" s="208"/>
      <c r="N1422" s="209"/>
      <c r="O1422" s="209"/>
      <c r="P1422" s="209"/>
      <c r="Q1422" s="209"/>
      <c r="R1422" s="209"/>
      <c r="S1422" s="209"/>
      <c r="T1422" s="210"/>
      <c r="AT1422" s="211" t="s">
        <v>184</v>
      </c>
      <c r="AU1422" s="211" t="s">
        <v>171</v>
      </c>
      <c r="AV1422" s="12" t="s">
        <v>22</v>
      </c>
      <c r="AW1422" s="12" t="s">
        <v>35</v>
      </c>
      <c r="AX1422" s="12" t="s">
        <v>74</v>
      </c>
      <c r="AY1422" s="211" t="s">
        <v>159</v>
      </c>
    </row>
    <row r="1423" spans="2:65" s="12" customFormat="1" ht="11.25">
      <c r="B1423" s="202"/>
      <c r="C1423" s="203"/>
      <c r="D1423" s="199" t="s">
        <v>184</v>
      </c>
      <c r="E1423" s="204" t="s">
        <v>20</v>
      </c>
      <c r="F1423" s="205" t="s">
        <v>1301</v>
      </c>
      <c r="G1423" s="203"/>
      <c r="H1423" s="204" t="s">
        <v>20</v>
      </c>
      <c r="I1423" s="206"/>
      <c r="J1423" s="203"/>
      <c r="K1423" s="203"/>
      <c r="L1423" s="207"/>
      <c r="M1423" s="208"/>
      <c r="N1423" s="209"/>
      <c r="O1423" s="209"/>
      <c r="P1423" s="209"/>
      <c r="Q1423" s="209"/>
      <c r="R1423" s="209"/>
      <c r="S1423" s="209"/>
      <c r="T1423" s="210"/>
      <c r="AT1423" s="211" t="s">
        <v>184</v>
      </c>
      <c r="AU1423" s="211" t="s">
        <v>171</v>
      </c>
      <c r="AV1423" s="12" t="s">
        <v>22</v>
      </c>
      <c r="AW1423" s="12" t="s">
        <v>35</v>
      </c>
      <c r="AX1423" s="12" t="s">
        <v>74</v>
      </c>
      <c r="AY1423" s="211" t="s">
        <v>159</v>
      </c>
    </row>
    <row r="1424" spans="2:65" s="12" customFormat="1" ht="11.25">
      <c r="B1424" s="202"/>
      <c r="C1424" s="203"/>
      <c r="D1424" s="199" t="s">
        <v>184</v>
      </c>
      <c r="E1424" s="204" t="s">
        <v>20</v>
      </c>
      <c r="F1424" s="205" t="s">
        <v>1442</v>
      </c>
      <c r="G1424" s="203"/>
      <c r="H1424" s="204" t="s">
        <v>20</v>
      </c>
      <c r="I1424" s="206"/>
      <c r="J1424" s="203"/>
      <c r="K1424" s="203"/>
      <c r="L1424" s="207"/>
      <c r="M1424" s="208"/>
      <c r="N1424" s="209"/>
      <c r="O1424" s="209"/>
      <c r="P1424" s="209"/>
      <c r="Q1424" s="209"/>
      <c r="R1424" s="209"/>
      <c r="S1424" s="209"/>
      <c r="T1424" s="210"/>
      <c r="AT1424" s="211" t="s">
        <v>184</v>
      </c>
      <c r="AU1424" s="211" t="s">
        <v>171</v>
      </c>
      <c r="AV1424" s="12" t="s">
        <v>22</v>
      </c>
      <c r="AW1424" s="12" t="s">
        <v>35</v>
      </c>
      <c r="AX1424" s="12" t="s">
        <v>74</v>
      </c>
      <c r="AY1424" s="211" t="s">
        <v>159</v>
      </c>
    </row>
    <row r="1425" spans="2:65" s="12" customFormat="1" ht="11.25">
      <c r="B1425" s="202"/>
      <c r="C1425" s="203"/>
      <c r="D1425" s="199" t="s">
        <v>184</v>
      </c>
      <c r="E1425" s="204" t="s">
        <v>20</v>
      </c>
      <c r="F1425" s="205" t="s">
        <v>1443</v>
      </c>
      <c r="G1425" s="203"/>
      <c r="H1425" s="204" t="s">
        <v>20</v>
      </c>
      <c r="I1425" s="206"/>
      <c r="J1425" s="203"/>
      <c r="K1425" s="203"/>
      <c r="L1425" s="207"/>
      <c r="M1425" s="208"/>
      <c r="N1425" s="209"/>
      <c r="O1425" s="209"/>
      <c r="P1425" s="209"/>
      <c r="Q1425" s="209"/>
      <c r="R1425" s="209"/>
      <c r="S1425" s="209"/>
      <c r="T1425" s="210"/>
      <c r="AT1425" s="211" t="s">
        <v>184</v>
      </c>
      <c r="AU1425" s="211" t="s">
        <v>171</v>
      </c>
      <c r="AV1425" s="12" t="s">
        <v>22</v>
      </c>
      <c r="AW1425" s="12" t="s">
        <v>35</v>
      </c>
      <c r="AX1425" s="12" t="s">
        <v>74</v>
      </c>
      <c r="AY1425" s="211" t="s">
        <v>159</v>
      </c>
    </row>
    <row r="1426" spans="2:65" s="12" customFormat="1" ht="11.25">
      <c r="B1426" s="202"/>
      <c r="C1426" s="203"/>
      <c r="D1426" s="199" t="s">
        <v>184</v>
      </c>
      <c r="E1426" s="204" t="s">
        <v>20</v>
      </c>
      <c r="F1426" s="205" t="s">
        <v>1444</v>
      </c>
      <c r="G1426" s="203"/>
      <c r="H1426" s="204" t="s">
        <v>20</v>
      </c>
      <c r="I1426" s="206"/>
      <c r="J1426" s="203"/>
      <c r="K1426" s="203"/>
      <c r="L1426" s="207"/>
      <c r="M1426" s="208"/>
      <c r="N1426" s="209"/>
      <c r="O1426" s="209"/>
      <c r="P1426" s="209"/>
      <c r="Q1426" s="209"/>
      <c r="R1426" s="209"/>
      <c r="S1426" s="209"/>
      <c r="T1426" s="210"/>
      <c r="AT1426" s="211" t="s">
        <v>184</v>
      </c>
      <c r="AU1426" s="211" t="s">
        <v>171</v>
      </c>
      <c r="AV1426" s="12" t="s">
        <v>22</v>
      </c>
      <c r="AW1426" s="12" t="s">
        <v>35</v>
      </c>
      <c r="AX1426" s="12" t="s">
        <v>74</v>
      </c>
      <c r="AY1426" s="211" t="s">
        <v>159</v>
      </c>
    </row>
    <row r="1427" spans="2:65" s="12" customFormat="1" ht="11.25">
      <c r="B1427" s="202"/>
      <c r="C1427" s="203"/>
      <c r="D1427" s="199" t="s">
        <v>184</v>
      </c>
      <c r="E1427" s="204" t="s">
        <v>20</v>
      </c>
      <c r="F1427" s="205" t="s">
        <v>794</v>
      </c>
      <c r="G1427" s="203"/>
      <c r="H1427" s="204" t="s">
        <v>20</v>
      </c>
      <c r="I1427" s="206"/>
      <c r="J1427" s="203"/>
      <c r="K1427" s="203"/>
      <c r="L1427" s="207"/>
      <c r="M1427" s="208"/>
      <c r="N1427" s="209"/>
      <c r="O1427" s="209"/>
      <c r="P1427" s="209"/>
      <c r="Q1427" s="209"/>
      <c r="R1427" s="209"/>
      <c r="S1427" s="209"/>
      <c r="T1427" s="210"/>
      <c r="AT1427" s="211" t="s">
        <v>184</v>
      </c>
      <c r="AU1427" s="211" t="s">
        <v>171</v>
      </c>
      <c r="AV1427" s="12" t="s">
        <v>22</v>
      </c>
      <c r="AW1427" s="12" t="s">
        <v>35</v>
      </c>
      <c r="AX1427" s="12" t="s">
        <v>74</v>
      </c>
      <c r="AY1427" s="211" t="s">
        <v>159</v>
      </c>
    </row>
    <row r="1428" spans="2:65" s="12" customFormat="1" ht="11.25">
      <c r="B1428" s="202"/>
      <c r="C1428" s="203"/>
      <c r="D1428" s="199" t="s">
        <v>184</v>
      </c>
      <c r="E1428" s="204" t="s">
        <v>20</v>
      </c>
      <c r="F1428" s="205" t="s">
        <v>1415</v>
      </c>
      <c r="G1428" s="203"/>
      <c r="H1428" s="204" t="s">
        <v>20</v>
      </c>
      <c r="I1428" s="206"/>
      <c r="J1428" s="203"/>
      <c r="K1428" s="203"/>
      <c r="L1428" s="207"/>
      <c r="M1428" s="208"/>
      <c r="N1428" s="209"/>
      <c r="O1428" s="209"/>
      <c r="P1428" s="209"/>
      <c r="Q1428" s="209"/>
      <c r="R1428" s="209"/>
      <c r="S1428" s="209"/>
      <c r="T1428" s="210"/>
      <c r="AT1428" s="211" t="s">
        <v>184</v>
      </c>
      <c r="AU1428" s="211" t="s">
        <v>171</v>
      </c>
      <c r="AV1428" s="12" t="s">
        <v>22</v>
      </c>
      <c r="AW1428" s="12" t="s">
        <v>35</v>
      </c>
      <c r="AX1428" s="12" t="s">
        <v>74</v>
      </c>
      <c r="AY1428" s="211" t="s">
        <v>159</v>
      </c>
    </row>
    <row r="1429" spans="2:65" s="13" customFormat="1" ht="11.25">
      <c r="B1429" s="212"/>
      <c r="C1429" s="213"/>
      <c r="D1429" s="199" t="s">
        <v>184</v>
      </c>
      <c r="E1429" s="214" t="s">
        <v>20</v>
      </c>
      <c r="F1429" s="215" t="s">
        <v>1445</v>
      </c>
      <c r="G1429" s="213"/>
      <c r="H1429" s="216">
        <v>11.5</v>
      </c>
      <c r="I1429" s="217"/>
      <c r="J1429" s="213"/>
      <c r="K1429" s="213"/>
      <c r="L1429" s="218"/>
      <c r="M1429" s="219"/>
      <c r="N1429" s="220"/>
      <c r="O1429" s="220"/>
      <c r="P1429" s="220"/>
      <c r="Q1429" s="220"/>
      <c r="R1429" s="220"/>
      <c r="S1429" s="220"/>
      <c r="T1429" s="221"/>
      <c r="AT1429" s="222" t="s">
        <v>184</v>
      </c>
      <c r="AU1429" s="222" t="s">
        <v>171</v>
      </c>
      <c r="AV1429" s="13" t="s">
        <v>84</v>
      </c>
      <c r="AW1429" s="13" t="s">
        <v>35</v>
      </c>
      <c r="AX1429" s="13" t="s">
        <v>22</v>
      </c>
      <c r="AY1429" s="222" t="s">
        <v>159</v>
      </c>
    </row>
    <row r="1430" spans="2:65" s="1" customFormat="1" ht="16.5" customHeight="1">
      <c r="B1430" s="35"/>
      <c r="C1430" s="186" t="s">
        <v>1446</v>
      </c>
      <c r="D1430" s="186" t="s">
        <v>162</v>
      </c>
      <c r="E1430" s="187" t="s">
        <v>1308</v>
      </c>
      <c r="F1430" s="188" t="s">
        <v>1309</v>
      </c>
      <c r="G1430" s="189" t="s">
        <v>201</v>
      </c>
      <c r="H1430" s="190">
        <v>150</v>
      </c>
      <c r="I1430" s="191"/>
      <c r="J1430" s="192">
        <f>ROUND(I1430*H1430,2)</f>
        <v>0</v>
      </c>
      <c r="K1430" s="188" t="s">
        <v>194</v>
      </c>
      <c r="L1430" s="39"/>
      <c r="M1430" s="193" t="s">
        <v>20</v>
      </c>
      <c r="N1430" s="194" t="s">
        <v>45</v>
      </c>
      <c r="O1430" s="64"/>
      <c r="P1430" s="195">
        <f>O1430*H1430</f>
        <v>0</v>
      </c>
      <c r="Q1430" s="195">
        <v>0</v>
      </c>
      <c r="R1430" s="195">
        <f>Q1430*H1430</f>
        <v>0</v>
      </c>
      <c r="S1430" s="195">
        <v>0.20499999999999999</v>
      </c>
      <c r="T1430" s="196">
        <f>S1430*H1430</f>
        <v>30.749999999999996</v>
      </c>
      <c r="AR1430" s="197" t="s">
        <v>164</v>
      </c>
      <c r="AT1430" s="197" t="s">
        <v>162</v>
      </c>
      <c r="AU1430" s="197" t="s">
        <v>171</v>
      </c>
      <c r="AY1430" s="18" t="s">
        <v>159</v>
      </c>
      <c r="BE1430" s="198">
        <f>IF(N1430="základní",J1430,0)</f>
        <v>0</v>
      </c>
      <c r="BF1430" s="198">
        <f>IF(N1430="snížená",J1430,0)</f>
        <v>0</v>
      </c>
      <c r="BG1430" s="198">
        <f>IF(N1430="zákl. přenesená",J1430,0)</f>
        <v>0</v>
      </c>
      <c r="BH1430" s="198">
        <f>IF(N1430="sníž. přenesená",J1430,0)</f>
        <v>0</v>
      </c>
      <c r="BI1430" s="198">
        <f>IF(N1430="nulová",J1430,0)</f>
        <v>0</v>
      </c>
      <c r="BJ1430" s="18" t="s">
        <v>22</v>
      </c>
      <c r="BK1430" s="198">
        <f>ROUND(I1430*H1430,2)</f>
        <v>0</v>
      </c>
      <c r="BL1430" s="18" t="s">
        <v>164</v>
      </c>
      <c r="BM1430" s="197" t="s">
        <v>1447</v>
      </c>
    </row>
    <row r="1431" spans="2:65" s="1" customFormat="1" ht="19.5">
      <c r="B1431" s="35"/>
      <c r="C1431" s="36"/>
      <c r="D1431" s="199" t="s">
        <v>166</v>
      </c>
      <c r="E1431" s="36"/>
      <c r="F1431" s="200" t="s">
        <v>1311</v>
      </c>
      <c r="G1431" s="36"/>
      <c r="H1431" s="36"/>
      <c r="I1431" s="115"/>
      <c r="J1431" s="36"/>
      <c r="K1431" s="36"/>
      <c r="L1431" s="39"/>
      <c r="M1431" s="201"/>
      <c r="N1431" s="64"/>
      <c r="O1431" s="64"/>
      <c r="P1431" s="64"/>
      <c r="Q1431" s="64"/>
      <c r="R1431" s="64"/>
      <c r="S1431" s="64"/>
      <c r="T1431" s="65"/>
      <c r="AT1431" s="18" t="s">
        <v>166</v>
      </c>
      <c r="AU1431" s="18" t="s">
        <v>171</v>
      </c>
    </row>
    <row r="1432" spans="2:65" s="1" customFormat="1" ht="16.5" customHeight="1">
      <c r="B1432" s="35"/>
      <c r="C1432" s="186" t="s">
        <v>1448</v>
      </c>
      <c r="D1432" s="186" t="s">
        <v>162</v>
      </c>
      <c r="E1432" s="187" t="s">
        <v>1313</v>
      </c>
      <c r="F1432" s="188" t="s">
        <v>1314</v>
      </c>
      <c r="G1432" s="189" t="s">
        <v>201</v>
      </c>
      <c r="H1432" s="190">
        <v>150</v>
      </c>
      <c r="I1432" s="191"/>
      <c r="J1432" s="192">
        <f>ROUND(I1432*H1432,2)</f>
        <v>0</v>
      </c>
      <c r="K1432" s="188" t="s">
        <v>194</v>
      </c>
      <c r="L1432" s="39"/>
      <c r="M1432" s="193" t="s">
        <v>20</v>
      </c>
      <c r="N1432" s="194" t="s">
        <v>45</v>
      </c>
      <c r="O1432" s="64"/>
      <c r="P1432" s="195">
        <f>O1432*H1432</f>
        <v>0</v>
      </c>
      <c r="Q1432" s="195">
        <v>0.3</v>
      </c>
      <c r="R1432" s="195">
        <f>Q1432*H1432</f>
        <v>45</v>
      </c>
      <c r="S1432" s="195">
        <v>0</v>
      </c>
      <c r="T1432" s="196">
        <f>S1432*H1432</f>
        <v>0</v>
      </c>
      <c r="AR1432" s="197" t="s">
        <v>164</v>
      </c>
      <c r="AT1432" s="197" t="s">
        <v>162</v>
      </c>
      <c r="AU1432" s="197" t="s">
        <v>171</v>
      </c>
      <c r="AY1432" s="18" t="s">
        <v>159</v>
      </c>
      <c r="BE1432" s="198">
        <f>IF(N1432="základní",J1432,0)</f>
        <v>0</v>
      </c>
      <c r="BF1432" s="198">
        <f>IF(N1432="snížená",J1432,0)</f>
        <v>0</v>
      </c>
      <c r="BG1432" s="198">
        <f>IF(N1432="zákl. přenesená",J1432,0)</f>
        <v>0</v>
      </c>
      <c r="BH1432" s="198">
        <f>IF(N1432="sníž. přenesená",J1432,0)</f>
        <v>0</v>
      </c>
      <c r="BI1432" s="198">
        <f>IF(N1432="nulová",J1432,0)</f>
        <v>0</v>
      </c>
      <c r="BJ1432" s="18" t="s">
        <v>22</v>
      </c>
      <c r="BK1432" s="198">
        <f>ROUND(I1432*H1432,2)</f>
        <v>0</v>
      </c>
      <c r="BL1432" s="18" t="s">
        <v>164</v>
      </c>
      <c r="BM1432" s="197" t="s">
        <v>1449</v>
      </c>
    </row>
    <row r="1433" spans="2:65" s="1" customFormat="1" ht="19.5">
      <c r="B1433" s="35"/>
      <c r="C1433" s="36"/>
      <c r="D1433" s="199" t="s">
        <v>166</v>
      </c>
      <c r="E1433" s="36"/>
      <c r="F1433" s="200" t="s">
        <v>1316</v>
      </c>
      <c r="G1433" s="36"/>
      <c r="H1433" s="36"/>
      <c r="I1433" s="115"/>
      <c r="J1433" s="36"/>
      <c r="K1433" s="36"/>
      <c r="L1433" s="39"/>
      <c r="M1433" s="201"/>
      <c r="N1433" s="64"/>
      <c r="O1433" s="64"/>
      <c r="P1433" s="64"/>
      <c r="Q1433" s="64"/>
      <c r="R1433" s="64"/>
      <c r="S1433" s="64"/>
      <c r="T1433" s="65"/>
      <c r="AT1433" s="18" t="s">
        <v>166</v>
      </c>
      <c r="AU1433" s="18" t="s">
        <v>171</v>
      </c>
    </row>
    <row r="1434" spans="2:65" s="12" customFormat="1" ht="11.25">
      <c r="B1434" s="202"/>
      <c r="C1434" s="203"/>
      <c r="D1434" s="199" t="s">
        <v>184</v>
      </c>
      <c r="E1434" s="204" t="s">
        <v>20</v>
      </c>
      <c r="F1434" s="205" t="s">
        <v>1317</v>
      </c>
      <c r="G1434" s="203"/>
      <c r="H1434" s="204" t="s">
        <v>20</v>
      </c>
      <c r="I1434" s="206"/>
      <c r="J1434" s="203"/>
      <c r="K1434" s="203"/>
      <c r="L1434" s="207"/>
      <c r="M1434" s="208"/>
      <c r="N1434" s="209"/>
      <c r="O1434" s="209"/>
      <c r="P1434" s="209"/>
      <c r="Q1434" s="209"/>
      <c r="R1434" s="209"/>
      <c r="S1434" s="209"/>
      <c r="T1434" s="210"/>
      <c r="AT1434" s="211" t="s">
        <v>184</v>
      </c>
      <c r="AU1434" s="211" t="s">
        <v>171</v>
      </c>
      <c r="AV1434" s="12" t="s">
        <v>22</v>
      </c>
      <c r="AW1434" s="12" t="s">
        <v>35</v>
      </c>
      <c r="AX1434" s="12" t="s">
        <v>74</v>
      </c>
      <c r="AY1434" s="211" t="s">
        <v>159</v>
      </c>
    </row>
    <row r="1435" spans="2:65" s="13" customFormat="1" ht="11.25">
      <c r="B1435" s="212"/>
      <c r="C1435" s="213"/>
      <c r="D1435" s="199" t="s">
        <v>184</v>
      </c>
      <c r="E1435" s="214" t="s">
        <v>20</v>
      </c>
      <c r="F1435" s="215" t="s">
        <v>1450</v>
      </c>
      <c r="G1435" s="213"/>
      <c r="H1435" s="216">
        <v>150</v>
      </c>
      <c r="I1435" s="217"/>
      <c r="J1435" s="213"/>
      <c r="K1435" s="213"/>
      <c r="L1435" s="218"/>
      <c r="M1435" s="219"/>
      <c r="N1435" s="220"/>
      <c r="O1435" s="220"/>
      <c r="P1435" s="220"/>
      <c r="Q1435" s="220"/>
      <c r="R1435" s="220"/>
      <c r="S1435" s="220"/>
      <c r="T1435" s="221"/>
      <c r="AT1435" s="222" t="s">
        <v>184</v>
      </c>
      <c r="AU1435" s="222" t="s">
        <v>171</v>
      </c>
      <c r="AV1435" s="13" t="s">
        <v>84</v>
      </c>
      <c r="AW1435" s="13" t="s">
        <v>35</v>
      </c>
      <c r="AX1435" s="13" t="s">
        <v>22</v>
      </c>
      <c r="AY1435" s="222" t="s">
        <v>159</v>
      </c>
    </row>
    <row r="1436" spans="2:65" s="1" customFormat="1" ht="16.5" customHeight="1">
      <c r="B1436" s="35"/>
      <c r="C1436" s="186" t="s">
        <v>1451</v>
      </c>
      <c r="D1436" s="186" t="s">
        <v>162</v>
      </c>
      <c r="E1436" s="187" t="s">
        <v>1320</v>
      </c>
      <c r="F1436" s="188" t="s">
        <v>1321</v>
      </c>
      <c r="G1436" s="189" t="s">
        <v>201</v>
      </c>
      <c r="H1436" s="190">
        <v>150</v>
      </c>
      <c r="I1436" s="191"/>
      <c r="J1436" s="192">
        <f>ROUND(I1436*H1436,2)</f>
        <v>0</v>
      </c>
      <c r="K1436" s="188" t="s">
        <v>194</v>
      </c>
      <c r="L1436" s="39"/>
      <c r="M1436" s="193" t="s">
        <v>20</v>
      </c>
      <c r="N1436" s="194" t="s">
        <v>45</v>
      </c>
      <c r="O1436" s="64"/>
      <c r="P1436" s="195">
        <f>O1436*H1436</f>
        <v>0</v>
      </c>
      <c r="Q1436" s="195">
        <v>0</v>
      </c>
      <c r="R1436" s="195">
        <f>Q1436*H1436</f>
        <v>0</v>
      </c>
      <c r="S1436" s="195">
        <v>0</v>
      </c>
      <c r="T1436" s="196">
        <f>S1436*H1436</f>
        <v>0</v>
      </c>
      <c r="AR1436" s="197" t="s">
        <v>164</v>
      </c>
      <c r="AT1436" s="197" t="s">
        <v>162</v>
      </c>
      <c r="AU1436" s="197" t="s">
        <v>171</v>
      </c>
      <c r="AY1436" s="18" t="s">
        <v>159</v>
      </c>
      <c r="BE1436" s="198">
        <f>IF(N1436="základní",J1436,0)</f>
        <v>0</v>
      </c>
      <c r="BF1436" s="198">
        <f>IF(N1436="snížená",J1436,0)</f>
        <v>0</v>
      </c>
      <c r="BG1436" s="198">
        <f>IF(N1436="zákl. přenesená",J1436,0)</f>
        <v>0</v>
      </c>
      <c r="BH1436" s="198">
        <f>IF(N1436="sníž. přenesená",J1436,0)</f>
        <v>0</v>
      </c>
      <c r="BI1436" s="198">
        <f>IF(N1436="nulová",J1436,0)</f>
        <v>0</v>
      </c>
      <c r="BJ1436" s="18" t="s">
        <v>22</v>
      </c>
      <c r="BK1436" s="198">
        <f>ROUND(I1436*H1436,2)</f>
        <v>0</v>
      </c>
      <c r="BL1436" s="18" t="s">
        <v>164</v>
      </c>
      <c r="BM1436" s="197" t="s">
        <v>1452</v>
      </c>
    </row>
    <row r="1437" spans="2:65" s="1" customFormat="1" ht="19.5">
      <c r="B1437" s="35"/>
      <c r="C1437" s="36"/>
      <c r="D1437" s="199" t="s">
        <v>166</v>
      </c>
      <c r="E1437" s="36"/>
      <c r="F1437" s="200" t="s">
        <v>1323</v>
      </c>
      <c r="G1437" s="36"/>
      <c r="H1437" s="36"/>
      <c r="I1437" s="115"/>
      <c r="J1437" s="36"/>
      <c r="K1437" s="36"/>
      <c r="L1437" s="39"/>
      <c r="M1437" s="201"/>
      <c r="N1437" s="64"/>
      <c r="O1437" s="64"/>
      <c r="P1437" s="64"/>
      <c r="Q1437" s="64"/>
      <c r="R1437" s="64"/>
      <c r="S1437" s="64"/>
      <c r="T1437" s="65"/>
      <c r="AT1437" s="18" t="s">
        <v>166</v>
      </c>
      <c r="AU1437" s="18" t="s">
        <v>171</v>
      </c>
    </row>
    <row r="1438" spans="2:65" s="1" customFormat="1" ht="16.5" customHeight="1">
      <c r="B1438" s="35"/>
      <c r="C1438" s="186" t="s">
        <v>1453</v>
      </c>
      <c r="D1438" s="186" t="s">
        <v>162</v>
      </c>
      <c r="E1438" s="187" t="s">
        <v>1325</v>
      </c>
      <c r="F1438" s="188" t="s">
        <v>1326</v>
      </c>
      <c r="G1438" s="189" t="s">
        <v>201</v>
      </c>
      <c r="H1438" s="190">
        <v>100</v>
      </c>
      <c r="I1438" s="191"/>
      <c r="J1438" s="192">
        <f>ROUND(I1438*H1438,2)</f>
        <v>0</v>
      </c>
      <c r="K1438" s="188" t="s">
        <v>194</v>
      </c>
      <c r="L1438" s="39"/>
      <c r="M1438" s="193" t="s">
        <v>20</v>
      </c>
      <c r="N1438" s="194" t="s">
        <v>45</v>
      </c>
      <c r="O1438" s="64"/>
      <c r="P1438" s="195">
        <f>O1438*H1438</f>
        <v>0</v>
      </c>
      <c r="Q1438" s="195">
        <v>0</v>
      </c>
      <c r="R1438" s="195">
        <f>Q1438*H1438</f>
        <v>0</v>
      </c>
      <c r="S1438" s="195">
        <v>0.23</v>
      </c>
      <c r="T1438" s="196">
        <f>S1438*H1438</f>
        <v>23</v>
      </c>
      <c r="AR1438" s="197" t="s">
        <v>164</v>
      </c>
      <c r="AT1438" s="197" t="s">
        <v>162</v>
      </c>
      <c r="AU1438" s="197" t="s">
        <v>171</v>
      </c>
      <c r="AY1438" s="18" t="s">
        <v>159</v>
      </c>
      <c r="BE1438" s="198">
        <f>IF(N1438="základní",J1438,0)</f>
        <v>0</v>
      </c>
      <c r="BF1438" s="198">
        <f>IF(N1438="snížená",J1438,0)</f>
        <v>0</v>
      </c>
      <c r="BG1438" s="198">
        <f>IF(N1438="zákl. přenesená",J1438,0)</f>
        <v>0</v>
      </c>
      <c r="BH1438" s="198">
        <f>IF(N1438="sníž. přenesená",J1438,0)</f>
        <v>0</v>
      </c>
      <c r="BI1438" s="198">
        <f>IF(N1438="nulová",J1438,0)</f>
        <v>0</v>
      </c>
      <c r="BJ1438" s="18" t="s">
        <v>22</v>
      </c>
      <c r="BK1438" s="198">
        <f>ROUND(I1438*H1438,2)</f>
        <v>0</v>
      </c>
      <c r="BL1438" s="18" t="s">
        <v>164</v>
      </c>
      <c r="BM1438" s="197" t="s">
        <v>1454</v>
      </c>
    </row>
    <row r="1439" spans="2:65" s="1" customFormat="1" ht="19.5">
      <c r="B1439" s="35"/>
      <c r="C1439" s="36"/>
      <c r="D1439" s="199" t="s">
        <v>166</v>
      </c>
      <c r="E1439" s="36"/>
      <c r="F1439" s="200" t="s">
        <v>1328</v>
      </c>
      <c r="G1439" s="36"/>
      <c r="H1439" s="36"/>
      <c r="I1439" s="115"/>
      <c r="J1439" s="36"/>
      <c r="K1439" s="36"/>
      <c r="L1439" s="39"/>
      <c r="M1439" s="201"/>
      <c r="N1439" s="64"/>
      <c r="O1439" s="64"/>
      <c r="P1439" s="64"/>
      <c r="Q1439" s="64"/>
      <c r="R1439" s="64"/>
      <c r="S1439" s="64"/>
      <c r="T1439" s="65"/>
      <c r="AT1439" s="18" t="s">
        <v>166</v>
      </c>
      <c r="AU1439" s="18" t="s">
        <v>171</v>
      </c>
    </row>
    <row r="1440" spans="2:65" s="1" customFormat="1" ht="16.5" customHeight="1">
      <c r="B1440" s="35"/>
      <c r="C1440" s="186" t="s">
        <v>1455</v>
      </c>
      <c r="D1440" s="186" t="s">
        <v>162</v>
      </c>
      <c r="E1440" s="187" t="s">
        <v>1330</v>
      </c>
      <c r="F1440" s="188" t="s">
        <v>1331</v>
      </c>
      <c r="G1440" s="189" t="s">
        <v>201</v>
      </c>
      <c r="H1440" s="190">
        <v>100</v>
      </c>
      <c r="I1440" s="191"/>
      <c r="J1440" s="192">
        <f>ROUND(I1440*H1440,2)</f>
        <v>0</v>
      </c>
      <c r="K1440" s="188" t="s">
        <v>194</v>
      </c>
      <c r="L1440" s="39"/>
      <c r="M1440" s="193" t="s">
        <v>20</v>
      </c>
      <c r="N1440" s="194" t="s">
        <v>45</v>
      </c>
      <c r="O1440" s="64"/>
      <c r="P1440" s="195">
        <f>O1440*H1440</f>
        <v>0</v>
      </c>
      <c r="Q1440" s="195">
        <v>0.25</v>
      </c>
      <c r="R1440" s="195">
        <f>Q1440*H1440</f>
        <v>25</v>
      </c>
      <c r="S1440" s="195">
        <v>0</v>
      </c>
      <c r="T1440" s="196">
        <f>S1440*H1440</f>
        <v>0</v>
      </c>
      <c r="AR1440" s="197" t="s">
        <v>164</v>
      </c>
      <c r="AT1440" s="197" t="s">
        <v>162</v>
      </c>
      <c r="AU1440" s="197" t="s">
        <v>171</v>
      </c>
      <c r="AY1440" s="18" t="s">
        <v>159</v>
      </c>
      <c r="BE1440" s="198">
        <f>IF(N1440="základní",J1440,0)</f>
        <v>0</v>
      </c>
      <c r="BF1440" s="198">
        <f>IF(N1440="snížená",J1440,0)</f>
        <v>0</v>
      </c>
      <c r="BG1440" s="198">
        <f>IF(N1440="zákl. přenesená",J1440,0)</f>
        <v>0</v>
      </c>
      <c r="BH1440" s="198">
        <f>IF(N1440="sníž. přenesená",J1440,0)</f>
        <v>0</v>
      </c>
      <c r="BI1440" s="198">
        <f>IF(N1440="nulová",J1440,0)</f>
        <v>0</v>
      </c>
      <c r="BJ1440" s="18" t="s">
        <v>22</v>
      </c>
      <c r="BK1440" s="198">
        <f>ROUND(I1440*H1440,2)</f>
        <v>0</v>
      </c>
      <c r="BL1440" s="18" t="s">
        <v>164</v>
      </c>
      <c r="BM1440" s="197" t="s">
        <v>1456</v>
      </c>
    </row>
    <row r="1441" spans="2:65" s="1" customFormat="1" ht="19.5">
      <c r="B1441" s="35"/>
      <c r="C1441" s="36"/>
      <c r="D1441" s="199" t="s">
        <v>166</v>
      </c>
      <c r="E1441" s="36"/>
      <c r="F1441" s="200" t="s">
        <v>1333</v>
      </c>
      <c r="G1441" s="36"/>
      <c r="H1441" s="36"/>
      <c r="I1441" s="115"/>
      <c r="J1441" s="36"/>
      <c r="K1441" s="36"/>
      <c r="L1441" s="39"/>
      <c r="M1441" s="201"/>
      <c r="N1441" s="64"/>
      <c r="O1441" s="64"/>
      <c r="P1441" s="64"/>
      <c r="Q1441" s="64"/>
      <c r="R1441" s="64"/>
      <c r="S1441" s="64"/>
      <c r="T1441" s="65"/>
      <c r="AT1441" s="18" t="s">
        <v>166</v>
      </c>
      <c r="AU1441" s="18" t="s">
        <v>171</v>
      </c>
    </row>
    <row r="1442" spans="2:65" s="12" customFormat="1" ht="11.25">
      <c r="B1442" s="202"/>
      <c r="C1442" s="203"/>
      <c r="D1442" s="199" t="s">
        <v>184</v>
      </c>
      <c r="E1442" s="204" t="s">
        <v>20</v>
      </c>
      <c r="F1442" s="205" t="s">
        <v>1317</v>
      </c>
      <c r="G1442" s="203"/>
      <c r="H1442" s="204" t="s">
        <v>20</v>
      </c>
      <c r="I1442" s="206"/>
      <c r="J1442" s="203"/>
      <c r="K1442" s="203"/>
      <c r="L1442" s="207"/>
      <c r="M1442" s="208"/>
      <c r="N1442" s="209"/>
      <c r="O1442" s="209"/>
      <c r="P1442" s="209"/>
      <c r="Q1442" s="209"/>
      <c r="R1442" s="209"/>
      <c r="S1442" s="209"/>
      <c r="T1442" s="210"/>
      <c r="AT1442" s="211" t="s">
        <v>184</v>
      </c>
      <c r="AU1442" s="211" t="s">
        <v>171</v>
      </c>
      <c r="AV1442" s="12" t="s">
        <v>22</v>
      </c>
      <c r="AW1442" s="12" t="s">
        <v>35</v>
      </c>
      <c r="AX1442" s="12" t="s">
        <v>74</v>
      </c>
      <c r="AY1442" s="211" t="s">
        <v>159</v>
      </c>
    </row>
    <row r="1443" spans="2:65" s="13" customFormat="1" ht="11.25">
      <c r="B1443" s="212"/>
      <c r="C1443" s="213"/>
      <c r="D1443" s="199" t="s">
        <v>184</v>
      </c>
      <c r="E1443" s="214" t="s">
        <v>20</v>
      </c>
      <c r="F1443" s="215" t="s">
        <v>1457</v>
      </c>
      <c r="G1443" s="213"/>
      <c r="H1443" s="216">
        <v>100</v>
      </c>
      <c r="I1443" s="217"/>
      <c r="J1443" s="213"/>
      <c r="K1443" s="213"/>
      <c r="L1443" s="218"/>
      <c r="M1443" s="219"/>
      <c r="N1443" s="220"/>
      <c r="O1443" s="220"/>
      <c r="P1443" s="220"/>
      <c r="Q1443" s="220"/>
      <c r="R1443" s="220"/>
      <c r="S1443" s="220"/>
      <c r="T1443" s="221"/>
      <c r="AT1443" s="222" t="s">
        <v>184</v>
      </c>
      <c r="AU1443" s="222" t="s">
        <v>171</v>
      </c>
      <c r="AV1443" s="13" t="s">
        <v>84</v>
      </c>
      <c r="AW1443" s="13" t="s">
        <v>35</v>
      </c>
      <c r="AX1443" s="13" t="s">
        <v>22</v>
      </c>
      <c r="AY1443" s="222" t="s">
        <v>159</v>
      </c>
    </row>
    <row r="1444" spans="2:65" s="1" customFormat="1" ht="16.5" customHeight="1">
      <c r="B1444" s="35"/>
      <c r="C1444" s="186" t="s">
        <v>1458</v>
      </c>
      <c r="D1444" s="186" t="s">
        <v>162</v>
      </c>
      <c r="E1444" s="187" t="s">
        <v>1336</v>
      </c>
      <c r="F1444" s="188" t="s">
        <v>1337</v>
      </c>
      <c r="G1444" s="189" t="s">
        <v>201</v>
      </c>
      <c r="H1444" s="190">
        <v>100</v>
      </c>
      <c r="I1444" s="191"/>
      <c r="J1444" s="192">
        <f>ROUND(I1444*H1444,2)</f>
        <v>0</v>
      </c>
      <c r="K1444" s="188" t="s">
        <v>194</v>
      </c>
      <c r="L1444" s="39"/>
      <c r="M1444" s="193" t="s">
        <v>20</v>
      </c>
      <c r="N1444" s="194" t="s">
        <v>45</v>
      </c>
      <c r="O1444" s="64"/>
      <c r="P1444" s="195">
        <f>O1444*H1444</f>
        <v>0</v>
      </c>
      <c r="Q1444" s="195">
        <v>0</v>
      </c>
      <c r="R1444" s="195">
        <f>Q1444*H1444</f>
        <v>0</v>
      </c>
      <c r="S1444" s="195">
        <v>0</v>
      </c>
      <c r="T1444" s="196">
        <f>S1444*H1444</f>
        <v>0</v>
      </c>
      <c r="AR1444" s="197" t="s">
        <v>164</v>
      </c>
      <c r="AT1444" s="197" t="s">
        <v>162</v>
      </c>
      <c r="AU1444" s="197" t="s">
        <v>171</v>
      </c>
      <c r="AY1444" s="18" t="s">
        <v>159</v>
      </c>
      <c r="BE1444" s="198">
        <f>IF(N1444="základní",J1444,0)</f>
        <v>0</v>
      </c>
      <c r="BF1444" s="198">
        <f>IF(N1444="snížená",J1444,0)</f>
        <v>0</v>
      </c>
      <c r="BG1444" s="198">
        <f>IF(N1444="zákl. přenesená",J1444,0)</f>
        <v>0</v>
      </c>
      <c r="BH1444" s="198">
        <f>IF(N1444="sníž. přenesená",J1444,0)</f>
        <v>0</v>
      </c>
      <c r="BI1444" s="198">
        <f>IF(N1444="nulová",J1444,0)</f>
        <v>0</v>
      </c>
      <c r="BJ1444" s="18" t="s">
        <v>22</v>
      </c>
      <c r="BK1444" s="198">
        <f>ROUND(I1444*H1444,2)</f>
        <v>0</v>
      </c>
      <c r="BL1444" s="18" t="s">
        <v>164</v>
      </c>
      <c r="BM1444" s="197" t="s">
        <v>1459</v>
      </c>
    </row>
    <row r="1445" spans="2:65" s="1" customFormat="1" ht="19.5">
      <c r="B1445" s="35"/>
      <c r="C1445" s="36"/>
      <c r="D1445" s="199" t="s">
        <v>166</v>
      </c>
      <c r="E1445" s="36"/>
      <c r="F1445" s="200" t="s">
        <v>1339</v>
      </c>
      <c r="G1445" s="36"/>
      <c r="H1445" s="36"/>
      <c r="I1445" s="115"/>
      <c r="J1445" s="36"/>
      <c r="K1445" s="36"/>
      <c r="L1445" s="39"/>
      <c r="M1445" s="201"/>
      <c r="N1445" s="64"/>
      <c r="O1445" s="64"/>
      <c r="P1445" s="64"/>
      <c r="Q1445" s="64"/>
      <c r="R1445" s="64"/>
      <c r="S1445" s="64"/>
      <c r="T1445" s="65"/>
      <c r="AT1445" s="18" t="s">
        <v>166</v>
      </c>
      <c r="AU1445" s="18" t="s">
        <v>171</v>
      </c>
    </row>
    <row r="1446" spans="2:65" s="1" customFormat="1" ht="16.5" customHeight="1">
      <c r="B1446" s="35"/>
      <c r="C1446" s="186" t="s">
        <v>1460</v>
      </c>
      <c r="D1446" s="186" t="s">
        <v>162</v>
      </c>
      <c r="E1446" s="187" t="s">
        <v>1341</v>
      </c>
      <c r="F1446" s="188" t="s">
        <v>1342</v>
      </c>
      <c r="G1446" s="189" t="s">
        <v>669</v>
      </c>
      <c r="H1446" s="190">
        <v>2481.9270000000001</v>
      </c>
      <c r="I1446" s="191"/>
      <c r="J1446" s="192">
        <f>ROUND(I1446*H1446,2)</f>
        <v>0</v>
      </c>
      <c r="K1446" s="188" t="s">
        <v>194</v>
      </c>
      <c r="L1446" s="39"/>
      <c r="M1446" s="193" t="s">
        <v>20</v>
      </c>
      <c r="N1446" s="194" t="s">
        <v>45</v>
      </c>
      <c r="O1446" s="64"/>
      <c r="P1446" s="195">
        <f>O1446*H1446</f>
        <v>0</v>
      </c>
      <c r="Q1446" s="195">
        <v>0</v>
      </c>
      <c r="R1446" s="195">
        <f>Q1446*H1446</f>
        <v>0</v>
      </c>
      <c r="S1446" s="195">
        <v>0</v>
      </c>
      <c r="T1446" s="196">
        <f>S1446*H1446</f>
        <v>0</v>
      </c>
      <c r="AR1446" s="197" t="s">
        <v>164</v>
      </c>
      <c r="AT1446" s="197" t="s">
        <v>162</v>
      </c>
      <c r="AU1446" s="197" t="s">
        <v>171</v>
      </c>
      <c r="AY1446" s="18" t="s">
        <v>159</v>
      </c>
      <c r="BE1446" s="198">
        <f>IF(N1446="základní",J1446,0)</f>
        <v>0</v>
      </c>
      <c r="BF1446" s="198">
        <f>IF(N1446="snížená",J1446,0)</f>
        <v>0</v>
      </c>
      <c r="BG1446" s="198">
        <f>IF(N1446="zákl. přenesená",J1446,0)</f>
        <v>0</v>
      </c>
      <c r="BH1446" s="198">
        <f>IF(N1446="sníž. přenesená",J1446,0)</f>
        <v>0</v>
      </c>
      <c r="BI1446" s="198">
        <f>IF(N1446="nulová",J1446,0)</f>
        <v>0</v>
      </c>
      <c r="BJ1446" s="18" t="s">
        <v>22</v>
      </c>
      <c r="BK1446" s="198">
        <f>ROUND(I1446*H1446,2)</f>
        <v>0</v>
      </c>
      <c r="BL1446" s="18" t="s">
        <v>164</v>
      </c>
      <c r="BM1446" s="197" t="s">
        <v>1461</v>
      </c>
    </row>
    <row r="1447" spans="2:65" s="1" customFormat="1" ht="19.5">
      <c r="B1447" s="35"/>
      <c r="C1447" s="36"/>
      <c r="D1447" s="199" t="s">
        <v>166</v>
      </c>
      <c r="E1447" s="36"/>
      <c r="F1447" s="200" t="s">
        <v>1344</v>
      </c>
      <c r="G1447" s="36"/>
      <c r="H1447" s="36"/>
      <c r="I1447" s="115"/>
      <c r="J1447" s="36"/>
      <c r="K1447" s="36"/>
      <c r="L1447" s="39"/>
      <c r="M1447" s="201"/>
      <c r="N1447" s="64"/>
      <c r="O1447" s="64"/>
      <c r="P1447" s="64"/>
      <c r="Q1447" s="64"/>
      <c r="R1447" s="64"/>
      <c r="S1447" s="64"/>
      <c r="T1447" s="65"/>
      <c r="AT1447" s="18" t="s">
        <v>166</v>
      </c>
      <c r="AU1447" s="18" t="s">
        <v>171</v>
      </c>
    </row>
    <row r="1448" spans="2:65" s="11" customFormat="1" ht="22.9" customHeight="1">
      <c r="B1448" s="170"/>
      <c r="C1448" s="171"/>
      <c r="D1448" s="172" t="s">
        <v>73</v>
      </c>
      <c r="E1448" s="184" t="s">
        <v>1462</v>
      </c>
      <c r="F1448" s="184" t="s">
        <v>1463</v>
      </c>
      <c r="G1448" s="171"/>
      <c r="H1448" s="171"/>
      <c r="I1448" s="174"/>
      <c r="J1448" s="185">
        <f>BK1448</f>
        <v>0</v>
      </c>
      <c r="K1448" s="171"/>
      <c r="L1448" s="176"/>
      <c r="M1448" s="177"/>
      <c r="N1448" s="178"/>
      <c r="O1448" s="178"/>
      <c r="P1448" s="179">
        <f>P1449+P1537</f>
        <v>0</v>
      </c>
      <c r="Q1448" s="178"/>
      <c r="R1448" s="179">
        <f>R1449+R1537</f>
        <v>1.214585</v>
      </c>
      <c r="S1448" s="178"/>
      <c r="T1448" s="180">
        <f>T1449+T1537</f>
        <v>8380.3116000000009</v>
      </c>
      <c r="AR1448" s="181" t="s">
        <v>22</v>
      </c>
      <c r="AT1448" s="182" t="s">
        <v>73</v>
      </c>
      <c r="AU1448" s="182" t="s">
        <v>22</v>
      </c>
      <c r="AY1448" s="181" t="s">
        <v>159</v>
      </c>
      <c r="BK1448" s="183">
        <f>BK1449+BK1537</f>
        <v>0</v>
      </c>
    </row>
    <row r="1449" spans="2:65" s="11" customFormat="1" ht="20.85" customHeight="1">
      <c r="B1449" s="170"/>
      <c r="C1449" s="171"/>
      <c r="D1449" s="172" t="s">
        <v>73</v>
      </c>
      <c r="E1449" s="184" t="s">
        <v>1464</v>
      </c>
      <c r="F1449" s="184" t="s">
        <v>1465</v>
      </c>
      <c r="G1449" s="171"/>
      <c r="H1449" s="171"/>
      <c r="I1449" s="174"/>
      <c r="J1449" s="185">
        <f>BK1449</f>
        <v>0</v>
      </c>
      <c r="K1449" s="171"/>
      <c r="L1449" s="176"/>
      <c r="M1449" s="177"/>
      <c r="N1449" s="178"/>
      <c r="O1449" s="178"/>
      <c r="P1449" s="179">
        <f>SUM(P1450:P1536)</f>
        <v>0</v>
      </c>
      <c r="Q1449" s="178"/>
      <c r="R1449" s="179">
        <f>SUM(R1450:R1536)</f>
        <v>0.99350000000000005</v>
      </c>
      <c r="S1449" s="178"/>
      <c r="T1449" s="180">
        <f>SUM(T1450:T1536)</f>
        <v>6532.0410000000002</v>
      </c>
      <c r="AR1449" s="181" t="s">
        <v>22</v>
      </c>
      <c r="AT1449" s="182" t="s">
        <v>73</v>
      </c>
      <c r="AU1449" s="182" t="s">
        <v>84</v>
      </c>
      <c r="AY1449" s="181" t="s">
        <v>159</v>
      </c>
      <c r="BK1449" s="183">
        <f>SUM(BK1450:BK1536)</f>
        <v>0</v>
      </c>
    </row>
    <row r="1450" spans="2:65" s="1" customFormat="1" ht="16.5" customHeight="1">
      <c r="B1450" s="35"/>
      <c r="C1450" s="186" t="s">
        <v>1466</v>
      </c>
      <c r="D1450" s="186" t="s">
        <v>162</v>
      </c>
      <c r="E1450" s="187" t="s">
        <v>1467</v>
      </c>
      <c r="F1450" s="188" t="s">
        <v>1468</v>
      </c>
      <c r="G1450" s="189" t="s">
        <v>464</v>
      </c>
      <c r="H1450" s="190">
        <v>3361.7</v>
      </c>
      <c r="I1450" s="191"/>
      <c r="J1450" s="192">
        <f>ROUND(I1450*H1450,2)</f>
        <v>0</v>
      </c>
      <c r="K1450" s="188" t="s">
        <v>194</v>
      </c>
      <c r="L1450" s="39"/>
      <c r="M1450" s="193" t="s">
        <v>20</v>
      </c>
      <c r="N1450" s="194" t="s">
        <v>45</v>
      </c>
      <c r="O1450" s="64"/>
      <c r="P1450" s="195">
        <f>O1450*H1450</f>
        <v>0</v>
      </c>
      <c r="Q1450" s="195">
        <v>0</v>
      </c>
      <c r="R1450" s="195">
        <f>Q1450*H1450</f>
        <v>0</v>
      </c>
      <c r="S1450" s="195">
        <v>0.28999999999999998</v>
      </c>
      <c r="T1450" s="196">
        <f>S1450*H1450</f>
        <v>974.89299999999992</v>
      </c>
      <c r="AR1450" s="197" t="s">
        <v>164</v>
      </c>
      <c r="AT1450" s="197" t="s">
        <v>162</v>
      </c>
      <c r="AU1450" s="197" t="s">
        <v>171</v>
      </c>
      <c r="AY1450" s="18" t="s">
        <v>159</v>
      </c>
      <c r="BE1450" s="198">
        <f>IF(N1450="základní",J1450,0)</f>
        <v>0</v>
      </c>
      <c r="BF1450" s="198">
        <f>IF(N1450="snížená",J1450,0)</f>
        <v>0</v>
      </c>
      <c r="BG1450" s="198">
        <f>IF(N1450="zákl. přenesená",J1450,0)</f>
        <v>0</v>
      </c>
      <c r="BH1450" s="198">
        <f>IF(N1450="sníž. přenesená",J1450,0)</f>
        <v>0</v>
      </c>
      <c r="BI1450" s="198">
        <f>IF(N1450="nulová",J1450,0)</f>
        <v>0</v>
      </c>
      <c r="BJ1450" s="18" t="s">
        <v>22</v>
      </c>
      <c r="BK1450" s="198">
        <f>ROUND(I1450*H1450,2)</f>
        <v>0</v>
      </c>
      <c r="BL1450" s="18" t="s">
        <v>164</v>
      </c>
      <c r="BM1450" s="197" t="s">
        <v>1469</v>
      </c>
    </row>
    <row r="1451" spans="2:65" s="1" customFormat="1" ht="19.5">
      <c r="B1451" s="35"/>
      <c r="C1451" s="36"/>
      <c r="D1451" s="199" t="s">
        <v>166</v>
      </c>
      <c r="E1451" s="36"/>
      <c r="F1451" s="200" t="s">
        <v>1470</v>
      </c>
      <c r="G1451" s="36"/>
      <c r="H1451" s="36"/>
      <c r="I1451" s="115"/>
      <c r="J1451" s="36"/>
      <c r="K1451" s="36"/>
      <c r="L1451" s="39"/>
      <c r="M1451" s="201"/>
      <c r="N1451" s="64"/>
      <c r="O1451" s="64"/>
      <c r="P1451" s="64"/>
      <c r="Q1451" s="64"/>
      <c r="R1451" s="64"/>
      <c r="S1451" s="64"/>
      <c r="T1451" s="65"/>
      <c r="AT1451" s="18" t="s">
        <v>166</v>
      </c>
      <c r="AU1451" s="18" t="s">
        <v>171</v>
      </c>
    </row>
    <row r="1452" spans="2:65" s="12" customFormat="1" ht="11.25">
      <c r="B1452" s="202"/>
      <c r="C1452" s="203"/>
      <c r="D1452" s="199" t="s">
        <v>184</v>
      </c>
      <c r="E1452" s="204" t="s">
        <v>20</v>
      </c>
      <c r="F1452" s="205" t="s">
        <v>1234</v>
      </c>
      <c r="G1452" s="203"/>
      <c r="H1452" s="204" t="s">
        <v>20</v>
      </c>
      <c r="I1452" s="206"/>
      <c r="J1452" s="203"/>
      <c r="K1452" s="203"/>
      <c r="L1452" s="207"/>
      <c r="M1452" s="208"/>
      <c r="N1452" s="209"/>
      <c r="O1452" s="209"/>
      <c r="P1452" s="209"/>
      <c r="Q1452" s="209"/>
      <c r="R1452" s="209"/>
      <c r="S1452" s="209"/>
      <c r="T1452" s="210"/>
      <c r="AT1452" s="211" t="s">
        <v>184</v>
      </c>
      <c r="AU1452" s="211" t="s">
        <v>171</v>
      </c>
      <c r="AV1452" s="12" t="s">
        <v>22</v>
      </c>
      <c r="AW1452" s="12" t="s">
        <v>35</v>
      </c>
      <c r="AX1452" s="12" t="s">
        <v>74</v>
      </c>
      <c r="AY1452" s="211" t="s">
        <v>159</v>
      </c>
    </row>
    <row r="1453" spans="2:65" s="12" customFormat="1" ht="11.25">
      <c r="B1453" s="202"/>
      <c r="C1453" s="203"/>
      <c r="D1453" s="199" t="s">
        <v>184</v>
      </c>
      <c r="E1453" s="204" t="s">
        <v>20</v>
      </c>
      <c r="F1453" s="205" t="s">
        <v>1235</v>
      </c>
      <c r="G1453" s="203"/>
      <c r="H1453" s="204" t="s">
        <v>20</v>
      </c>
      <c r="I1453" s="206"/>
      <c r="J1453" s="203"/>
      <c r="K1453" s="203"/>
      <c r="L1453" s="207"/>
      <c r="M1453" s="208"/>
      <c r="N1453" s="209"/>
      <c r="O1453" s="209"/>
      <c r="P1453" s="209"/>
      <c r="Q1453" s="209"/>
      <c r="R1453" s="209"/>
      <c r="S1453" s="209"/>
      <c r="T1453" s="210"/>
      <c r="AT1453" s="211" t="s">
        <v>184</v>
      </c>
      <c r="AU1453" s="211" t="s">
        <v>171</v>
      </c>
      <c r="AV1453" s="12" t="s">
        <v>22</v>
      </c>
      <c r="AW1453" s="12" t="s">
        <v>35</v>
      </c>
      <c r="AX1453" s="12" t="s">
        <v>74</v>
      </c>
      <c r="AY1453" s="211" t="s">
        <v>159</v>
      </c>
    </row>
    <row r="1454" spans="2:65" s="13" customFormat="1" ht="11.25">
      <c r="B1454" s="212"/>
      <c r="C1454" s="213"/>
      <c r="D1454" s="199" t="s">
        <v>184</v>
      </c>
      <c r="E1454" s="214" t="s">
        <v>20</v>
      </c>
      <c r="F1454" s="215" t="s">
        <v>1236</v>
      </c>
      <c r="G1454" s="213"/>
      <c r="H1454" s="216">
        <v>2840.7</v>
      </c>
      <c r="I1454" s="217"/>
      <c r="J1454" s="213"/>
      <c r="K1454" s="213"/>
      <c r="L1454" s="218"/>
      <c r="M1454" s="219"/>
      <c r="N1454" s="220"/>
      <c r="O1454" s="220"/>
      <c r="P1454" s="220"/>
      <c r="Q1454" s="220"/>
      <c r="R1454" s="220"/>
      <c r="S1454" s="220"/>
      <c r="T1454" s="221"/>
      <c r="AT1454" s="222" t="s">
        <v>184</v>
      </c>
      <c r="AU1454" s="222" t="s">
        <v>171</v>
      </c>
      <c r="AV1454" s="13" t="s">
        <v>84</v>
      </c>
      <c r="AW1454" s="13" t="s">
        <v>35</v>
      </c>
      <c r="AX1454" s="13" t="s">
        <v>74</v>
      </c>
      <c r="AY1454" s="222" t="s">
        <v>159</v>
      </c>
    </row>
    <row r="1455" spans="2:65" s="12" customFormat="1" ht="11.25">
      <c r="B1455" s="202"/>
      <c r="C1455" s="203"/>
      <c r="D1455" s="199" t="s">
        <v>184</v>
      </c>
      <c r="E1455" s="204" t="s">
        <v>20</v>
      </c>
      <c r="F1455" s="205" t="s">
        <v>1237</v>
      </c>
      <c r="G1455" s="203"/>
      <c r="H1455" s="204" t="s">
        <v>20</v>
      </c>
      <c r="I1455" s="206"/>
      <c r="J1455" s="203"/>
      <c r="K1455" s="203"/>
      <c r="L1455" s="207"/>
      <c r="M1455" s="208"/>
      <c r="N1455" s="209"/>
      <c r="O1455" s="209"/>
      <c r="P1455" s="209"/>
      <c r="Q1455" s="209"/>
      <c r="R1455" s="209"/>
      <c r="S1455" s="209"/>
      <c r="T1455" s="210"/>
      <c r="AT1455" s="211" t="s">
        <v>184</v>
      </c>
      <c r="AU1455" s="211" t="s">
        <v>171</v>
      </c>
      <c r="AV1455" s="12" t="s">
        <v>22</v>
      </c>
      <c r="AW1455" s="12" t="s">
        <v>35</v>
      </c>
      <c r="AX1455" s="12" t="s">
        <v>74</v>
      </c>
      <c r="AY1455" s="211" t="s">
        <v>159</v>
      </c>
    </row>
    <row r="1456" spans="2:65" s="13" customFormat="1" ht="11.25">
      <c r="B1456" s="212"/>
      <c r="C1456" s="213"/>
      <c r="D1456" s="199" t="s">
        <v>184</v>
      </c>
      <c r="E1456" s="214" t="s">
        <v>20</v>
      </c>
      <c r="F1456" s="215" t="s">
        <v>1238</v>
      </c>
      <c r="G1456" s="213"/>
      <c r="H1456" s="216">
        <v>208</v>
      </c>
      <c r="I1456" s="217"/>
      <c r="J1456" s="213"/>
      <c r="K1456" s="213"/>
      <c r="L1456" s="218"/>
      <c r="M1456" s="219"/>
      <c r="N1456" s="220"/>
      <c r="O1456" s="220"/>
      <c r="P1456" s="220"/>
      <c r="Q1456" s="220"/>
      <c r="R1456" s="220"/>
      <c r="S1456" s="220"/>
      <c r="T1456" s="221"/>
      <c r="AT1456" s="222" t="s">
        <v>184</v>
      </c>
      <c r="AU1456" s="222" t="s">
        <v>171</v>
      </c>
      <c r="AV1456" s="13" t="s">
        <v>84</v>
      </c>
      <c r="AW1456" s="13" t="s">
        <v>35</v>
      </c>
      <c r="AX1456" s="13" t="s">
        <v>74</v>
      </c>
      <c r="AY1456" s="222" t="s">
        <v>159</v>
      </c>
    </row>
    <row r="1457" spans="2:65" s="13" customFormat="1" ht="11.25">
      <c r="B1457" s="212"/>
      <c r="C1457" s="213"/>
      <c r="D1457" s="199" t="s">
        <v>184</v>
      </c>
      <c r="E1457" s="214" t="s">
        <v>20</v>
      </c>
      <c r="F1457" s="215" t="s">
        <v>1239</v>
      </c>
      <c r="G1457" s="213"/>
      <c r="H1457" s="216">
        <v>96</v>
      </c>
      <c r="I1457" s="217"/>
      <c r="J1457" s="213"/>
      <c r="K1457" s="213"/>
      <c r="L1457" s="218"/>
      <c r="M1457" s="219"/>
      <c r="N1457" s="220"/>
      <c r="O1457" s="220"/>
      <c r="P1457" s="220"/>
      <c r="Q1457" s="220"/>
      <c r="R1457" s="220"/>
      <c r="S1457" s="220"/>
      <c r="T1457" s="221"/>
      <c r="AT1457" s="222" t="s">
        <v>184</v>
      </c>
      <c r="AU1457" s="222" t="s">
        <v>171</v>
      </c>
      <c r="AV1457" s="13" t="s">
        <v>84</v>
      </c>
      <c r="AW1457" s="13" t="s">
        <v>35</v>
      </c>
      <c r="AX1457" s="13" t="s">
        <v>74</v>
      </c>
      <c r="AY1457" s="222" t="s">
        <v>159</v>
      </c>
    </row>
    <row r="1458" spans="2:65" s="13" customFormat="1" ht="11.25">
      <c r="B1458" s="212"/>
      <c r="C1458" s="213"/>
      <c r="D1458" s="199" t="s">
        <v>184</v>
      </c>
      <c r="E1458" s="214" t="s">
        <v>20</v>
      </c>
      <c r="F1458" s="215" t="s">
        <v>1240</v>
      </c>
      <c r="G1458" s="213"/>
      <c r="H1458" s="216">
        <v>147</v>
      </c>
      <c r="I1458" s="217"/>
      <c r="J1458" s="213"/>
      <c r="K1458" s="213"/>
      <c r="L1458" s="218"/>
      <c r="M1458" s="219"/>
      <c r="N1458" s="220"/>
      <c r="O1458" s="220"/>
      <c r="P1458" s="220"/>
      <c r="Q1458" s="220"/>
      <c r="R1458" s="220"/>
      <c r="S1458" s="220"/>
      <c r="T1458" s="221"/>
      <c r="AT1458" s="222" t="s">
        <v>184</v>
      </c>
      <c r="AU1458" s="222" t="s">
        <v>171</v>
      </c>
      <c r="AV1458" s="13" t="s">
        <v>84</v>
      </c>
      <c r="AW1458" s="13" t="s">
        <v>35</v>
      </c>
      <c r="AX1458" s="13" t="s">
        <v>74</v>
      </c>
      <c r="AY1458" s="222" t="s">
        <v>159</v>
      </c>
    </row>
    <row r="1459" spans="2:65" s="13" customFormat="1" ht="11.25">
      <c r="B1459" s="212"/>
      <c r="C1459" s="213"/>
      <c r="D1459" s="199" t="s">
        <v>184</v>
      </c>
      <c r="E1459" s="214" t="s">
        <v>20</v>
      </c>
      <c r="F1459" s="215" t="s">
        <v>1241</v>
      </c>
      <c r="G1459" s="213"/>
      <c r="H1459" s="216">
        <v>70</v>
      </c>
      <c r="I1459" s="217"/>
      <c r="J1459" s="213"/>
      <c r="K1459" s="213"/>
      <c r="L1459" s="218"/>
      <c r="M1459" s="219"/>
      <c r="N1459" s="220"/>
      <c r="O1459" s="220"/>
      <c r="P1459" s="220"/>
      <c r="Q1459" s="220"/>
      <c r="R1459" s="220"/>
      <c r="S1459" s="220"/>
      <c r="T1459" s="221"/>
      <c r="AT1459" s="222" t="s">
        <v>184</v>
      </c>
      <c r="AU1459" s="222" t="s">
        <v>171</v>
      </c>
      <c r="AV1459" s="13" t="s">
        <v>84</v>
      </c>
      <c r="AW1459" s="13" t="s">
        <v>35</v>
      </c>
      <c r="AX1459" s="13" t="s">
        <v>74</v>
      </c>
      <c r="AY1459" s="222" t="s">
        <v>159</v>
      </c>
    </row>
    <row r="1460" spans="2:65" s="14" customFormat="1" ht="11.25">
      <c r="B1460" s="223"/>
      <c r="C1460" s="224"/>
      <c r="D1460" s="199" t="s">
        <v>184</v>
      </c>
      <c r="E1460" s="225" t="s">
        <v>20</v>
      </c>
      <c r="F1460" s="226" t="s">
        <v>223</v>
      </c>
      <c r="G1460" s="224"/>
      <c r="H1460" s="227">
        <v>3361.7</v>
      </c>
      <c r="I1460" s="228"/>
      <c r="J1460" s="224"/>
      <c r="K1460" s="224"/>
      <c r="L1460" s="229"/>
      <c r="M1460" s="230"/>
      <c r="N1460" s="231"/>
      <c r="O1460" s="231"/>
      <c r="P1460" s="231"/>
      <c r="Q1460" s="231"/>
      <c r="R1460" s="231"/>
      <c r="S1460" s="231"/>
      <c r="T1460" s="232"/>
      <c r="AT1460" s="233" t="s">
        <v>184</v>
      </c>
      <c r="AU1460" s="233" t="s">
        <v>171</v>
      </c>
      <c r="AV1460" s="14" t="s">
        <v>164</v>
      </c>
      <c r="AW1460" s="14" t="s">
        <v>35</v>
      </c>
      <c r="AX1460" s="14" t="s">
        <v>22</v>
      </c>
      <c r="AY1460" s="233" t="s">
        <v>159</v>
      </c>
    </row>
    <row r="1461" spans="2:65" s="1" customFormat="1" ht="16.5" customHeight="1">
      <c r="B1461" s="35"/>
      <c r="C1461" s="186" t="s">
        <v>1471</v>
      </c>
      <c r="D1461" s="186" t="s">
        <v>162</v>
      </c>
      <c r="E1461" s="187" t="s">
        <v>1467</v>
      </c>
      <c r="F1461" s="188" t="s">
        <v>1468</v>
      </c>
      <c r="G1461" s="189" t="s">
        <v>464</v>
      </c>
      <c r="H1461" s="190">
        <v>3882.5</v>
      </c>
      <c r="I1461" s="191"/>
      <c r="J1461" s="192">
        <f>ROUND(I1461*H1461,2)</f>
        <v>0</v>
      </c>
      <c r="K1461" s="188" t="s">
        <v>194</v>
      </c>
      <c r="L1461" s="39"/>
      <c r="M1461" s="193" t="s">
        <v>20</v>
      </c>
      <c r="N1461" s="194" t="s">
        <v>45</v>
      </c>
      <c r="O1461" s="64"/>
      <c r="P1461" s="195">
        <f>O1461*H1461</f>
        <v>0</v>
      </c>
      <c r="Q1461" s="195">
        <v>0</v>
      </c>
      <c r="R1461" s="195">
        <f>Q1461*H1461</f>
        <v>0</v>
      </c>
      <c r="S1461" s="195">
        <v>0.28999999999999998</v>
      </c>
      <c r="T1461" s="196">
        <f>S1461*H1461</f>
        <v>1125.925</v>
      </c>
      <c r="AR1461" s="197" t="s">
        <v>164</v>
      </c>
      <c r="AT1461" s="197" t="s">
        <v>162</v>
      </c>
      <c r="AU1461" s="197" t="s">
        <v>171</v>
      </c>
      <c r="AY1461" s="18" t="s">
        <v>159</v>
      </c>
      <c r="BE1461" s="198">
        <f>IF(N1461="základní",J1461,0)</f>
        <v>0</v>
      </c>
      <c r="BF1461" s="198">
        <f>IF(N1461="snížená",J1461,0)</f>
        <v>0</v>
      </c>
      <c r="BG1461" s="198">
        <f>IF(N1461="zákl. přenesená",J1461,0)</f>
        <v>0</v>
      </c>
      <c r="BH1461" s="198">
        <f>IF(N1461="sníž. přenesená",J1461,0)</f>
        <v>0</v>
      </c>
      <c r="BI1461" s="198">
        <f>IF(N1461="nulová",J1461,0)</f>
        <v>0</v>
      </c>
      <c r="BJ1461" s="18" t="s">
        <v>22</v>
      </c>
      <c r="BK1461" s="198">
        <f>ROUND(I1461*H1461,2)</f>
        <v>0</v>
      </c>
      <c r="BL1461" s="18" t="s">
        <v>164</v>
      </c>
      <c r="BM1461" s="197" t="s">
        <v>1472</v>
      </c>
    </row>
    <row r="1462" spans="2:65" s="1" customFormat="1" ht="19.5">
      <c r="B1462" s="35"/>
      <c r="C1462" s="36"/>
      <c r="D1462" s="199" t="s">
        <v>166</v>
      </c>
      <c r="E1462" s="36"/>
      <c r="F1462" s="200" t="s">
        <v>1470</v>
      </c>
      <c r="G1462" s="36"/>
      <c r="H1462" s="36"/>
      <c r="I1462" s="115"/>
      <c r="J1462" s="36"/>
      <c r="K1462" s="36"/>
      <c r="L1462" s="39"/>
      <c r="M1462" s="201"/>
      <c r="N1462" s="64"/>
      <c r="O1462" s="64"/>
      <c r="P1462" s="64"/>
      <c r="Q1462" s="64"/>
      <c r="R1462" s="64"/>
      <c r="S1462" s="64"/>
      <c r="T1462" s="65"/>
      <c r="AT1462" s="18" t="s">
        <v>166</v>
      </c>
      <c r="AU1462" s="18" t="s">
        <v>171</v>
      </c>
    </row>
    <row r="1463" spans="2:65" s="12" customFormat="1" ht="11.25">
      <c r="B1463" s="202"/>
      <c r="C1463" s="203"/>
      <c r="D1463" s="199" t="s">
        <v>184</v>
      </c>
      <c r="E1463" s="204" t="s">
        <v>20</v>
      </c>
      <c r="F1463" s="205" t="s">
        <v>1234</v>
      </c>
      <c r="G1463" s="203"/>
      <c r="H1463" s="204" t="s">
        <v>20</v>
      </c>
      <c r="I1463" s="206"/>
      <c r="J1463" s="203"/>
      <c r="K1463" s="203"/>
      <c r="L1463" s="207"/>
      <c r="M1463" s="208"/>
      <c r="N1463" s="209"/>
      <c r="O1463" s="209"/>
      <c r="P1463" s="209"/>
      <c r="Q1463" s="209"/>
      <c r="R1463" s="209"/>
      <c r="S1463" s="209"/>
      <c r="T1463" s="210"/>
      <c r="AT1463" s="211" t="s">
        <v>184</v>
      </c>
      <c r="AU1463" s="211" t="s">
        <v>171</v>
      </c>
      <c r="AV1463" s="12" t="s">
        <v>22</v>
      </c>
      <c r="AW1463" s="12" t="s">
        <v>35</v>
      </c>
      <c r="AX1463" s="12" t="s">
        <v>74</v>
      </c>
      <c r="AY1463" s="211" t="s">
        <v>159</v>
      </c>
    </row>
    <row r="1464" spans="2:65" s="12" customFormat="1" ht="11.25">
      <c r="B1464" s="202"/>
      <c r="C1464" s="203"/>
      <c r="D1464" s="199" t="s">
        <v>184</v>
      </c>
      <c r="E1464" s="204" t="s">
        <v>20</v>
      </c>
      <c r="F1464" s="205" t="s">
        <v>1235</v>
      </c>
      <c r="G1464" s="203"/>
      <c r="H1464" s="204" t="s">
        <v>20</v>
      </c>
      <c r="I1464" s="206"/>
      <c r="J1464" s="203"/>
      <c r="K1464" s="203"/>
      <c r="L1464" s="207"/>
      <c r="M1464" s="208"/>
      <c r="N1464" s="209"/>
      <c r="O1464" s="209"/>
      <c r="P1464" s="209"/>
      <c r="Q1464" s="209"/>
      <c r="R1464" s="209"/>
      <c r="S1464" s="209"/>
      <c r="T1464" s="210"/>
      <c r="AT1464" s="211" t="s">
        <v>184</v>
      </c>
      <c r="AU1464" s="211" t="s">
        <v>171</v>
      </c>
      <c r="AV1464" s="12" t="s">
        <v>22</v>
      </c>
      <c r="AW1464" s="12" t="s">
        <v>35</v>
      </c>
      <c r="AX1464" s="12" t="s">
        <v>74</v>
      </c>
      <c r="AY1464" s="211" t="s">
        <v>159</v>
      </c>
    </row>
    <row r="1465" spans="2:65" s="13" customFormat="1" ht="11.25">
      <c r="B1465" s="212"/>
      <c r="C1465" s="213"/>
      <c r="D1465" s="199" t="s">
        <v>184</v>
      </c>
      <c r="E1465" s="214" t="s">
        <v>20</v>
      </c>
      <c r="F1465" s="215" t="s">
        <v>1247</v>
      </c>
      <c r="G1465" s="213"/>
      <c r="H1465" s="216">
        <v>3500.5</v>
      </c>
      <c r="I1465" s="217"/>
      <c r="J1465" s="213"/>
      <c r="K1465" s="213"/>
      <c r="L1465" s="218"/>
      <c r="M1465" s="219"/>
      <c r="N1465" s="220"/>
      <c r="O1465" s="220"/>
      <c r="P1465" s="220"/>
      <c r="Q1465" s="220"/>
      <c r="R1465" s="220"/>
      <c r="S1465" s="220"/>
      <c r="T1465" s="221"/>
      <c r="AT1465" s="222" t="s">
        <v>184</v>
      </c>
      <c r="AU1465" s="222" t="s">
        <v>171</v>
      </c>
      <c r="AV1465" s="13" t="s">
        <v>84</v>
      </c>
      <c r="AW1465" s="13" t="s">
        <v>35</v>
      </c>
      <c r="AX1465" s="13" t="s">
        <v>74</v>
      </c>
      <c r="AY1465" s="222" t="s">
        <v>159</v>
      </c>
    </row>
    <row r="1466" spans="2:65" s="12" customFormat="1" ht="11.25">
      <c r="B1466" s="202"/>
      <c r="C1466" s="203"/>
      <c r="D1466" s="199" t="s">
        <v>184</v>
      </c>
      <c r="E1466" s="204" t="s">
        <v>20</v>
      </c>
      <c r="F1466" s="205" t="s">
        <v>1237</v>
      </c>
      <c r="G1466" s="203"/>
      <c r="H1466" s="204" t="s">
        <v>20</v>
      </c>
      <c r="I1466" s="206"/>
      <c r="J1466" s="203"/>
      <c r="K1466" s="203"/>
      <c r="L1466" s="207"/>
      <c r="M1466" s="208"/>
      <c r="N1466" s="209"/>
      <c r="O1466" s="209"/>
      <c r="P1466" s="209"/>
      <c r="Q1466" s="209"/>
      <c r="R1466" s="209"/>
      <c r="S1466" s="209"/>
      <c r="T1466" s="210"/>
      <c r="AT1466" s="211" t="s">
        <v>184</v>
      </c>
      <c r="AU1466" s="211" t="s">
        <v>171</v>
      </c>
      <c r="AV1466" s="12" t="s">
        <v>22</v>
      </c>
      <c r="AW1466" s="12" t="s">
        <v>35</v>
      </c>
      <c r="AX1466" s="12" t="s">
        <v>74</v>
      </c>
      <c r="AY1466" s="211" t="s">
        <v>159</v>
      </c>
    </row>
    <row r="1467" spans="2:65" s="13" customFormat="1" ht="11.25">
      <c r="B1467" s="212"/>
      <c r="C1467" s="213"/>
      <c r="D1467" s="199" t="s">
        <v>184</v>
      </c>
      <c r="E1467" s="214" t="s">
        <v>20</v>
      </c>
      <c r="F1467" s="215" t="s">
        <v>1248</v>
      </c>
      <c r="G1467" s="213"/>
      <c r="H1467" s="216">
        <v>176</v>
      </c>
      <c r="I1467" s="217"/>
      <c r="J1467" s="213"/>
      <c r="K1467" s="213"/>
      <c r="L1467" s="218"/>
      <c r="M1467" s="219"/>
      <c r="N1467" s="220"/>
      <c r="O1467" s="220"/>
      <c r="P1467" s="220"/>
      <c r="Q1467" s="220"/>
      <c r="R1467" s="220"/>
      <c r="S1467" s="220"/>
      <c r="T1467" s="221"/>
      <c r="AT1467" s="222" t="s">
        <v>184</v>
      </c>
      <c r="AU1467" s="222" t="s">
        <v>171</v>
      </c>
      <c r="AV1467" s="13" t="s">
        <v>84</v>
      </c>
      <c r="AW1467" s="13" t="s">
        <v>35</v>
      </c>
      <c r="AX1467" s="13" t="s">
        <v>74</v>
      </c>
      <c r="AY1467" s="222" t="s">
        <v>159</v>
      </c>
    </row>
    <row r="1468" spans="2:65" s="13" customFormat="1" ht="11.25">
      <c r="B1468" s="212"/>
      <c r="C1468" s="213"/>
      <c r="D1468" s="199" t="s">
        <v>184</v>
      </c>
      <c r="E1468" s="214" t="s">
        <v>20</v>
      </c>
      <c r="F1468" s="215" t="s">
        <v>1249</v>
      </c>
      <c r="G1468" s="213"/>
      <c r="H1468" s="216">
        <v>80</v>
      </c>
      <c r="I1468" s="217"/>
      <c r="J1468" s="213"/>
      <c r="K1468" s="213"/>
      <c r="L1468" s="218"/>
      <c r="M1468" s="219"/>
      <c r="N1468" s="220"/>
      <c r="O1468" s="220"/>
      <c r="P1468" s="220"/>
      <c r="Q1468" s="220"/>
      <c r="R1468" s="220"/>
      <c r="S1468" s="220"/>
      <c r="T1468" s="221"/>
      <c r="AT1468" s="222" t="s">
        <v>184</v>
      </c>
      <c r="AU1468" s="222" t="s">
        <v>171</v>
      </c>
      <c r="AV1468" s="13" t="s">
        <v>84</v>
      </c>
      <c r="AW1468" s="13" t="s">
        <v>35</v>
      </c>
      <c r="AX1468" s="13" t="s">
        <v>74</v>
      </c>
      <c r="AY1468" s="222" t="s">
        <v>159</v>
      </c>
    </row>
    <row r="1469" spans="2:65" s="13" customFormat="1" ht="11.25">
      <c r="B1469" s="212"/>
      <c r="C1469" s="213"/>
      <c r="D1469" s="199" t="s">
        <v>184</v>
      </c>
      <c r="E1469" s="214" t="s">
        <v>20</v>
      </c>
      <c r="F1469" s="215" t="s">
        <v>1250</v>
      </c>
      <c r="G1469" s="213"/>
      <c r="H1469" s="216">
        <v>126</v>
      </c>
      <c r="I1469" s="217"/>
      <c r="J1469" s="213"/>
      <c r="K1469" s="213"/>
      <c r="L1469" s="218"/>
      <c r="M1469" s="219"/>
      <c r="N1469" s="220"/>
      <c r="O1469" s="220"/>
      <c r="P1469" s="220"/>
      <c r="Q1469" s="220"/>
      <c r="R1469" s="220"/>
      <c r="S1469" s="220"/>
      <c r="T1469" s="221"/>
      <c r="AT1469" s="222" t="s">
        <v>184</v>
      </c>
      <c r="AU1469" s="222" t="s">
        <v>171</v>
      </c>
      <c r="AV1469" s="13" t="s">
        <v>84</v>
      </c>
      <c r="AW1469" s="13" t="s">
        <v>35</v>
      </c>
      <c r="AX1469" s="13" t="s">
        <v>74</v>
      </c>
      <c r="AY1469" s="222" t="s">
        <v>159</v>
      </c>
    </row>
    <row r="1470" spans="2:65" s="12" customFormat="1" ht="11.25">
      <c r="B1470" s="202"/>
      <c r="C1470" s="203"/>
      <c r="D1470" s="199" t="s">
        <v>184</v>
      </c>
      <c r="E1470" s="204" t="s">
        <v>20</v>
      </c>
      <c r="F1470" s="205" t="s">
        <v>1251</v>
      </c>
      <c r="G1470" s="203"/>
      <c r="H1470" s="204" t="s">
        <v>20</v>
      </c>
      <c r="I1470" s="206"/>
      <c r="J1470" s="203"/>
      <c r="K1470" s="203"/>
      <c r="L1470" s="207"/>
      <c r="M1470" s="208"/>
      <c r="N1470" s="209"/>
      <c r="O1470" s="209"/>
      <c r="P1470" s="209"/>
      <c r="Q1470" s="209"/>
      <c r="R1470" s="209"/>
      <c r="S1470" s="209"/>
      <c r="T1470" s="210"/>
      <c r="AT1470" s="211" t="s">
        <v>184</v>
      </c>
      <c r="AU1470" s="211" t="s">
        <v>171</v>
      </c>
      <c r="AV1470" s="12" t="s">
        <v>22</v>
      </c>
      <c r="AW1470" s="12" t="s">
        <v>35</v>
      </c>
      <c r="AX1470" s="12" t="s">
        <v>74</v>
      </c>
      <c r="AY1470" s="211" t="s">
        <v>159</v>
      </c>
    </row>
    <row r="1471" spans="2:65" s="14" customFormat="1" ht="11.25">
      <c r="B1471" s="223"/>
      <c r="C1471" s="224"/>
      <c r="D1471" s="199" t="s">
        <v>184</v>
      </c>
      <c r="E1471" s="225" t="s">
        <v>20</v>
      </c>
      <c r="F1471" s="226" t="s">
        <v>223</v>
      </c>
      <c r="G1471" s="224"/>
      <c r="H1471" s="227">
        <v>3882.5</v>
      </c>
      <c r="I1471" s="228"/>
      <c r="J1471" s="224"/>
      <c r="K1471" s="224"/>
      <c r="L1471" s="229"/>
      <c r="M1471" s="230"/>
      <c r="N1471" s="231"/>
      <c r="O1471" s="231"/>
      <c r="P1471" s="231"/>
      <c r="Q1471" s="231"/>
      <c r="R1471" s="231"/>
      <c r="S1471" s="231"/>
      <c r="T1471" s="232"/>
      <c r="AT1471" s="233" t="s">
        <v>184</v>
      </c>
      <c r="AU1471" s="233" t="s">
        <v>171</v>
      </c>
      <c r="AV1471" s="14" t="s">
        <v>164</v>
      </c>
      <c r="AW1471" s="14" t="s">
        <v>35</v>
      </c>
      <c r="AX1471" s="14" t="s">
        <v>22</v>
      </c>
      <c r="AY1471" s="233" t="s">
        <v>159</v>
      </c>
    </row>
    <row r="1472" spans="2:65" s="1" customFormat="1" ht="16.5" customHeight="1">
      <c r="B1472" s="35"/>
      <c r="C1472" s="186" t="s">
        <v>1473</v>
      </c>
      <c r="D1472" s="186" t="s">
        <v>162</v>
      </c>
      <c r="E1472" s="187" t="s">
        <v>1474</v>
      </c>
      <c r="F1472" s="188" t="s">
        <v>1475</v>
      </c>
      <c r="G1472" s="189" t="s">
        <v>464</v>
      </c>
      <c r="H1472" s="190">
        <v>4515.3</v>
      </c>
      <c r="I1472" s="191"/>
      <c r="J1472" s="192">
        <f>ROUND(I1472*H1472,2)</f>
        <v>0</v>
      </c>
      <c r="K1472" s="188" t="s">
        <v>194</v>
      </c>
      <c r="L1472" s="39"/>
      <c r="M1472" s="193" t="s">
        <v>20</v>
      </c>
      <c r="N1472" s="194" t="s">
        <v>45</v>
      </c>
      <c r="O1472" s="64"/>
      <c r="P1472" s="195">
        <f>O1472*H1472</f>
        <v>0</v>
      </c>
      <c r="Q1472" s="195">
        <v>0</v>
      </c>
      <c r="R1472" s="195">
        <f>Q1472*H1472</f>
        <v>0</v>
      </c>
      <c r="S1472" s="195">
        <v>0.17</v>
      </c>
      <c r="T1472" s="196">
        <f>S1472*H1472</f>
        <v>767.60100000000011</v>
      </c>
      <c r="AR1472" s="197" t="s">
        <v>164</v>
      </c>
      <c r="AT1472" s="197" t="s">
        <v>162</v>
      </c>
      <c r="AU1472" s="197" t="s">
        <v>171</v>
      </c>
      <c r="AY1472" s="18" t="s">
        <v>159</v>
      </c>
      <c r="BE1472" s="198">
        <f>IF(N1472="základní",J1472,0)</f>
        <v>0</v>
      </c>
      <c r="BF1472" s="198">
        <f>IF(N1472="snížená",J1472,0)</f>
        <v>0</v>
      </c>
      <c r="BG1472" s="198">
        <f>IF(N1472="zákl. přenesená",J1472,0)</f>
        <v>0</v>
      </c>
      <c r="BH1472" s="198">
        <f>IF(N1472="sníž. přenesená",J1472,0)</f>
        <v>0</v>
      </c>
      <c r="BI1472" s="198">
        <f>IF(N1472="nulová",J1472,0)</f>
        <v>0</v>
      </c>
      <c r="BJ1472" s="18" t="s">
        <v>22</v>
      </c>
      <c r="BK1472" s="198">
        <f>ROUND(I1472*H1472,2)</f>
        <v>0</v>
      </c>
      <c r="BL1472" s="18" t="s">
        <v>164</v>
      </c>
      <c r="BM1472" s="197" t="s">
        <v>1476</v>
      </c>
    </row>
    <row r="1473" spans="2:65" s="1" customFormat="1" ht="19.5">
      <c r="B1473" s="35"/>
      <c r="C1473" s="36"/>
      <c r="D1473" s="199" t="s">
        <v>166</v>
      </c>
      <c r="E1473" s="36"/>
      <c r="F1473" s="200" t="s">
        <v>1477</v>
      </c>
      <c r="G1473" s="36"/>
      <c r="H1473" s="36"/>
      <c r="I1473" s="115"/>
      <c r="J1473" s="36"/>
      <c r="K1473" s="36"/>
      <c r="L1473" s="39"/>
      <c r="M1473" s="201"/>
      <c r="N1473" s="64"/>
      <c r="O1473" s="64"/>
      <c r="P1473" s="64"/>
      <c r="Q1473" s="64"/>
      <c r="R1473" s="64"/>
      <c r="S1473" s="64"/>
      <c r="T1473" s="65"/>
      <c r="AT1473" s="18" t="s">
        <v>166</v>
      </c>
      <c r="AU1473" s="18" t="s">
        <v>171</v>
      </c>
    </row>
    <row r="1474" spans="2:65" s="12" customFormat="1" ht="11.25">
      <c r="B1474" s="202"/>
      <c r="C1474" s="203"/>
      <c r="D1474" s="199" t="s">
        <v>184</v>
      </c>
      <c r="E1474" s="204" t="s">
        <v>20</v>
      </c>
      <c r="F1474" s="205" t="s">
        <v>1234</v>
      </c>
      <c r="G1474" s="203"/>
      <c r="H1474" s="204" t="s">
        <v>20</v>
      </c>
      <c r="I1474" s="206"/>
      <c r="J1474" s="203"/>
      <c r="K1474" s="203"/>
      <c r="L1474" s="207"/>
      <c r="M1474" s="208"/>
      <c r="N1474" s="209"/>
      <c r="O1474" s="209"/>
      <c r="P1474" s="209"/>
      <c r="Q1474" s="209"/>
      <c r="R1474" s="209"/>
      <c r="S1474" s="209"/>
      <c r="T1474" s="210"/>
      <c r="AT1474" s="211" t="s">
        <v>184</v>
      </c>
      <c r="AU1474" s="211" t="s">
        <v>171</v>
      </c>
      <c r="AV1474" s="12" t="s">
        <v>22</v>
      </c>
      <c r="AW1474" s="12" t="s">
        <v>35</v>
      </c>
      <c r="AX1474" s="12" t="s">
        <v>74</v>
      </c>
      <c r="AY1474" s="211" t="s">
        <v>159</v>
      </c>
    </row>
    <row r="1475" spans="2:65" s="12" customFormat="1" ht="11.25">
      <c r="B1475" s="202"/>
      <c r="C1475" s="203"/>
      <c r="D1475" s="199" t="s">
        <v>184</v>
      </c>
      <c r="E1475" s="204" t="s">
        <v>20</v>
      </c>
      <c r="F1475" s="205" t="s">
        <v>1235</v>
      </c>
      <c r="G1475" s="203"/>
      <c r="H1475" s="204" t="s">
        <v>20</v>
      </c>
      <c r="I1475" s="206"/>
      <c r="J1475" s="203"/>
      <c r="K1475" s="203"/>
      <c r="L1475" s="207"/>
      <c r="M1475" s="208"/>
      <c r="N1475" s="209"/>
      <c r="O1475" s="209"/>
      <c r="P1475" s="209"/>
      <c r="Q1475" s="209"/>
      <c r="R1475" s="209"/>
      <c r="S1475" s="209"/>
      <c r="T1475" s="210"/>
      <c r="AT1475" s="211" t="s">
        <v>184</v>
      </c>
      <c r="AU1475" s="211" t="s">
        <v>171</v>
      </c>
      <c r="AV1475" s="12" t="s">
        <v>22</v>
      </c>
      <c r="AW1475" s="12" t="s">
        <v>35</v>
      </c>
      <c r="AX1475" s="12" t="s">
        <v>74</v>
      </c>
      <c r="AY1475" s="211" t="s">
        <v>159</v>
      </c>
    </row>
    <row r="1476" spans="2:65" s="13" customFormat="1" ht="11.25">
      <c r="B1476" s="212"/>
      <c r="C1476" s="213"/>
      <c r="D1476" s="199" t="s">
        <v>184</v>
      </c>
      <c r="E1476" s="214" t="s">
        <v>20</v>
      </c>
      <c r="F1476" s="215" t="s">
        <v>1257</v>
      </c>
      <c r="G1476" s="213"/>
      <c r="H1476" s="216">
        <v>4160.3</v>
      </c>
      <c r="I1476" s="217"/>
      <c r="J1476" s="213"/>
      <c r="K1476" s="213"/>
      <c r="L1476" s="218"/>
      <c r="M1476" s="219"/>
      <c r="N1476" s="220"/>
      <c r="O1476" s="220"/>
      <c r="P1476" s="220"/>
      <c r="Q1476" s="220"/>
      <c r="R1476" s="220"/>
      <c r="S1476" s="220"/>
      <c r="T1476" s="221"/>
      <c r="AT1476" s="222" t="s">
        <v>184</v>
      </c>
      <c r="AU1476" s="222" t="s">
        <v>171</v>
      </c>
      <c r="AV1476" s="13" t="s">
        <v>84</v>
      </c>
      <c r="AW1476" s="13" t="s">
        <v>35</v>
      </c>
      <c r="AX1476" s="13" t="s">
        <v>74</v>
      </c>
      <c r="AY1476" s="222" t="s">
        <v>159</v>
      </c>
    </row>
    <row r="1477" spans="2:65" s="12" customFormat="1" ht="11.25">
      <c r="B1477" s="202"/>
      <c r="C1477" s="203"/>
      <c r="D1477" s="199" t="s">
        <v>184</v>
      </c>
      <c r="E1477" s="204" t="s">
        <v>20</v>
      </c>
      <c r="F1477" s="205" t="s">
        <v>1237</v>
      </c>
      <c r="G1477" s="203"/>
      <c r="H1477" s="204" t="s">
        <v>20</v>
      </c>
      <c r="I1477" s="206"/>
      <c r="J1477" s="203"/>
      <c r="K1477" s="203"/>
      <c r="L1477" s="207"/>
      <c r="M1477" s="208"/>
      <c r="N1477" s="209"/>
      <c r="O1477" s="209"/>
      <c r="P1477" s="209"/>
      <c r="Q1477" s="209"/>
      <c r="R1477" s="209"/>
      <c r="S1477" s="209"/>
      <c r="T1477" s="210"/>
      <c r="AT1477" s="211" t="s">
        <v>184</v>
      </c>
      <c r="AU1477" s="211" t="s">
        <v>171</v>
      </c>
      <c r="AV1477" s="12" t="s">
        <v>22</v>
      </c>
      <c r="AW1477" s="12" t="s">
        <v>35</v>
      </c>
      <c r="AX1477" s="12" t="s">
        <v>74</v>
      </c>
      <c r="AY1477" s="211" t="s">
        <v>159</v>
      </c>
    </row>
    <row r="1478" spans="2:65" s="13" customFormat="1" ht="11.25">
      <c r="B1478" s="212"/>
      <c r="C1478" s="213"/>
      <c r="D1478" s="199" t="s">
        <v>184</v>
      </c>
      <c r="E1478" s="214" t="s">
        <v>20</v>
      </c>
      <c r="F1478" s="215" t="s">
        <v>1258</v>
      </c>
      <c r="G1478" s="213"/>
      <c r="H1478" s="216">
        <v>144</v>
      </c>
      <c r="I1478" s="217"/>
      <c r="J1478" s="213"/>
      <c r="K1478" s="213"/>
      <c r="L1478" s="218"/>
      <c r="M1478" s="219"/>
      <c r="N1478" s="220"/>
      <c r="O1478" s="220"/>
      <c r="P1478" s="220"/>
      <c r="Q1478" s="220"/>
      <c r="R1478" s="220"/>
      <c r="S1478" s="220"/>
      <c r="T1478" s="221"/>
      <c r="AT1478" s="222" t="s">
        <v>184</v>
      </c>
      <c r="AU1478" s="222" t="s">
        <v>171</v>
      </c>
      <c r="AV1478" s="13" t="s">
        <v>84</v>
      </c>
      <c r="AW1478" s="13" t="s">
        <v>35</v>
      </c>
      <c r="AX1478" s="13" t="s">
        <v>74</v>
      </c>
      <c r="AY1478" s="222" t="s">
        <v>159</v>
      </c>
    </row>
    <row r="1479" spans="2:65" s="13" customFormat="1" ht="11.25">
      <c r="B1479" s="212"/>
      <c r="C1479" s="213"/>
      <c r="D1479" s="199" t="s">
        <v>184</v>
      </c>
      <c r="E1479" s="214" t="s">
        <v>20</v>
      </c>
      <c r="F1479" s="215" t="s">
        <v>1259</v>
      </c>
      <c r="G1479" s="213"/>
      <c r="H1479" s="216">
        <v>64</v>
      </c>
      <c r="I1479" s="217"/>
      <c r="J1479" s="213"/>
      <c r="K1479" s="213"/>
      <c r="L1479" s="218"/>
      <c r="M1479" s="219"/>
      <c r="N1479" s="220"/>
      <c r="O1479" s="220"/>
      <c r="P1479" s="220"/>
      <c r="Q1479" s="220"/>
      <c r="R1479" s="220"/>
      <c r="S1479" s="220"/>
      <c r="T1479" s="221"/>
      <c r="AT1479" s="222" t="s">
        <v>184</v>
      </c>
      <c r="AU1479" s="222" t="s">
        <v>171</v>
      </c>
      <c r="AV1479" s="13" t="s">
        <v>84</v>
      </c>
      <c r="AW1479" s="13" t="s">
        <v>35</v>
      </c>
      <c r="AX1479" s="13" t="s">
        <v>74</v>
      </c>
      <c r="AY1479" s="222" t="s">
        <v>159</v>
      </c>
    </row>
    <row r="1480" spans="2:65" s="13" customFormat="1" ht="11.25">
      <c r="B1480" s="212"/>
      <c r="C1480" s="213"/>
      <c r="D1480" s="199" t="s">
        <v>184</v>
      </c>
      <c r="E1480" s="214" t="s">
        <v>20</v>
      </c>
      <c r="F1480" s="215" t="s">
        <v>1260</v>
      </c>
      <c r="G1480" s="213"/>
      <c r="H1480" s="216">
        <v>105</v>
      </c>
      <c r="I1480" s="217"/>
      <c r="J1480" s="213"/>
      <c r="K1480" s="213"/>
      <c r="L1480" s="218"/>
      <c r="M1480" s="219"/>
      <c r="N1480" s="220"/>
      <c r="O1480" s="220"/>
      <c r="P1480" s="220"/>
      <c r="Q1480" s="220"/>
      <c r="R1480" s="220"/>
      <c r="S1480" s="220"/>
      <c r="T1480" s="221"/>
      <c r="AT1480" s="222" t="s">
        <v>184</v>
      </c>
      <c r="AU1480" s="222" t="s">
        <v>171</v>
      </c>
      <c r="AV1480" s="13" t="s">
        <v>84</v>
      </c>
      <c r="AW1480" s="13" t="s">
        <v>35</v>
      </c>
      <c r="AX1480" s="13" t="s">
        <v>74</v>
      </c>
      <c r="AY1480" s="222" t="s">
        <v>159</v>
      </c>
    </row>
    <row r="1481" spans="2:65" s="13" customFormat="1" ht="11.25">
      <c r="B1481" s="212"/>
      <c r="C1481" s="213"/>
      <c r="D1481" s="199" t="s">
        <v>184</v>
      </c>
      <c r="E1481" s="214" t="s">
        <v>20</v>
      </c>
      <c r="F1481" s="215" t="s">
        <v>1261</v>
      </c>
      <c r="G1481" s="213"/>
      <c r="H1481" s="216">
        <v>42</v>
      </c>
      <c r="I1481" s="217"/>
      <c r="J1481" s="213"/>
      <c r="K1481" s="213"/>
      <c r="L1481" s="218"/>
      <c r="M1481" s="219"/>
      <c r="N1481" s="220"/>
      <c r="O1481" s="220"/>
      <c r="P1481" s="220"/>
      <c r="Q1481" s="220"/>
      <c r="R1481" s="220"/>
      <c r="S1481" s="220"/>
      <c r="T1481" s="221"/>
      <c r="AT1481" s="222" t="s">
        <v>184</v>
      </c>
      <c r="AU1481" s="222" t="s">
        <v>171</v>
      </c>
      <c r="AV1481" s="13" t="s">
        <v>84</v>
      </c>
      <c r="AW1481" s="13" t="s">
        <v>35</v>
      </c>
      <c r="AX1481" s="13" t="s">
        <v>74</v>
      </c>
      <c r="AY1481" s="222" t="s">
        <v>159</v>
      </c>
    </row>
    <row r="1482" spans="2:65" s="14" customFormat="1" ht="11.25">
      <c r="B1482" s="223"/>
      <c r="C1482" s="224"/>
      <c r="D1482" s="199" t="s">
        <v>184</v>
      </c>
      <c r="E1482" s="225" t="s">
        <v>20</v>
      </c>
      <c r="F1482" s="226" t="s">
        <v>223</v>
      </c>
      <c r="G1482" s="224"/>
      <c r="H1482" s="227">
        <v>4515.3</v>
      </c>
      <c r="I1482" s="228"/>
      <c r="J1482" s="224"/>
      <c r="K1482" s="224"/>
      <c r="L1482" s="229"/>
      <c r="M1482" s="230"/>
      <c r="N1482" s="231"/>
      <c r="O1482" s="231"/>
      <c r="P1482" s="231"/>
      <c r="Q1482" s="231"/>
      <c r="R1482" s="231"/>
      <c r="S1482" s="231"/>
      <c r="T1482" s="232"/>
      <c r="AT1482" s="233" t="s">
        <v>184</v>
      </c>
      <c r="AU1482" s="233" t="s">
        <v>171</v>
      </c>
      <c r="AV1482" s="14" t="s">
        <v>164</v>
      </c>
      <c r="AW1482" s="14" t="s">
        <v>35</v>
      </c>
      <c r="AX1482" s="14" t="s">
        <v>22</v>
      </c>
      <c r="AY1482" s="233" t="s">
        <v>159</v>
      </c>
    </row>
    <row r="1483" spans="2:65" s="1" customFormat="1" ht="16.5" customHeight="1">
      <c r="B1483" s="35"/>
      <c r="C1483" s="186" t="s">
        <v>1478</v>
      </c>
      <c r="D1483" s="186" t="s">
        <v>162</v>
      </c>
      <c r="E1483" s="187" t="s">
        <v>1479</v>
      </c>
      <c r="F1483" s="188" t="s">
        <v>1480</v>
      </c>
      <c r="G1483" s="189" t="s">
        <v>464</v>
      </c>
      <c r="H1483" s="190">
        <v>5092.1000000000004</v>
      </c>
      <c r="I1483" s="191"/>
      <c r="J1483" s="192">
        <f>ROUND(I1483*H1483,2)</f>
        <v>0</v>
      </c>
      <c r="K1483" s="188" t="s">
        <v>194</v>
      </c>
      <c r="L1483" s="39"/>
      <c r="M1483" s="193" t="s">
        <v>20</v>
      </c>
      <c r="N1483" s="194" t="s">
        <v>45</v>
      </c>
      <c r="O1483" s="64"/>
      <c r="P1483" s="195">
        <f>O1483*H1483</f>
        <v>0</v>
      </c>
      <c r="Q1483" s="195">
        <v>0</v>
      </c>
      <c r="R1483" s="195">
        <f>Q1483*H1483</f>
        <v>0</v>
      </c>
      <c r="S1483" s="195">
        <v>0.22</v>
      </c>
      <c r="T1483" s="196">
        <f>S1483*H1483</f>
        <v>1120.2620000000002</v>
      </c>
      <c r="AR1483" s="197" t="s">
        <v>164</v>
      </c>
      <c r="AT1483" s="197" t="s">
        <v>162</v>
      </c>
      <c r="AU1483" s="197" t="s">
        <v>171</v>
      </c>
      <c r="AY1483" s="18" t="s">
        <v>159</v>
      </c>
      <c r="BE1483" s="198">
        <f>IF(N1483="základní",J1483,0)</f>
        <v>0</v>
      </c>
      <c r="BF1483" s="198">
        <f>IF(N1483="snížená",J1483,0)</f>
        <v>0</v>
      </c>
      <c r="BG1483" s="198">
        <f>IF(N1483="zákl. přenesená",J1483,0)</f>
        <v>0</v>
      </c>
      <c r="BH1483" s="198">
        <f>IF(N1483="sníž. přenesená",J1483,0)</f>
        <v>0</v>
      </c>
      <c r="BI1483" s="198">
        <f>IF(N1483="nulová",J1483,0)</f>
        <v>0</v>
      </c>
      <c r="BJ1483" s="18" t="s">
        <v>22</v>
      </c>
      <c r="BK1483" s="198">
        <f>ROUND(I1483*H1483,2)</f>
        <v>0</v>
      </c>
      <c r="BL1483" s="18" t="s">
        <v>164</v>
      </c>
      <c r="BM1483" s="197" t="s">
        <v>1481</v>
      </c>
    </row>
    <row r="1484" spans="2:65" s="1" customFormat="1" ht="19.5">
      <c r="B1484" s="35"/>
      <c r="C1484" s="36"/>
      <c r="D1484" s="199" t="s">
        <v>166</v>
      </c>
      <c r="E1484" s="36"/>
      <c r="F1484" s="200" t="s">
        <v>1482</v>
      </c>
      <c r="G1484" s="36"/>
      <c r="H1484" s="36"/>
      <c r="I1484" s="115"/>
      <c r="J1484" s="36"/>
      <c r="K1484" s="36"/>
      <c r="L1484" s="39"/>
      <c r="M1484" s="201"/>
      <c r="N1484" s="64"/>
      <c r="O1484" s="64"/>
      <c r="P1484" s="64"/>
      <c r="Q1484" s="64"/>
      <c r="R1484" s="64"/>
      <c r="S1484" s="64"/>
      <c r="T1484" s="65"/>
      <c r="AT1484" s="18" t="s">
        <v>166</v>
      </c>
      <c r="AU1484" s="18" t="s">
        <v>171</v>
      </c>
    </row>
    <row r="1485" spans="2:65" s="12" customFormat="1" ht="11.25">
      <c r="B1485" s="202"/>
      <c r="C1485" s="203"/>
      <c r="D1485" s="199" t="s">
        <v>184</v>
      </c>
      <c r="E1485" s="204" t="s">
        <v>20</v>
      </c>
      <c r="F1485" s="205" t="s">
        <v>1234</v>
      </c>
      <c r="G1485" s="203"/>
      <c r="H1485" s="204" t="s">
        <v>20</v>
      </c>
      <c r="I1485" s="206"/>
      <c r="J1485" s="203"/>
      <c r="K1485" s="203"/>
      <c r="L1485" s="207"/>
      <c r="M1485" s="208"/>
      <c r="N1485" s="209"/>
      <c r="O1485" s="209"/>
      <c r="P1485" s="209"/>
      <c r="Q1485" s="209"/>
      <c r="R1485" s="209"/>
      <c r="S1485" s="209"/>
      <c r="T1485" s="210"/>
      <c r="AT1485" s="211" t="s">
        <v>184</v>
      </c>
      <c r="AU1485" s="211" t="s">
        <v>171</v>
      </c>
      <c r="AV1485" s="12" t="s">
        <v>22</v>
      </c>
      <c r="AW1485" s="12" t="s">
        <v>35</v>
      </c>
      <c r="AX1485" s="12" t="s">
        <v>74</v>
      </c>
      <c r="AY1485" s="211" t="s">
        <v>159</v>
      </c>
    </row>
    <row r="1486" spans="2:65" s="12" customFormat="1" ht="11.25">
      <c r="B1486" s="202"/>
      <c r="C1486" s="203"/>
      <c r="D1486" s="199" t="s">
        <v>184</v>
      </c>
      <c r="E1486" s="204" t="s">
        <v>20</v>
      </c>
      <c r="F1486" s="205" t="s">
        <v>1235</v>
      </c>
      <c r="G1486" s="203"/>
      <c r="H1486" s="204" t="s">
        <v>20</v>
      </c>
      <c r="I1486" s="206"/>
      <c r="J1486" s="203"/>
      <c r="K1486" s="203"/>
      <c r="L1486" s="207"/>
      <c r="M1486" s="208"/>
      <c r="N1486" s="209"/>
      <c r="O1486" s="209"/>
      <c r="P1486" s="209"/>
      <c r="Q1486" s="209"/>
      <c r="R1486" s="209"/>
      <c r="S1486" s="209"/>
      <c r="T1486" s="210"/>
      <c r="AT1486" s="211" t="s">
        <v>184</v>
      </c>
      <c r="AU1486" s="211" t="s">
        <v>171</v>
      </c>
      <c r="AV1486" s="12" t="s">
        <v>22</v>
      </c>
      <c r="AW1486" s="12" t="s">
        <v>35</v>
      </c>
      <c r="AX1486" s="12" t="s">
        <v>74</v>
      </c>
      <c r="AY1486" s="211" t="s">
        <v>159</v>
      </c>
    </row>
    <row r="1487" spans="2:65" s="13" customFormat="1" ht="11.25">
      <c r="B1487" s="212"/>
      <c r="C1487" s="213"/>
      <c r="D1487" s="199" t="s">
        <v>184</v>
      </c>
      <c r="E1487" s="214" t="s">
        <v>20</v>
      </c>
      <c r="F1487" s="215" t="s">
        <v>1267</v>
      </c>
      <c r="G1487" s="213"/>
      <c r="H1487" s="216">
        <v>4820.1000000000004</v>
      </c>
      <c r="I1487" s="217"/>
      <c r="J1487" s="213"/>
      <c r="K1487" s="213"/>
      <c r="L1487" s="218"/>
      <c r="M1487" s="219"/>
      <c r="N1487" s="220"/>
      <c r="O1487" s="220"/>
      <c r="P1487" s="220"/>
      <c r="Q1487" s="220"/>
      <c r="R1487" s="220"/>
      <c r="S1487" s="220"/>
      <c r="T1487" s="221"/>
      <c r="AT1487" s="222" t="s">
        <v>184</v>
      </c>
      <c r="AU1487" s="222" t="s">
        <v>171</v>
      </c>
      <c r="AV1487" s="13" t="s">
        <v>84</v>
      </c>
      <c r="AW1487" s="13" t="s">
        <v>35</v>
      </c>
      <c r="AX1487" s="13" t="s">
        <v>74</v>
      </c>
      <c r="AY1487" s="222" t="s">
        <v>159</v>
      </c>
    </row>
    <row r="1488" spans="2:65" s="12" customFormat="1" ht="11.25">
      <c r="B1488" s="202"/>
      <c r="C1488" s="203"/>
      <c r="D1488" s="199" t="s">
        <v>184</v>
      </c>
      <c r="E1488" s="204" t="s">
        <v>20</v>
      </c>
      <c r="F1488" s="205" t="s">
        <v>1237</v>
      </c>
      <c r="G1488" s="203"/>
      <c r="H1488" s="204" t="s">
        <v>20</v>
      </c>
      <c r="I1488" s="206"/>
      <c r="J1488" s="203"/>
      <c r="K1488" s="203"/>
      <c r="L1488" s="207"/>
      <c r="M1488" s="208"/>
      <c r="N1488" s="209"/>
      <c r="O1488" s="209"/>
      <c r="P1488" s="209"/>
      <c r="Q1488" s="209"/>
      <c r="R1488" s="209"/>
      <c r="S1488" s="209"/>
      <c r="T1488" s="210"/>
      <c r="AT1488" s="211" t="s">
        <v>184</v>
      </c>
      <c r="AU1488" s="211" t="s">
        <v>171</v>
      </c>
      <c r="AV1488" s="12" t="s">
        <v>22</v>
      </c>
      <c r="AW1488" s="12" t="s">
        <v>35</v>
      </c>
      <c r="AX1488" s="12" t="s">
        <v>74</v>
      </c>
      <c r="AY1488" s="211" t="s">
        <v>159</v>
      </c>
    </row>
    <row r="1489" spans="2:65" s="13" customFormat="1" ht="11.25">
      <c r="B1489" s="212"/>
      <c r="C1489" s="213"/>
      <c r="D1489" s="199" t="s">
        <v>184</v>
      </c>
      <c r="E1489" s="214" t="s">
        <v>20</v>
      </c>
      <c r="F1489" s="215" t="s">
        <v>1268</v>
      </c>
      <c r="G1489" s="213"/>
      <c r="H1489" s="216">
        <v>112</v>
      </c>
      <c r="I1489" s="217"/>
      <c r="J1489" s="213"/>
      <c r="K1489" s="213"/>
      <c r="L1489" s="218"/>
      <c r="M1489" s="219"/>
      <c r="N1489" s="220"/>
      <c r="O1489" s="220"/>
      <c r="P1489" s="220"/>
      <c r="Q1489" s="220"/>
      <c r="R1489" s="220"/>
      <c r="S1489" s="220"/>
      <c r="T1489" s="221"/>
      <c r="AT1489" s="222" t="s">
        <v>184</v>
      </c>
      <c r="AU1489" s="222" t="s">
        <v>171</v>
      </c>
      <c r="AV1489" s="13" t="s">
        <v>84</v>
      </c>
      <c r="AW1489" s="13" t="s">
        <v>35</v>
      </c>
      <c r="AX1489" s="13" t="s">
        <v>74</v>
      </c>
      <c r="AY1489" s="222" t="s">
        <v>159</v>
      </c>
    </row>
    <row r="1490" spans="2:65" s="13" customFormat="1" ht="11.25">
      <c r="B1490" s="212"/>
      <c r="C1490" s="213"/>
      <c r="D1490" s="199" t="s">
        <v>184</v>
      </c>
      <c r="E1490" s="214" t="s">
        <v>20</v>
      </c>
      <c r="F1490" s="215" t="s">
        <v>1269</v>
      </c>
      <c r="G1490" s="213"/>
      <c r="H1490" s="216">
        <v>48</v>
      </c>
      <c r="I1490" s="217"/>
      <c r="J1490" s="213"/>
      <c r="K1490" s="213"/>
      <c r="L1490" s="218"/>
      <c r="M1490" s="219"/>
      <c r="N1490" s="220"/>
      <c r="O1490" s="220"/>
      <c r="P1490" s="220"/>
      <c r="Q1490" s="220"/>
      <c r="R1490" s="220"/>
      <c r="S1490" s="220"/>
      <c r="T1490" s="221"/>
      <c r="AT1490" s="222" t="s">
        <v>184</v>
      </c>
      <c r="AU1490" s="222" t="s">
        <v>171</v>
      </c>
      <c r="AV1490" s="13" t="s">
        <v>84</v>
      </c>
      <c r="AW1490" s="13" t="s">
        <v>35</v>
      </c>
      <c r="AX1490" s="13" t="s">
        <v>74</v>
      </c>
      <c r="AY1490" s="222" t="s">
        <v>159</v>
      </c>
    </row>
    <row r="1491" spans="2:65" s="13" customFormat="1" ht="11.25">
      <c r="B1491" s="212"/>
      <c r="C1491" s="213"/>
      <c r="D1491" s="199" t="s">
        <v>184</v>
      </c>
      <c r="E1491" s="214" t="s">
        <v>20</v>
      </c>
      <c r="F1491" s="215" t="s">
        <v>1270</v>
      </c>
      <c r="G1491" s="213"/>
      <c r="H1491" s="216">
        <v>84</v>
      </c>
      <c r="I1491" s="217"/>
      <c r="J1491" s="213"/>
      <c r="K1491" s="213"/>
      <c r="L1491" s="218"/>
      <c r="M1491" s="219"/>
      <c r="N1491" s="220"/>
      <c r="O1491" s="220"/>
      <c r="P1491" s="220"/>
      <c r="Q1491" s="220"/>
      <c r="R1491" s="220"/>
      <c r="S1491" s="220"/>
      <c r="T1491" s="221"/>
      <c r="AT1491" s="222" t="s">
        <v>184</v>
      </c>
      <c r="AU1491" s="222" t="s">
        <v>171</v>
      </c>
      <c r="AV1491" s="13" t="s">
        <v>84</v>
      </c>
      <c r="AW1491" s="13" t="s">
        <v>35</v>
      </c>
      <c r="AX1491" s="13" t="s">
        <v>74</v>
      </c>
      <c r="AY1491" s="222" t="s">
        <v>159</v>
      </c>
    </row>
    <row r="1492" spans="2:65" s="13" customFormat="1" ht="11.25">
      <c r="B1492" s="212"/>
      <c r="C1492" s="213"/>
      <c r="D1492" s="199" t="s">
        <v>184</v>
      </c>
      <c r="E1492" s="214" t="s">
        <v>20</v>
      </c>
      <c r="F1492" s="215" t="s">
        <v>1271</v>
      </c>
      <c r="G1492" s="213"/>
      <c r="H1492" s="216">
        <v>28</v>
      </c>
      <c r="I1492" s="217"/>
      <c r="J1492" s="213"/>
      <c r="K1492" s="213"/>
      <c r="L1492" s="218"/>
      <c r="M1492" s="219"/>
      <c r="N1492" s="220"/>
      <c r="O1492" s="220"/>
      <c r="P1492" s="220"/>
      <c r="Q1492" s="220"/>
      <c r="R1492" s="220"/>
      <c r="S1492" s="220"/>
      <c r="T1492" s="221"/>
      <c r="AT1492" s="222" t="s">
        <v>184</v>
      </c>
      <c r="AU1492" s="222" t="s">
        <v>171</v>
      </c>
      <c r="AV1492" s="13" t="s">
        <v>84</v>
      </c>
      <c r="AW1492" s="13" t="s">
        <v>35</v>
      </c>
      <c r="AX1492" s="13" t="s">
        <v>74</v>
      </c>
      <c r="AY1492" s="222" t="s">
        <v>159</v>
      </c>
    </row>
    <row r="1493" spans="2:65" s="14" customFormat="1" ht="11.25">
      <c r="B1493" s="223"/>
      <c r="C1493" s="224"/>
      <c r="D1493" s="199" t="s">
        <v>184</v>
      </c>
      <c r="E1493" s="225" t="s">
        <v>20</v>
      </c>
      <c r="F1493" s="226" t="s">
        <v>223</v>
      </c>
      <c r="G1493" s="224"/>
      <c r="H1493" s="227">
        <v>5092.1000000000004</v>
      </c>
      <c r="I1493" s="228"/>
      <c r="J1493" s="224"/>
      <c r="K1493" s="224"/>
      <c r="L1493" s="229"/>
      <c r="M1493" s="230"/>
      <c r="N1493" s="231"/>
      <c r="O1493" s="231"/>
      <c r="P1493" s="231"/>
      <c r="Q1493" s="231"/>
      <c r="R1493" s="231"/>
      <c r="S1493" s="231"/>
      <c r="T1493" s="232"/>
      <c r="AT1493" s="233" t="s">
        <v>184</v>
      </c>
      <c r="AU1493" s="233" t="s">
        <v>171</v>
      </c>
      <c r="AV1493" s="14" t="s">
        <v>164</v>
      </c>
      <c r="AW1493" s="14" t="s">
        <v>35</v>
      </c>
      <c r="AX1493" s="14" t="s">
        <v>22</v>
      </c>
      <c r="AY1493" s="233" t="s">
        <v>159</v>
      </c>
    </row>
    <row r="1494" spans="2:65" s="1" customFormat="1" ht="16.5" customHeight="1">
      <c r="B1494" s="35"/>
      <c r="C1494" s="186" t="s">
        <v>1483</v>
      </c>
      <c r="D1494" s="186" t="s">
        <v>162</v>
      </c>
      <c r="E1494" s="187" t="s">
        <v>1484</v>
      </c>
      <c r="F1494" s="188" t="s">
        <v>1485</v>
      </c>
      <c r="G1494" s="189" t="s">
        <v>201</v>
      </c>
      <c r="H1494" s="190">
        <v>3316.2</v>
      </c>
      <c r="I1494" s="191"/>
      <c r="J1494" s="192">
        <f>ROUND(I1494*H1494,2)</f>
        <v>0</v>
      </c>
      <c r="K1494" s="188" t="s">
        <v>194</v>
      </c>
      <c r="L1494" s="39"/>
      <c r="M1494" s="193" t="s">
        <v>20</v>
      </c>
      <c r="N1494" s="194" t="s">
        <v>45</v>
      </c>
      <c r="O1494" s="64"/>
      <c r="P1494" s="195">
        <f>O1494*H1494</f>
        <v>0</v>
      </c>
      <c r="Q1494" s="195">
        <v>0</v>
      </c>
      <c r="R1494" s="195">
        <f>Q1494*H1494</f>
        <v>0</v>
      </c>
      <c r="S1494" s="195">
        <v>0</v>
      </c>
      <c r="T1494" s="196">
        <f>S1494*H1494</f>
        <v>0</v>
      </c>
      <c r="AR1494" s="197" t="s">
        <v>164</v>
      </c>
      <c r="AT1494" s="197" t="s">
        <v>162</v>
      </c>
      <c r="AU1494" s="197" t="s">
        <v>171</v>
      </c>
      <c r="AY1494" s="18" t="s">
        <v>159</v>
      </c>
      <c r="BE1494" s="198">
        <f>IF(N1494="základní",J1494,0)</f>
        <v>0</v>
      </c>
      <c r="BF1494" s="198">
        <f>IF(N1494="snížená",J1494,0)</f>
        <v>0</v>
      </c>
      <c r="BG1494" s="198">
        <f>IF(N1494="zákl. přenesená",J1494,0)</f>
        <v>0</v>
      </c>
      <c r="BH1494" s="198">
        <f>IF(N1494="sníž. přenesená",J1494,0)</f>
        <v>0</v>
      </c>
      <c r="BI1494" s="198">
        <f>IF(N1494="nulová",J1494,0)</f>
        <v>0</v>
      </c>
      <c r="BJ1494" s="18" t="s">
        <v>22</v>
      </c>
      <c r="BK1494" s="198">
        <f>ROUND(I1494*H1494,2)</f>
        <v>0</v>
      </c>
      <c r="BL1494" s="18" t="s">
        <v>164</v>
      </c>
      <c r="BM1494" s="197" t="s">
        <v>1486</v>
      </c>
    </row>
    <row r="1495" spans="2:65" s="1" customFormat="1" ht="11.25">
      <c r="B1495" s="35"/>
      <c r="C1495" s="36"/>
      <c r="D1495" s="199" t="s">
        <v>166</v>
      </c>
      <c r="E1495" s="36"/>
      <c r="F1495" s="200" t="s">
        <v>1487</v>
      </c>
      <c r="G1495" s="36"/>
      <c r="H1495" s="36"/>
      <c r="I1495" s="115"/>
      <c r="J1495" s="36"/>
      <c r="K1495" s="36"/>
      <c r="L1495" s="39"/>
      <c r="M1495" s="201"/>
      <c r="N1495" s="64"/>
      <c r="O1495" s="64"/>
      <c r="P1495" s="64"/>
      <c r="Q1495" s="64"/>
      <c r="R1495" s="64"/>
      <c r="S1495" s="64"/>
      <c r="T1495" s="65"/>
      <c r="AT1495" s="18" t="s">
        <v>166</v>
      </c>
      <c r="AU1495" s="18" t="s">
        <v>171</v>
      </c>
    </row>
    <row r="1496" spans="2:65" s="12" customFormat="1" ht="11.25">
      <c r="B1496" s="202"/>
      <c r="C1496" s="203"/>
      <c r="D1496" s="199" t="s">
        <v>184</v>
      </c>
      <c r="E1496" s="204" t="s">
        <v>20</v>
      </c>
      <c r="F1496" s="205" t="s">
        <v>1234</v>
      </c>
      <c r="G1496" s="203"/>
      <c r="H1496" s="204" t="s">
        <v>20</v>
      </c>
      <c r="I1496" s="206"/>
      <c r="J1496" s="203"/>
      <c r="K1496" s="203"/>
      <c r="L1496" s="207"/>
      <c r="M1496" s="208"/>
      <c r="N1496" s="209"/>
      <c r="O1496" s="209"/>
      <c r="P1496" s="209"/>
      <c r="Q1496" s="209"/>
      <c r="R1496" s="209"/>
      <c r="S1496" s="209"/>
      <c r="T1496" s="210"/>
      <c r="AT1496" s="211" t="s">
        <v>184</v>
      </c>
      <c r="AU1496" s="211" t="s">
        <v>171</v>
      </c>
      <c r="AV1496" s="12" t="s">
        <v>22</v>
      </c>
      <c r="AW1496" s="12" t="s">
        <v>35</v>
      </c>
      <c r="AX1496" s="12" t="s">
        <v>74</v>
      </c>
      <c r="AY1496" s="211" t="s">
        <v>159</v>
      </c>
    </row>
    <row r="1497" spans="2:65" s="12" customFormat="1" ht="11.25">
      <c r="B1497" s="202"/>
      <c r="C1497" s="203"/>
      <c r="D1497" s="199" t="s">
        <v>184</v>
      </c>
      <c r="E1497" s="204" t="s">
        <v>20</v>
      </c>
      <c r="F1497" s="205" t="s">
        <v>1235</v>
      </c>
      <c r="G1497" s="203"/>
      <c r="H1497" s="204" t="s">
        <v>20</v>
      </c>
      <c r="I1497" s="206"/>
      <c r="J1497" s="203"/>
      <c r="K1497" s="203"/>
      <c r="L1497" s="207"/>
      <c r="M1497" s="208"/>
      <c r="N1497" s="209"/>
      <c r="O1497" s="209"/>
      <c r="P1497" s="209"/>
      <c r="Q1497" s="209"/>
      <c r="R1497" s="209"/>
      <c r="S1497" s="209"/>
      <c r="T1497" s="210"/>
      <c r="AT1497" s="211" t="s">
        <v>184</v>
      </c>
      <c r="AU1497" s="211" t="s">
        <v>171</v>
      </c>
      <c r="AV1497" s="12" t="s">
        <v>22</v>
      </c>
      <c r="AW1497" s="12" t="s">
        <v>35</v>
      </c>
      <c r="AX1497" s="12" t="s">
        <v>74</v>
      </c>
      <c r="AY1497" s="211" t="s">
        <v>159</v>
      </c>
    </row>
    <row r="1498" spans="2:65" s="13" customFormat="1" ht="11.25">
      <c r="B1498" s="212"/>
      <c r="C1498" s="213"/>
      <c r="D1498" s="199" t="s">
        <v>184</v>
      </c>
      <c r="E1498" s="214" t="s">
        <v>20</v>
      </c>
      <c r="F1498" s="215" t="s">
        <v>1488</v>
      </c>
      <c r="G1498" s="213"/>
      <c r="H1498" s="216">
        <v>3316.2</v>
      </c>
      <c r="I1498" s="217"/>
      <c r="J1498" s="213"/>
      <c r="K1498" s="213"/>
      <c r="L1498" s="218"/>
      <c r="M1498" s="219"/>
      <c r="N1498" s="220"/>
      <c r="O1498" s="220"/>
      <c r="P1498" s="220"/>
      <c r="Q1498" s="220"/>
      <c r="R1498" s="220"/>
      <c r="S1498" s="220"/>
      <c r="T1498" s="221"/>
      <c r="AT1498" s="222" t="s">
        <v>184</v>
      </c>
      <c r="AU1498" s="222" t="s">
        <v>171</v>
      </c>
      <c r="AV1498" s="13" t="s">
        <v>84</v>
      </c>
      <c r="AW1498" s="13" t="s">
        <v>35</v>
      </c>
      <c r="AX1498" s="13" t="s">
        <v>22</v>
      </c>
      <c r="AY1498" s="222" t="s">
        <v>159</v>
      </c>
    </row>
    <row r="1499" spans="2:65" s="1" customFormat="1" ht="16.5" customHeight="1">
      <c r="B1499" s="35"/>
      <c r="C1499" s="186" t="s">
        <v>1489</v>
      </c>
      <c r="D1499" s="186" t="s">
        <v>162</v>
      </c>
      <c r="E1499" s="187" t="s">
        <v>1490</v>
      </c>
      <c r="F1499" s="188" t="s">
        <v>1491</v>
      </c>
      <c r="G1499" s="189" t="s">
        <v>464</v>
      </c>
      <c r="H1499" s="190">
        <v>9935</v>
      </c>
      <c r="I1499" s="191"/>
      <c r="J1499" s="192">
        <f>ROUND(I1499*H1499,2)</f>
        <v>0</v>
      </c>
      <c r="K1499" s="188" t="s">
        <v>194</v>
      </c>
      <c r="L1499" s="39"/>
      <c r="M1499" s="193" t="s">
        <v>20</v>
      </c>
      <c r="N1499" s="194" t="s">
        <v>45</v>
      </c>
      <c r="O1499" s="64"/>
      <c r="P1499" s="195">
        <f>O1499*H1499</f>
        <v>0</v>
      </c>
      <c r="Q1499" s="195">
        <v>5.0000000000000002E-5</v>
      </c>
      <c r="R1499" s="195">
        <f>Q1499*H1499</f>
        <v>0.49675000000000002</v>
      </c>
      <c r="S1499" s="195">
        <v>0.128</v>
      </c>
      <c r="T1499" s="196">
        <f>S1499*H1499</f>
        <v>1271.68</v>
      </c>
      <c r="AR1499" s="197" t="s">
        <v>164</v>
      </c>
      <c r="AT1499" s="197" t="s">
        <v>162</v>
      </c>
      <c r="AU1499" s="197" t="s">
        <v>171</v>
      </c>
      <c r="AY1499" s="18" t="s">
        <v>159</v>
      </c>
      <c r="BE1499" s="198">
        <f>IF(N1499="základní",J1499,0)</f>
        <v>0</v>
      </c>
      <c r="BF1499" s="198">
        <f>IF(N1499="snížená",J1499,0)</f>
        <v>0</v>
      </c>
      <c r="BG1499" s="198">
        <f>IF(N1499="zákl. přenesená",J1499,0)</f>
        <v>0</v>
      </c>
      <c r="BH1499" s="198">
        <f>IF(N1499="sníž. přenesená",J1499,0)</f>
        <v>0</v>
      </c>
      <c r="BI1499" s="198">
        <f>IF(N1499="nulová",J1499,0)</f>
        <v>0</v>
      </c>
      <c r="BJ1499" s="18" t="s">
        <v>22</v>
      </c>
      <c r="BK1499" s="198">
        <f>ROUND(I1499*H1499,2)</f>
        <v>0</v>
      </c>
      <c r="BL1499" s="18" t="s">
        <v>164</v>
      </c>
      <c r="BM1499" s="197" t="s">
        <v>1492</v>
      </c>
    </row>
    <row r="1500" spans="2:65" s="1" customFormat="1" ht="19.5">
      <c r="B1500" s="35"/>
      <c r="C1500" s="36"/>
      <c r="D1500" s="199" t="s">
        <v>166</v>
      </c>
      <c r="E1500" s="36"/>
      <c r="F1500" s="200" t="s">
        <v>1493</v>
      </c>
      <c r="G1500" s="36"/>
      <c r="H1500" s="36"/>
      <c r="I1500" s="115"/>
      <c r="J1500" s="36"/>
      <c r="K1500" s="36"/>
      <c r="L1500" s="39"/>
      <c r="M1500" s="201"/>
      <c r="N1500" s="64"/>
      <c r="O1500" s="64"/>
      <c r="P1500" s="64"/>
      <c r="Q1500" s="64"/>
      <c r="R1500" s="64"/>
      <c r="S1500" s="64"/>
      <c r="T1500" s="65"/>
      <c r="AT1500" s="18" t="s">
        <v>166</v>
      </c>
      <c r="AU1500" s="18" t="s">
        <v>171</v>
      </c>
    </row>
    <row r="1501" spans="2:65" s="12" customFormat="1" ht="11.25">
      <c r="B1501" s="202"/>
      <c r="C1501" s="203"/>
      <c r="D1501" s="199" t="s">
        <v>184</v>
      </c>
      <c r="E1501" s="204" t="s">
        <v>20</v>
      </c>
      <c r="F1501" s="205" t="s">
        <v>1234</v>
      </c>
      <c r="G1501" s="203"/>
      <c r="H1501" s="204" t="s">
        <v>20</v>
      </c>
      <c r="I1501" s="206"/>
      <c r="J1501" s="203"/>
      <c r="K1501" s="203"/>
      <c r="L1501" s="207"/>
      <c r="M1501" s="208"/>
      <c r="N1501" s="209"/>
      <c r="O1501" s="209"/>
      <c r="P1501" s="209"/>
      <c r="Q1501" s="209"/>
      <c r="R1501" s="209"/>
      <c r="S1501" s="209"/>
      <c r="T1501" s="210"/>
      <c r="AT1501" s="211" t="s">
        <v>184</v>
      </c>
      <c r="AU1501" s="211" t="s">
        <v>171</v>
      </c>
      <c r="AV1501" s="12" t="s">
        <v>22</v>
      </c>
      <c r="AW1501" s="12" t="s">
        <v>35</v>
      </c>
      <c r="AX1501" s="12" t="s">
        <v>74</v>
      </c>
      <c r="AY1501" s="211" t="s">
        <v>159</v>
      </c>
    </row>
    <row r="1502" spans="2:65" s="13" customFormat="1" ht="11.25">
      <c r="B1502" s="212"/>
      <c r="C1502" s="213"/>
      <c r="D1502" s="199" t="s">
        <v>184</v>
      </c>
      <c r="E1502" s="214" t="s">
        <v>20</v>
      </c>
      <c r="F1502" s="215" t="s">
        <v>1306</v>
      </c>
      <c r="G1502" s="213"/>
      <c r="H1502" s="216">
        <v>9935</v>
      </c>
      <c r="I1502" s="217"/>
      <c r="J1502" s="213"/>
      <c r="K1502" s="213"/>
      <c r="L1502" s="218"/>
      <c r="M1502" s="219"/>
      <c r="N1502" s="220"/>
      <c r="O1502" s="220"/>
      <c r="P1502" s="220"/>
      <c r="Q1502" s="220"/>
      <c r="R1502" s="220"/>
      <c r="S1502" s="220"/>
      <c r="T1502" s="221"/>
      <c r="AT1502" s="222" t="s">
        <v>184</v>
      </c>
      <c r="AU1502" s="222" t="s">
        <v>171</v>
      </c>
      <c r="AV1502" s="13" t="s">
        <v>84</v>
      </c>
      <c r="AW1502" s="13" t="s">
        <v>35</v>
      </c>
      <c r="AX1502" s="13" t="s">
        <v>22</v>
      </c>
      <c r="AY1502" s="222" t="s">
        <v>159</v>
      </c>
    </row>
    <row r="1503" spans="2:65" s="1" customFormat="1" ht="16.5" customHeight="1">
      <c r="B1503" s="35"/>
      <c r="C1503" s="186" t="s">
        <v>1494</v>
      </c>
      <c r="D1503" s="186" t="s">
        <v>162</v>
      </c>
      <c r="E1503" s="187" t="s">
        <v>1490</v>
      </c>
      <c r="F1503" s="188" t="s">
        <v>1491</v>
      </c>
      <c r="G1503" s="189" t="s">
        <v>464</v>
      </c>
      <c r="H1503" s="190">
        <v>9935</v>
      </c>
      <c r="I1503" s="191"/>
      <c r="J1503" s="192">
        <f>ROUND(I1503*H1503,2)</f>
        <v>0</v>
      </c>
      <c r="K1503" s="188" t="s">
        <v>194</v>
      </c>
      <c r="L1503" s="39"/>
      <c r="M1503" s="193" t="s">
        <v>20</v>
      </c>
      <c r="N1503" s="194" t="s">
        <v>45</v>
      </c>
      <c r="O1503" s="64"/>
      <c r="P1503" s="195">
        <f>O1503*H1503</f>
        <v>0</v>
      </c>
      <c r="Q1503" s="195">
        <v>5.0000000000000002E-5</v>
      </c>
      <c r="R1503" s="195">
        <f>Q1503*H1503</f>
        <v>0.49675000000000002</v>
      </c>
      <c r="S1503" s="195">
        <v>0.128</v>
      </c>
      <c r="T1503" s="196">
        <f>S1503*H1503</f>
        <v>1271.68</v>
      </c>
      <c r="AR1503" s="197" t="s">
        <v>164</v>
      </c>
      <c r="AT1503" s="197" t="s">
        <v>162</v>
      </c>
      <c r="AU1503" s="197" t="s">
        <v>171</v>
      </c>
      <c r="AY1503" s="18" t="s">
        <v>159</v>
      </c>
      <c r="BE1503" s="198">
        <f>IF(N1503="základní",J1503,0)</f>
        <v>0</v>
      </c>
      <c r="BF1503" s="198">
        <f>IF(N1503="snížená",J1503,0)</f>
        <v>0</v>
      </c>
      <c r="BG1503" s="198">
        <f>IF(N1503="zákl. přenesená",J1503,0)</f>
        <v>0</v>
      </c>
      <c r="BH1503" s="198">
        <f>IF(N1503="sníž. přenesená",J1503,0)</f>
        <v>0</v>
      </c>
      <c r="BI1503" s="198">
        <f>IF(N1503="nulová",J1503,0)</f>
        <v>0</v>
      </c>
      <c r="BJ1503" s="18" t="s">
        <v>22</v>
      </c>
      <c r="BK1503" s="198">
        <f>ROUND(I1503*H1503,2)</f>
        <v>0</v>
      </c>
      <c r="BL1503" s="18" t="s">
        <v>164</v>
      </c>
      <c r="BM1503" s="197" t="s">
        <v>1495</v>
      </c>
    </row>
    <row r="1504" spans="2:65" s="1" customFormat="1" ht="19.5">
      <c r="B1504" s="35"/>
      <c r="C1504" s="36"/>
      <c r="D1504" s="199" t="s">
        <v>166</v>
      </c>
      <c r="E1504" s="36"/>
      <c r="F1504" s="200" t="s">
        <v>1493</v>
      </c>
      <c r="G1504" s="36"/>
      <c r="H1504" s="36"/>
      <c r="I1504" s="115"/>
      <c r="J1504" s="36"/>
      <c r="K1504" s="36"/>
      <c r="L1504" s="39"/>
      <c r="M1504" s="201"/>
      <c r="N1504" s="64"/>
      <c r="O1504" s="64"/>
      <c r="P1504" s="64"/>
      <c r="Q1504" s="64"/>
      <c r="R1504" s="64"/>
      <c r="S1504" s="64"/>
      <c r="T1504" s="65"/>
      <c r="AT1504" s="18" t="s">
        <v>166</v>
      </c>
      <c r="AU1504" s="18" t="s">
        <v>171</v>
      </c>
    </row>
    <row r="1505" spans="2:65" s="12" customFormat="1" ht="11.25">
      <c r="B1505" s="202"/>
      <c r="C1505" s="203"/>
      <c r="D1505" s="199" t="s">
        <v>184</v>
      </c>
      <c r="E1505" s="204" t="s">
        <v>20</v>
      </c>
      <c r="F1505" s="205" t="s">
        <v>1305</v>
      </c>
      <c r="G1505" s="203"/>
      <c r="H1505" s="204" t="s">
        <v>20</v>
      </c>
      <c r="I1505" s="206"/>
      <c r="J1505" s="203"/>
      <c r="K1505" s="203"/>
      <c r="L1505" s="207"/>
      <c r="M1505" s="208"/>
      <c r="N1505" s="209"/>
      <c r="O1505" s="209"/>
      <c r="P1505" s="209"/>
      <c r="Q1505" s="209"/>
      <c r="R1505" s="209"/>
      <c r="S1505" s="209"/>
      <c r="T1505" s="210"/>
      <c r="AT1505" s="211" t="s">
        <v>184</v>
      </c>
      <c r="AU1505" s="211" t="s">
        <v>171</v>
      </c>
      <c r="AV1505" s="12" t="s">
        <v>22</v>
      </c>
      <c r="AW1505" s="12" t="s">
        <v>35</v>
      </c>
      <c r="AX1505" s="12" t="s">
        <v>74</v>
      </c>
      <c r="AY1505" s="211" t="s">
        <v>159</v>
      </c>
    </row>
    <row r="1506" spans="2:65" s="13" customFormat="1" ht="11.25">
      <c r="B1506" s="212"/>
      <c r="C1506" s="213"/>
      <c r="D1506" s="199" t="s">
        <v>184</v>
      </c>
      <c r="E1506" s="214" t="s">
        <v>20</v>
      </c>
      <c r="F1506" s="215" t="s">
        <v>1306</v>
      </c>
      <c r="G1506" s="213"/>
      <c r="H1506" s="216">
        <v>9935</v>
      </c>
      <c r="I1506" s="217"/>
      <c r="J1506" s="213"/>
      <c r="K1506" s="213"/>
      <c r="L1506" s="218"/>
      <c r="M1506" s="219"/>
      <c r="N1506" s="220"/>
      <c r="O1506" s="220"/>
      <c r="P1506" s="220"/>
      <c r="Q1506" s="220"/>
      <c r="R1506" s="220"/>
      <c r="S1506" s="220"/>
      <c r="T1506" s="221"/>
      <c r="AT1506" s="222" t="s">
        <v>184</v>
      </c>
      <c r="AU1506" s="222" t="s">
        <v>171</v>
      </c>
      <c r="AV1506" s="13" t="s">
        <v>84</v>
      </c>
      <c r="AW1506" s="13" t="s">
        <v>35</v>
      </c>
      <c r="AX1506" s="13" t="s">
        <v>22</v>
      </c>
      <c r="AY1506" s="222" t="s">
        <v>159</v>
      </c>
    </row>
    <row r="1507" spans="2:65" s="1" customFormat="1" ht="16.5" customHeight="1">
      <c r="B1507" s="35"/>
      <c r="C1507" s="186" t="s">
        <v>1496</v>
      </c>
      <c r="D1507" s="186" t="s">
        <v>162</v>
      </c>
      <c r="E1507" s="187" t="s">
        <v>1497</v>
      </c>
      <c r="F1507" s="188" t="s">
        <v>1498</v>
      </c>
      <c r="G1507" s="189" t="s">
        <v>669</v>
      </c>
      <c r="H1507" s="190">
        <v>6532.0410000000002</v>
      </c>
      <c r="I1507" s="191"/>
      <c r="J1507" s="192">
        <f>ROUND(I1507*H1507,2)</f>
        <v>0</v>
      </c>
      <c r="K1507" s="188" t="s">
        <v>194</v>
      </c>
      <c r="L1507" s="39"/>
      <c r="M1507" s="193" t="s">
        <v>20</v>
      </c>
      <c r="N1507" s="194" t="s">
        <v>45</v>
      </c>
      <c r="O1507" s="64"/>
      <c r="P1507" s="195">
        <f>O1507*H1507</f>
        <v>0</v>
      </c>
      <c r="Q1507" s="195">
        <v>0</v>
      </c>
      <c r="R1507" s="195">
        <f>Q1507*H1507</f>
        <v>0</v>
      </c>
      <c r="S1507" s="195">
        <v>0</v>
      </c>
      <c r="T1507" s="196">
        <f>S1507*H1507</f>
        <v>0</v>
      </c>
      <c r="AR1507" s="197" t="s">
        <v>164</v>
      </c>
      <c r="AT1507" s="197" t="s">
        <v>162</v>
      </c>
      <c r="AU1507" s="197" t="s">
        <v>171</v>
      </c>
      <c r="AY1507" s="18" t="s">
        <v>159</v>
      </c>
      <c r="BE1507" s="198">
        <f>IF(N1507="základní",J1507,0)</f>
        <v>0</v>
      </c>
      <c r="BF1507" s="198">
        <f>IF(N1507="snížená",J1507,0)</f>
        <v>0</v>
      </c>
      <c r="BG1507" s="198">
        <f>IF(N1507="zákl. přenesená",J1507,0)</f>
        <v>0</v>
      </c>
      <c r="BH1507" s="198">
        <f>IF(N1507="sníž. přenesená",J1507,0)</f>
        <v>0</v>
      </c>
      <c r="BI1507" s="198">
        <f>IF(N1507="nulová",J1507,0)</f>
        <v>0</v>
      </c>
      <c r="BJ1507" s="18" t="s">
        <v>22</v>
      </c>
      <c r="BK1507" s="198">
        <f>ROUND(I1507*H1507,2)</f>
        <v>0</v>
      </c>
      <c r="BL1507" s="18" t="s">
        <v>164</v>
      </c>
      <c r="BM1507" s="197" t="s">
        <v>1499</v>
      </c>
    </row>
    <row r="1508" spans="2:65" s="1" customFormat="1" ht="11.25">
      <c r="B1508" s="35"/>
      <c r="C1508" s="36"/>
      <c r="D1508" s="199" t="s">
        <v>166</v>
      </c>
      <c r="E1508" s="36"/>
      <c r="F1508" s="200" t="s">
        <v>1500</v>
      </c>
      <c r="G1508" s="36"/>
      <c r="H1508" s="36"/>
      <c r="I1508" s="115"/>
      <c r="J1508" s="36"/>
      <c r="K1508" s="36"/>
      <c r="L1508" s="39"/>
      <c r="M1508" s="201"/>
      <c r="N1508" s="64"/>
      <c r="O1508" s="64"/>
      <c r="P1508" s="64"/>
      <c r="Q1508" s="64"/>
      <c r="R1508" s="64"/>
      <c r="S1508" s="64"/>
      <c r="T1508" s="65"/>
      <c r="AT1508" s="18" t="s">
        <v>166</v>
      </c>
      <c r="AU1508" s="18" t="s">
        <v>171</v>
      </c>
    </row>
    <row r="1509" spans="2:65" s="12" customFormat="1" ht="11.25">
      <c r="B1509" s="202"/>
      <c r="C1509" s="203"/>
      <c r="D1509" s="199" t="s">
        <v>184</v>
      </c>
      <c r="E1509" s="204" t="s">
        <v>20</v>
      </c>
      <c r="F1509" s="205" t="s">
        <v>1234</v>
      </c>
      <c r="G1509" s="203"/>
      <c r="H1509" s="204" t="s">
        <v>20</v>
      </c>
      <c r="I1509" s="206"/>
      <c r="J1509" s="203"/>
      <c r="K1509" s="203"/>
      <c r="L1509" s="207"/>
      <c r="M1509" s="208"/>
      <c r="N1509" s="209"/>
      <c r="O1509" s="209"/>
      <c r="P1509" s="209"/>
      <c r="Q1509" s="209"/>
      <c r="R1509" s="209"/>
      <c r="S1509" s="209"/>
      <c r="T1509" s="210"/>
      <c r="AT1509" s="211" t="s">
        <v>184</v>
      </c>
      <c r="AU1509" s="211" t="s">
        <v>171</v>
      </c>
      <c r="AV1509" s="12" t="s">
        <v>22</v>
      </c>
      <c r="AW1509" s="12" t="s">
        <v>35</v>
      </c>
      <c r="AX1509" s="12" t="s">
        <v>74</v>
      </c>
      <c r="AY1509" s="211" t="s">
        <v>159</v>
      </c>
    </row>
    <row r="1510" spans="2:65" s="13" customFormat="1" ht="11.25">
      <c r="B1510" s="212"/>
      <c r="C1510" s="213"/>
      <c r="D1510" s="199" t="s">
        <v>184</v>
      </c>
      <c r="E1510" s="214" t="s">
        <v>20</v>
      </c>
      <c r="F1510" s="215" t="s">
        <v>1501</v>
      </c>
      <c r="G1510" s="213"/>
      <c r="H1510" s="216">
        <v>974.89300000000003</v>
      </c>
      <c r="I1510" s="217"/>
      <c r="J1510" s="213"/>
      <c r="K1510" s="213"/>
      <c r="L1510" s="218"/>
      <c r="M1510" s="219"/>
      <c r="N1510" s="220"/>
      <c r="O1510" s="220"/>
      <c r="P1510" s="220"/>
      <c r="Q1510" s="220"/>
      <c r="R1510" s="220"/>
      <c r="S1510" s="220"/>
      <c r="T1510" s="221"/>
      <c r="AT1510" s="222" t="s">
        <v>184</v>
      </c>
      <c r="AU1510" s="222" t="s">
        <v>171</v>
      </c>
      <c r="AV1510" s="13" t="s">
        <v>84</v>
      </c>
      <c r="AW1510" s="13" t="s">
        <v>35</v>
      </c>
      <c r="AX1510" s="13" t="s">
        <v>74</v>
      </c>
      <c r="AY1510" s="222" t="s">
        <v>159</v>
      </c>
    </row>
    <row r="1511" spans="2:65" s="13" customFormat="1" ht="11.25">
      <c r="B1511" s="212"/>
      <c r="C1511" s="213"/>
      <c r="D1511" s="199" t="s">
        <v>184</v>
      </c>
      <c r="E1511" s="214" t="s">
        <v>20</v>
      </c>
      <c r="F1511" s="215" t="s">
        <v>1502</v>
      </c>
      <c r="G1511" s="213"/>
      <c r="H1511" s="216">
        <v>1125.925</v>
      </c>
      <c r="I1511" s="217"/>
      <c r="J1511" s="213"/>
      <c r="K1511" s="213"/>
      <c r="L1511" s="218"/>
      <c r="M1511" s="219"/>
      <c r="N1511" s="220"/>
      <c r="O1511" s="220"/>
      <c r="P1511" s="220"/>
      <c r="Q1511" s="220"/>
      <c r="R1511" s="220"/>
      <c r="S1511" s="220"/>
      <c r="T1511" s="221"/>
      <c r="AT1511" s="222" t="s">
        <v>184</v>
      </c>
      <c r="AU1511" s="222" t="s">
        <v>171</v>
      </c>
      <c r="AV1511" s="13" t="s">
        <v>84</v>
      </c>
      <c r="AW1511" s="13" t="s">
        <v>35</v>
      </c>
      <c r="AX1511" s="13" t="s">
        <v>74</v>
      </c>
      <c r="AY1511" s="222" t="s">
        <v>159</v>
      </c>
    </row>
    <row r="1512" spans="2:65" s="13" customFormat="1" ht="11.25">
      <c r="B1512" s="212"/>
      <c r="C1512" s="213"/>
      <c r="D1512" s="199" t="s">
        <v>184</v>
      </c>
      <c r="E1512" s="214" t="s">
        <v>20</v>
      </c>
      <c r="F1512" s="215" t="s">
        <v>1503</v>
      </c>
      <c r="G1512" s="213"/>
      <c r="H1512" s="216">
        <v>767.601</v>
      </c>
      <c r="I1512" s="217"/>
      <c r="J1512" s="213"/>
      <c r="K1512" s="213"/>
      <c r="L1512" s="218"/>
      <c r="M1512" s="219"/>
      <c r="N1512" s="220"/>
      <c r="O1512" s="220"/>
      <c r="P1512" s="220"/>
      <c r="Q1512" s="220"/>
      <c r="R1512" s="220"/>
      <c r="S1512" s="220"/>
      <c r="T1512" s="221"/>
      <c r="AT1512" s="222" t="s">
        <v>184</v>
      </c>
      <c r="AU1512" s="222" t="s">
        <v>171</v>
      </c>
      <c r="AV1512" s="13" t="s">
        <v>84</v>
      </c>
      <c r="AW1512" s="13" t="s">
        <v>35</v>
      </c>
      <c r="AX1512" s="13" t="s">
        <v>74</v>
      </c>
      <c r="AY1512" s="222" t="s">
        <v>159</v>
      </c>
    </row>
    <row r="1513" spans="2:65" s="13" customFormat="1" ht="11.25">
      <c r="B1513" s="212"/>
      <c r="C1513" s="213"/>
      <c r="D1513" s="199" t="s">
        <v>184</v>
      </c>
      <c r="E1513" s="214" t="s">
        <v>20</v>
      </c>
      <c r="F1513" s="215" t="s">
        <v>1504</v>
      </c>
      <c r="G1513" s="213"/>
      <c r="H1513" s="216">
        <v>1120.2619999999999</v>
      </c>
      <c r="I1513" s="217"/>
      <c r="J1513" s="213"/>
      <c r="K1513" s="213"/>
      <c r="L1513" s="218"/>
      <c r="M1513" s="219"/>
      <c r="N1513" s="220"/>
      <c r="O1513" s="220"/>
      <c r="P1513" s="220"/>
      <c r="Q1513" s="220"/>
      <c r="R1513" s="220"/>
      <c r="S1513" s="220"/>
      <c r="T1513" s="221"/>
      <c r="AT1513" s="222" t="s">
        <v>184</v>
      </c>
      <c r="AU1513" s="222" t="s">
        <v>171</v>
      </c>
      <c r="AV1513" s="13" t="s">
        <v>84</v>
      </c>
      <c r="AW1513" s="13" t="s">
        <v>35</v>
      </c>
      <c r="AX1513" s="13" t="s">
        <v>74</v>
      </c>
      <c r="AY1513" s="222" t="s">
        <v>159</v>
      </c>
    </row>
    <row r="1514" spans="2:65" s="13" customFormat="1" ht="11.25">
      <c r="B1514" s="212"/>
      <c r="C1514" s="213"/>
      <c r="D1514" s="199" t="s">
        <v>184</v>
      </c>
      <c r="E1514" s="214" t="s">
        <v>20</v>
      </c>
      <c r="F1514" s="215" t="s">
        <v>1505</v>
      </c>
      <c r="G1514" s="213"/>
      <c r="H1514" s="216">
        <v>1271.68</v>
      </c>
      <c r="I1514" s="217"/>
      <c r="J1514" s="213"/>
      <c r="K1514" s="213"/>
      <c r="L1514" s="218"/>
      <c r="M1514" s="219"/>
      <c r="N1514" s="220"/>
      <c r="O1514" s="220"/>
      <c r="P1514" s="220"/>
      <c r="Q1514" s="220"/>
      <c r="R1514" s="220"/>
      <c r="S1514" s="220"/>
      <c r="T1514" s="221"/>
      <c r="AT1514" s="222" t="s">
        <v>184</v>
      </c>
      <c r="AU1514" s="222" t="s">
        <v>171</v>
      </c>
      <c r="AV1514" s="13" t="s">
        <v>84</v>
      </c>
      <c r="AW1514" s="13" t="s">
        <v>35</v>
      </c>
      <c r="AX1514" s="13" t="s">
        <v>74</v>
      </c>
      <c r="AY1514" s="222" t="s">
        <v>159</v>
      </c>
    </row>
    <row r="1515" spans="2:65" s="12" customFormat="1" ht="11.25">
      <c r="B1515" s="202"/>
      <c r="C1515" s="203"/>
      <c r="D1515" s="199" t="s">
        <v>184</v>
      </c>
      <c r="E1515" s="204" t="s">
        <v>20</v>
      </c>
      <c r="F1515" s="205" t="s">
        <v>1506</v>
      </c>
      <c r="G1515" s="203"/>
      <c r="H1515" s="204" t="s">
        <v>20</v>
      </c>
      <c r="I1515" s="206"/>
      <c r="J1515" s="203"/>
      <c r="K1515" s="203"/>
      <c r="L1515" s="207"/>
      <c r="M1515" s="208"/>
      <c r="N1515" s="209"/>
      <c r="O1515" s="209"/>
      <c r="P1515" s="209"/>
      <c r="Q1515" s="209"/>
      <c r="R1515" s="209"/>
      <c r="S1515" s="209"/>
      <c r="T1515" s="210"/>
      <c r="AT1515" s="211" t="s">
        <v>184</v>
      </c>
      <c r="AU1515" s="211" t="s">
        <v>171</v>
      </c>
      <c r="AV1515" s="12" t="s">
        <v>22</v>
      </c>
      <c r="AW1515" s="12" t="s">
        <v>35</v>
      </c>
      <c r="AX1515" s="12" t="s">
        <v>74</v>
      </c>
      <c r="AY1515" s="211" t="s">
        <v>159</v>
      </c>
    </row>
    <row r="1516" spans="2:65" s="13" customFormat="1" ht="11.25">
      <c r="B1516" s="212"/>
      <c r="C1516" s="213"/>
      <c r="D1516" s="199" t="s">
        <v>184</v>
      </c>
      <c r="E1516" s="214" t="s">
        <v>20</v>
      </c>
      <c r="F1516" s="215" t="s">
        <v>1507</v>
      </c>
      <c r="G1516" s="213"/>
      <c r="H1516" s="216">
        <v>1271.68</v>
      </c>
      <c r="I1516" s="217"/>
      <c r="J1516" s="213"/>
      <c r="K1516" s="213"/>
      <c r="L1516" s="218"/>
      <c r="M1516" s="219"/>
      <c r="N1516" s="220"/>
      <c r="O1516" s="220"/>
      <c r="P1516" s="220"/>
      <c r="Q1516" s="220"/>
      <c r="R1516" s="220"/>
      <c r="S1516" s="220"/>
      <c r="T1516" s="221"/>
      <c r="AT1516" s="222" t="s">
        <v>184</v>
      </c>
      <c r="AU1516" s="222" t="s">
        <v>171</v>
      </c>
      <c r="AV1516" s="13" t="s">
        <v>84</v>
      </c>
      <c r="AW1516" s="13" t="s">
        <v>35</v>
      </c>
      <c r="AX1516" s="13" t="s">
        <v>74</v>
      </c>
      <c r="AY1516" s="222" t="s">
        <v>159</v>
      </c>
    </row>
    <row r="1517" spans="2:65" s="14" customFormat="1" ht="11.25">
      <c r="B1517" s="223"/>
      <c r="C1517" s="224"/>
      <c r="D1517" s="199" t="s">
        <v>184</v>
      </c>
      <c r="E1517" s="225" t="s">
        <v>20</v>
      </c>
      <c r="F1517" s="226" t="s">
        <v>223</v>
      </c>
      <c r="G1517" s="224"/>
      <c r="H1517" s="227">
        <v>6532.0410000000002</v>
      </c>
      <c r="I1517" s="228"/>
      <c r="J1517" s="224"/>
      <c r="K1517" s="224"/>
      <c r="L1517" s="229"/>
      <c r="M1517" s="230"/>
      <c r="N1517" s="231"/>
      <c r="O1517" s="231"/>
      <c r="P1517" s="231"/>
      <c r="Q1517" s="231"/>
      <c r="R1517" s="231"/>
      <c r="S1517" s="231"/>
      <c r="T1517" s="232"/>
      <c r="AT1517" s="233" t="s">
        <v>184</v>
      </c>
      <c r="AU1517" s="233" t="s">
        <v>171</v>
      </c>
      <c r="AV1517" s="14" t="s">
        <v>164</v>
      </c>
      <c r="AW1517" s="14" t="s">
        <v>35</v>
      </c>
      <c r="AX1517" s="14" t="s">
        <v>22</v>
      </c>
      <c r="AY1517" s="233" t="s">
        <v>159</v>
      </c>
    </row>
    <row r="1518" spans="2:65" s="1" customFormat="1" ht="16.5" customHeight="1">
      <c r="B1518" s="35"/>
      <c r="C1518" s="186" t="s">
        <v>1508</v>
      </c>
      <c r="D1518" s="186" t="s">
        <v>162</v>
      </c>
      <c r="E1518" s="187" t="s">
        <v>1509</v>
      </c>
      <c r="F1518" s="188" t="s">
        <v>1510</v>
      </c>
      <c r="G1518" s="189" t="s">
        <v>669</v>
      </c>
      <c r="H1518" s="190">
        <v>104512.656</v>
      </c>
      <c r="I1518" s="191"/>
      <c r="J1518" s="192">
        <f>ROUND(I1518*H1518,2)</f>
        <v>0</v>
      </c>
      <c r="K1518" s="188" t="s">
        <v>194</v>
      </c>
      <c r="L1518" s="39"/>
      <c r="M1518" s="193" t="s">
        <v>20</v>
      </c>
      <c r="N1518" s="194" t="s">
        <v>45</v>
      </c>
      <c r="O1518" s="64"/>
      <c r="P1518" s="195">
        <f>O1518*H1518</f>
        <v>0</v>
      </c>
      <c r="Q1518" s="195">
        <v>0</v>
      </c>
      <c r="R1518" s="195">
        <f>Q1518*H1518</f>
        <v>0</v>
      </c>
      <c r="S1518" s="195">
        <v>0</v>
      </c>
      <c r="T1518" s="196">
        <f>S1518*H1518</f>
        <v>0</v>
      </c>
      <c r="AR1518" s="197" t="s">
        <v>164</v>
      </c>
      <c r="AT1518" s="197" t="s">
        <v>162</v>
      </c>
      <c r="AU1518" s="197" t="s">
        <v>171</v>
      </c>
      <c r="AY1518" s="18" t="s">
        <v>159</v>
      </c>
      <c r="BE1518" s="198">
        <f>IF(N1518="základní",J1518,0)</f>
        <v>0</v>
      </c>
      <c r="BF1518" s="198">
        <f>IF(N1518="snížená",J1518,0)</f>
        <v>0</v>
      </c>
      <c r="BG1518" s="198">
        <f>IF(N1518="zákl. přenesená",J1518,0)</f>
        <v>0</v>
      </c>
      <c r="BH1518" s="198">
        <f>IF(N1518="sníž. přenesená",J1518,0)</f>
        <v>0</v>
      </c>
      <c r="BI1518" s="198">
        <f>IF(N1518="nulová",J1518,0)</f>
        <v>0</v>
      </c>
      <c r="BJ1518" s="18" t="s">
        <v>22</v>
      </c>
      <c r="BK1518" s="198">
        <f>ROUND(I1518*H1518,2)</f>
        <v>0</v>
      </c>
      <c r="BL1518" s="18" t="s">
        <v>164</v>
      </c>
      <c r="BM1518" s="197" t="s">
        <v>1511</v>
      </c>
    </row>
    <row r="1519" spans="2:65" s="1" customFormat="1" ht="11.25">
      <c r="B1519" s="35"/>
      <c r="C1519" s="36"/>
      <c r="D1519" s="199" t="s">
        <v>166</v>
      </c>
      <c r="E1519" s="36"/>
      <c r="F1519" s="200" t="s">
        <v>1512</v>
      </c>
      <c r="G1519" s="36"/>
      <c r="H1519" s="36"/>
      <c r="I1519" s="115"/>
      <c r="J1519" s="36"/>
      <c r="K1519" s="36"/>
      <c r="L1519" s="39"/>
      <c r="M1519" s="201"/>
      <c r="N1519" s="64"/>
      <c r="O1519" s="64"/>
      <c r="P1519" s="64"/>
      <c r="Q1519" s="64"/>
      <c r="R1519" s="64"/>
      <c r="S1519" s="64"/>
      <c r="T1519" s="65"/>
      <c r="AT1519" s="18" t="s">
        <v>166</v>
      </c>
      <c r="AU1519" s="18" t="s">
        <v>171</v>
      </c>
    </row>
    <row r="1520" spans="2:65" s="12" customFormat="1" ht="11.25">
      <c r="B1520" s="202"/>
      <c r="C1520" s="203"/>
      <c r="D1520" s="199" t="s">
        <v>184</v>
      </c>
      <c r="E1520" s="204" t="s">
        <v>20</v>
      </c>
      <c r="F1520" s="205" t="s">
        <v>1234</v>
      </c>
      <c r="G1520" s="203"/>
      <c r="H1520" s="204" t="s">
        <v>20</v>
      </c>
      <c r="I1520" s="206"/>
      <c r="J1520" s="203"/>
      <c r="K1520" s="203"/>
      <c r="L1520" s="207"/>
      <c r="M1520" s="208"/>
      <c r="N1520" s="209"/>
      <c r="O1520" s="209"/>
      <c r="P1520" s="209"/>
      <c r="Q1520" s="209"/>
      <c r="R1520" s="209"/>
      <c r="S1520" s="209"/>
      <c r="T1520" s="210"/>
      <c r="AT1520" s="211" t="s">
        <v>184</v>
      </c>
      <c r="AU1520" s="211" t="s">
        <v>171</v>
      </c>
      <c r="AV1520" s="12" t="s">
        <v>22</v>
      </c>
      <c r="AW1520" s="12" t="s">
        <v>35</v>
      </c>
      <c r="AX1520" s="12" t="s">
        <v>74</v>
      </c>
      <c r="AY1520" s="211" t="s">
        <v>159</v>
      </c>
    </row>
    <row r="1521" spans="2:65" s="13" customFormat="1" ht="11.25">
      <c r="B1521" s="212"/>
      <c r="C1521" s="213"/>
      <c r="D1521" s="199" t="s">
        <v>184</v>
      </c>
      <c r="E1521" s="214" t="s">
        <v>20</v>
      </c>
      <c r="F1521" s="215" t="s">
        <v>1513</v>
      </c>
      <c r="G1521" s="213"/>
      <c r="H1521" s="216">
        <v>104512.656</v>
      </c>
      <c r="I1521" s="217"/>
      <c r="J1521" s="213"/>
      <c r="K1521" s="213"/>
      <c r="L1521" s="218"/>
      <c r="M1521" s="219"/>
      <c r="N1521" s="220"/>
      <c r="O1521" s="220"/>
      <c r="P1521" s="220"/>
      <c r="Q1521" s="220"/>
      <c r="R1521" s="220"/>
      <c r="S1521" s="220"/>
      <c r="T1521" s="221"/>
      <c r="AT1521" s="222" t="s">
        <v>184</v>
      </c>
      <c r="AU1521" s="222" t="s">
        <v>171</v>
      </c>
      <c r="AV1521" s="13" t="s">
        <v>84</v>
      </c>
      <c r="AW1521" s="13" t="s">
        <v>35</v>
      </c>
      <c r="AX1521" s="13" t="s">
        <v>22</v>
      </c>
      <c r="AY1521" s="222" t="s">
        <v>159</v>
      </c>
    </row>
    <row r="1522" spans="2:65" s="1" customFormat="1" ht="16.5" customHeight="1">
      <c r="B1522" s="35"/>
      <c r="C1522" s="186" t="s">
        <v>1514</v>
      </c>
      <c r="D1522" s="186" t="s">
        <v>162</v>
      </c>
      <c r="E1522" s="187" t="s">
        <v>1515</v>
      </c>
      <c r="F1522" s="188" t="s">
        <v>1516</v>
      </c>
      <c r="G1522" s="189" t="s">
        <v>669</v>
      </c>
      <c r="H1522" s="190">
        <v>3663.6219999999998</v>
      </c>
      <c r="I1522" s="191"/>
      <c r="J1522" s="192">
        <f>ROUND(I1522*H1522,2)</f>
        <v>0</v>
      </c>
      <c r="K1522" s="188" t="s">
        <v>194</v>
      </c>
      <c r="L1522" s="39"/>
      <c r="M1522" s="193" t="s">
        <v>20</v>
      </c>
      <c r="N1522" s="194" t="s">
        <v>45</v>
      </c>
      <c r="O1522" s="64"/>
      <c r="P1522" s="195">
        <f>O1522*H1522</f>
        <v>0</v>
      </c>
      <c r="Q1522" s="195">
        <v>0</v>
      </c>
      <c r="R1522" s="195">
        <f>Q1522*H1522</f>
        <v>0</v>
      </c>
      <c r="S1522" s="195">
        <v>0</v>
      </c>
      <c r="T1522" s="196">
        <f>S1522*H1522</f>
        <v>0</v>
      </c>
      <c r="AR1522" s="197" t="s">
        <v>164</v>
      </c>
      <c r="AT1522" s="197" t="s">
        <v>162</v>
      </c>
      <c r="AU1522" s="197" t="s">
        <v>171</v>
      </c>
      <c r="AY1522" s="18" t="s">
        <v>159</v>
      </c>
      <c r="BE1522" s="198">
        <f>IF(N1522="základní",J1522,0)</f>
        <v>0</v>
      </c>
      <c r="BF1522" s="198">
        <f>IF(N1522="snížená",J1522,0)</f>
        <v>0</v>
      </c>
      <c r="BG1522" s="198">
        <f>IF(N1522="zákl. přenesená",J1522,0)</f>
        <v>0</v>
      </c>
      <c r="BH1522" s="198">
        <f>IF(N1522="sníž. přenesená",J1522,0)</f>
        <v>0</v>
      </c>
      <c r="BI1522" s="198">
        <f>IF(N1522="nulová",J1522,0)</f>
        <v>0</v>
      </c>
      <c r="BJ1522" s="18" t="s">
        <v>22</v>
      </c>
      <c r="BK1522" s="198">
        <f>ROUND(I1522*H1522,2)</f>
        <v>0</v>
      </c>
      <c r="BL1522" s="18" t="s">
        <v>164</v>
      </c>
      <c r="BM1522" s="197" t="s">
        <v>1517</v>
      </c>
    </row>
    <row r="1523" spans="2:65" s="1" customFormat="1" ht="19.5">
      <c r="B1523" s="35"/>
      <c r="C1523" s="36"/>
      <c r="D1523" s="199" t="s">
        <v>166</v>
      </c>
      <c r="E1523" s="36"/>
      <c r="F1523" s="200" t="s">
        <v>1518</v>
      </c>
      <c r="G1523" s="36"/>
      <c r="H1523" s="36"/>
      <c r="I1523" s="115"/>
      <c r="J1523" s="36"/>
      <c r="K1523" s="36"/>
      <c r="L1523" s="39"/>
      <c r="M1523" s="201"/>
      <c r="N1523" s="64"/>
      <c r="O1523" s="64"/>
      <c r="P1523" s="64"/>
      <c r="Q1523" s="64"/>
      <c r="R1523" s="64"/>
      <c r="S1523" s="64"/>
      <c r="T1523" s="65"/>
      <c r="AT1523" s="18" t="s">
        <v>166</v>
      </c>
      <c r="AU1523" s="18" t="s">
        <v>171</v>
      </c>
    </row>
    <row r="1524" spans="2:65" s="12" customFormat="1" ht="11.25">
      <c r="B1524" s="202"/>
      <c r="C1524" s="203"/>
      <c r="D1524" s="199" t="s">
        <v>184</v>
      </c>
      <c r="E1524" s="204" t="s">
        <v>20</v>
      </c>
      <c r="F1524" s="205" t="s">
        <v>1234</v>
      </c>
      <c r="G1524" s="203"/>
      <c r="H1524" s="204" t="s">
        <v>20</v>
      </c>
      <c r="I1524" s="206"/>
      <c r="J1524" s="203"/>
      <c r="K1524" s="203"/>
      <c r="L1524" s="207"/>
      <c r="M1524" s="208"/>
      <c r="N1524" s="209"/>
      <c r="O1524" s="209"/>
      <c r="P1524" s="209"/>
      <c r="Q1524" s="209"/>
      <c r="R1524" s="209"/>
      <c r="S1524" s="209"/>
      <c r="T1524" s="210"/>
      <c r="AT1524" s="211" t="s">
        <v>184</v>
      </c>
      <c r="AU1524" s="211" t="s">
        <v>171</v>
      </c>
      <c r="AV1524" s="12" t="s">
        <v>22</v>
      </c>
      <c r="AW1524" s="12" t="s">
        <v>35</v>
      </c>
      <c r="AX1524" s="12" t="s">
        <v>74</v>
      </c>
      <c r="AY1524" s="211" t="s">
        <v>159</v>
      </c>
    </row>
    <row r="1525" spans="2:65" s="13" customFormat="1" ht="11.25">
      <c r="B1525" s="212"/>
      <c r="C1525" s="213"/>
      <c r="D1525" s="199" t="s">
        <v>184</v>
      </c>
      <c r="E1525" s="214" t="s">
        <v>20</v>
      </c>
      <c r="F1525" s="215" t="s">
        <v>1504</v>
      </c>
      <c r="G1525" s="213"/>
      <c r="H1525" s="216">
        <v>1120.2619999999999</v>
      </c>
      <c r="I1525" s="217"/>
      <c r="J1525" s="213"/>
      <c r="K1525" s="213"/>
      <c r="L1525" s="218"/>
      <c r="M1525" s="219"/>
      <c r="N1525" s="220"/>
      <c r="O1525" s="220"/>
      <c r="P1525" s="220"/>
      <c r="Q1525" s="220"/>
      <c r="R1525" s="220"/>
      <c r="S1525" s="220"/>
      <c r="T1525" s="221"/>
      <c r="AT1525" s="222" t="s">
        <v>184</v>
      </c>
      <c r="AU1525" s="222" t="s">
        <v>171</v>
      </c>
      <c r="AV1525" s="13" t="s">
        <v>84</v>
      </c>
      <c r="AW1525" s="13" t="s">
        <v>35</v>
      </c>
      <c r="AX1525" s="13" t="s">
        <v>74</v>
      </c>
      <c r="AY1525" s="222" t="s">
        <v>159</v>
      </c>
    </row>
    <row r="1526" spans="2:65" s="13" customFormat="1" ht="11.25">
      <c r="B1526" s="212"/>
      <c r="C1526" s="213"/>
      <c r="D1526" s="199" t="s">
        <v>184</v>
      </c>
      <c r="E1526" s="214" t="s">
        <v>20</v>
      </c>
      <c r="F1526" s="215" t="s">
        <v>1505</v>
      </c>
      <c r="G1526" s="213"/>
      <c r="H1526" s="216">
        <v>1271.68</v>
      </c>
      <c r="I1526" s="217"/>
      <c r="J1526" s="213"/>
      <c r="K1526" s="213"/>
      <c r="L1526" s="218"/>
      <c r="M1526" s="219"/>
      <c r="N1526" s="220"/>
      <c r="O1526" s="220"/>
      <c r="P1526" s="220"/>
      <c r="Q1526" s="220"/>
      <c r="R1526" s="220"/>
      <c r="S1526" s="220"/>
      <c r="T1526" s="221"/>
      <c r="AT1526" s="222" t="s">
        <v>184</v>
      </c>
      <c r="AU1526" s="222" t="s">
        <v>171</v>
      </c>
      <c r="AV1526" s="13" t="s">
        <v>84</v>
      </c>
      <c r="AW1526" s="13" t="s">
        <v>35</v>
      </c>
      <c r="AX1526" s="13" t="s">
        <v>74</v>
      </c>
      <c r="AY1526" s="222" t="s">
        <v>159</v>
      </c>
    </row>
    <row r="1527" spans="2:65" s="12" customFormat="1" ht="11.25">
      <c r="B1527" s="202"/>
      <c r="C1527" s="203"/>
      <c r="D1527" s="199" t="s">
        <v>184</v>
      </c>
      <c r="E1527" s="204" t="s">
        <v>20</v>
      </c>
      <c r="F1527" s="205" t="s">
        <v>1234</v>
      </c>
      <c r="G1527" s="203"/>
      <c r="H1527" s="204" t="s">
        <v>20</v>
      </c>
      <c r="I1527" s="206"/>
      <c r="J1527" s="203"/>
      <c r="K1527" s="203"/>
      <c r="L1527" s="207"/>
      <c r="M1527" s="208"/>
      <c r="N1527" s="209"/>
      <c r="O1527" s="209"/>
      <c r="P1527" s="209"/>
      <c r="Q1527" s="209"/>
      <c r="R1527" s="209"/>
      <c r="S1527" s="209"/>
      <c r="T1527" s="210"/>
      <c r="AT1527" s="211" t="s">
        <v>184</v>
      </c>
      <c r="AU1527" s="211" t="s">
        <v>171</v>
      </c>
      <c r="AV1527" s="12" t="s">
        <v>22</v>
      </c>
      <c r="AW1527" s="12" t="s">
        <v>35</v>
      </c>
      <c r="AX1527" s="12" t="s">
        <v>74</v>
      </c>
      <c r="AY1527" s="211" t="s">
        <v>159</v>
      </c>
    </row>
    <row r="1528" spans="2:65" s="13" customFormat="1" ht="11.25">
      <c r="B1528" s="212"/>
      <c r="C1528" s="213"/>
      <c r="D1528" s="199" t="s">
        <v>184</v>
      </c>
      <c r="E1528" s="214" t="s">
        <v>20</v>
      </c>
      <c r="F1528" s="215" t="s">
        <v>1507</v>
      </c>
      <c r="G1528" s="213"/>
      <c r="H1528" s="216">
        <v>1271.68</v>
      </c>
      <c r="I1528" s="217"/>
      <c r="J1528" s="213"/>
      <c r="K1528" s="213"/>
      <c r="L1528" s="218"/>
      <c r="M1528" s="219"/>
      <c r="N1528" s="220"/>
      <c r="O1528" s="220"/>
      <c r="P1528" s="220"/>
      <c r="Q1528" s="220"/>
      <c r="R1528" s="220"/>
      <c r="S1528" s="220"/>
      <c r="T1528" s="221"/>
      <c r="AT1528" s="222" t="s">
        <v>184</v>
      </c>
      <c r="AU1528" s="222" t="s">
        <v>171</v>
      </c>
      <c r="AV1528" s="13" t="s">
        <v>84</v>
      </c>
      <c r="AW1528" s="13" t="s">
        <v>35</v>
      </c>
      <c r="AX1528" s="13" t="s">
        <v>74</v>
      </c>
      <c r="AY1528" s="222" t="s">
        <v>159</v>
      </c>
    </row>
    <row r="1529" spans="2:65" s="14" customFormat="1" ht="11.25">
      <c r="B1529" s="223"/>
      <c r="C1529" s="224"/>
      <c r="D1529" s="199" t="s">
        <v>184</v>
      </c>
      <c r="E1529" s="225" t="s">
        <v>20</v>
      </c>
      <c r="F1529" s="226" t="s">
        <v>223</v>
      </c>
      <c r="G1529" s="224"/>
      <c r="H1529" s="227">
        <v>3663.6219999999998</v>
      </c>
      <c r="I1529" s="228"/>
      <c r="J1529" s="224"/>
      <c r="K1529" s="224"/>
      <c r="L1529" s="229"/>
      <c r="M1529" s="230"/>
      <c r="N1529" s="231"/>
      <c r="O1529" s="231"/>
      <c r="P1529" s="231"/>
      <c r="Q1529" s="231"/>
      <c r="R1529" s="231"/>
      <c r="S1529" s="231"/>
      <c r="T1529" s="232"/>
      <c r="AT1529" s="233" t="s">
        <v>184</v>
      </c>
      <c r="AU1529" s="233" t="s">
        <v>171</v>
      </c>
      <c r="AV1529" s="14" t="s">
        <v>164</v>
      </c>
      <c r="AW1529" s="14" t="s">
        <v>35</v>
      </c>
      <c r="AX1529" s="14" t="s">
        <v>22</v>
      </c>
      <c r="AY1529" s="233" t="s">
        <v>159</v>
      </c>
    </row>
    <row r="1530" spans="2:65" s="1" customFormat="1" ht="16.5" customHeight="1">
      <c r="B1530" s="35"/>
      <c r="C1530" s="186" t="s">
        <v>1519</v>
      </c>
      <c r="D1530" s="186" t="s">
        <v>162</v>
      </c>
      <c r="E1530" s="187" t="s">
        <v>1520</v>
      </c>
      <c r="F1530" s="188" t="s">
        <v>1521</v>
      </c>
      <c r="G1530" s="189" t="s">
        <v>669</v>
      </c>
      <c r="H1530" s="190">
        <v>2868.4189999999999</v>
      </c>
      <c r="I1530" s="191"/>
      <c r="J1530" s="192">
        <f>ROUND(I1530*H1530,2)</f>
        <v>0</v>
      </c>
      <c r="K1530" s="188" t="s">
        <v>194</v>
      </c>
      <c r="L1530" s="39"/>
      <c r="M1530" s="193" t="s">
        <v>20</v>
      </c>
      <c r="N1530" s="194" t="s">
        <v>45</v>
      </c>
      <c r="O1530" s="64"/>
      <c r="P1530" s="195">
        <f>O1530*H1530</f>
        <v>0</v>
      </c>
      <c r="Q1530" s="195">
        <v>0</v>
      </c>
      <c r="R1530" s="195">
        <f>Q1530*H1530</f>
        <v>0</v>
      </c>
      <c r="S1530" s="195">
        <v>0</v>
      </c>
      <c r="T1530" s="196">
        <f>S1530*H1530</f>
        <v>0</v>
      </c>
      <c r="AR1530" s="197" t="s">
        <v>164</v>
      </c>
      <c r="AT1530" s="197" t="s">
        <v>162</v>
      </c>
      <c r="AU1530" s="197" t="s">
        <v>171</v>
      </c>
      <c r="AY1530" s="18" t="s">
        <v>159</v>
      </c>
      <c r="BE1530" s="198">
        <f>IF(N1530="základní",J1530,0)</f>
        <v>0</v>
      </c>
      <c r="BF1530" s="198">
        <f>IF(N1530="snížená",J1530,0)</f>
        <v>0</v>
      </c>
      <c r="BG1530" s="198">
        <f>IF(N1530="zákl. přenesená",J1530,0)</f>
        <v>0</v>
      </c>
      <c r="BH1530" s="198">
        <f>IF(N1530="sníž. přenesená",J1530,0)</f>
        <v>0</v>
      </c>
      <c r="BI1530" s="198">
        <f>IF(N1530="nulová",J1530,0)</f>
        <v>0</v>
      </c>
      <c r="BJ1530" s="18" t="s">
        <v>22</v>
      </c>
      <c r="BK1530" s="198">
        <f>ROUND(I1530*H1530,2)</f>
        <v>0</v>
      </c>
      <c r="BL1530" s="18" t="s">
        <v>164</v>
      </c>
      <c r="BM1530" s="197" t="s">
        <v>1522</v>
      </c>
    </row>
    <row r="1531" spans="2:65" s="1" customFormat="1" ht="11.25">
      <c r="B1531" s="35"/>
      <c r="C1531" s="36"/>
      <c r="D1531" s="199" t="s">
        <v>166</v>
      </c>
      <c r="E1531" s="36"/>
      <c r="F1531" s="200" t="s">
        <v>671</v>
      </c>
      <c r="G1531" s="36"/>
      <c r="H1531" s="36"/>
      <c r="I1531" s="115"/>
      <c r="J1531" s="36"/>
      <c r="K1531" s="36"/>
      <c r="L1531" s="39"/>
      <c r="M1531" s="201"/>
      <c r="N1531" s="64"/>
      <c r="O1531" s="64"/>
      <c r="P1531" s="64"/>
      <c r="Q1531" s="64"/>
      <c r="R1531" s="64"/>
      <c r="S1531" s="64"/>
      <c r="T1531" s="65"/>
      <c r="AT1531" s="18" t="s">
        <v>166</v>
      </c>
      <c r="AU1531" s="18" t="s">
        <v>171</v>
      </c>
    </row>
    <row r="1532" spans="2:65" s="12" customFormat="1" ht="11.25">
      <c r="B1532" s="202"/>
      <c r="C1532" s="203"/>
      <c r="D1532" s="199" t="s">
        <v>184</v>
      </c>
      <c r="E1532" s="204" t="s">
        <v>20</v>
      </c>
      <c r="F1532" s="205" t="s">
        <v>1234</v>
      </c>
      <c r="G1532" s="203"/>
      <c r="H1532" s="204" t="s">
        <v>20</v>
      </c>
      <c r="I1532" s="206"/>
      <c r="J1532" s="203"/>
      <c r="K1532" s="203"/>
      <c r="L1532" s="207"/>
      <c r="M1532" s="208"/>
      <c r="N1532" s="209"/>
      <c r="O1532" s="209"/>
      <c r="P1532" s="209"/>
      <c r="Q1532" s="209"/>
      <c r="R1532" s="209"/>
      <c r="S1532" s="209"/>
      <c r="T1532" s="210"/>
      <c r="AT1532" s="211" t="s">
        <v>184</v>
      </c>
      <c r="AU1532" s="211" t="s">
        <v>171</v>
      </c>
      <c r="AV1532" s="12" t="s">
        <v>22</v>
      </c>
      <c r="AW1532" s="12" t="s">
        <v>35</v>
      </c>
      <c r="AX1532" s="12" t="s">
        <v>74</v>
      </c>
      <c r="AY1532" s="211" t="s">
        <v>159</v>
      </c>
    </row>
    <row r="1533" spans="2:65" s="13" customFormat="1" ht="11.25">
      <c r="B1533" s="212"/>
      <c r="C1533" s="213"/>
      <c r="D1533" s="199" t="s">
        <v>184</v>
      </c>
      <c r="E1533" s="214" t="s">
        <v>20</v>
      </c>
      <c r="F1533" s="215" t="s">
        <v>1501</v>
      </c>
      <c r="G1533" s="213"/>
      <c r="H1533" s="216">
        <v>974.89300000000003</v>
      </c>
      <c r="I1533" s="217"/>
      <c r="J1533" s="213"/>
      <c r="K1533" s="213"/>
      <c r="L1533" s="218"/>
      <c r="M1533" s="219"/>
      <c r="N1533" s="220"/>
      <c r="O1533" s="220"/>
      <c r="P1533" s="220"/>
      <c r="Q1533" s="220"/>
      <c r="R1533" s="220"/>
      <c r="S1533" s="220"/>
      <c r="T1533" s="221"/>
      <c r="AT1533" s="222" t="s">
        <v>184</v>
      </c>
      <c r="AU1533" s="222" t="s">
        <v>171</v>
      </c>
      <c r="AV1533" s="13" t="s">
        <v>84</v>
      </c>
      <c r="AW1533" s="13" t="s">
        <v>35</v>
      </c>
      <c r="AX1533" s="13" t="s">
        <v>74</v>
      </c>
      <c r="AY1533" s="222" t="s">
        <v>159</v>
      </c>
    </row>
    <row r="1534" spans="2:65" s="13" customFormat="1" ht="11.25">
      <c r="B1534" s="212"/>
      <c r="C1534" s="213"/>
      <c r="D1534" s="199" t="s">
        <v>184</v>
      </c>
      <c r="E1534" s="214" t="s">
        <v>20</v>
      </c>
      <c r="F1534" s="215" t="s">
        <v>1502</v>
      </c>
      <c r="G1534" s="213"/>
      <c r="H1534" s="216">
        <v>1125.925</v>
      </c>
      <c r="I1534" s="217"/>
      <c r="J1534" s="213"/>
      <c r="K1534" s="213"/>
      <c r="L1534" s="218"/>
      <c r="M1534" s="219"/>
      <c r="N1534" s="220"/>
      <c r="O1534" s="220"/>
      <c r="P1534" s="220"/>
      <c r="Q1534" s="220"/>
      <c r="R1534" s="220"/>
      <c r="S1534" s="220"/>
      <c r="T1534" s="221"/>
      <c r="AT1534" s="222" t="s">
        <v>184</v>
      </c>
      <c r="AU1534" s="222" t="s">
        <v>171</v>
      </c>
      <c r="AV1534" s="13" t="s">
        <v>84</v>
      </c>
      <c r="AW1534" s="13" t="s">
        <v>35</v>
      </c>
      <c r="AX1534" s="13" t="s">
        <v>74</v>
      </c>
      <c r="AY1534" s="222" t="s">
        <v>159</v>
      </c>
    </row>
    <row r="1535" spans="2:65" s="13" customFormat="1" ht="11.25">
      <c r="B1535" s="212"/>
      <c r="C1535" s="213"/>
      <c r="D1535" s="199" t="s">
        <v>184</v>
      </c>
      <c r="E1535" s="214" t="s">
        <v>20</v>
      </c>
      <c r="F1535" s="215" t="s">
        <v>1503</v>
      </c>
      <c r="G1535" s="213"/>
      <c r="H1535" s="216">
        <v>767.601</v>
      </c>
      <c r="I1535" s="217"/>
      <c r="J1535" s="213"/>
      <c r="K1535" s="213"/>
      <c r="L1535" s="218"/>
      <c r="M1535" s="219"/>
      <c r="N1535" s="220"/>
      <c r="O1535" s="220"/>
      <c r="P1535" s="220"/>
      <c r="Q1535" s="220"/>
      <c r="R1535" s="220"/>
      <c r="S1535" s="220"/>
      <c r="T1535" s="221"/>
      <c r="AT1535" s="222" t="s">
        <v>184</v>
      </c>
      <c r="AU1535" s="222" t="s">
        <v>171</v>
      </c>
      <c r="AV1535" s="13" t="s">
        <v>84</v>
      </c>
      <c r="AW1535" s="13" t="s">
        <v>35</v>
      </c>
      <c r="AX1535" s="13" t="s">
        <v>74</v>
      </c>
      <c r="AY1535" s="222" t="s">
        <v>159</v>
      </c>
    </row>
    <row r="1536" spans="2:65" s="14" customFormat="1" ht="11.25">
      <c r="B1536" s="223"/>
      <c r="C1536" s="224"/>
      <c r="D1536" s="199" t="s">
        <v>184</v>
      </c>
      <c r="E1536" s="225" t="s">
        <v>20</v>
      </c>
      <c r="F1536" s="226" t="s">
        <v>223</v>
      </c>
      <c r="G1536" s="224"/>
      <c r="H1536" s="227">
        <v>2868.4189999999999</v>
      </c>
      <c r="I1536" s="228"/>
      <c r="J1536" s="224"/>
      <c r="K1536" s="224"/>
      <c r="L1536" s="229"/>
      <c r="M1536" s="230"/>
      <c r="N1536" s="231"/>
      <c r="O1536" s="231"/>
      <c r="P1536" s="231"/>
      <c r="Q1536" s="231"/>
      <c r="R1536" s="231"/>
      <c r="S1536" s="231"/>
      <c r="T1536" s="232"/>
      <c r="AT1536" s="233" t="s">
        <v>184</v>
      </c>
      <c r="AU1536" s="233" t="s">
        <v>171</v>
      </c>
      <c r="AV1536" s="14" t="s">
        <v>164</v>
      </c>
      <c r="AW1536" s="14" t="s">
        <v>35</v>
      </c>
      <c r="AX1536" s="14" t="s">
        <v>22</v>
      </c>
      <c r="AY1536" s="233" t="s">
        <v>159</v>
      </c>
    </row>
    <row r="1537" spans="2:65" s="11" customFormat="1" ht="20.85" customHeight="1">
      <c r="B1537" s="170"/>
      <c r="C1537" s="171"/>
      <c r="D1537" s="172" t="s">
        <v>73</v>
      </c>
      <c r="E1537" s="184" t="s">
        <v>1523</v>
      </c>
      <c r="F1537" s="184" t="s">
        <v>1524</v>
      </c>
      <c r="G1537" s="171"/>
      <c r="H1537" s="171"/>
      <c r="I1537" s="174"/>
      <c r="J1537" s="185">
        <f>BK1537</f>
        <v>0</v>
      </c>
      <c r="K1537" s="171"/>
      <c r="L1537" s="176"/>
      <c r="M1537" s="177"/>
      <c r="N1537" s="178"/>
      <c r="O1537" s="178"/>
      <c r="P1537" s="179">
        <f>SUM(P1538:P1573)</f>
        <v>0</v>
      </c>
      <c r="Q1537" s="178"/>
      <c r="R1537" s="179">
        <f>SUM(R1538:R1573)</f>
        <v>0.221085</v>
      </c>
      <c r="S1537" s="178"/>
      <c r="T1537" s="180">
        <f>SUM(T1538:T1573)</f>
        <v>1848.2705999999998</v>
      </c>
      <c r="AR1537" s="181" t="s">
        <v>22</v>
      </c>
      <c r="AT1537" s="182" t="s">
        <v>73</v>
      </c>
      <c r="AU1537" s="182" t="s">
        <v>84</v>
      </c>
      <c r="AY1537" s="181" t="s">
        <v>159</v>
      </c>
      <c r="BK1537" s="183">
        <f>SUM(BK1538:BK1573)</f>
        <v>0</v>
      </c>
    </row>
    <row r="1538" spans="2:65" s="1" customFormat="1" ht="16.5" customHeight="1">
      <c r="B1538" s="35"/>
      <c r="C1538" s="186" t="s">
        <v>1525</v>
      </c>
      <c r="D1538" s="186" t="s">
        <v>162</v>
      </c>
      <c r="E1538" s="187" t="s">
        <v>1526</v>
      </c>
      <c r="F1538" s="188" t="s">
        <v>1527</v>
      </c>
      <c r="G1538" s="189" t="s">
        <v>464</v>
      </c>
      <c r="H1538" s="190">
        <v>2210.85</v>
      </c>
      <c r="I1538" s="191"/>
      <c r="J1538" s="192">
        <f>ROUND(I1538*H1538,2)</f>
        <v>0</v>
      </c>
      <c r="K1538" s="188" t="s">
        <v>194</v>
      </c>
      <c r="L1538" s="39"/>
      <c r="M1538" s="193" t="s">
        <v>20</v>
      </c>
      <c r="N1538" s="194" t="s">
        <v>45</v>
      </c>
      <c r="O1538" s="64"/>
      <c r="P1538" s="195">
        <f>O1538*H1538</f>
        <v>0</v>
      </c>
      <c r="Q1538" s="195">
        <v>0</v>
      </c>
      <c r="R1538" s="195">
        <f>Q1538*H1538</f>
        <v>0</v>
      </c>
      <c r="S1538" s="195">
        <v>0.57999999999999996</v>
      </c>
      <c r="T1538" s="196">
        <f>S1538*H1538</f>
        <v>1282.2929999999999</v>
      </c>
      <c r="AR1538" s="197" t="s">
        <v>164</v>
      </c>
      <c r="AT1538" s="197" t="s">
        <v>162</v>
      </c>
      <c r="AU1538" s="197" t="s">
        <v>171</v>
      </c>
      <c r="AY1538" s="18" t="s">
        <v>159</v>
      </c>
      <c r="BE1538" s="198">
        <f>IF(N1538="základní",J1538,0)</f>
        <v>0</v>
      </c>
      <c r="BF1538" s="198">
        <f>IF(N1538="snížená",J1538,0)</f>
        <v>0</v>
      </c>
      <c r="BG1538" s="198">
        <f>IF(N1538="zákl. přenesená",J1538,0)</f>
        <v>0</v>
      </c>
      <c r="BH1538" s="198">
        <f>IF(N1538="sníž. přenesená",J1538,0)</f>
        <v>0</v>
      </c>
      <c r="BI1538" s="198">
        <f>IF(N1538="nulová",J1538,0)</f>
        <v>0</v>
      </c>
      <c r="BJ1538" s="18" t="s">
        <v>22</v>
      </c>
      <c r="BK1538" s="198">
        <f>ROUND(I1538*H1538,2)</f>
        <v>0</v>
      </c>
      <c r="BL1538" s="18" t="s">
        <v>164</v>
      </c>
      <c r="BM1538" s="197" t="s">
        <v>1528</v>
      </c>
    </row>
    <row r="1539" spans="2:65" s="1" customFormat="1" ht="19.5">
      <c r="B1539" s="35"/>
      <c r="C1539" s="36"/>
      <c r="D1539" s="199" t="s">
        <v>166</v>
      </c>
      <c r="E1539" s="36"/>
      <c r="F1539" s="200" t="s">
        <v>1529</v>
      </c>
      <c r="G1539" s="36"/>
      <c r="H1539" s="36"/>
      <c r="I1539" s="115"/>
      <c r="J1539" s="36"/>
      <c r="K1539" s="36"/>
      <c r="L1539" s="39"/>
      <c r="M1539" s="201"/>
      <c r="N1539" s="64"/>
      <c r="O1539" s="64"/>
      <c r="P1539" s="64"/>
      <c r="Q1539" s="64"/>
      <c r="R1539" s="64"/>
      <c r="S1539" s="64"/>
      <c r="T1539" s="65"/>
      <c r="AT1539" s="18" t="s">
        <v>166</v>
      </c>
      <c r="AU1539" s="18" t="s">
        <v>171</v>
      </c>
    </row>
    <row r="1540" spans="2:65" s="13" customFormat="1" ht="11.25">
      <c r="B1540" s="212"/>
      <c r="C1540" s="213"/>
      <c r="D1540" s="199" t="s">
        <v>184</v>
      </c>
      <c r="E1540" s="214" t="s">
        <v>20</v>
      </c>
      <c r="F1540" s="215" t="s">
        <v>1360</v>
      </c>
      <c r="G1540" s="213"/>
      <c r="H1540" s="216">
        <v>2210.85</v>
      </c>
      <c r="I1540" s="217"/>
      <c r="J1540" s="213"/>
      <c r="K1540" s="213"/>
      <c r="L1540" s="218"/>
      <c r="M1540" s="219"/>
      <c r="N1540" s="220"/>
      <c r="O1540" s="220"/>
      <c r="P1540" s="220"/>
      <c r="Q1540" s="220"/>
      <c r="R1540" s="220"/>
      <c r="S1540" s="220"/>
      <c r="T1540" s="221"/>
      <c r="AT1540" s="222" t="s">
        <v>184</v>
      </c>
      <c r="AU1540" s="222" t="s">
        <v>171</v>
      </c>
      <c r="AV1540" s="13" t="s">
        <v>84</v>
      </c>
      <c r="AW1540" s="13" t="s">
        <v>35</v>
      </c>
      <c r="AX1540" s="13" t="s">
        <v>22</v>
      </c>
      <c r="AY1540" s="222" t="s">
        <v>159</v>
      </c>
    </row>
    <row r="1541" spans="2:65" s="1" customFormat="1" ht="16.5" customHeight="1">
      <c r="B1541" s="35"/>
      <c r="C1541" s="186" t="s">
        <v>1530</v>
      </c>
      <c r="D1541" s="186" t="s">
        <v>162</v>
      </c>
      <c r="E1541" s="187" t="s">
        <v>1490</v>
      </c>
      <c r="F1541" s="188" t="s">
        <v>1491</v>
      </c>
      <c r="G1541" s="189" t="s">
        <v>464</v>
      </c>
      <c r="H1541" s="190">
        <v>2210.85</v>
      </c>
      <c r="I1541" s="191"/>
      <c r="J1541" s="192">
        <f>ROUND(I1541*H1541,2)</f>
        <v>0</v>
      </c>
      <c r="K1541" s="188" t="s">
        <v>194</v>
      </c>
      <c r="L1541" s="39"/>
      <c r="M1541" s="193" t="s">
        <v>20</v>
      </c>
      <c r="N1541" s="194" t="s">
        <v>45</v>
      </c>
      <c r="O1541" s="64"/>
      <c r="P1541" s="195">
        <f>O1541*H1541</f>
        <v>0</v>
      </c>
      <c r="Q1541" s="195">
        <v>5.0000000000000002E-5</v>
      </c>
      <c r="R1541" s="195">
        <f>Q1541*H1541</f>
        <v>0.1105425</v>
      </c>
      <c r="S1541" s="195">
        <v>0.128</v>
      </c>
      <c r="T1541" s="196">
        <f>S1541*H1541</f>
        <v>282.98879999999997</v>
      </c>
      <c r="AR1541" s="197" t="s">
        <v>164</v>
      </c>
      <c r="AT1541" s="197" t="s">
        <v>162</v>
      </c>
      <c r="AU1541" s="197" t="s">
        <v>171</v>
      </c>
      <c r="AY1541" s="18" t="s">
        <v>159</v>
      </c>
      <c r="BE1541" s="198">
        <f>IF(N1541="základní",J1541,0)</f>
        <v>0</v>
      </c>
      <c r="BF1541" s="198">
        <f>IF(N1541="snížená",J1541,0)</f>
        <v>0</v>
      </c>
      <c r="BG1541" s="198">
        <f>IF(N1541="zákl. přenesená",J1541,0)</f>
        <v>0</v>
      </c>
      <c r="BH1541" s="198">
        <f>IF(N1541="sníž. přenesená",J1541,0)</f>
        <v>0</v>
      </c>
      <c r="BI1541" s="198">
        <f>IF(N1541="nulová",J1541,0)</f>
        <v>0</v>
      </c>
      <c r="BJ1541" s="18" t="s">
        <v>22</v>
      </c>
      <c r="BK1541" s="198">
        <f>ROUND(I1541*H1541,2)</f>
        <v>0</v>
      </c>
      <c r="BL1541" s="18" t="s">
        <v>164</v>
      </c>
      <c r="BM1541" s="197" t="s">
        <v>1531</v>
      </c>
    </row>
    <row r="1542" spans="2:65" s="1" customFormat="1" ht="19.5">
      <c r="B1542" s="35"/>
      <c r="C1542" s="36"/>
      <c r="D1542" s="199" t="s">
        <v>166</v>
      </c>
      <c r="E1542" s="36"/>
      <c r="F1542" s="200" t="s">
        <v>1493</v>
      </c>
      <c r="G1542" s="36"/>
      <c r="H1542" s="36"/>
      <c r="I1542" s="115"/>
      <c r="J1542" s="36"/>
      <c r="K1542" s="36"/>
      <c r="L1542" s="39"/>
      <c r="M1542" s="201"/>
      <c r="N1542" s="64"/>
      <c r="O1542" s="64"/>
      <c r="P1542" s="64"/>
      <c r="Q1542" s="64"/>
      <c r="R1542" s="64"/>
      <c r="S1542" s="64"/>
      <c r="T1542" s="65"/>
      <c r="AT1542" s="18" t="s">
        <v>166</v>
      </c>
      <c r="AU1542" s="18" t="s">
        <v>171</v>
      </c>
    </row>
    <row r="1543" spans="2:65" s="13" customFormat="1" ht="11.25">
      <c r="B1543" s="212"/>
      <c r="C1543" s="213"/>
      <c r="D1543" s="199" t="s">
        <v>184</v>
      </c>
      <c r="E1543" s="214" t="s">
        <v>20</v>
      </c>
      <c r="F1543" s="215" t="s">
        <v>1360</v>
      </c>
      <c r="G1543" s="213"/>
      <c r="H1543" s="216">
        <v>2210.85</v>
      </c>
      <c r="I1543" s="217"/>
      <c r="J1543" s="213"/>
      <c r="K1543" s="213"/>
      <c r="L1543" s="218"/>
      <c r="M1543" s="219"/>
      <c r="N1543" s="220"/>
      <c r="O1543" s="220"/>
      <c r="P1543" s="220"/>
      <c r="Q1543" s="220"/>
      <c r="R1543" s="220"/>
      <c r="S1543" s="220"/>
      <c r="T1543" s="221"/>
      <c r="AT1543" s="222" t="s">
        <v>184</v>
      </c>
      <c r="AU1543" s="222" t="s">
        <v>171</v>
      </c>
      <c r="AV1543" s="13" t="s">
        <v>84</v>
      </c>
      <c r="AW1543" s="13" t="s">
        <v>35</v>
      </c>
      <c r="AX1543" s="13" t="s">
        <v>22</v>
      </c>
      <c r="AY1543" s="222" t="s">
        <v>159</v>
      </c>
    </row>
    <row r="1544" spans="2:65" s="1" customFormat="1" ht="16.5" customHeight="1">
      <c r="B1544" s="35"/>
      <c r="C1544" s="186" t="s">
        <v>1532</v>
      </c>
      <c r="D1544" s="186" t="s">
        <v>162</v>
      </c>
      <c r="E1544" s="187" t="s">
        <v>1490</v>
      </c>
      <c r="F1544" s="188" t="s">
        <v>1491</v>
      </c>
      <c r="G1544" s="189" t="s">
        <v>464</v>
      </c>
      <c r="H1544" s="190">
        <v>2210.85</v>
      </c>
      <c r="I1544" s="191"/>
      <c r="J1544" s="192">
        <f>ROUND(I1544*H1544,2)</f>
        <v>0</v>
      </c>
      <c r="K1544" s="188" t="s">
        <v>194</v>
      </c>
      <c r="L1544" s="39"/>
      <c r="M1544" s="193" t="s">
        <v>20</v>
      </c>
      <c r="N1544" s="194" t="s">
        <v>45</v>
      </c>
      <c r="O1544" s="64"/>
      <c r="P1544" s="195">
        <f>O1544*H1544</f>
        <v>0</v>
      </c>
      <c r="Q1544" s="195">
        <v>5.0000000000000002E-5</v>
      </c>
      <c r="R1544" s="195">
        <f>Q1544*H1544</f>
        <v>0.1105425</v>
      </c>
      <c r="S1544" s="195">
        <v>0.128</v>
      </c>
      <c r="T1544" s="196">
        <f>S1544*H1544</f>
        <v>282.98879999999997</v>
      </c>
      <c r="AR1544" s="197" t="s">
        <v>164</v>
      </c>
      <c r="AT1544" s="197" t="s">
        <v>162</v>
      </c>
      <c r="AU1544" s="197" t="s">
        <v>171</v>
      </c>
      <c r="AY1544" s="18" t="s">
        <v>159</v>
      </c>
      <c r="BE1544" s="198">
        <f>IF(N1544="základní",J1544,0)</f>
        <v>0</v>
      </c>
      <c r="BF1544" s="198">
        <f>IF(N1544="snížená",J1544,0)</f>
        <v>0</v>
      </c>
      <c r="BG1544" s="198">
        <f>IF(N1544="zákl. přenesená",J1544,0)</f>
        <v>0</v>
      </c>
      <c r="BH1544" s="198">
        <f>IF(N1544="sníž. přenesená",J1544,0)</f>
        <v>0</v>
      </c>
      <c r="BI1544" s="198">
        <f>IF(N1544="nulová",J1544,0)</f>
        <v>0</v>
      </c>
      <c r="BJ1544" s="18" t="s">
        <v>22</v>
      </c>
      <c r="BK1544" s="198">
        <f>ROUND(I1544*H1544,2)</f>
        <v>0</v>
      </c>
      <c r="BL1544" s="18" t="s">
        <v>164</v>
      </c>
      <c r="BM1544" s="197" t="s">
        <v>1533</v>
      </c>
    </row>
    <row r="1545" spans="2:65" s="1" customFormat="1" ht="19.5">
      <c r="B1545" s="35"/>
      <c r="C1545" s="36"/>
      <c r="D1545" s="199" t="s">
        <v>166</v>
      </c>
      <c r="E1545" s="36"/>
      <c r="F1545" s="200" t="s">
        <v>1493</v>
      </c>
      <c r="G1545" s="36"/>
      <c r="H1545" s="36"/>
      <c r="I1545" s="115"/>
      <c r="J1545" s="36"/>
      <c r="K1545" s="36"/>
      <c r="L1545" s="39"/>
      <c r="M1545" s="201"/>
      <c r="N1545" s="64"/>
      <c r="O1545" s="64"/>
      <c r="P1545" s="64"/>
      <c r="Q1545" s="64"/>
      <c r="R1545" s="64"/>
      <c r="S1545" s="64"/>
      <c r="T1545" s="65"/>
      <c r="AT1545" s="18" t="s">
        <v>166</v>
      </c>
      <c r="AU1545" s="18" t="s">
        <v>171</v>
      </c>
    </row>
    <row r="1546" spans="2:65" s="13" customFormat="1" ht="11.25">
      <c r="B1546" s="212"/>
      <c r="C1546" s="213"/>
      <c r="D1546" s="199" t="s">
        <v>184</v>
      </c>
      <c r="E1546" s="214" t="s">
        <v>20</v>
      </c>
      <c r="F1546" s="215" t="s">
        <v>1534</v>
      </c>
      <c r="G1546" s="213"/>
      <c r="H1546" s="216">
        <v>2210.85</v>
      </c>
      <c r="I1546" s="217"/>
      <c r="J1546" s="213"/>
      <c r="K1546" s="213"/>
      <c r="L1546" s="218"/>
      <c r="M1546" s="219"/>
      <c r="N1546" s="220"/>
      <c r="O1546" s="220"/>
      <c r="P1546" s="220"/>
      <c r="Q1546" s="220"/>
      <c r="R1546" s="220"/>
      <c r="S1546" s="220"/>
      <c r="T1546" s="221"/>
      <c r="AT1546" s="222" t="s">
        <v>184</v>
      </c>
      <c r="AU1546" s="222" t="s">
        <v>171</v>
      </c>
      <c r="AV1546" s="13" t="s">
        <v>84</v>
      </c>
      <c r="AW1546" s="13" t="s">
        <v>35</v>
      </c>
      <c r="AX1546" s="13" t="s">
        <v>22</v>
      </c>
      <c r="AY1546" s="222" t="s">
        <v>159</v>
      </c>
    </row>
    <row r="1547" spans="2:65" s="1" customFormat="1" ht="16.5" customHeight="1">
      <c r="B1547" s="35"/>
      <c r="C1547" s="186" t="s">
        <v>1535</v>
      </c>
      <c r="D1547" s="186" t="s">
        <v>162</v>
      </c>
      <c r="E1547" s="187" t="s">
        <v>1536</v>
      </c>
      <c r="F1547" s="188" t="s">
        <v>1537</v>
      </c>
      <c r="G1547" s="189" t="s">
        <v>201</v>
      </c>
      <c r="H1547" s="190">
        <v>2568</v>
      </c>
      <c r="I1547" s="191"/>
      <c r="J1547" s="192">
        <f>ROUND(I1547*H1547,2)</f>
        <v>0</v>
      </c>
      <c r="K1547" s="188" t="s">
        <v>194</v>
      </c>
      <c r="L1547" s="39"/>
      <c r="M1547" s="193" t="s">
        <v>20</v>
      </c>
      <c r="N1547" s="194" t="s">
        <v>45</v>
      </c>
      <c r="O1547" s="64"/>
      <c r="P1547" s="195">
        <f>O1547*H1547</f>
        <v>0</v>
      </c>
      <c r="Q1547" s="195">
        <v>0</v>
      </c>
      <c r="R1547" s="195">
        <f>Q1547*H1547</f>
        <v>0</v>
      </c>
      <c r="S1547" s="195">
        <v>0</v>
      </c>
      <c r="T1547" s="196">
        <f>S1547*H1547</f>
        <v>0</v>
      </c>
      <c r="AR1547" s="197" t="s">
        <v>164</v>
      </c>
      <c r="AT1547" s="197" t="s">
        <v>162</v>
      </c>
      <c r="AU1547" s="197" t="s">
        <v>171</v>
      </c>
      <c r="AY1547" s="18" t="s">
        <v>159</v>
      </c>
      <c r="BE1547" s="198">
        <f>IF(N1547="základní",J1547,0)</f>
        <v>0</v>
      </c>
      <c r="BF1547" s="198">
        <f>IF(N1547="snížená",J1547,0)</f>
        <v>0</v>
      </c>
      <c r="BG1547" s="198">
        <f>IF(N1547="zákl. přenesená",J1547,0)</f>
        <v>0</v>
      </c>
      <c r="BH1547" s="198">
        <f>IF(N1547="sníž. přenesená",J1547,0)</f>
        <v>0</v>
      </c>
      <c r="BI1547" s="198">
        <f>IF(N1547="nulová",J1547,0)</f>
        <v>0</v>
      </c>
      <c r="BJ1547" s="18" t="s">
        <v>22</v>
      </c>
      <c r="BK1547" s="198">
        <f>ROUND(I1547*H1547,2)</f>
        <v>0</v>
      </c>
      <c r="BL1547" s="18" t="s">
        <v>164</v>
      </c>
      <c r="BM1547" s="197" t="s">
        <v>1538</v>
      </c>
    </row>
    <row r="1548" spans="2:65" s="1" customFormat="1" ht="11.25">
      <c r="B1548" s="35"/>
      <c r="C1548" s="36"/>
      <c r="D1548" s="199" t="s">
        <v>166</v>
      </c>
      <c r="E1548" s="36"/>
      <c r="F1548" s="200" t="s">
        <v>1539</v>
      </c>
      <c r="G1548" s="36"/>
      <c r="H1548" s="36"/>
      <c r="I1548" s="115"/>
      <c r="J1548" s="36"/>
      <c r="K1548" s="36"/>
      <c r="L1548" s="39"/>
      <c r="M1548" s="201"/>
      <c r="N1548" s="64"/>
      <c r="O1548" s="64"/>
      <c r="P1548" s="64"/>
      <c r="Q1548" s="64"/>
      <c r="R1548" s="64"/>
      <c r="S1548" s="64"/>
      <c r="T1548" s="65"/>
      <c r="AT1548" s="18" t="s">
        <v>166</v>
      </c>
      <c r="AU1548" s="18" t="s">
        <v>171</v>
      </c>
    </row>
    <row r="1549" spans="2:65" s="12" customFormat="1" ht="11.25">
      <c r="B1549" s="202"/>
      <c r="C1549" s="203"/>
      <c r="D1549" s="199" t="s">
        <v>184</v>
      </c>
      <c r="E1549" s="204" t="s">
        <v>20</v>
      </c>
      <c r="F1549" s="205" t="s">
        <v>1352</v>
      </c>
      <c r="G1549" s="203"/>
      <c r="H1549" s="204" t="s">
        <v>20</v>
      </c>
      <c r="I1549" s="206"/>
      <c r="J1549" s="203"/>
      <c r="K1549" s="203"/>
      <c r="L1549" s="207"/>
      <c r="M1549" s="208"/>
      <c r="N1549" s="209"/>
      <c r="O1549" s="209"/>
      <c r="P1549" s="209"/>
      <c r="Q1549" s="209"/>
      <c r="R1549" s="209"/>
      <c r="S1549" s="209"/>
      <c r="T1549" s="210"/>
      <c r="AT1549" s="211" t="s">
        <v>184</v>
      </c>
      <c r="AU1549" s="211" t="s">
        <v>171</v>
      </c>
      <c r="AV1549" s="12" t="s">
        <v>22</v>
      </c>
      <c r="AW1549" s="12" t="s">
        <v>35</v>
      </c>
      <c r="AX1549" s="12" t="s">
        <v>74</v>
      </c>
      <c r="AY1549" s="211" t="s">
        <v>159</v>
      </c>
    </row>
    <row r="1550" spans="2:65" s="12" customFormat="1" ht="11.25">
      <c r="B1550" s="202"/>
      <c r="C1550" s="203"/>
      <c r="D1550" s="199" t="s">
        <v>184</v>
      </c>
      <c r="E1550" s="204" t="s">
        <v>20</v>
      </c>
      <c r="F1550" s="205" t="s">
        <v>1540</v>
      </c>
      <c r="G1550" s="203"/>
      <c r="H1550" s="204" t="s">
        <v>20</v>
      </c>
      <c r="I1550" s="206"/>
      <c r="J1550" s="203"/>
      <c r="K1550" s="203"/>
      <c r="L1550" s="207"/>
      <c r="M1550" s="208"/>
      <c r="N1550" s="209"/>
      <c r="O1550" s="209"/>
      <c r="P1550" s="209"/>
      <c r="Q1550" s="209"/>
      <c r="R1550" s="209"/>
      <c r="S1550" s="209"/>
      <c r="T1550" s="210"/>
      <c r="AT1550" s="211" t="s">
        <v>184</v>
      </c>
      <c r="AU1550" s="211" t="s">
        <v>171</v>
      </c>
      <c r="AV1550" s="12" t="s">
        <v>22</v>
      </c>
      <c r="AW1550" s="12" t="s">
        <v>35</v>
      </c>
      <c r="AX1550" s="12" t="s">
        <v>74</v>
      </c>
      <c r="AY1550" s="211" t="s">
        <v>159</v>
      </c>
    </row>
    <row r="1551" spans="2:65" s="13" customFormat="1" ht="11.25">
      <c r="B1551" s="212"/>
      <c r="C1551" s="213"/>
      <c r="D1551" s="199" t="s">
        <v>184</v>
      </c>
      <c r="E1551" s="214" t="s">
        <v>20</v>
      </c>
      <c r="F1551" s="215" t="s">
        <v>1382</v>
      </c>
      <c r="G1551" s="213"/>
      <c r="H1551" s="216">
        <v>2568</v>
      </c>
      <c r="I1551" s="217"/>
      <c r="J1551" s="213"/>
      <c r="K1551" s="213"/>
      <c r="L1551" s="218"/>
      <c r="M1551" s="219"/>
      <c r="N1551" s="220"/>
      <c r="O1551" s="220"/>
      <c r="P1551" s="220"/>
      <c r="Q1551" s="220"/>
      <c r="R1551" s="220"/>
      <c r="S1551" s="220"/>
      <c r="T1551" s="221"/>
      <c r="AT1551" s="222" t="s">
        <v>184</v>
      </c>
      <c r="AU1551" s="222" t="s">
        <v>171</v>
      </c>
      <c r="AV1551" s="13" t="s">
        <v>84</v>
      </c>
      <c r="AW1551" s="13" t="s">
        <v>35</v>
      </c>
      <c r="AX1551" s="13" t="s">
        <v>22</v>
      </c>
      <c r="AY1551" s="222" t="s">
        <v>159</v>
      </c>
    </row>
    <row r="1552" spans="2:65" s="1" customFormat="1" ht="16.5" customHeight="1">
      <c r="B1552" s="35"/>
      <c r="C1552" s="186" t="s">
        <v>1541</v>
      </c>
      <c r="D1552" s="186" t="s">
        <v>162</v>
      </c>
      <c r="E1552" s="187" t="s">
        <v>1497</v>
      </c>
      <c r="F1552" s="188" t="s">
        <v>1498</v>
      </c>
      <c r="G1552" s="189" t="s">
        <v>669</v>
      </c>
      <c r="H1552" s="190">
        <v>1848.271</v>
      </c>
      <c r="I1552" s="191"/>
      <c r="J1552" s="192">
        <f>ROUND(I1552*H1552,2)</f>
        <v>0</v>
      </c>
      <c r="K1552" s="188" t="s">
        <v>194</v>
      </c>
      <c r="L1552" s="39"/>
      <c r="M1552" s="193" t="s">
        <v>20</v>
      </c>
      <c r="N1552" s="194" t="s">
        <v>45</v>
      </c>
      <c r="O1552" s="64"/>
      <c r="P1552" s="195">
        <f>O1552*H1552</f>
        <v>0</v>
      </c>
      <c r="Q1552" s="195">
        <v>0</v>
      </c>
      <c r="R1552" s="195">
        <f>Q1552*H1552</f>
        <v>0</v>
      </c>
      <c r="S1552" s="195">
        <v>0</v>
      </c>
      <c r="T1552" s="196">
        <f>S1552*H1552</f>
        <v>0</v>
      </c>
      <c r="AR1552" s="197" t="s">
        <v>164</v>
      </c>
      <c r="AT1552" s="197" t="s">
        <v>162</v>
      </c>
      <c r="AU1552" s="197" t="s">
        <v>171</v>
      </c>
      <c r="AY1552" s="18" t="s">
        <v>159</v>
      </c>
      <c r="BE1552" s="198">
        <f>IF(N1552="základní",J1552,0)</f>
        <v>0</v>
      </c>
      <c r="BF1552" s="198">
        <f>IF(N1552="snížená",J1552,0)</f>
        <v>0</v>
      </c>
      <c r="BG1552" s="198">
        <f>IF(N1552="zákl. přenesená",J1552,0)</f>
        <v>0</v>
      </c>
      <c r="BH1552" s="198">
        <f>IF(N1552="sníž. přenesená",J1552,0)</f>
        <v>0</v>
      </c>
      <c r="BI1552" s="198">
        <f>IF(N1552="nulová",J1552,0)</f>
        <v>0</v>
      </c>
      <c r="BJ1552" s="18" t="s">
        <v>22</v>
      </c>
      <c r="BK1552" s="198">
        <f>ROUND(I1552*H1552,2)</f>
        <v>0</v>
      </c>
      <c r="BL1552" s="18" t="s">
        <v>164</v>
      </c>
      <c r="BM1552" s="197" t="s">
        <v>1542</v>
      </c>
    </row>
    <row r="1553" spans="2:65" s="1" customFormat="1" ht="11.25">
      <c r="B1553" s="35"/>
      <c r="C1553" s="36"/>
      <c r="D1553" s="199" t="s">
        <v>166</v>
      </c>
      <c r="E1553" s="36"/>
      <c r="F1553" s="200" t="s">
        <v>1500</v>
      </c>
      <c r="G1553" s="36"/>
      <c r="H1553" s="36"/>
      <c r="I1553" s="115"/>
      <c r="J1553" s="36"/>
      <c r="K1553" s="36"/>
      <c r="L1553" s="39"/>
      <c r="M1553" s="201"/>
      <c r="N1553" s="64"/>
      <c r="O1553" s="64"/>
      <c r="P1553" s="64"/>
      <c r="Q1553" s="64"/>
      <c r="R1553" s="64"/>
      <c r="S1553" s="64"/>
      <c r="T1553" s="65"/>
      <c r="AT1553" s="18" t="s">
        <v>166</v>
      </c>
      <c r="AU1553" s="18" t="s">
        <v>171</v>
      </c>
    </row>
    <row r="1554" spans="2:65" s="12" customFormat="1" ht="11.25">
      <c r="B1554" s="202"/>
      <c r="C1554" s="203"/>
      <c r="D1554" s="199" t="s">
        <v>184</v>
      </c>
      <c r="E1554" s="204" t="s">
        <v>20</v>
      </c>
      <c r="F1554" s="205" t="s">
        <v>1352</v>
      </c>
      <c r="G1554" s="203"/>
      <c r="H1554" s="204" t="s">
        <v>20</v>
      </c>
      <c r="I1554" s="206"/>
      <c r="J1554" s="203"/>
      <c r="K1554" s="203"/>
      <c r="L1554" s="207"/>
      <c r="M1554" s="208"/>
      <c r="N1554" s="209"/>
      <c r="O1554" s="209"/>
      <c r="P1554" s="209"/>
      <c r="Q1554" s="209"/>
      <c r="R1554" s="209"/>
      <c r="S1554" s="209"/>
      <c r="T1554" s="210"/>
      <c r="AT1554" s="211" t="s">
        <v>184</v>
      </c>
      <c r="AU1554" s="211" t="s">
        <v>171</v>
      </c>
      <c r="AV1554" s="12" t="s">
        <v>22</v>
      </c>
      <c r="AW1554" s="12" t="s">
        <v>35</v>
      </c>
      <c r="AX1554" s="12" t="s">
        <v>74</v>
      </c>
      <c r="AY1554" s="211" t="s">
        <v>159</v>
      </c>
    </row>
    <row r="1555" spans="2:65" s="13" customFormat="1" ht="11.25">
      <c r="B1555" s="212"/>
      <c r="C1555" s="213"/>
      <c r="D1555" s="199" t="s">
        <v>184</v>
      </c>
      <c r="E1555" s="214" t="s">
        <v>20</v>
      </c>
      <c r="F1555" s="215" t="s">
        <v>1543</v>
      </c>
      <c r="G1555" s="213"/>
      <c r="H1555" s="216">
        <v>1282.2929999999999</v>
      </c>
      <c r="I1555" s="217"/>
      <c r="J1555" s="213"/>
      <c r="K1555" s="213"/>
      <c r="L1555" s="218"/>
      <c r="M1555" s="219"/>
      <c r="N1555" s="220"/>
      <c r="O1555" s="220"/>
      <c r="P1555" s="220"/>
      <c r="Q1555" s="220"/>
      <c r="R1555" s="220"/>
      <c r="S1555" s="220"/>
      <c r="T1555" s="221"/>
      <c r="AT1555" s="222" t="s">
        <v>184</v>
      </c>
      <c r="AU1555" s="222" t="s">
        <v>171</v>
      </c>
      <c r="AV1555" s="13" t="s">
        <v>84</v>
      </c>
      <c r="AW1555" s="13" t="s">
        <v>35</v>
      </c>
      <c r="AX1555" s="13" t="s">
        <v>74</v>
      </c>
      <c r="AY1555" s="222" t="s">
        <v>159</v>
      </c>
    </row>
    <row r="1556" spans="2:65" s="13" customFormat="1" ht="11.25">
      <c r="B1556" s="212"/>
      <c r="C1556" s="213"/>
      <c r="D1556" s="199" t="s">
        <v>184</v>
      </c>
      <c r="E1556" s="214" t="s">
        <v>20</v>
      </c>
      <c r="F1556" s="215" t="s">
        <v>1544</v>
      </c>
      <c r="G1556" s="213"/>
      <c r="H1556" s="216">
        <v>282.98899999999998</v>
      </c>
      <c r="I1556" s="217"/>
      <c r="J1556" s="213"/>
      <c r="K1556" s="213"/>
      <c r="L1556" s="218"/>
      <c r="M1556" s="219"/>
      <c r="N1556" s="220"/>
      <c r="O1556" s="220"/>
      <c r="P1556" s="220"/>
      <c r="Q1556" s="220"/>
      <c r="R1556" s="220"/>
      <c r="S1556" s="220"/>
      <c r="T1556" s="221"/>
      <c r="AT1556" s="222" t="s">
        <v>184</v>
      </c>
      <c r="AU1556" s="222" t="s">
        <v>171</v>
      </c>
      <c r="AV1556" s="13" t="s">
        <v>84</v>
      </c>
      <c r="AW1556" s="13" t="s">
        <v>35</v>
      </c>
      <c r="AX1556" s="13" t="s">
        <v>74</v>
      </c>
      <c r="AY1556" s="222" t="s">
        <v>159</v>
      </c>
    </row>
    <row r="1557" spans="2:65" s="12" customFormat="1" ht="11.25">
      <c r="B1557" s="202"/>
      <c r="C1557" s="203"/>
      <c r="D1557" s="199" t="s">
        <v>184</v>
      </c>
      <c r="E1557" s="204" t="s">
        <v>20</v>
      </c>
      <c r="F1557" s="205" t="s">
        <v>1389</v>
      </c>
      <c r="G1557" s="203"/>
      <c r="H1557" s="204" t="s">
        <v>20</v>
      </c>
      <c r="I1557" s="206"/>
      <c r="J1557" s="203"/>
      <c r="K1557" s="203"/>
      <c r="L1557" s="207"/>
      <c r="M1557" s="208"/>
      <c r="N1557" s="209"/>
      <c r="O1557" s="209"/>
      <c r="P1557" s="209"/>
      <c r="Q1557" s="209"/>
      <c r="R1557" s="209"/>
      <c r="S1557" s="209"/>
      <c r="T1557" s="210"/>
      <c r="AT1557" s="211" t="s">
        <v>184</v>
      </c>
      <c r="AU1557" s="211" t="s">
        <v>171</v>
      </c>
      <c r="AV1557" s="12" t="s">
        <v>22</v>
      </c>
      <c r="AW1557" s="12" t="s">
        <v>35</v>
      </c>
      <c r="AX1557" s="12" t="s">
        <v>74</v>
      </c>
      <c r="AY1557" s="211" t="s">
        <v>159</v>
      </c>
    </row>
    <row r="1558" spans="2:65" s="13" customFormat="1" ht="11.25">
      <c r="B1558" s="212"/>
      <c r="C1558" s="213"/>
      <c r="D1558" s="199" t="s">
        <v>184</v>
      </c>
      <c r="E1558" s="214" t="s">
        <v>20</v>
      </c>
      <c r="F1558" s="215" t="s">
        <v>1544</v>
      </c>
      <c r="G1558" s="213"/>
      <c r="H1558" s="216">
        <v>282.98899999999998</v>
      </c>
      <c r="I1558" s="217"/>
      <c r="J1558" s="213"/>
      <c r="K1558" s="213"/>
      <c r="L1558" s="218"/>
      <c r="M1558" s="219"/>
      <c r="N1558" s="220"/>
      <c r="O1558" s="220"/>
      <c r="P1558" s="220"/>
      <c r="Q1558" s="220"/>
      <c r="R1558" s="220"/>
      <c r="S1558" s="220"/>
      <c r="T1558" s="221"/>
      <c r="AT1558" s="222" t="s">
        <v>184</v>
      </c>
      <c r="AU1558" s="222" t="s">
        <v>171</v>
      </c>
      <c r="AV1558" s="13" t="s">
        <v>84</v>
      </c>
      <c r="AW1558" s="13" t="s">
        <v>35</v>
      </c>
      <c r="AX1558" s="13" t="s">
        <v>74</v>
      </c>
      <c r="AY1558" s="222" t="s">
        <v>159</v>
      </c>
    </row>
    <row r="1559" spans="2:65" s="14" customFormat="1" ht="11.25">
      <c r="B1559" s="223"/>
      <c r="C1559" s="224"/>
      <c r="D1559" s="199" t="s">
        <v>184</v>
      </c>
      <c r="E1559" s="225" t="s">
        <v>20</v>
      </c>
      <c r="F1559" s="226" t="s">
        <v>223</v>
      </c>
      <c r="G1559" s="224"/>
      <c r="H1559" s="227">
        <v>1848.271</v>
      </c>
      <c r="I1559" s="228"/>
      <c r="J1559" s="224"/>
      <c r="K1559" s="224"/>
      <c r="L1559" s="229"/>
      <c r="M1559" s="230"/>
      <c r="N1559" s="231"/>
      <c r="O1559" s="231"/>
      <c r="P1559" s="231"/>
      <c r="Q1559" s="231"/>
      <c r="R1559" s="231"/>
      <c r="S1559" s="231"/>
      <c r="T1559" s="232"/>
      <c r="AT1559" s="233" t="s">
        <v>184</v>
      </c>
      <c r="AU1559" s="233" t="s">
        <v>171</v>
      </c>
      <c r="AV1559" s="14" t="s">
        <v>164</v>
      </c>
      <c r="AW1559" s="14" t="s">
        <v>35</v>
      </c>
      <c r="AX1559" s="14" t="s">
        <v>22</v>
      </c>
      <c r="AY1559" s="233" t="s">
        <v>159</v>
      </c>
    </row>
    <row r="1560" spans="2:65" s="1" customFormat="1" ht="16.5" customHeight="1">
      <c r="B1560" s="35"/>
      <c r="C1560" s="186" t="s">
        <v>1545</v>
      </c>
      <c r="D1560" s="186" t="s">
        <v>162</v>
      </c>
      <c r="E1560" s="187" t="s">
        <v>1509</v>
      </c>
      <c r="F1560" s="188" t="s">
        <v>1510</v>
      </c>
      <c r="G1560" s="189" t="s">
        <v>669</v>
      </c>
      <c r="H1560" s="190">
        <v>29572.335999999999</v>
      </c>
      <c r="I1560" s="191"/>
      <c r="J1560" s="192">
        <f>ROUND(I1560*H1560,2)</f>
        <v>0</v>
      </c>
      <c r="K1560" s="188" t="s">
        <v>194</v>
      </c>
      <c r="L1560" s="39"/>
      <c r="M1560" s="193" t="s">
        <v>20</v>
      </c>
      <c r="N1560" s="194" t="s">
        <v>45</v>
      </c>
      <c r="O1560" s="64"/>
      <c r="P1560" s="195">
        <f>O1560*H1560</f>
        <v>0</v>
      </c>
      <c r="Q1560" s="195">
        <v>0</v>
      </c>
      <c r="R1560" s="195">
        <f>Q1560*H1560</f>
        <v>0</v>
      </c>
      <c r="S1560" s="195">
        <v>0</v>
      </c>
      <c r="T1560" s="196">
        <f>S1560*H1560</f>
        <v>0</v>
      </c>
      <c r="AR1560" s="197" t="s">
        <v>164</v>
      </c>
      <c r="AT1560" s="197" t="s">
        <v>162</v>
      </c>
      <c r="AU1560" s="197" t="s">
        <v>171</v>
      </c>
      <c r="AY1560" s="18" t="s">
        <v>159</v>
      </c>
      <c r="BE1560" s="198">
        <f>IF(N1560="základní",J1560,0)</f>
        <v>0</v>
      </c>
      <c r="BF1560" s="198">
        <f>IF(N1560="snížená",J1560,0)</f>
        <v>0</v>
      </c>
      <c r="BG1560" s="198">
        <f>IF(N1560="zákl. přenesená",J1560,0)</f>
        <v>0</v>
      </c>
      <c r="BH1560" s="198">
        <f>IF(N1560="sníž. přenesená",J1560,0)</f>
        <v>0</v>
      </c>
      <c r="BI1560" s="198">
        <f>IF(N1560="nulová",J1560,0)</f>
        <v>0</v>
      </c>
      <c r="BJ1560" s="18" t="s">
        <v>22</v>
      </c>
      <c r="BK1560" s="198">
        <f>ROUND(I1560*H1560,2)</f>
        <v>0</v>
      </c>
      <c r="BL1560" s="18" t="s">
        <v>164</v>
      </c>
      <c r="BM1560" s="197" t="s">
        <v>1546</v>
      </c>
    </row>
    <row r="1561" spans="2:65" s="1" customFormat="1" ht="11.25">
      <c r="B1561" s="35"/>
      <c r="C1561" s="36"/>
      <c r="D1561" s="199" t="s">
        <v>166</v>
      </c>
      <c r="E1561" s="36"/>
      <c r="F1561" s="200" t="s">
        <v>1512</v>
      </c>
      <c r="G1561" s="36"/>
      <c r="H1561" s="36"/>
      <c r="I1561" s="115"/>
      <c r="J1561" s="36"/>
      <c r="K1561" s="36"/>
      <c r="L1561" s="39"/>
      <c r="M1561" s="201"/>
      <c r="N1561" s="64"/>
      <c r="O1561" s="64"/>
      <c r="P1561" s="64"/>
      <c r="Q1561" s="64"/>
      <c r="R1561" s="64"/>
      <c r="S1561" s="64"/>
      <c r="T1561" s="65"/>
      <c r="AT1561" s="18" t="s">
        <v>166</v>
      </c>
      <c r="AU1561" s="18" t="s">
        <v>171</v>
      </c>
    </row>
    <row r="1562" spans="2:65" s="13" customFormat="1" ht="11.25">
      <c r="B1562" s="212"/>
      <c r="C1562" s="213"/>
      <c r="D1562" s="199" t="s">
        <v>184</v>
      </c>
      <c r="E1562" s="214" t="s">
        <v>20</v>
      </c>
      <c r="F1562" s="215" t="s">
        <v>1547</v>
      </c>
      <c r="G1562" s="213"/>
      <c r="H1562" s="216">
        <v>29572.335999999999</v>
      </c>
      <c r="I1562" s="217"/>
      <c r="J1562" s="213"/>
      <c r="K1562" s="213"/>
      <c r="L1562" s="218"/>
      <c r="M1562" s="219"/>
      <c r="N1562" s="220"/>
      <c r="O1562" s="220"/>
      <c r="P1562" s="220"/>
      <c r="Q1562" s="220"/>
      <c r="R1562" s="220"/>
      <c r="S1562" s="220"/>
      <c r="T1562" s="221"/>
      <c r="AT1562" s="222" t="s">
        <v>184</v>
      </c>
      <c r="AU1562" s="222" t="s">
        <v>171</v>
      </c>
      <c r="AV1562" s="13" t="s">
        <v>84</v>
      </c>
      <c r="AW1562" s="13" t="s">
        <v>35</v>
      </c>
      <c r="AX1562" s="13" t="s">
        <v>22</v>
      </c>
      <c r="AY1562" s="222" t="s">
        <v>159</v>
      </c>
    </row>
    <row r="1563" spans="2:65" s="1" customFormat="1" ht="16.5" customHeight="1">
      <c r="B1563" s="35"/>
      <c r="C1563" s="186" t="s">
        <v>1548</v>
      </c>
      <c r="D1563" s="186" t="s">
        <v>162</v>
      </c>
      <c r="E1563" s="187" t="s">
        <v>1515</v>
      </c>
      <c r="F1563" s="188" t="s">
        <v>1516</v>
      </c>
      <c r="G1563" s="189" t="s">
        <v>669</v>
      </c>
      <c r="H1563" s="190">
        <v>565.97799999999995</v>
      </c>
      <c r="I1563" s="191"/>
      <c r="J1563" s="192">
        <f>ROUND(I1563*H1563,2)</f>
        <v>0</v>
      </c>
      <c r="K1563" s="188" t="s">
        <v>194</v>
      </c>
      <c r="L1563" s="39"/>
      <c r="M1563" s="193" t="s">
        <v>20</v>
      </c>
      <c r="N1563" s="194" t="s">
        <v>45</v>
      </c>
      <c r="O1563" s="64"/>
      <c r="P1563" s="195">
        <f>O1563*H1563</f>
        <v>0</v>
      </c>
      <c r="Q1563" s="195">
        <v>0</v>
      </c>
      <c r="R1563" s="195">
        <f>Q1563*H1563</f>
        <v>0</v>
      </c>
      <c r="S1563" s="195">
        <v>0</v>
      </c>
      <c r="T1563" s="196">
        <f>S1563*H1563</f>
        <v>0</v>
      </c>
      <c r="AR1563" s="197" t="s">
        <v>164</v>
      </c>
      <c r="AT1563" s="197" t="s">
        <v>162</v>
      </c>
      <c r="AU1563" s="197" t="s">
        <v>171</v>
      </c>
      <c r="AY1563" s="18" t="s">
        <v>159</v>
      </c>
      <c r="BE1563" s="198">
        <f>IF(N1563="základní",J1563,0)</f>
        <v>0</v>
      </c>
      <c r="BF1563" s="198">
        <f>IF(N1563="snížená",J1563,0)</f>
        <v>0</v>
      </c>
      <c r="BG1563" s="198">
        <f>IF(N1563="zákl. přenesená",J1563,0)</f>
        <v>0</v>
      </c>
      <c r="BH1563" s="198">
        <f>IF(N1563="sníž. přenesená",J1563,0)</f>
        <v>0</v>
      </c>
      <c r="BI1563" s="198">
        <f>IF(N1563="nulová",J1563,0)</f>
        <v>0</v>
      </c>
      <c r="BJ1563" s="18" t="s">
        <v>22</v>
      </c>
      <c r="BK1563" s="198">
        <f>ROUND(I1563*H1563,2)</f>
        <v>0</v>
      </c>
      <c r="BL1563" s="18" t="s">
        <v>164</v>
      </c>
      <c r="BM1563" s="197" t="s">
        <v>1549</v>
      </c>
    </row>
    <row r="1564" spans="2:65" s="1" customFormat="1" ht="19.5">
      <c r="B1564" s="35"/>
      <c r="C1564" s="36"/>
      <c r="D1564" s="199" t="s">
        <v>166</v>
      </c>
      <c r="E1564" s="36"/>
      <c r="F1564" s="200" t="s">
        <v>1518</v>
      </c>
      <c r="G1564" s="36"/>
      <c r="H1564" s="36"/>
      <c r="I1564" s="115"/>
      <c r="J1564" s="36"/>
      <c r="K1564" s="36"/>
      <c r="L1564" s="39"/>
      <c r="M1564" s="201"/>
      <c r="N1564" s="64"/>
      <c r="O1564" s="64"/>
      <c r="P1564" s="64"/>
      <c r="Q1564" s="64"/>
      <c r="R1564" s="64"/>
      <c r="S1564" s="64"/>
      <c r="T1564" s="65"/>
      <c r="AT1564" s="18" t="s">
        <v>166</v>
      </c>
      <c r="AU1564" s="18" t="s">
        <v>171</v>
      </c>
    </row>
    <row r="1565" spans="2:65" s="12" customFormat="1" ht="11.25">
      <c r="B1565" s="202"/>
      <c r="C1565" s="203"/>
      <c r="D1565" s="199" t="s">
        <v>184</v>
      </c>
      <c r="E1565" s="204" t="s">
        <v>20</v>
      </c>
      <c r="F1565" s="205" t="s">
        <v>1352</v>
      </c>
      <c r="G1565" s="203"/>
      <c r="H1565" s="204" t="s">
        <v>20</v>
      </c>
      <c r="I1565" s="206"/>
      <c r="J1565" s="203"/>
      <c r="K1565" s="203"/>
      <c r="L1565" s="207"/>
      <c r="M1565" s="208"/>
      <c r="N1565" s="209"/>
      <c r="O1565" s="209"/>
      <c r="P1565" s="209"/>
      <c r="Q1565" s="209"/>
      <c r="R1565" s="209"/>
      <c r="S1565" s="209"/>
      <c r="T1565" s="210"/>
      <c r="AT1565" s="211" t="s">
        <v>184</v>
      </c>
      <c r="AU1565" s="211" t="s">
        <v>171</v>
      </c>
      <c r="AV1565" s="12" t="s">
        <v>22</v>
      </c>
      <c r="AW1565" s="12" t="s">
        <v>35</v>
      </c>
      <c r="AX1565" s="12" t="s">
        <v>74</v>
      </c>
      <c r="AY1565" s="211" t="s">
        <v>159</v>
      </c>
    </row>
    <row r="1566" spans="2:65" s="13" customFormat="1" ht="11.25">
      <c r="B1566" s="212"/>
      <c r="C1566" s="213"/>
      <c r="D1566" s="199" t="s">
        <v>184</v>
      </c>
      <c r="E1566" s="214" t="s">
        <v>20</v>
      </c>
      <c r="F1566" s="215" t="s">
        <v>1544</v>
      </c>
      <c r="G1566" s="213"/>
      <c r="H1566" s="216">
        <v>282.98899999999998</v>
      </c>
      <c r="I1566" s="217"/>
      <c r="J1566" s="213"/>
      <c r="K1566" s="213"/>
      <c r="L1566" s="218"/>
      <c r="M1566" s="219"/>
      <c r="N1566" s="220"/>
      <c r="O1566" s="220"/>
      <c r="P1566" s="220"/>
      <c r="Q1566" s="220"/>
      <c r="R1566" s="220"/>
      <c r="S1566" s="220"/>
      <c r="T1566" s="221"/>
      <c r="AT1566" s="222" t="s">
        <v>184</v>
      </c>
      <c r="AU1566" s="222" t="s">
        <v>171</v>
      </c>
      <c r="AV1566" s="13" t="s">
        <v>84</v>
      </c>
      <c r="AW1566" s="13" t="s">
        <v>35</v>
      </c>
      <c r="AX1566" s="13" t="s">
        <v>74</v>
      </c>
      <c r="AY1566" s="222" t="s">
        <v>159</v>
      </c>
    </row>
    <row r="1567" spans="2:65" s="12" customFormat="1" ht="11.25">
      <c r="B1567" s="202"/>
      <c r="C1567" s="203"/>
      <c r="D1567" s="199" t="s">
        <v>184</v>
      </c>
      <c r="E1567" s="204" t="s">
        <v>20</v>
      </c>
      <c r="F1567" s="205" t="s">
        <v>1389</v>
      </c>
      <c r="G1567" s="203"/>
      <c r="H1567" s="204" t="s">
        <v>20</v>
      </c>
      <c r="I1567" s="206"/>
      <c r="J1567" s="203"/>
      <c r="K1567" s="203"/>
      <c r="L1567" s="207"/>
      <c r="M1567" s="208"/>
      <c r="N1567" s="209"/>
      <c r="O1567" s="209"/>
      <c r="P1567" s="209"/>
      <c r="Q1567" s="209"/>
      <c r="R1567" s="209"/>
      <c r="S1567" s="209"/>
      <c r="T1567" s="210"/>
      <c r="AT1567" s="211" t="s">
        <v>184</v>
      </c>
      <c r="AU1567" s="211" t="s">
        <v>171</v>
      </c>
      <c r="AV1567" s="12" t="s">
        <v>22</v>
      </c>
      <c r="AW1567" s="12" t="s">
        <v>35</v>
      </c>
      <c r="AX1567" s="12" t="s">
        <v>74</v>
      </c>
      <c r="AY1567" s="211" t="s">
        <v>159</v>
      </c>
    </row>
    <row r="1568" spans="2:65" s="13" customFormat="1" ht="11.25">
      <c r="B1568" s="212"/>
      <c r="C1568" s="213"/>
      <c r="D1568" s="199" t="s">
        <v>184</v>
      </c>
      <c r="E1568" s="214" t="s">
        <v>20</v>
      </c>
      <c r="F1568" s="215" t="s">
        <v>1544</v>
      </c>
      <c r="G1568" s="213"/>
      <c r="H1568" s="216">
        <v>282.98899999999998</v>
      </c>
      <c r="I1568" s="217"/>
      <c r="J1568" s="213"/>
      <c r="K1568" s="213"/>
      <c r="L1568" s="218"/>
      <c r="M1568" s="219"/>
      <c r="N1568" s="220"/>
      <c r="O1568" s="220"/>
      <c r="P1568" s="220"/>
      <c r="Q1568" s="220"/>
      <c r="R1568" s="220"/>
      <c r="S1568" s="220"/>
      <c r="T1568" s="221"/>
      <c r="AT1568" s="222" t="s">
        <v>184</v>
      </c>
      <c r="AU1568" s="222" t="s">
        <v>171</v>
      </c>
      <c r="AV1568" s="13" t="s">
        <v>84</v>
      </c>
      <c r="AW1568" s="13" t="s">
        <v>35</v>
      </c>
      <c r="AX1568" s="13" t="s">
        <v>74</v>
      </c>
      <c r="AY1568" s="222" t="s">
        <v>159</v>
      </c>
    </row>
    <row r="1569" spans="2:65" s="14" customFormat="1" ht="11.25">
      <c r="B1569" s="223"/>
      <c r="C1569" s="224"/>
      <c r="D1569" s="199" t="s">
        <v>184</v>
      </c>
      <c r="E1569" s="225" t="s">
        <v>20</v>
      </c>
      <c r="F1569" s="226" t="s">
        <v>223</v>
      </c>
      <c r="G1569" s="224"/>
      <c r="H1569" s="227">
        <v>565.97799999999995</v>
      </c>
      <c r="I1569" s="228"/>
      <c r="J1569" s="224"/>
      <c r="K1569" s="224"/>
      <c r="L1569" s="229"/>
      <c r="M1569" s="230"/>
      <c r="N1569" s="231"/>
      <c r="O1569" s="231"/>
      <c r="P1569" s="231"/>
      <c r="Q1569" s="231"/>
      <c r="R1569" s="231"/>
      <c r="S1569" s="231"/>
      <c r="T1569" s="232"/>
      <c r="AT1569" s="233" t="s">
        <v>184</v>
      </c>
      <c r="AU1569" s="233" t="s">
        <v>171</v>
      </c>
      <c r="AV1569" s="14" t="s">
        <v>164</v>
      </c>
      <c r="AW1569" s="14" t="s">
        <v>35</v>
      </c>
      <c r="AX1569" s="14" t="s">
        <v>22</v>
      </c>
      <c r="AY1569" s="233" t="s">
        <v>159</v>
      </c>
    </row>
    <row r="1570" spans="2:65" s="1" customFormat="1" ht="16.5" customHeight="1">
      <c r="B1570" s="35"/>
      <c r="C1570" s="186" t="s">
        <v>1550</v>
      </c>
      <c r="D1570" s="186" t="s">
        <v>162</v>
      </c>
      <c r="E1570" s="187" t="s">
        <v>1520</v>
      </c>
      <c r="F1570" s="188" t="s">
        <v>1521</v>
      </c>
      <c r="G1570" s="189" t="s">
        <v>669</v>
      </c>
      <c r="H1570" s="190">
        <v>1282.2929999999999</v>
      </c>
      <c r="I1570" s="191"/>
      <c r="J1570" s="192">
        <f>ROUND(I1570*H1570,2)</f>
        <v>0</v>
      </c>
      <c r="K1570" s="188" t="s">
        <v>194</v>
      </c>
      <c r="L1570" s="39"/>
      <c r="M1570" s="193" t="s">
        <v>20</v>
      </c>
      <c r="N1570" s="194" t="s">
        <v>45</v>
      </c>
      <c r="O1570" s="64"/>
      <c r="P1570" s="195">
        <f>O1570*H1570</f>
        <v>0</v>
      </c>
      <c r="Q1570" s="195">
        <v>0</v>
      </c>
      <c r="R1570" s="195">
        <f>Q1570*H1570</f>
        <v>0</v>
      </c>
      <c r="S1570" s="195">
        <v>0</v>
      </c>
      <c r="T1570" s="196">
        <f>S1570*H1570</f>
        <v>0</v>
      </c>
      <c r="AR1570" s="197" t="s">
        <v>164</v>
      </c>
      <c r="AT1570" s="197" t="s">
        <v>162</v>
      </c>
      <c r="AU1570" s="197" t="s">
        <v>171</v>
      </c>
      <c r="AY1570" s="18" t="s">
        <v>159</v>
      </c>
      <c r="BE1570" s="198">
        <f>IF(N1570="základní",J1570,0)</f>
        <v>0</v>
      </c>
      <c r="BF1570" s="198">
        <f>IF(N1570="snížená",J1570,0)</f>
        <v>0</v>
      </c>
      <c r="BG1570" s="198">
        <f>IF(N1570="zákl. přenesená",J1570,0)</f>
        <v>0</v>
      </c>
      <c r="BH1570" s="198">
        <f>IF(N1570="sníž. přenesená",J1570,0)</f>
        <v>0</v>
      </c>
      <c r="BI1570" s="198">
        <f>IF(N1570="nulová",J1570,0)</f>
        <v>0</v>
      </c>
      <c r="BJ1570" s="18" t="s">
        <v>22</v>
      </c>
      <c r="BK1570" s="198">
        <f>ROUND(I1570*H1570,2)</f>
        <v>0</v>
      </c>
      <c r="BL1570" s="18" t="s">
        <v>164</v>
      </c>
      <c r="BM1570" s="197" t="s">
        <v>1551</v>
      </c>
    </row>
    <row r="1571" spans="2:65" s="1" customFormat="1" ht="11.25">
      <c r="B1571" s="35"/>
      <c r="C1571" s="36"/>
      <c r="D1571" s="199" t="s">
        <v>166</v>
      </c>
      <c r="E1571" s="36"/>
      <c r="F1571" s="200" t="s">
        <v>671</v>
      </c>
      <c r="G1571" s="36"/>
      <c r="H1571" s="36"/>
      <c r="I1571" s="115"/>
      <c r="J1571" s="36"/>
      <c r="K1571" s="36"/>
      <c r="L1571" s="39"/>
      <c r="M1571" s="201"/>
      <c r="N1571" s="64"/>
      <c r="O1571" s="64"/>
      <c r="P1571" s="64"/>
      <c r="Q1571" s="64"/>
      <c r="R1571" s="64"/>
      <c r="S1571" s="64"/>
      <c r="T1571" s="65"/>
      <c r="AT1571" s="18" t="s">
        <v>166</v>
      </c>
      <c r="AU1571" s="18" t="s">
        <v>171</v>
      </c>
    </row>
    <row r="1572" spans="2:65" s="12" customFormat="1" ht="11.25">
      <c r="B1572" s="202"/>
      <c r="C1572" s="203"/>
      <c r="D1572" s="199" t="s">
        <v>184</v>
      </c>
      <c r="E1572" s="204" t="s">
        <v>20</v>
      </c>
      <c r="F1572" s="205" t="s">
        <v>1352</v>
      </c>
      <c r="G1572" s="203"/>
      <c r="H1572" s="204" t="s">
        <v>20</v>
      </c>
      <c r="I1572" s="206"/>
      <c r="J1572" s="203"/>
      <c r="K1572" s="203"/>
      <c r="L1572" s="207"/>
      <c r="M1572" s="208"/>
      <c r="N1572" s="209"/>
      <c r="O1572" s="209"/>
      <c r="P1572" s="209"/>
      <c r="Q1572" s="209"/>
      <c r="R1572" s="209"/>
      <c r="S1572" s="209"/>
      <c r="T1572" s="210"/>
      <c r="AT1572" s="211" t="s">
        <v>184</v>
      </c>
      <c r="AU1572" s="211" t="s">
        <v>171</v>
      </c>
      <c r="AV1572" s="12" t="s">
        <v>22</v>
      </c>
      <c r="AW1572" s="12" t="s">
        <v>35</v>
      </c>
      <c r="AX1572" s="12" t="s">
        <v>74</v>
      </c>
      <c r="AY1572" s="211" t="s">
        <v>159</v>
      </c>
    </row>
    <row r="1573" spans="2:65" s="13" customFormat="1" ht="11.25">
      <c r="B1573" s="212"/>
      <c r="C1573" s="213"/>
      <c r="D1573" s="199" t="s">
        <v>184</v>
      </c>
      <c r="E1573" s="214" t="s">
        <v>20</v>
      </c>
      <c r="F1573" s="215" t="s">
        <v>1543</v>
      </c>
      <c r="G1573" s="213"/>
      <c r="H1573" s="216">
        <v>1282.2929999999999</v>
      </c>
      <c r="I1573" s="217"/>
      <c r="J1573" s="213"/>
      <c r="K1573" s="213"/>
      <c r="L1573" s="218"/>
      <c r="M1573" s="219"/>
      <c r="N1573" s="220"/>
      <c r="O1573" s="220"/>
      <c r="P1573" s="220"/>
      <c r="Q1573" s="220"/>
      <c r="R1573" s="220"/>
      <c r="S1573" s="220"/>
      <c r="T1573" s="221"/>
      <c r="AT1573" s="222" t="s">
        <v>184</v>
      </c>
      <c r="AU1573" s="222" t="s">
        <v>171</v>
      </c>
      <c r="AV1573" s="13" t="s">
        <v>84</v>
      </c>
      <c r="AW1573" s="13" t="s">
        <v>35</v>
      </c>
      <c r="AX1573" s="13" t="s">
        <v>22</v>
      </c>
      <c r="AY1573" s="222" t="s">
        <v>159</v>
      </c>
    </row>
    <row r="1574" spans="2:65" s="11" customFormat="1" ht="22.9" customHeight="1">
      <c r="B1574" s="170"/>
      <c r="C1574" s="171"/>
      <c r="D1574" s="172" t="s">
        <v>73</v>
      </c>
      <c r="E1574" s="184" t="s">
        <v>1552</v>
      </c>
      <c r="F1574" s="184" t="s">
        <v>1552</v>
      </c>
      <c r="G1574" s="171"/>
      <c r="H1574" s="171"/>
      <c r="I1574" s="174"/>
      <c r="J1574" s="185">
        <f>BK1574</f>
        <v>0</v>
      </c>
      <c r="K1574" s="171"/>
      <c r="L1574" s="176"/>
      <c r="M1574" s="177"/>
      <c r="N1574" s="178"/>
      <c r="O1574" s="178"/>
      <c r="P1574" s="179">
        <f>SUM(P1575:P1597)</f>
        <v>0</v>
      </c>
      <c r="Q1574" s="178"/>
      <c r="R1574" s="179">
        <f>SUM(R1575:R1597)</f>
        <v>0</v>
      </c>
      <c r="S1574" s="178"/>
      <c r="T1574" s="180">
        <f>SUM(T1575:T1597)</f>
        <v>0</v>
      </c>
      <c r="AR1574" s="181" t="s">
        <v>22</v>
      </c>
      <c r="AT1574" s="182" t="s">
        <v>73</v>
      </c>
      <c r="AU1574" s="182" t="s">
        <v>22</v>
      </c>
      <c r="AY1574" s="181" t="s">
        <v>159</v>
      </c>
      <c r="BK1574" s="183">
        <f>SUM(BK1575:BK1597)</f>
        <v>0</v>
      </c>
    </row>
    <row r="1575" spans="2:65" s="1" customFormat="1" ht="16.5" customHeight="1">
      <c r="B1575" s="35"/>
      <c r="C1575" s="186" t="s">
        <v>1553</v>
      </c>
      <c r="D1575" s="186" t="s">
        <v>162</v>
      </c>
      <c r="E1575" s="187" t="s">
        <v>1554</v>
      </c>
      <c r="F1575" s="188" t="s">
        <v>1555</v>
      </c>
      <c r="G1575" s="189" t="s">
        <v>1556</v>
      </c>
      <c r="H1575" s="190">
        <v>1</v>
      </c>
      <c r="I1575" s="191"/>
      <c r="J1575" s="192">
        <f>ROUND(I1575*H1575,2)</f>
        <v>0</v>
      </c>
      <c r="K1575" s="188" t="s">
        <v>20</v>
      </c>
      <c r="L1575" s="39"/>
      <c r="M1575" s="193" t="s">
        <v>20</v>
      </c>
      <c r="N1575" s="194" t="s">
        <v>45</v>
      </c>
      <c r="O1575" s="64"/>
      <c r="P1575" s="195">
        <f>O1575*H1575</f>
        <v>0</v>
      </c>
      <c r="Q1575" s="195">
        <v>0</v>
      </c>
      <c r="R1575" s="195">
        <f>Q1575*H1575</f>
        <v>0</v>
      </c>
      <c r="S1575" s="195">
        <v>0</v>
      </c>
      <c r="T1575" s="196">
        <f>S1575*H1575</f>
        <v>0</v>
      </c>
      <c r="AR1575" s="197" t="s">
        <v>164</v>
      </c>
      <c r="AT1575" s="197" t="s">
        <v>162</v>
      </c>
      <c r="AU1575" s="197" t="s">
        <v>84</v>
      </c>
      <c r="AY1575" s="18" t="s">
        <v>159</v>
      </c>
      <c r="BE1575" s="198">
        <f>IF(N1575="základní",J1575,0)</f>
        <v>0</v>
      </c>
      <c r="BF1575" s="198">
        <f>IF(N1575="snížená",J1575,0)</f>
        <v>0</v>
      </c>
      <c r="BG1575" s="198">
        <f>IF(N1575="zákl. přenesená",J1575,0)</f>
        <v>0</v>
      </c>
      <c r="BH1575" s="198">
        <f>IF(N1575="sníž. přenesená",J1575,0)</f>
        <v>0</v>
      </c>
      <c r="BI1575" s="198">
        <f>IF(N1575="nulová",J1575,0)</f>
        <v>0</v>
      </c>
      <c r="BJ1575" s="18" t="s">
        <v>22</v>
      </c>
      <c r="BK1575" s="198">
        <f>ROUND(I1575*H1575,2)</f>
        <v>0</v>
      </c>
      <c r="BL1575" s="18" t="s">
        <v>164</v>
      </c>
      <c r="BM1575" s="197" t="s">
        <v>1557</v>
      </c>
    </row>
    <row r="1576" spans="2:65" s="1" customFormat="1" ht="16.5" customHeight="1">
      <c r="B1576" s="35"/>
      <c r="C1576" s="186" t="s">
        <v>1558</v>
      </c>
      <c r="D1576" s="186" t="s">
        <v>162</v>
      </c>
      <c r="E1576" s="187" t="s">
        <v>1559</v>
      </c>
      <c r="F1576" s="188" t="s">
        <v>1560</v>
      </c>
      <c r="G1576" s="189" t="s">
        <v>201</v>
      </c>
      <c r="H1576" s="190">
        <v>250</v>
      </c>
      <c r="I1576" s="191"/>
      <c r="J1576" s="192">
        <f>ROUND(I1576*H1576,2)</f>
        <v>0</v>
      </c>
      <c r="K1576" s="188" t="s">
        <v>20</v>
      </c>
      <c r="L1576" s="39"/>
      <c r="M1576" s="193" t="s">
        <v>20</v>
      </c>
      <c r="N1576" s="194" t="s">
        <v>45</v>
      </c>
      <c r="O1576" s="64"/>
      <c r="P1576" s="195">
        <f>O1576*H1576</f>
        <v>0</v>
      </c>
      <c r="Q1576" s="195">
        <v>0</v>
      </c>
      <c r="R1576" s="195">
        <f>Q1576*H1576</f>
        <v>0</v>
      </c>
      <c r="S1576" s="195">
        <v>0</v>
      </c>
      <c r="T1576" s="196">
        <f>S1576*H1576</f>
        <v>0</v>
      </c>
      <c r="AR1576" s="197" t="s">
        <v>164</v>
      </c>
      <c r="AT1576" s="197" t="s">
        <v>162</v>
      </c>
      <c r="AU1576" s="197" t="s">
        <v>84</v>
      </c>
      <c r="AY1576" s="18" t="s">
        <v>159</v>
      </c>
      <c r="BE1576" s="198">
        <f>IF(N1576="základní",J1576,0)</f>
        <v>0</v>
      </c>
      <c r="BF1576" s="198">
        <f>IF(N1576="snížená",J1576,0)</f>
        <v>0</v>
      </c>
      <c r="BG1576" s="198">
        <f>IF(N1576="zákl. přenesená",J1576,0)</f>
        <v>0</v>
      </c>
      <c r="BH1576" s="198">
        <f>IF(N1576="sníž. přenesená",J1576,0)</f>
        <v>0</v>
      </c>
      <c r="BI1576" s="198">
        <f>IF(N1576="nulová",J1576,0)</f>
        <v>0</v>
      </c>
      <c r="BJ1576" s="18" t="s">
        <v>22</v>
      </c>
      <c r="BK1576" s="198">
        <f>ROUND(I1576*H1576,2)</f>
        <v>0</v>
      </c>
      <c r="BL1576" s="18" t="s">
        <v>164</v>
      </c>
      <c r="BM1576" s="197" t="s">
        <v>1561</v>
      </c>
    </row>
    <row r="1577" spans="2:65" s="12" customFormat="1" ht="11.25">
      <c r="B1577" s="202"/>
      <c r="C1577" s="203"/>
      <c r="D1577" s="199" t="s">
        <v>184</v>
      </c>
      <c r="E1577" s="204" t="s">
        <v>20</v>
      </c>
      <c r="F1577" s="205" t="s">
        <v>1562</v>
      </c>
      <c r="G1577" s="203"/>
      <c r="H1577" s="204" t="s">
        <v>20</v>
      </c>
      <c r="I1577" s="206"/>
      <c r="J1577" s="203"/>
      <c r="K1577" s="203"/>
      <c r="L1577" s="207"/>
      <c r="M1577" s="208"/>
      <c r="N1577" s="209"/>
      <c r="O1577" s="209"/>
      <c r="P1577" s="209"/>
      <c r="Q1577" s="209"/>
      <c r="R1577" s="209"/>
      <c r="S1577" s="209"/>
      <c r="T1577" s="210"/>
      <c r="AT1577" s="211" t="s">
        <v>184</v>
      </c>
      <c r="AU1577" s="211" t="s">
        <v>84</v>
      </c>
      <c r="AV1577" s="12" t="s">
        <v>22</v>
      </c>
      <c r="AW1577" s="12" t="s">
        <v>35</v>
      </c>
      <c r="AX1577" s="12" t="s">
        <v>74</v>
      </c>
      <c r="AY1577" s="211" t="s">
        <v>159</v>
      </c>
    </row>
    <row r="1578" spans="2:65" s="12" customFormat="1" ht="11.25">
      <c r="B1578" s="202"/>
      <c r="C1578" s="203"/>
      <c r="D1578" s="199" t="s">
        <v>184</v>
      </c>
      <c r="E1578" s="204" t="s">
        <v>20</v>
      </c>
      <c r="F1578" s="205" t="s">
        <v>1563</v>
      </c>
      <c r="G1578" s="203"/>
      <c r="H1578" s="204" t="s">
        <v>20</v>
      </c>
      <c r="I1578" s="206"/>
      <c r="J1578" s="203"/>
      <c r="K1578" s="203"/>
      <c r="L1578" s="207"/>
      <c r="M1578" s="208"/>
      <c r="N1578" s="209"/>
      <c r="O1578" s="209"/>
      <c r="P1578" s="209"/>
      <c r="Q1578" s="209"/>
      <c r="R1578" s="209"/>
      <c r="S1578" s="209"/>
      <c r="T1578" s="210"/>
      <c r="AT1578" s="211" t="s">
        <v>184</v>
      </c>
      <c r="AU1578" s="211" t="s">
        <v>84</v>
      </c>
      <c r="AV1578" s="12" t="s">
        <v>22</v>
      </c>
      <c r="AW1578" s="12" t="s">
        <v>35</v>
      </c>
      <c r="AX1578" s="12" t="s">
        <v>74</v>
      </c>
      <c r="AY1578" s="211" t="s">
        <v>159</v>
      </c>
    </row>
    <row r="1579" spans="2:65" s="12" customFormat="1" ht="11.25">
      <c r="B1579" s="202"/>
      <c r="C1579" s="203"/>
      <c r="D1579" s="199" t="s">
        <v>184</v>
      </c>
      <c r="E1579" s="204" t="s">
        <v>20</v>
      </c>
      <c r="F1579" s="205" t="s">
        <v>1564</v>
      </c>
      <c r="G1579" s="203"/>
      <c r="H1579" s="204" t="s">
        <v>20</v>
      </c>
      <c r="I1579" s="206"/>
      <c r="J1579" s="203"/>
      <c r="K1579" s="203"/>
      <c r="L1579" s="207"/>
      <c r="M1579" s="208"/>
      <c r="N1579" s="209"/>
      <c r="O1579" s="209"/>
      <c r="P1579" s="209"/>
      <c r="Q1579" s="209"/>
      <c r="R1579" s="209"/>
      <c r="S1579" s="209"/>
      <c r="T1579" s="210"/>
      <c r="AT1579" s="211" t="s">
        <v>184</v>
      </c>
      <c r="AU1579" s="211" t="s">
        <v>84</v>
      </c>
      <c r="AV1579" s="12" t="s">
        <v>22</v>
      </c>
      <c r="AW1579" s="12" t="s">
        <v>35</v>
      </c>
      <c r="AX1579" s="12" t="s">
        <v>74</v>
      </c>
      <c r="AY1579" s="211" t="s">
        <v>159</v>
      </c>
    </row>
    <row r="1580" spans="2:65" s="13" customFormat="1" ht="11.25">
      <c r="B1580" s="212"/>
      <c r="C1580" s="213"/>
      <c r="D1580" s="199" t="s">
        <v>184</v>
      </c>
      <c r="E1580" s="214" t="s">
        <v>20</v>
      </c>
      <c r="F1580" s="215" t="s">
        <v>1565</v>
      </c>
      <c r="G1580" s="213"/>
      <c r="H1580" s="216">
        <v>250</v>
      </c>
      <c r="I1580" s="217"/>
      <c r="J1580" s="213"/>
      <c r="K1580" s="213"/>
      <c r="L1580" s="218"/>
      <c r="M1580" s="219"/>
      <c r="N1580" s="220"/>
      <c r="O1580" s="220"/>
      <c r="P1580" s="220"/>
      <c r="Q1580" s="220"/>
      <c r="R1580" s="220"/>
      <c r="S1580" s="220"/>
      <c r="T1580" s="221"/>
      <c r="AT1580" s="222" t="s">
        <v>184</v>
      </c>
      <c r="AU1580" s="222" t="s">
        <v>84</v>
      </c>
      <c r="AV1580" s="13" t="s">
        <v>84</v>
      </c>
      <c r="AW1580" s="13" t="s">
        <v>35</v>
      </c>
      <c r="AX1580" s="13" t="s">
        <v>22</v>
      </c>
      <c r="AY1580" s="222" t="s">
        <v>159</v>
      </c>
    </row>
    <row r="1581" spans="2:65" s="1" customFormat="1" ht="16.5" customHeight="1">
      <c r="B1581" s="35"/>
      <c r="C1581" s="186" t="s">
        <v>1566</v>
      </c>
      <c r="D1581" s="186" t="s">
        <v>162</v>
      </c>
      <c r="E1581" s="187" t="s">
        <v>1567</v>
      </c>
      <c r="F1581" s="188" t="s">
        <v>1568</v>
      </c>
      <c r="G1581" s="189" t="s">
        <v>464</v>
      </c>
      <c r="H1581" s="190">
        <v>35</v>
      </c>
      <c r="I1581" s="191"/>
      <c r="J1581" s="192">
        <f>ROUND(I1581*H1581,2)</f>
        <v>0</v>
      </c>
      <c r="K1581" s="188" t="s">
        <v>20</v>
      </c>
      <c r="L1581" s="39"/>
      <c r="M1581" s="193" t="s">
        <v>20</v>
      </c>
      <c r="N1581" s="194" t="s">
        <v>45</v>
      </c>
      <c r="O1581" s="64"/>
      <c r="P1581" s="195">
        <f>O1581*H1581</f>
        <v>0</v>
      </c>
      <c r="Q1581" s="195">
        <v>0</v>
      </c>
      <c r="R1581" s="195">
        <f>Q1581*H1581</f>
        <v>0</v>
      </c>
      <c r="S1581" s="195">
        <v>0</v>
      </c>
      <c r="T1581" s="196">
        <f>S1581*H1581</f>
        <v>0</v>
      </c>
      <c r="AR1581" s="197" t="s">
        <v>164</v>
      </c>
      <c r="AT1581" s="197" t="s">
        <v>162</v>
      </c>
      <c r="AU1581" s="197" t="s">
        <v>84</v>
      </c>
      <c r="AY1581" s="18" t="s">
        <v>159</v>
      </c>
      <c r="BE1581" s="198">
        <f>IF(N1581="základní",J1581,0)</f>
        <v>0</v>
      </c>
      <c r="BF1581" s="198">
        <f>IF(N1581="snížená",J1581,0)</f>
        <v>0</v>
      </c>
      <c r="BG1581" s="198">
        <f>IF(N1581="zákl. přenesená",J1581,0)</f>
        <v>0</v>
      </c>
      <c r="BH1581" s="198">
        <f>IF(N1581="sníž. přenesená",J1581,0)</f>
        <v>0</v>
      </c>
      <c r="BI1581" s="198">
        <f>IF(N1581="nulová",J1581,0)</f>
        <v>0</v>
      </c>
      <c r="BJ1581" s="18" t="s">
        <v>22</v>
      </c>
      <c r="BK1581" s="198">
        <f>ROUND(I1581*H1581,2)</f>
        <v>0</v>
      </c>
      <c r="BL1581" s="18" t="s">
        <v>164</v>
      </c>
      <c r="BM1581" s="197" t="s">
        <v>1569</v>
      </c>
    </row>
    <row r="1582" spans="2:65" s="12" customFormat="1" ht="11.25">
      <c r="B1582" s="202"/>
      <c r="C1582" s="203"/>
      <c r="D1582" s="199" t="s">
        <v>184</v>
      </c>
      <c r="E1582" s="204" t="s">
        <v>20</v>
      </c>
      <c r="F1582" s="205" t="s">
        <v>1570</v>
      </c>
      <c r="G1582" s="203"/>
      <c r="H1582" s="204" t="s">
        <v>20</v>
      </c>
      <c r="I1582" s="206"/>
      <c r="J1582" s="203"/>
      <c r="K1582" s="203"/>
      <c r="L1582" s="207"/>
      <c r="M1582" s="208"/>
      <c r="N1582" s="209"/>
      <c r="O1582" s="209"/>
      <c r="P1582" s="209"/>
      <c r="Q1582" s="209"/>
      <c r="R1582" s="209"/>
      <c r="S1582" s="209"/>
      <c r="T1582" s="210"/>
      <c r="AT1582" s="211" t="s">
        <v>184</v>
      </c>
      <c r="AU1582" s="211" t="s">
        <v>84</v>
      </c>
      <c r="AV1582" s="12" t="s">
        <v>22</v>
      </c>
      <c r="AW1582" s="12" t="s">
        <v>35</v>
      </c>
      <c r="AX1582" s="12" t="s">
        <v>74</v>
      </c>
      <c r="AY1582" s="211" t="s">
        <v>159</v>
      </c>
    </row>
    <row r="1583" spans="2:65" s="12" customFormat="1" ht="11.25">
      <c r="B1583" s="202"/>
      <c r="C1583" s="203"/>
      <c r="D1583" s="199" t="s">
        <v>184</v>
      </c>
      <c r="E1583" s="204" t="s">
        <v>20</v>
      </c>
      <c r="F1583" s="205" t="s">
        <v>1571</v>
      </c>
      <c r="G1583" s="203"/>
      <c r="H1583" s="204" t="s">
        <v>20</v>
      </c>
      <c r="I1583" s="206"/>
      <c r="J1583" s="203"/>
      <c r="K1583" s="203"/>
      <c r="L1583" s="207"/>
      <c r="M1583" s="208"/>
      <c r="N1583" s="209"/>
      <c r="O1583" s="209"/>
      <c r="P1583" s="209"/>
      <c r="Q1583" s="209"/>
      <c r="R1583" s="209"/>
      <c r="S1583" s="209"/>
      <c r="T1583" s="210"/>
      <c r="AT1583" s="211" t="s">
        <v>184</v>
      </c>
      <c r="AU1583" s="211" t="s">
        <v>84</v>
      </c>
      <c r="AV1583" s="12" t="s">
        <v>22</v>
      </c>
      <c r="AW1583" s="12" t="s">
        <v>35</v>
      </c>
      <c r="AX1583" s="12" t="s">
        <v>74</v>
      </c>
      <c r="AY1583" s="211" t="s">
        <v>159</v>
      </c>
    </row>
    <row r="1584" spans="2:65" s="12" customFormat="1" ht="11.25">
      <c r="B1584" s="202"/>
      <c r="C1584" s="203"/>
      <c r="D1584" s="199" t="s">
        <v>184</v>
      </c>
      <c r="E1584" s="204" t="s">
        <v>20</v>
      </c>
      <c r="F1584" s="205" t="s">
        <v>1563</v>
      </c>
      <c r="G1584" s="203"/>
      <c r="H1584" s="204" t="s">
        <v>20</v>
      </c>
      <c r="I1584" s="206"/>
      <c r="J1584" s="203"/>
      <c r="K1584" s="203"/>
      <c r="L1584" s="207"/>
      <c r="M1584" s="208"/>
      <c r="N1584" s="209"/>
      <c r="O1584" s="209"/>
      <c r="P1584" s="209"/>
      <c r="Q1584" s="209"/>
      <c r="R1584" s="209"/>
      <c r="S1584" s="209"/>
      <c r="T1584" s="210"/>
      <c r="AT1584" s="211" t="s">
        <v>184</v>
      </c>
      <c r="AU1584" s="211" t="s">
        <v>84</v>
      </c>
      <c r="AV1584" s="12" t="s">
        <v>22</v>
      </c>
      <c r="AW1584" s="12" t="s">
        <v>35</v>
      </c>
      <c r="AX1584" s="12" t="s">
        <v>74</v>
      </c>
      <c r="AY1584" s="211" t="s">
        <v>159</v>
      </c>
    </row>
    <row r="1585" spans="2:65" s="12" customFormat="1" ht="11.25">
      <c r="B1585" s="202"/>
      <c r="C1585" s="203"/>
      <c r="D1585" s="199" t="s">
        <v>184</v>
      </c>
      <c r="E1585" s="204" t="s">
        <v>20</v>
      </c>
      <c r="F1585" s="205" t="s">
        <v>1564</v>
      </c>
      <c r="G1585" s="203"/>
      <c r="H1585" s="204" t="s">
        <v>20</v>
      </c>
      <c r="I1585" s="206"/>
      <c r="J1585" s="203"/>
      <c r="K1585" s="203"/>
      <c r="L1585" s="207"/>
      <c r="M1585" s="208"/>
      <c r="N1585" s="209"/>
      <c r="O1585" s="209"/>
      <c r="P1585" s="209"/>
      <c r="Q1585" s="209"/>
      <c r="R1585" s="209"/>
      <c r="S1585" s="209"/>
      <c r="T1585" s="210"/>
      <c r="AT1585" s="211" t="s">
        <v>184</v>
      </c>
      <c r="AU1585" s="211" t="s">
        <v>84</v>
      </c>
      <c r="AV1585" s="12" t="s">
        <v>22</v>
      </c>
      <c r="AW1585" s="12" t="s">
        <v>35</v>
      </c>
      <c r="AX1585" s="12" t="s">
        <v>74</v>
      </c>
      <c r="AY1585" s="211" t="s">
        <v>159</v>
      </c>
    </row>
    <row r="1586" spans="2:65" s="13" customFormat="1" ht="11.25">
      <c r="B1586" s="212"/>
      <c r="C1586" s="213"/>
      <c r="D1586" s="199" t="s">
        <v>184</v>
      </c>
      <c r="E1586" s="214" t="s">
        <v>20</v>
      </c>
      <c r="F1586" s="215" t="s">
        <v>1572</v>
      </c>
      <c r="G1586" s="213"/>
      <c r="H1586" s="216">
        <v>35</v>
      </c>
      <c r="I1586" s="217"/>
      <c r="J1586" s="213"/>
      <c r="K1586" s="213"/>
      <c r="L1586" s="218"/>
      <c r="M1586" s="219"/>
      <c r="N1586" s="220"/>
      <c r="O1586" s="220"/>
      <c r="P1586" s="220"/>
      <c r="Q1586" s="220"/>
      <c r="R1586" s="220"/>
      <c r="S1586" s="220"/>
      <c r="T1586" s="221"/>
      <c r="AT1586" s="222" t="s">
        <v>184</v>
      </c>
      <c r="AU1586" s="222" t="s">
        <v>84</v>
      </c>
      <c r="AV1586" s="13" t="s">
        <v>84</v>
      </c>
      <c r="AW1586" s="13" t="s">
        <v>35</v>
      </c>
      <c r="AX1586" s="13" t="s">
        <v>22</v>
      </c>
      <c r="AY1586" s="222" t="s">
        <v>159</v>
      </c>
    </row>
    <row r="1587" spans="2:65" s="1" customFormat="1" ht="16.5" customHeight="1">
      <c r="B1587" s="35"/>
      <c r="C1587" s="186" t="s">
        <v>1573</v>
      </c>
      <c r="D1587" s="186" t="s">
        <v>162</v>
      </c>
      <c r="E1587" s="187" t="s">
        <v>1574</v>
      </c>
      <c r="F1587" s="188" t="s">
        <v>1575</v>
      </c>
      <c r="G1587" s="189" t="s">
        <v>1556</v>
      </c>
      <c r="H1587" s="190">
        <v>1</v>
      </c>
      <c r="I1587" s="191"/>
      <c r="J1587" s="192">
        <f>ROUND(I1587*H1587,2)</f>
        <v>0</v>
      </c>
      <c r="K1587" s="188" t="s">
        <v>20</v>
      </c>
      <c r="L1587" s="39"/>
      <c r="M1587" s="193" t="s">
        <v>20</v>
      </c>
      <c r="N1587" s="194" t="s">
        <v>45</v>
      </c>
      <c r="O1587" s="64"/>
      <c r="P1587" s="195">
        <f>O1587*H1587</f>
        <v>0</v>
      </c>
      <c r="Q1587" s="195">
        <v>0</v>
      </c>
      <c r="R1587" s="195">
        <f>Q1587*H1587</f>
        <v>0</v>
      </c>
      <c r="S1587" s="195">
        <v>0</v>
      </c>
      <c r="T1587" s="196">
        <f>S1587*H1587</f>
        <v>0</v>
      </c>
      <c r="AR1587" s="197" t="s">
        <v>164</v>
      </c>
      <c r="AT1587" s="197" t="s">
        <v>162</v>
      </c>
      <c r="AU1587" s="197" t="s">
        <v>84</v>
      </c>
      <c r="AY1587" s="18" t="s">
        <v>159</v>
      </c>
      <c r="BE1587" s="198">
        <f>IF(N1587="základní",J1587,0)</f>
        <v>0</v>
      </c>
      <c r="BF1587" s="198">
        <f>IF(N1587="snížená",J1587,0)</f>
        <v>0</v>
      </c>
      <c r="BG1587" s="198">
        <f>IF(N1587="zákl. přenesená",J1587,0)</f>
        <v>0</v>
      </c>
      <c r="BH1587" s="198">
        <f>IF(N1587="sníž. přenesená",J1587,0)</f>
        <v>0</v>
      </c>
      <c r="BI1587" s="198">
        <f>IF(N1587="nulová",J1587,0)</f>
        <v>0</v>
      </c>
      <c r="BJ1587" s="18" t="s">
        <v>22</v>
      </c>
      <c r="BK1587" s="198">
        <f>ROUND(I1587*H1587,2)</f>
        <v>0</v>
      </c>
      <c r="BL1587" s="18" t="s">
        <v>164</v>
      </c>
      <c r="BM1587" s="197" t="s">
        <v>1576</v>
      </c>
    </row>
    <row r="1588" spans="2:65" s="1" customFormat="1" ht="11.25">
      <c r="B1588" s="35"/>
      <c r="C1588" s="36"/>
      <c r="D1588" s="199" t="s">
        <v>166</v>
      </c>
      <c r="E1588" s="36"/>
      <c r="F1588" s="200" t="s">
        <v>1575</v>
      </c>
      <c r="G1588" s="36"/>
      <c r="H1588" s="36"/>
      <c r="I1588" s="115"/>
      <c r="J1588" s="36"/>
      <c r="K1588" s="36"/>
      <c r="L1588" s="39"/>
      <c r="M1588" s="201"/>
      <c r="N1588" s="64"/>
      <c r="O1588" s="64"/>
      <c r="P1588" s="64"/>
      <c r="Q1588" s="64"/>
      <c r="R1588" s="64"/>
      <c r="S1588" s="64"/>
      <c r="T1588" s="65"/>
      <c r="AT1588" s="18" t="s">
        <v>166</v>
      </c>
      <c r="AU1588" s="18" t="s">
        <v>84</v>
      </c>
    </row>
    <row r="1589" spans="2:65" s="12" customFormat="1" ht="11.25">
      <c r="B1589" s="202"/>
      <c r="C1589" s="203"/>
      <c r="D1589" s="199" t="s">
        <v>184</v>
      </c>
      <c r="E1589" s="204" t="s">
        <v>20</v>
      </c>
      <c r="F1589" s="205" t="s">
        <v>1577</v>
      </c>
      <c r="G1589" s="203"/>
      <c r="H1589" s="204" t="s">
        <v>20</v>
      </c>
      <c r="I1589" s="206"/>
      <c r="J1589" s="203"/>
      <c r="K1589" s="203"/>
      <c r="L1589" s="207"/>
      <c r="M1589" s="208"/>
      <c r="N1589" s="209"/>
      <c r="O1589" s="209"/>
      <c r="P1589" s="209"/>
      <c r="Q1589" s="209"/>
      <c r="R1589" s="209"/>
      <c r="S1589" s="209"/>
      <c r="T1589" s="210"/>
      <c r="AT1589" s="211" t="s">
        <v>184</v>
      </c>
      <c r="AU1589" s="211" t="s">
        <v>84</v>
      </c>
      <c r="AV1589" s="12" t="s">
        <v>22</v>
      </c>
      <c r="AW1589" s="12" t="s">
        <v>35</v>
      </c>
      <c r="AX1589" s="12" t="s">
        <v>74</v>
      </c>
      <c r="AY1589" s="211" t="s">
        <v>159</v>
      </c>
    </row>
    <row r="1590" spans="2:65" s="12" customFormat="1" ht="11.25">
      <c r="B1590" s="202"/>
      <c r="C1590" s="203"/>
      <c r="D1590" s="199" t="s">
        <v>184</v>
      </c>
      <c r="E1590" s="204" t="s">
        <v>20</v>
      </c>
      <c r="F1590" s="205" t="s">
        <v>1578</v>
      </c>
      <c r="G1590" s="203"/>
      <c r="H1590" s="204" t="s">
        <v>20</v>
      </c>
      <c r="I1590" s="206"/>
      <c r="J1590" s="203"/>
      <c r="K1590" s="203"/>
      <c r="L1590" s="207"/>
      <c r="M1590" s="208"/>
      <c r="N1590" s="209"/>
      <c r="O1590" s="209"/>
      <c r="P1590" s="209"/>
      <c r="Q1590" s="209"/>
      <c r="R1590" s="209"/>
      <c r="S1590" s="209"/>
      <c r="T1590" s="210"/>
      <c r="AT1590" s="211" t="s">
        <v>184</v>
      </c>
      <c r="AU1590" s="211" t="s">
        <v>84</v>
      </c>
      <c r="AV1590" s="12" t="s">
        <v>22</v>
      </c>
      <c r="AW1590" s="12" t="s">
        <v>35</v>
      </c>
      <c r="AX1590" s="12" t="s">
        <v>74</v>
      </c>
      <c r="AY1590" s="211" t="s">
        <v>159</v>
      </c>
    </row>
    <row r="1591" spans="2:65" s="12" customFormat="1" ht="11.25">
      <c r="B1591" s="202"/>
      <c r="C1591" s="203"/>
      <c r="D1591" s="199" t="s">
        <v>184</v>
      </c>
      <c r="E1591" s="204" t="s">
        <v>20</v>
      </c>
      <c r="F1591" s="205" t="s">
        <v>1579</v>
      </c>
      <c r="G1591" s="203"/>
      <c r="H1591" s="204" t="s">
        <v>20</v>
      </c>
      <c r="I1591" s="206"/>
      <c r="J1591" s="203"/>
      <c r="K1591" s="203"/>
      <c r="L1591" s="207"/>
      <c r="M1591" s="208"/>
      <c r="N1591" s="209"/>
      <c r="O1591" s="209"/>
      <c r="P1591" s="209"/>
      <c r="Q1591" s="209"/>
      <c r="R1591" s="209"/>
      <c r="S1591" s="209"/>
      <c r="T1591" s="210"/>
      <c r="AT1591" s="211" t="s">
        <v>184</v>
      </c>
      <c r="AU1591" s="211" t="s">
        <v>84</v>
      </c>
      <c r="AV1591" s="12" t="s">
        <v>22</v>
      </c>
      <c r="AW1591" s="12" t="s">
        <v>35</v>
      </c>
      <c r="AX1591" s="12" t="s">
        <v>74</v>
      </c>
      <c r="AY1591" s="211" t="s">
        <v>159</v>
      </c>
    </row>
    <row r="1592" spans="2:65" s="12" customFormat="1" ht="11.25">
      <c r="B1592" s="202"/>
      <c r="C1592" s="203"/>
      <c r="D1592" s="199" t="s">
        <v>184</v>
      </c>
      <c r="E1592" s="204" t="s">
        <v>20</v>
      </c>
      <c r="F1592" s="205" t="s">
        <v>1580</v>
      </c>
      <c r="G1592" s="203"/>
      <c r="H1592" s="204" t="s">
        <v>20</v>
      </c>
      <c r="I1592" s="206"/>
      <c r="J1592" s="203"/>
      <c r="K1592" s="203"/>
      <c r="L1592" s="207"/>
      <c r="M1592" s="208"/>
      <c r="N1592" s="209"/>
      <c r="O1592" s="209"/>
      <c r="P1592" s="209"/>
      <c r="Q1592" s="209"/>
      <c r="R1592" s="209"/>
      <c r="S1592" s="209"/>
      <c r="T1592" s="210"/>
      <c r="AT1592" s="211" t="s">
        <v>184</v>
      </c>
      <c r="AU1592" s="211" t="s">
        <v>84</v>
      </c>
      <c r="AV1592" s="12" t="s">
        <v>22</v>
      </c>
      <c r="AW1592" s="12" t="s">
        <v>35</v>
      </c>
      <c r="AX1592" s="12" t="s">
        <v>74</v>
      </c>
      <c r="AY1592" s="211" t="s">
        <v>159</v>
      </c>
    </row>
    <row r="1593" spans="2:65" s="12" customFormat="1" ht="11.25">
      <c r="B1593" s="202"/>
      <c r="C1593" s="203"/>
      <c r="D1593" s="199" t="s">
        <v>184</v>
      </c>
      <c r="E1593" s="204" t="s">
        <v>20</v>
      </c>
      <c r="F1593" s="205" t="s">
        <v>1581</v>
      </c>
      <c r="G1593" s="203"/>
      <c r="H1593" s="204" t="s">
        <v>20</v>
      </c>
      <c r="I1593" s="206"/>
      <c r="J1593" s="203"/>
      <c r="K1593" s="203"/>
      <c r="L1593" s="207"/>
      <c r="M1593" s="208"/>
      <c r="N1593" s="209"/>
      <c r="O1593" s="209"/>
      <c r="P1593" s="209"/>
      <c r="Q1593" s="209"/>
      <c r="R1593" s="209"/>
      <c r="S1593" s="209"/>
      <c r="T1593" s="210"/>
      <c r="AT1593" s="211" t="s">
        <v>184</v>
      </c>
      <c r="AU1593" s="211" t="s">
        <v>84</v>
      </c>
      <c r="AV1593" s="12" t="s">
        <v>22</v>
      </c>
      <c r="AW1593" s="12" t="s">
        <v>35</v>
      </c>
      <c r="AX1593" s="12" t="s">
        <v>74</v>
      </c>
      <c r="AY1593" s="211" t="s">
        <v>159</v>
      </c>
    </row>
    <row r="1594" spans="2:65" s="13" customFormat="1" ht="11.25">
      <c r="B1594" s="212"/>
      <c r="C1594" s="213"/>
      <c r="D1594" s="199" t="s">
        <v>184</v>
      </c>
      <c r="E1594" s="214" t="s">
        <v>20</v>
      </c>
      <c r="F1594" s="215" t="s">
        <v>22</v>
      </c>
      <c r="G1594" s="213"/>
      <c r="H1594" s="216">
        <v>1</v>
      </c>
      <c r="I1594" s="217"/>
      <c r="J1594" s="213"/>
      <c r="K1594" s="213"/>
      <c r="L1594" s="218"/>
      <c r="M1594" s="219"/>
      <c r="N1594" s="220"/>
      <c r="O1594" s="220"/>
      <c r="P1594" s="220"/>
      <c r="Q1594" s="220"/>
      <c r="R1594" s="220"/>
      <c r="S1594" s="220"/>
      <c r="T1594" s="221"/>
      <c r="AT1594" s="222" t="s">
        <v>184</v>
      </c>
      <c r="AU1594" s="222" t="s">
        <v>84</v>
      </c>
      <c r="AV1594" s="13" t="s">
        <v>84</v>
      </c>
      <c r="AW1594" s="13" t="s">
        <v>35</v>
      </c>
      <c r="AX1594" s="13" t="s">
        <v>22</v>
      </c>
      <c r="AY1594" s="222" t="s">
        <v>159</v>
      </c>
    </row>
    <row r="1595" spans="2:65" s="1" customFormat="1" ht="16.5" customHeight="1">
      <c r="B1595" s="35"/>
      <c r="C1595" s="186" t="s">
        <v>1582</v>
      </c>
      <c r="D1595" s="186" t="s">
        <v>162</v>
      </c>
      <c r="E1595" s="187" t="s">
        <v>1583</v>
      </c>
      <c r="F1595" s="188" t="s">
        <v>1584</v>
      </c>
      <c r="G1595" s="189" t="s">
        <v>1556</v>
      </c>
      <c r="H1595" s="190">
        <v>2</v>
      </c>
      <c r="I1595" s="191"/>
      <c r="J1595" s="192">
        <f>ROUND(I1595*H1595,2)</f>
        <v>0</v>
      </c>
      <c r="K1595" s="188" t="s">
        <v>20</v>
      </c>
      <c r="L1595" s="39"/>
      <c r="M1595" s="193" t="s">
        <v>20</v>
      </c>
      <c r="N1595" s="194" t="s">
        <v>45</v>
      </c>
      <c r="O1595" s="64"/>
      <c r="P1595" s="195">
        <f>O1595*H1595</f>
        <v>0</v>
      </c>
      <c r="Q1595" s="195">
        <v>0</v>
      </c>
      <c r="R1595" s="195">
        <f>Q1595*H1595</f>
        <v>0</v>
      </c>
      <c r="S1595" s="195">
        <v>0</v>
      </c>
      <c r="T1595" s="196">
        <f>S1595*H1595</f>
        <v>0</v>
      </c>
      <c r="AR1595" s="197" t="s">
        <v>164</v>
      </c>
      <c r="AT1595" s="197" t="s">
        <v>162</v>
      </c>
      <c r="AU1595" s="197" t="s">
        <v>84</v>
      </c>
      <c r="AY1595" s="18" t="s">
        <v>159</v>
      </c>
      <c r="BE1595" s="198">
        <f>IF(N1595="základní",J1595,0)</f>
        <v>0</v>
      </c>
      <c r="BF1595" s="198">
        <f>IF(N1595="snížená",J1595,0)</f>
        <v>0</v>
      </c>
      <c r="BG1595" s="198">
        <f>IF(N1595="zákl. přenesená",J1595,0)</f>
        <v>0</v>
      </c>
      <c r="BH1595" s="198">
        <f>IF(N1595="sníž. přenesená",J1595,0)</f>
        <v>0</v>
      </c>
      <c r="BI1595" s="198">
        <f>IF(N1595="nulová",J1595,0)</f>
        <v>0</v>
      </c>
      <c r="BJ1595" s="18" t="s">
        <v>22</v>
      </c>
      <c r="BK1595" s="198">
        <f>ROUND(I1595*H1595,2)</f>
        <v>0</v>
      </c>
      <c r="BL1595" s="18" t="s">
        <v>164</v>
      </c>
      <c r="BM1595" s="197" t="s">
        <v>1585</v>
      </c>
    </row>
    <row r="1596" spans="2:65" s="12" customFormat="1" ht="11.25">
      <c r="B1596" s="202"/>
      <c r="C1596" s="203"/>
      <c r="D1596" s="199" t="s">
        <v>184</v>
      </c>
      <c r="E1596" s="204" t="s">
        <v>20</v>
      </c>
      <c r="F1596" s="205" t="s">
        <v>1586</v>
      </c>
      <c r="G1596" s="203"/>
      <c r="H1596" s="204" t="s">
        <v>20</v>
      </c>
      <c r="I1596" s="206"/>
      <c r="J1596" s="203"/>
      <c r="K1596" s="203"/>
      <c r="L1596" s="207"/>
      <c r="M1596" s="208"/>
      <c r="N1596" s="209"/>
      <c r="O1596" s="209"/>
      <c r="P1596" s="209"/>
      <c r="Q1596" s="209"/>
      <c r="R1596" s="209"/>
      <c r="S1596" s="209"/>
      <c r="T1596" s="210"/>
      <c r="AT1596" s="211" t="s">
        <v>184</v>
      </c>
      <c r="AU1596" s="211" t="s">
        <v>84</v>
      </c>
      <c r="AV1596" s="12" t="s">
        <v>22</v>
      </c>
      <c r="AW1596" s="12" t="s">
        <v>35</v>
      </c>
      <c r="AX1596" s="12" t="s">
        <v>74</v>
      </c>
      <c r="AY1596" s="211" t="s">
        <v>159</v>
      </c>
    </row>
    <row r="1597" spans="2:65" s="13" customFormat="1" ht="11.25">
      <c r="B1597" s="212"/>
      <c r="C1597" s="213"/>
      <c r="D1597" s="199" t="s">
        <v>184</v>
      </c>
      <c r="E1597" s="214" t="s">
        <v>20</v>
      </c>
      <c r="F1597" s="215" t="s">
        <v>1587</v>
      </c>
      <c r="G1597" s="213"/>
      <c r="H1597" s="216">
        <v>2</v>
      </c>
      <c r="I1597" s="217"/>
      <c r="J1597" s="213"/>
      <c r="K1597" s="213"/>
      <c r="L1597" s="218"/>
      <c r="M1597" s="219"/>
      <c r="N1597" s="220"/>
      <c r="O1597" s="220"/>
      <c r="P1597" s="220"/>
      <c r="Q1597" s="220"/>
      <c r="R1597" s="220"/>
      <c r="S1597" s="220"/>
      <c r="T1597" s="221"/>
      <c r="AT1597" s="222" t="s">
        <v>184</v>
      </c>
      <c r="AU1597" s="222" t="s">
        <v>84</v>
      </c>
      <c r="AV1597" s="13" t="s">
        <v>84</v>
      </c>
      <c r="AW1597" s="13" t="s">
        <v>35</v>
      </c>
      <c r="AX1597" s="13" t="s">
        <v>22</v>
      </c>
      <c r="AY1597" s="222" t="s">
        <v>159</v>
      </c>
    </row>
    <row r="1598" spans="2:65" s="11" customFormat="1" ht="22.9" customHeight="1">
      <c r="B1598" s="170"/>
      <c r="C1598" s="171"/>
      <c r="D1598" s="172" t="s">
        <v>73</v>
      </c>
      <c r="E1598" s="184" t="s">
        <v>1588</v>
      </c>
      <c r="F1598" s="184" t="s">
        <v>1589</v>
      </c>
      <c r="G1598" s="171"/>
      <c r="H1598" s="171"/>
      <c r="I1598" s="174"/>
      <c r="J1598" s="185">
        <f>BK1598</f>
        <v>0</v>
      </c>
      <c r="K1598" s="171"/>
      <c r="L1598" s="176"/>
      <c r="M1598" s="177"/>
      <c r="N1598" s="178"/>
      <c r="O1598" s="178"/>
      <c r="P1598" s="179">
        <f>SUM(P1599:P1758)</f>
        <v>0</v>
      </c>
      <c r="Q1598" s="178"/>
      <c r="R1598" s="179">
        <f>SUM(R1599:R1758)</f>
        <v>0</v>
      </c>
      <c r="S1598" s="178"/>
      <c r="T1598" s="180">
        <f>SUM(T1599:T1758)</f>
        <v>0</v>
      </c>
      <c r="AR1598" s="181" t="s">
        <v>22</v>
      </c>
      <c r="AT1598" s="182" t="s">
        <v>73</v>
      </c>
      <c r="AU1598" s="182" t="s">
        <v>22</v>
      </c>
      <c r="AY1598" s="181" t="s">
        <v>159</v>
      </c>
      <c r="BK1598" s="183">
        <f>SUM(BK1599:BK1758)</f>
        <v>0</v>
      </c>
    </row>
    <row r="1599" spans="2:65" s="1" customFormat="1" ht="16.5" customHeight="1">
      <c r="B1599" s="35"/>
      <c r="C1599" s="186" t="s">
        <v>1590</v>
      </c>
      <c r="D1599" s="186" t="s">
        <v>162</v>
      </c>
      <c r="E1599" s="187" t="s">
        <v>1591</v>
      </c>
      <c r="F1599" s="188" t="s">
        <v>1592</v>
      </c>
      <c r="G1599" s="189" t="s">
        <v>201</v>
      </c>
      <c r="H1599" s="190">
        <v>53</v>
      </c>
      <c r="I1599" s="191"/>
      <c r="J1599" s="192">
        <f>ROUND(I1599*H1599,2)</f>
        <v>0</v>
      </c>
      <c r="K1599" s="188" t="s">
        <v>20</v>
      </c>
      <c r="L1599" s="39"/>
      <c r="M1599" s="193" t="s">
        <v>20</v>
      </c>
      <c r="N1599" s="194" t="s">
        <v>45</v>
      </c>
      <c r="O1599" s="64"/>
      <c r="P1599" s="195">
        <f>O1599*H1599</f>
        <v>0</v>
      </c>
      <c r="Q1599" s="195">
        <v>0</v>
      </c>
      <c r="R1599" s="195">
        <f>Q1599*H1599</f>
        <v>0</v>
      </c>
      <c r="S1599" s="195">
        <v>0</v>
      </c>
      <c r="T1599" s="196">
        <f>S1599*H1599</f>
        <v>0</v>
      </c>
      <c r="AR1599" s="197" t="s">
        <v>164</v>
      </c>
      <c r="AT1599" s="197" t="s">
        <v>162</v>
      </c>
      <c r="AU1599" s="197" t="s">
        <v>84</v>
      </c>
      <c r="AY1599" s="18" t="s">
        <v>159</v>
      </c>
      <c r="BE1599" s="198">
        <f>IF(N1599="základní",J1599,0)</f>
        <v>0</v>
      </c>
      <c r="BF1599" s="198">
        <f>IF(N1599="snížená",J1599,0)</f>
        <v>0</v>
      </c>
      <c r="BG1599" s="198">
        <f>IF(N1599="zákl. přenesená",J1599,0)</f>
        <v>0</v>
      </c>
      <c r="BH1599" s="198">
        <f>IF(N1599="sníž. přenesená",J1599,0)</f>
        <v>0</v>
      </c>
      <c r="BI1599" s="198">
        <f>IF(N1599="nulová",J1599,0)</f>
        <v>0</v>
      </c>
      <c r="BJ1599" s="18" t="s">
        <v>22</v>
      </c>
      <c r="BK1599" s="198">
        <f>ROUND(I1599*H1599,2)</f>
        <v>0</v>
      </c>
      <c r="BL1599" s="18" t="s">
        <v>164</v>
      </c>
      <c r="BM1599" s="197" t="s">
        <v>1593</v>
      </c>
    </row>
    <row r="1600" spans="2:65" s="12" customFormat="1" ht="11.25">
      <c r="B1600" s="202"/>
      <c r="C1600" s="203"/>
      <c r="D1600" s="199" t="s">
        <v>184</v>
      </c>
      <c r="E1600" s="204" t="s">
        <v>20</v>
      </c>
      <c r="F1600" s="205" t="s">
        <v>1594</v>
      </c>
      <c r="G1600" s="203"/>
      <c r="H1600" s="204" t="s">
        <v>20</v>
      </c>
      <c r="I1600" s="206"/>
      <c r="J1600" s="203"/>
      <c r="K1600" s="203"/>
      <c r="L1600" s="207"/>
      <c r="M1600" s="208"/>
      <c r="N1600" s="209"/>
      <c r="O1600" s="209"/>
      <c r="P1600" s="209"/>
      <c r="Q1600" s="209"/>
      <c r="R1600" s="209"/>
      <c r="S1600" s="209"/>
      <c r="T1600" s="210"/>
      <c r="AT1600" s="211" t="s">
        <v>184</v>
      </c>
      <c r="AU1600" s="211" t="s">
        <v>84</v>
      </c>
      <c r="AV1600" s="12" t="s">
        <v>22</v>
      </c>
      <c r="AW1600" s="12" t="s">
        <v>35</v>
      </c>
      <c r="AX1600" s="12" t="s">
        <v>74</v>
      </c>
      <c r="AY1600" s="211" t="s">
        <v>159</v>
      </c>
    </row>
    <row r="1601" spans="2:51" s="12" customFormat="1" ht="11.25">
      <c r="B1601" s="202"/>
      <c r="C1601" s="203"/>
      <c r="D1601" s="199" t="s">
        <v>184</v>
      </c>
      <c r="E1601" s="204" t="s">
        <v>20</v>
      </c>
      <c r="F1601" s="205" t="s">
        <v>1595</v>
      </c>
      <c r="G1601" s="203"/>
      <c r="H1601" s="204" t="s">
        <v>20</v>
      </c>
      <c r="I1601" s="206"/>
      <c r="J1601" s="203"/>
      <c r="K1601" s="203"/>
      <c r="L1601" s="207"/>
      <c r="M1601" s="208"/>
      <c r="N1601" s="209"/>
      <c r="O1601" s="209"/>
      <c r="P1601" s="209"/>
      <c r="Q1601" s="209"/>
      <c r="R1601" s="209"/>
      <c r="S1601" s="209"/>
      <c r="T1601" s="210"/>
      <c r="AT1601" s="211" t="s">
        <v>184</v>
      </c>
      <c r="AU1601" s="211" t="s">
        <v>84</v>
      </c>
      <c r="AV1601" s="12" t="s">
        <v>22</v>
      </c>
      <c r="AW1601" s="12" t="s">
        <v>35</v>
      </c>
      <c r="AX1601" s="12" t="s">
        <v>74</v>
      </c>
      <c r="AY1601" s="211" t="s">
        <v>159</v>
      </c>
    </row>
    <row r="1602" spans="2:51" s="12" customFormat="1" ht="11.25">
      <c r="B1602" s="202"/>
      <c r="C1602" s="203"/>
      <c r="D1602" s="199" t="s">
        <v>184</v>
      </c>
      <c r="E1602" s="204" t="s">
        <v>20</v>
      </c>
      <c r="F1602" s="205" t="s">
        <v>1596</v>
      </c>
      <c r="G1602" s="203"/>
      <c r="H1602" s="204" t="s">
        <v>20</v>
      </c>
      <c r="I1602" s="206"/>
      <c r="J1602" s="203"/>
      <c r="K1602" s="203"/>
      <c r="L1602" s="207"/>
      <c r="M1602" s="208"/>
      <c r="N1602" s="209"/>
      <c r="O1602" s="209"/>
      <c r="P1602" s="209"/>
      <c r="Q1602" s="209"/>
      <c r="R1602" s="209"/>
      <c r="S1602" s="209"/>
      <c r="T1602" s="210"/>
      <c r="AT1602" s="211" t="s">
        <v>184</v>
      </c>
      <c r="AU1602" s="211" t="s">
        <v>84</v>
      </c>
      <c r="AV1602" s="12" t="s">
        <v>22</v>
      </c>
      <c r="AW1602" s="12" t="s">
        <v>35</v>
      </c>
      <c r="AX1602" s="12" t="s">
        <v>74</v>
      </c>
      <c r="AY1602" s="211" t="s">
        <v>159</v>
      </c>
    </row>
    <row r="1603" spans="2:51" s="12" customFormat="1" ht="11.25">
      <c r="B1603" s="202"/>
      <c r="C1603" s="203"/>
      <c r="D1603" s="199" t="s">
        <v>184</v>
      </c>
      <c r="E1603" s="204" t="s">
        <v>20</v>
      </c>
      <c r="F1603" s="205" t="s">
        <v>1597</v>
      </c>
      <c r="G1603" s="203"/>
      <c r="H1603" s="204" t="s">
        <v>20</v>
      </c>
      <c r="I1603" s="206"/>
      <c r="J1603" s="203"/>
      <c r="K1603" s="203"/>
      <c r="L1603" s="207"/>
      <c r="M1603" s="208"/>
      <c r="N1603" s="209"/>
      <c r="O1603" s="209"/>
      <c r="P1603" s="209"/>
      <c r="Q1603" s="209"/>
      <c r="R1603" s="209"/>
      <c r="S1603" s="209"/>
      <c r="T1603" s="210"/>
      <c r="AT1603" s="211" t="s">
        <v>184</v>
      </c>
      <c r="AU1603" s="211" t="s">
        <v>84</v>
      </c>
      <c r="AV1603" s="12" t="s">
        <v>22</v>
      </c>
      <c r="AW1603" s="12" t="s">
        <v>35</v>
      </c>
      <c r="AX1603" s="12" t="s">
        <v>74</v>
      </c>
      <c r="AY1603" s="211" t="s">
        <v>159</v>
      </c>
    </row>
    <row r="1604" spans="2:51" s="12" customFormat="1" ht="11.25">
      <c r="B1604" s="202"/>
      <c r="C1604" s="203"/>
      <c r="D1604" s="199" t="s">
        <v>184</v>
      </c>
      <c r="E1604" s="204" t="s">
        <v>20</v>
      </c>
      <c r="F1604" s="205" t="s">
        <v>1598</v>
      </c>
      <c r="G1604" s="203"/>
      <c r="H1604" s="204" t="s">
        <v>20</v>
      </c>
      <c r="I1604" s="206"/>
      <c r="J1604" s="203"/>
      <c r="K1604" s="203"/>
      <c r="L1604" s="207"/>
      <c r="M1604" s="208"/>
      <c r="N1604" s="209"/>
      <c r="O1604" s="209"/>
      <c r="P1604" s="209"/>
      <c r="Q1604" s="209"/>
      <c r="R1604" s="209"/>
      <c r="S1604" s="209"/>
      <c r="T1604" s="210"/>
      <c r="AT1604" s="211" t="s">
        <v>184</v>
      </c>
      <c r="AU1604" s="211" t="s">
        <v>84</v>
      </c>
      <c r="AV1604" s="12" t="s">
        <v>22</v>
      </c>
      <c r="AW1604" s="12" t="s">
        <v>35</v>
      </c>
      <c r="AX1604" s="12" t="s">
        <v>74</v>
      </c>
      <c r="AY1604" s="211" t="s">
        <v>159</v>
      </c>
    </row>
    <row r="1605" spans="2:51" s="12" customFormat="1" ht="11.25">
      <c r="B1605" s="202"/>
      <c r="C1605" s="203"/>
      <c r="D1605" s="199" t="s">
        <v>184</v>
      </c>
      <c r="E1605" s="204" t="s">
        <v>20</v>
      </c>
      <c r="F1605" s="205" t="s">
        <v>1599</v>
      </c>
      <c r="G1605" s="203"/>
      <c r="H1605" s="204" t="s">
        <v>20</v>
      </c>
      <c r="I1605" s="206"/>
      <c r="J1605" s="203"/>
      <c r="K1605" s="203"/>
      <c r="L1605" s="207"/>
      <c r="M1605" s="208"/>
      <c r="N1605" s="209"/>
      <c r="O1605" s="209"/>
      <c r="P1605" s="209"/>
      <c r="Q1605" s="209"/>
      <c r="R1605" s="209"/>
      <c r="S1605" s="209"/>
      <c r="T1605" s="210"/>
      <c r="AT1605" s="211" t="s">
        <v>184</v>
      </c>
      <c r="AU1605" s="211" t="s">
        <v>84</v>
      </c>
      <c r="AV1605" s="12" t="s">
        <v>22</v>
      </c>
      <c r="AW1605" s="12" t="s">
        <v>35</v>
      </c>
      <c r="AX1605" s="12" t="s">
        <v>74</v>
      </c>
      <c r="AY1605" s="211" t="s">
        <v>159</v>
      </c>
    </row>
    <row r="1606" spans="2:51" s="12" customFormat="1" ht="11.25">
      <c r="B1606" s="202"/>
      <c r="C1606" s="203"/>
      <c r="D1606" s="199" t="s">
        <v>184</v>
      </c>
      <c r="E1606" s="204" t="s">
        <v>20</v>
      </c>
      <c r="F1606" s="205" t="s">
        <v>1600</v>
      </c>
      <c r="G1606" s="203"/>
      <c r="H1606" s="204" t="s">
        <v>20</v>
      </c>
      <c r="I1606" s="206"/>
      <c r="J1606" s="203"/>
      <c r="K1606" s="203"/>
      <c r="L1606" s="207"/>
      <c r="M1606" s="208"/>
      <c r="N1606" s="209"/>
      <c r="O1606" s="209"/>
      <c r="P1606" s="209"/>
      <c r="Q1606" s="209"/>
      <c r="R1606" s="209"/>
      <c r="S1606" s="209"/>
      <c r="T1606" s="210"/>
      <c r="AT1606" s="211" t="s">
        <v>184</v>
      </c>
      <c r="AU1606" s="211" t="s">
        <v>84</v>
      </c>
      <c r="AV1606" s="12" t="s">
        <v>22</v>
      </c>
      <c r="AW1606" s="12" t="s">
        <v>35</v>
      </c>
      <c r="AX1606" s="12" t="s">
        <v>74</v>
      </c>
      <c r="AY1606" s="211" t="s">
        <v>159</v>
      </c>
    </row>
    <row r="1607" spans="2:51" s="12" customFormat="1" ht="11.25">
      <c r="B1607" s="202"/>
      <c r="C1607" s="203"/>
      <c r="D1607" s="199" t="s">
        <v>184</v>
      </c>
      <c r="E1607" s="204" t="s">
        <v>20</v>
      </c>
      <c r="F1607" s="205" t="s">
        <v>1601</v>
      </c>
      <c r="G1607" s="203"/>
      <c r="H1607" s="204" t="s">
        <v>20</v>
      </c>
      <c r="I1607" s="206"/>
      <c r="J1607" s="203"/>
      <c r="K1607" s="203"/>
      <c r="L1607" s="207"/>
      <c r="M1607" s="208"/>
      <c r="N1607" s="209"/>
      <c r="O1607" s="209"/>
      <c r="P1607" s="209"/>
      <c r="Q1607" s="209"/>
      <c r="R1607" s="209"/>
      <c r="S1607" s="209"/>
      <c r="T1607" s="210"/>
      <c r="AT1607" s="211" t="s">
        <v>184</v>
      </c>
      <c r="AU1607" s="211" t="s">
        <v>84</v>
      </c>
      <c r="AV1607" s="12" t="s">
        <v>22</v>
      </c>
      <c r="AW1607" s="12" t="s">
        <v>35</v>
      </c>
      <c r="AX1607" s="12" t="s">
        <v>74</v>
      </c>
      <c r="AY1607" s="211" t="s">
        <v>159</v>
      </c>
    </row>
    <row r="1608" spans="2:51" s="12" customFormat="1" ht="11.25">
      <c r="B1608" s="202"/>
      <c r="C1608" s="203"/>
      <c r="D1608" s="199" t="s">
        <v>184</v>
      </c>
      <c r="E1608" s="204" t="s">
        <v>20</v>
      </c>
      <c r="F1608" s="205" t="s">
        <v>1602</v>
      </c>
      <c r="G1608" s="203"/>
      <c r="H1608" s="204" t="s">
        <v>20</v>
      </c>
      <c r="I1608" s="206"/>
      <c r="J1608" s="203"/>
      <c r="K1608" s="203"/>
      <c r="L1608" s="207"/>
      <c r="M1608" s="208"/>
      <c r="N1608" s="209"/>
      <c r="O1608" s="209"/>
      <c r="P1608" s="209"/>
      <c r="Q1608" s="209"/>
      <c r="R1608" s="209"/>
      <c r="S1608" s="209"/>
      <c r="T1608" s="210"/>
      <c r="AT1608" s="211" t="s">
        <v>184</v>
      </c>
      <c r="AU1608" s="211" t="s">
        <v>84</v>
      </c>
      <c r="AV1608" s="12" t="s">
        <v>22</v>
      </c>
      <c r="AW1608" s="12" t="s">
        <v>35</v>
      </c>
      <c r="AX1608" s="12" t="s">
        <v>74</v>
      </c>
      <c r="AY1608" s="211" t="s">
        <v>159</v>
      </c>
    </row>
    <row r="1609" spans="2:51" s="12" customFormat="1" ht="11.25">
      <c r="B1609" s="202"/>
      <c r="C1609" s="203"/>
      <c r="D1609" s="199" t="s">
        <v>184</v>
      </c>
      <c r="E1609" s="204" t="s">
        <v>20</v>
      </c>
      <c r="F1609" s="205" t="s">
        <v>1121</v>
      </c>
      <c r="G1609" s="203"/>
      <c r="H1609" s="204" t="s">
        <v>20</v>
      </c>
      <c r="I1609" s="206"/>
      <c r="J1609" s="203"/>
      <c r="K1609" s="203"/>
      <c r="L1609" s="207"/>
      <c r="M1609" s="208"/>
      <c r="N1609" s="209"/>
      <c r="O1609" s="209"/>
      <c r="P1609" s="209"/>
      <c r="Q1609" s="209"/>
      <c r="R1609" s="209"/>
      <c r="S1609" s="209"/>
      <c r="T1609" s="210"/>
      <c r="AT1609" s="211" t="s">
        <v>184</v>
      </c>
      <c r="AU1609" s="211" t="s">
        <v>84</v>
      </c>
      <c r="AV1609" s="12" t="s">
        <v>22</v>
      </c>
      <c r="AW1609" s="12" t="s">
        <v>35</v>
      </c>
      <c r="AX1609" s="12" t="s">
        <v>74</v>
      </c>
      <c r="AY1609" s="211" t="s">
        <v>159</v>
      </c>
    </row>
    <row r="1610" spans="2:51" s="12" customFormat="1" ht="11.25">
      <c r="B1610" s="202"/>
      <c r="C1610" s="203"/>
      <c r="D1610" s="199" t="s">
        <v>184</v>
      </c>
      <c r="E1610" s="204" t="s">
        <v>20</v>
      </c>
      <c r="F1610" s="205" t="s">
        <v>1603</v>
      </c>
      <c r="G1610" s="203"/>
      <c r="H1610" s="204" t="s">
        <v>20</v>
      </c>
      <c r="I1610" s="206"/>
      <c r="J1610" s="203"/>
      <c r="K1610" s="203"/>
      <c r="L1610" s="207"/>
      <c r="M1610" s="208"/>
      <c r="N1610" s="209"/>
      <c r="O1610" s="209"/>
      <c r="P1610" s="209"/>
      <c r="Q1610" s="209"/>
      <c r="R1610" s="209"/>
      <c r="S1610" s="209"/>
      <c r="T1610" s="210"/>
      <c r="AT1610" s="211" t="s">
        <v>184</v>
      </c>
      <c r="AU1610" s="211" t="s">
        <v>84</v>
      </c>
      <c r="AV1610" s="12" t="s">
        <v>22</v>
      </c>
      <c r="AW1610" s="12" t="s">
        <v>35</v>
      </c>
      <c r="AX1610" s="12" t="s">
        <v>74</v>
      </c>
      <c r="AY1610" s="211" t="s">
        <v>159</v>
      </c>
    </row>
    <row r="1611" spans="2:51" s="12" customFormat="1" ht="11.25">
      <c r="B1611" s="202"/>
      <c r="C1611" s="203"/>
      <c r="D1611" s="199" t="s">
        <v>184</v>
      </c>
      <c r="E1611" s="204" t="s">
        <v>20</v>
      </c>
      <c r="F1611" s="205" t="s">
        <v>1602</v>
      </c>
      <c r="G1611" s="203"/>
      <c r="H1611" s="204" t="s">
        <v>20</v>
      </c>
      <c r="I1611" s="206"/>
      <c r="J1611" s="203"/>
      <c r="K1611" s="203"/>
      <c r="L1611" s="207"/>
      <c r="M1611" s="208"/>
      <c r="N1611" s="209"/>
      <c r="O1611" s="209"/>
      <c r="P1611" s="209"/>
      <c r="Q1611" s="209"/>
      <c r="R1611" s="209"/>
      <c r="S1611" s="209"/>
      <c r="T1611" s="210"/>
      <c r="AT1611" s="211" t="s">
        <v>184</v>
      </c>
      <c r="AU1611" s="211" t="s">
        <v>84</v>
      </c>
      <c r="AV1611" s="12" t="s">
        <v>22</v>
      </c>
      <c r="AW1611" s="12" t="s">
        <v>35</v>
      </c>
      <c r="AX1611" s="12" t="s">
        <v>74</v>
      </c>
      <c r="AY1611" s="211" t="s">
        <v>159</v>
      </c>
    </row>
    <row r="1612" spans="2:51" s="12" customFormat="1" ht="11.25">
      <c r="B1612" s="202"/>
      <c r="C1612" s="203"/>
      <c r="D1612" s="199" t="s">
        <v>184</v>
      </c>
      <c r="E1612" s="204" t="s">
        <v>20</v>
      </c>
      <c r="F1612" s="205" t="s">
        <v>1604</v>
      </c>
      <c r="G1612" s="203"/>
      <c r="H1612" s="204" t="s">
        <v>20</v>
      </c>
      <c r="I1612" s="206"/>
      <c r="J1612" s="203"/>
      <c r="K1612" s="203"/>
      <c r="L1612" s="207"/>
      <c r="M1612" s="208"/>
      <c r="N1612" s="209"/>
      <c r="O1612" s="209"/>
      <c r="P1612" s="209"/>
      <c r="Q1612" s="209"/>
      <c r="R1612" s="209"/>
      <c r="S1612" s="209"/>
      <c r="T1612" s="210"/>
      <c r="AT1612" s="211" t="s">
        <v>184</v>
      </c>
      <c r="AU1612" s="211" t="s">
        <v>84</v>
      </c>
      <c r="AV1612" s="12" t="s">
        <v>22</v>
      </c>
      <c r="AW1612" s="12" t="s">
        <v>35</v>
      </c>
      <c r="AX1612" s="12" t="s">
        <v>74</v>
      </c>
      <c r="AY1612" s="211" t="s">
        <v>159</v>
      </c>
    </row>
    <row r="1613" spans="2:51" s="12" customFormat="1" ht="11.25">
      <c r="B1613" s="202"/>
      <c r="C1613" s="203"/>
      <c r="D1613" s="199" t="s">
        <v>184</v>
      </c>
      <c r="E1613" s="204" t="s">
        <v>20</v>
      </c>
      <c r="F1613" s="205" t="s">
        <v>1605</v>
      </c>
      <c r="G1613" s="203"/>
      <c r="H1613" s="204" t="s">
        <v>20</v>
      </c>
      <c r="I1613" s="206"/>
      <c r="J1613" s="203"/>
      <c r="K1613" s="203"/>
      <c r="L1613" s="207"/>
      <c r="M1613" s="208"/>
      <c r="N1613" s="209"/>
      <c r="O1613" s="209"/>
      <c r="P1613" s="209"/>
      <c r="Q1613" s="209"/>
      <c r="R1613" s="209"/>
      <c r="S1613" s="209"/>
      <c r="T1613" s="210"/>
      <c r="AT1613" s="211" t="s">
        <v>184</v>
      </c>
      <c r="AU1613" s="211" t="s">
        <v>84</v>
      </c>
      <c r="AV1613" s="12" t="s">
        <v>22</v>
      </c>
      <c r="AW1613" s="12" t="s">
        <v>35</v>
      </c>
      <c r="AX1613" s="12" t="s">
        <v>74</v>
      </c>
      <c r="AY1613" s="211" t="s">
        <v>159</v>
      </c>
    </row>
    <row r="1614" spans="2:51" s="12" customFormat="1" ht="11.25">
      <c r="B1614" s="202"/>
      <c r="C1614" s="203"/>
      <c r="D1614" s="199" t="s">
        <v>184</v>
      </c>
      <c r="E1614" s="204" t="s">
        <v>20</v>
      </c>
      <c r="F1614" s="205" t="s">
        <v>1606</v>
      </c>
      <c r="G1614" s="203"/>
      <c r="H1614" s="204" t="s">
        <v>20</v>
      </c>
      <c r="I1614" s="206"/>
      <c r="J1614" s="203"/>
      <c r="K1614" s="203"/>
      <c r="L1614" s="207"/>
      <c r="M1614" s="208"/>
      <c r="N1614" s="209"/>
      <c r="O1614" s="209"/>
      <c r="P1614" s="209"/>
      <c r="Q1614" s="209"/>
      <c r="R1614" s="209"/>
      <c r="S1614" s="209"/>
      <c r="T1614" s="210"/>
      <c r="AT1614" s="211" t="s">
        <v>184</v>
      </c>
      <c r="AU1614" s="211" t="s">
        <v>84</v>
      </c>
      <c r="AV1614" s="12" t="s">
        <v>22</v>
      </c>
      <c r="AW1614" s="12" t="s">
        <v>35</v>
      </c>
      <c r="AX1614" s="12" t="s">
        <v>74</v>
      </c>
      <c r="AY1614" s="211" t="s">
        <v>159</v>
      </c>
    </row>
    <row r="1615" spans="2:51" s="12" customFormat="1" ht="11.25">
      <c r="B1615" s="202"/>
      <c r="C1615" s="203"/>
      <c r="D1615" s="199" t="s">
        <v>184</v>
      </c>
      <c r="E1615" s="204" t="s">
        <v>20</v>
      </c>
      <c r="F1615" s="205" t="s">
        <v>1607</v>
      </c>
      <c r="G1615" s="203"/>
      <c r="H1615" s="204" t="s">
        <v>20</v>
      </c>
      <c r="I1615" s="206"/>
      <c r="J1615" s="203"/>
      <c r="K1615" s="203"/>
      <c r="L1615" s="207"/>
      <c r="M1615" s="208"/>
      <c r="N1615" s="209"/>
      <c r="O1615" s="209"/>
      <c r="P1615" s="209"/>
      <c r="Q1615" s="209"/>
      <c r="R1615" s="209"/>
      <c r="S1615" s="209"/>
      <c r="T1615" s="210"/>
      <c r="AT1615" s="211" t="s">
        <v>184</v>
      </c>
      <c r="AU1615" s="211" t="s">
        <v>84</v>
      </c>
      <c r="AV1615" s="12" t="s">
        <v>22</v>
      </c>
      <c r="AW1615" s="12" t="s">
        <v>35</v>
      </c>
      <c r="AX1615" s="12" t="s">
        <v>74</v>
      </c>
      <c r="AY1615" s="211" t="s">
        <v>159</v>
      </c>
    </row>
    <row r="1616" spans="2:51" s="12" customFormat="1" ht="11.25">
      <c r="B1616" s="202"/>
      <c r="C1616" s="203"/>
      <c r="D1616" s="199" t="s">
        <v>184</v>
      </c>
      <c r="E1616" s="204" t="s">
        <v>20</v>
      </c>
      <c r="F1616" s="205" t="s">
        <v>1608</v>
      </c>
      <c r="G1616" s="203"/>
      <c r="H1616" s="204" t="s">
        <v>20</v>
      </c>
      <c r="I1616" s="206"/>
      <c r="J1616" s="203"/>
      <c r="K1616" s="203"/>
      <c r="L1616" s="207"/>
      <c r="M1616" s="208"/>
      <c r="N1616" s="209"/>
      <c r="O1616" s="209"/>
      <c r="P1616" s="209"/>
      <c r="Q1616" s="209"/>
      <c r="R1616" s="209"/>
      <c r="S1616" s="209"/>
      <c r="T1616" s="210"/>
      <c r="AT1616" s="211" t="s">
        <v>184</v>
      </c>
      <c r="AU1616" s="211" t="s">
        <v>84</v>
      </c>
      <c r="AV1616" s="12" t="s">
        <v>22</v>
      </c>
      <c r="AW1616" s="12" t="s">
        <v>35</v>
      </c>
      <c r="AX1616" s="12" t="s">
        <v>74</v>
      </c>
      <c r="AY1616" s="211" t="s">
        <v>159</v>
      </c>
    </row>
    <row r="1617" spans="2:65" s="12" customFormat="1" ht="11.25">
      <c r="B1617" s="202"/>
      <c r="C1617" s="203"/>
      <c r="D1617" s="199" t="s">
        <v>184</v>
      </c>
      <c r="E1617" s="204" t="s">
        <v>20</v>
      </c>
      <c r="F1617" s="205" t="s">
        <v>1609</v>
      </c>
      <c r="G1617" s="203"/>
      <c r="H1617" s="204" t="s">
        <v>20</v>
      </c>
      <c r="I1617" s="206"/>
      <c r="J1617" s="203"/>
      <c r="K1617" s="203"/>
      <c r="L1617" s="207"/>
      <c r="M1617" s="208"/>
      <c r="N1617" s="209"/>
      <c r="O1617" s="209"/>
      <c r="P1617" s="209"/>
      <c r="Q1617" s="209"/>
      <c r="R1617" s="209"/>
      <c r="S1617" s="209"/>
      <c r="T1617" s="210"/>
      <c r="AT1617" s="211" t="s">
        <v>184</v>
      </c>
      <c r="AU1617" s="211" t="s">
        <v>84</v>
      </c>
      <c r="AV1617" s="12" t="s">
        <v>22</v>
      </c>
      <c r="AW1617" s="12" t="s">
        <v>35</v>
      </c>
      <c r="AX1617" s="12" t="s">
        <v>74</v>
      </c>
      <c r="AY1617" s="211" t="s">
        <v>159</v>
      </c>
    </row>
    <row r="1618" spans="2:65" s="12" customFormat="1" ht="11.25">
      <c r="B1618" s="202"/>
      <c r="C1618" s="203"/>
      <c r="D1618" s="199" t="s">
        <v>184</v>
      </c>
      <c r="E1618" s="204" t="s">
        <v>20</v>
      </c>
      <c r="F1618" s="205" t="s">
        <v>1121</v>
      </c>
      <c r="G1618" s="203"/>
      <c r="H1618" s="204" t="s">
        <v>20</v>
      </c>
      <c r="I1618" s="206"/>
      <c r="J1618" s="203"/>
      <c r="K1618" s="203"/>
      <c r="L1618" s="207"/>
      <c r="M1618" s="208"/>
      <c r="N1618" s="209"/>
      <c r="O1618" s="209"/>
      <c r="P1618" s="209"/>
      <c r="Q1618" s="209"/>
      <c r="R1618" s="209"/>
      <c r="S1618" s="209"/>
      <c r="T1618" s="210"/>
      <c r="AT1618" s="211" t="s">
        <v>184</v>
      </c>
      <c r="AU1618" s="211" t="s">
        <v>84</v>
      </c>
      <c r="AV1618" s="12" t="s">
        <v>22</v>
      </c>
      <c r="AW1618" s="12" t="s">
        <v>35</v>
      </c>
      <c r="AX1618" s="12" t="s">
        <v>74</v>
      </c>
      <c r="AY1618" s="211" t="s">
        <v>159</v>
      </c>
    </row>
    <row r="1619" spans="2:65" s="12" customFormat="1" ht="11.25">
      <c r="B1619" s="202"/>
      <c r="C1619" s="203"/>
      <c r="D1619" s="199" t="s">
        <v>184</v>
      </c>
      <c r="E1619" s="204" t="s">
        <v>20</v>
      </c>
      <c r="F1619" s="205" t="s">
        <v>1610</v>
      </c>
      <c r="G1619" s="203"/>
      <c r="H1619" s="204" t="s">
        <v>20</v>
      </c>
      <c r="I1619" s="206"/>
      <c r="J1619" s="203"/>
      <c r="K1619" s="203"/>
      <c r="L1619" s="207"/>
      <c r="M1619" s="208"/>
      <c r="N1619" s="209"/>
      <c r="O1619" s="209"/>
      <c r="P1619" s="209"/>
      <c r="Q1619" s="209"/>
      <c r="R1619" s="209"/>
      <c r="S1619" s="209"/>
      <c r="T1619" s="210"/>
      <c r="AT1619" s="211" t="s">
        <v>184</v>
      </c>
      <c r="AU1619" s="211" t="s">
        <v>84</v>
      </c>
      <c r="AV1619" s="12" t="s">
        <v>22</v>
      </c>
      <c r="AW1619" s="12" t="s">
        <v>35</v>
      </c>
      <c r="AX1619" s="12" t="s">
        <v>74</v>
      </c>
      <c r="AY1619" s="211" t="s">
        <v>159</v>
      </c>
    </row>
    <row r="1620" spans="2:65" s="12" customFormat="1" ht="11.25">
      <c r="B1620" s="202"/>
      <c r="C1620" s="203"/>
      <c r="D1620" s="199" t="s">
        <v>184</v>
      </c>
      <c r="E1620" s="204" t="s">
        <v>20</v>
      </c>
      <c r="F1620" s="205" t="s">
        <v>1611</v>
      </c>
      <c r="G1620" s="203"/>
      <c r="H1620" s="204" t="s">
        <v>20</v>
      </c>
      <c r="I1620" s="206"/>
      <c r="J1620" s="203"/>
      <c r="K1620" s="203"/>
      <c r="L1620" s="207"/>
      <c r="M1620" s="208"/>
      <c r="N1620" s="209"/>
      <c r="O1620" s="209"/>
      <c r="P1620" s="209"/>
      <c r="Q1620" s="209"/>
      <c r="R1620" s="209"/>
      <c r="S1620" s="209"/>
      <c r="T1620" s="210"/>
      <c r="AT1620" s="211" t="s">
        <v>184</v>
      </c>
      <c r="AU1620" s="211" t="s">
        <v>84</v>
      </c>
      <c r="AV1620" s="12" t="s">
        <v>22</v>
      </c>
      <c r="AW1620" s="12" t="s">
        <v>35</v>
      </c>
      <c r="AX1620" s="12" t="s">
        <v>74</v>
      </c>
      <c r="AY1620" s="211" t="s">
        <v>159</v>
      </c>
    </row>
    <row r="1621" spans="2:65" s="12" customFormat="1" ht="11.25">
      <c r="B1621" s="202"/>
      <c r="C1621" s="203"/>
      <c r="D1621" s="199" t="s">
        <v>184</v>
      </c>
      <c r="E1621" s="204" t="s">
        <v>20</v>
      </c>
      <c r="F1621" s="205" t="s">
        <v>1612</v>
      </c>
      <c r="G1621" s="203"/>
      <c r="H1621" s="204" t="s">
        <v>20</v>
      </c>
      <c r="I1621" s="206"/>
      <c r="J1621" s="203"/>
      <c r="K1621" s="203"/>
      <c r="L1621" s="207"/>
      <c r="M1621" s="208"/>
      <c r="N1621" s="209"/>
      <c r="O1621" s="209"/>
      <c r="P1621" s="209"/>
      <c r="Q1621" s="209"/>
      <c r="R1621" s="209"/>
      <c r="S1621" s="209"/>
      <c r="T1621" s="210"/>
      <c r="AT1621" s="211" t="s">
        <v>184</v>
      </c>
      <c r="AU1621" s="211" t="s">
        <v>84</v>
      </c>
      <c r="AV1621" s="12" t="s">
        <v>22</v>
      </c>
      <c r="AW1621" s="12" t="s">
        <v>35</v>
      </c>
      <c r="AX1621" s="12" t="s">
        <v>74</v>
      </c>
      <c r="AY1621" s="211" t="s">
        <v>159</v>
      </c>
    </row>
    <row r="1622" spans="2:65" s="12" customFormat="1" ht="11.25">
      <c r="B1622" s="202"/>
      <c r="C1622" s="203"/>
      <c r="D1622" s="199" t="s">
        <v>184</v>
      </c>
      <c r="E1622" s="204" t="s">
        <v>20</v>
      </c>
      <c r="F1622" s="205" t="s">
        <v>1613</v>
      </c>
      <c r="G1622" s="203"/>
      <c r="H1622" s="204" t="s">
        <v>20</v>
      </c>
      <c r="I1622" s="206"/>
      <c r="J1622" s="203"/>
      <c r="K1622" s="203"/>
      <c r="L1622" s="207"/>
      <c r="M1622" s="208"/>
      <c r="N1622" s="209"/>
      <c r="O1622" s="209"/>
      <c r="P1622" s="209"/>
      <c r="Q1622" s="209"/>
      <c r="R1622" s="209"/>
      <c r="S1622" s="209"/>
      <c r="T1622" s="210"/>
      <c r="AT1622" s="211" t="s">
        <v>184</v>
      </c>
      <c r="AU1622" s="211" t="s">
        <v>84</v>
      </c>
      <c r="AV1622" s="12" t="s">
        <v>22</v>
      </c>
      <c r="AW1622" s="12" t="s">
        <v>35</v>
      </c>
      <c r="AX1622" s="12" t="s">
        <v>74</v>
      </c>
      <c r="AY1622" s="211" t="s">
        <v>159</v>
      </c>
    </row>
    <row r="1623" spans="2:65" s="12" customFormat="1" ht="11.25">
      <c r="B1623" s="202"/>
      <c r="C1623" s="203"/>
      <c r="D1623" s="199" t="s">
        <v>184</v>
      </c>
      <c r="E1623" s="204" t="s">
        <v>20</v>
      </c>
      <c r="F1623" s="205" t="s">
        <v>1614</v>
      </c>
      <c r="G1623" s="203"/>
      <c r="H1623" s="204" t="s">
        <v>20</v>
      </c>
      <c r="I1623" s="206"/>
      <c r="J1623" s="203"/>
      <c r="K1623" s="203"/>
      <c r="L1623" s="207"/>
      <c r="M1623" s="208"/>
      <c r="N1623" s="209"/>
      <c r="O1623" s="209"/>
      <c r="P1623" s="209"/>
      <c r="Q1623" s="209"/>
      <c r="R1623" s="209"/>
      <c r="S1623" s="209"/>
      <c r="T1623" s="210"/>
      <c r="AT1623" s="211" t="s">
        <v>184</v>
      </c>
      <c r="AU1623" s="211" t="s">
        <v>84</v>
      </c>
      <c r="AV1623" s="12" t="s">
        <v>22</v>
      </c>
      <c r="AW1623" s="12" t="s">
        <v>35</v>
      </c>
      <c r="AX1623" s="12" t="s">
        <v>74</v>
      </c>
      <c r="AY1623" s="211" t="s">
        <v>159</v>
      </c>
    </row>
    <row r="1624" spans="2:65" s="13" customFormat="1" ht="11.25">
      <c r="B1624" s="212"/>
      <c r="C1624" s="213"/>
      <c r="D1624" s="199" t="s">
        <v>184</v>
      </c>
      <c r="E1624" s="214" t="s">
        <v>20</v>
      </c>
      <c r="F1624" s="215" t="s">
        <v>1615</v>
      </c>
      <c r="G1624" s="213"/>
      <c r="H1624" s="216">
        <v>53</v>
      </c>
      <c r="I1624" s="217"/>
      <c r="J1624" s="213"/>
      <c r="K1624" s="213"/>
      <c r="L1624" s="218"/>
      <c r="M1624" s="219"/>
      <c r="N1624" s="220"/>
      <c r="O1624" s="220"/>
      <c r="P1624" s="220"/>
      <c r="Q1624" s="220"/>
      <c r="R1624" s="220"/>
      <c r="S1624" s="220"/>
      <c r="T1624" s="221"/>
      <c r="AT1624" s="222" t="s">
        <v>184</v>
      </c>
      <c r="AU1624" s="222" t="s">
        <v>84</v>
      </c>
      <c r="AV1624" s="13" t="s">
        <v>84</v>
      </c>
      <c r="AW1624" s="13" t="s">
        <v>35</v>
      </c>
      <c r="AX1624" s="13" t="s">
        <v>22</v>
      </c>
      <c r="AY1624" s="222" t="s">
        <v>159</v>
      </c>
    </row>
    <row r="1625" spans="2:65" s="1" customFormat="1" ht="16.5" customHeight="1">
      <c r="B1625" s="35"/>
      <c r="C1625" s="186" t="s">
        <v>1616</v>
      </c>
      <c r="D1625" s="186" t="s">
        <v>162</v>
      </c>
      <c r="E1625" s="187" t="s">
        <v>1617</v>
      </c>
      <c r="F1625" s="188" t="s">
        <v>1618</v>
      </c>
      <c r="G1625" s="189" t="s">
        <v>201</v>
      </c>
      <c r="H1625" s="190">
        <v>125</v>
      </c>
      <c r="I1625" s="191"/>
      <c r="J1625" s="192">
        <f>ROUND(I1625*H1625,2)</f>
        <v>0</v>
      </c>
      <c r="K1625" s="188" t="s">
        <v>20</v>
      </c>
      <c r="L1625" s="39"/>
      <c r="M1625" s="193" t="s">
        <v>20</v>
      </c>
      <c r="N1625" s="194" t="s">
        <v>45</v>
      </c>
      <c r="O1625" s="64"/>
      <c r="P1625" s="195">
        <f>O1625*H1625</f>
        <v>0</v>
      </c>
      <c r="Q1625" s="195">
        <v>0</v>
      </c>
      <c r="R1625" s="195">
        <f>Q1625*H1625</f>
        <v>0</v>
      </c>
      <c r="S1625" s="195">
        <v>0</v>
      </c>
      <c r="T1625" s="196">
        <f>S1625*H1625</f>
        <v>0</v>
      </c>
      <c r="AR1625" s="197" t="s">
        <v>164</v>
      </c>
      <c r="AT1625" s="197" t="s">
        <v>162</v>
      </c>
      <c r="AU1625" s="197" t="s">
        <v>84</v>
      </c>
      <c r="AY1625" s="18" t="s">
        <v>159</v>
      </c>
      <c r="BE1625" s="198">
        <f>IF(N1625="základní",J1625,0)</f>
        <v>0</v>
      </c>
      <c r="BF1625" s="198">
        <f>IF(N1625="snížená",J1625,0)</f>
        <v>0</v>
      </c>
      <c r="BG1625" s="198">
        <f>IF(N1625="zákl. přenesená",J1625,0)</f>
        <v>0</v>
      </c>
      <c r="BH1625" s="198">
        <f>IF(N1625="sníž. přenesená",J1625,0)</f>
        <v>0</v>
      </c>
      <c r="BI1625" s="198">
        <f>IF(N1625="nulová",J1625,0)</f>
        <v>0</v>
      </c>
      <c r="BJ1625" s="18" t="s">
        <v>22</v>
      </c>
      <c r="BK1625" s="198">
        <f>ROUND(I1625*H1625,2)</f>
        <v>0</v>
      </c>
      <c r="BL1625" s="18" t="s">
        <v>164</v>
      </c>
      <c r="BM1625" s="197" t="s">
        <v>1619</v>
      </c>
    </row>
    <row r="1626" spans="2:65" s="12" customFormat="1" ht="11.25">
      <c r="B1626" s="202"/>
      <c r="C1626" s="203"/>
      <c r="D1626" s="199" t="s">
        <v>184</v>
      </c>
      <c r="E1626" s="204" t="s">
        <v>20</v>
      </c>
      <c r="F1626" s="205" t="s">
        <v>1594</v>
      </c>
      <c r="G1626" s="203"/>
      <c r="H1626" s="204" t="s">
        <v>20</v>
      </c>
      <c r="I1626" s="206"/>
      <c r="J1626" s="203"/>
      <c r="K1626" s="203"/>
      <c r="L1626" s="207"/>
      <c r="M1626" s="208"/>
      <c r="N1626" s="209"/>
      <c r="O1626" s="209"/>
      <c r="P1626" s="209"/>
      <c r="Q1626" s="209"/>
      <c r="R1626" s="209"/>
      <c r="S1626" s="209"/>
      <c r="T1626" s="210"/>
      <c r="AT1626" s="211" t="s">
        <v>184</v>
      </c>
      <c r="AU1626" s="211" t="s">
        <v>84</v>
      </c>
      <c r="AV1626" s="12" t="s">
        <v>22</v>
      </c>
      <c r="AW1626" s="12" t="s">
        <v>35</v>
      </c>
      <c r="AX1626" s="12" t="s">
        <v>74</v>
      </c>
      <c r="AY1626" s="211" t="s">
        <v>159</v>
      </c>
    </row>
    <row r="1627" spans="2:65" s="12" customFormat="1" ht="11.25">
      <c r="B1627" s="202"/>
      <c r="C1627" s="203"/>
      <c r="D1627" s="199" t="s">
        <v>184</v>
      </c>
      <c r="E1627" s="204" t="s">
        <v>20</v>
      </c>
      <c r="F1627" s="205" t="s">
        <v>1595</v>
      </c>
      <c r="G1627" s="203"/>
      <c r="H1627" s="204" t="s">
        <v>20</v>
      </c>
      <c r="I1627" s="206"/>
      <c r="J1627" s="203"/>
      <c r="K1627" s="203"/>
      <c r="L1627" s="207"/>
      <c r="M1627" s="208"/>
      <c r="N1627" s="209"/>
      <c r="O1627" s="209"/>
      <c r="P1627" s="209"/>
      <c r="Q1627" s="209"/>
      <c r="R1627" s="209"/>
      <c r="S1627" s="209"/>
      <c r="T1627" s="210"/>
      <c r="AT1627" s="211" t="s">
        <v>184</v>
      </c>
      <c r="AU1627" s="211" t="s">
        <v>84</v>
      </c>
      <c r="AV1627" s="12" t="s">
        <v>22</v>
      </c>
      <c r="AW1627" s="12" t="s">
        <v>35</v>
      </c>
      <c r="AX1627" s="12" t="s">
        <v>74</v>
      </c>
      <c r="AY1627" s="211" t="s">
        <v>159</v>
      </c>
    </row>
    <row r="1628" spans="2:65" s="12" customFormat="1" ht="11.25">
      <c r="B1628" s="202"/>
      <c r="C1628" s="203"/>
      <c r="D1628" s="199" t="s">
        <v>184</v>
      </c>
      <c r="E1628" s="204" t="s">
        <v>20</v>
      </c>
      <c r="F1628" s="205" t="s">
        <v>1596</v>
      </c>
      <c r="G1628" s="203"/>
      <c r="H1628" s="204" t="s">
        <v>20</v>
      </c>
      <c r="I1628" s="206"/>
      <c r="J1628" s="203"/>
      <c r="K1628" s="203"/>
      <c r="L1628" s="207"/>
      <c r="M1628" s="208"/>
      <c r="N1628" s="209"/>
      <c r="O1628" s="209"/>
      <c r="P1628" s="209"/>
      <c r="Q1628" s="209"/>
      <c r="R1628" s="209"/>
      <c r="S1628" s="209"/>
      <c r="T1628" s="210"/>
      <c r="AT1628" s="211" t="s">
        <v>184</v>
      </c>
      <c r="AU1628" s="211" t="s">
        <v>84</v>
      </c>
      <c r="AV1628" s="12" t="s">
        <v>22</v>
      </c>
      <c r="AW1628" s="12" t="s">
        <v>35</v>
      </c>
      <c r="AX1628" s="12" t="s">
        <v>74</v>
      </c>
      <c r="AY1628" s="211" t="s">
        <v>159</v>
      </c>
    </row>
    <row r="1629" spans="2:65" s="12" customFormat="1" ht="11.25">
      <c r="B1629" s="202"/>
      <c r="C1629" s="203"/>
      <c r="D1629" s="199" t="s">
        <v>184</v>
      </c>
      <c r="E1629" s="204" t="s">
        <v>20</v>
      </c>
      <c r="F1629" s="205" t="s">
        <v>1597</v>
      </c>
      <c r="G1629" s="203"/>
      <c r="H1629" s="204" t="s">
        <v>20</v>
      </c>
      <c r="I1629" s="206"/>
      <c r="J1629" s="203"/>
      <c r="K1629" s="203"/>
      <c r="L1629" s="207"/>
      <c r="M1629" s="208"/>
      <c r="N1629" s="209"/>
      <c r="O1629" s="209"/>
      <c r="P1629" s="209"/>
      <c r="Q1629" s="209"/>
      <c r="R1629" s="209"/>
      <c r="S1629" s="209"/>
      <c r="T1629" s="210"/>
      <c r="AT1629" s="211" t="s">
        <v>184</v>
      </c>
      <c r="AU1629" s="211" t="s">
        <v>84</v>
      </c>
      <c r="AV1629" s="12" t="s">
        <v>22</v>
      </c>
      <c r="AW1629" s="12" t="s">
        <v>35</v>
      </c>
      <c r="AX1629" s="12" t="s">
        <v>74</v>
      </c>
      <c r="AY1629" s="211" t="s">
        <v>159</v>
      </c>
    </row>
    <row r="1630" spans="2:65" s="12" customFormat="1" ht="11.25">
      <c r="B1630" s="202"/>
      <c r="C1630" s="203"/>
      <c r="D1630" s="199" t="s">
        <v>184</v>
      </c>
      <c r="E1630" s="204" t="s">
        <v>20</v>
      </c>
      <c r="F1630" s="205" t="s">
        <v>1598</v>
      </c>
      <c r="G1630" s="203"/>
      <c r="H1630" s="204" t="s">
        <v>20</v>
      </c>
      <c r="I1630" s="206"/>
      <c r="J1630" s="203"/>
      <c r="K1630" s="203"/>
      <c r="L1630" s="207"/>
      <c r="M1630" s="208"/>
      <c r="N1630" s="209"/>
      <c r="O1630" s="209"/>
      <c r="P1630" s="209"/>
      <c r="Q1630" s="209"/>
      <c r="R1630" s="209"/>
      <c r="S1630" s="209"/>
      <c r="T1630" s="210"/>
      <c r="AT1630" s="211" t="s">
        <v>184</v>
      </c>
      <c r="AU1630" s="211" t="s">
        <v>84</v>
      </c>
      <c r="AV1630" s="12" t="s">
        <v>22</v>
      </c>
      <c r="AW1630" s="12" t="s">
        <v>35</v>
      </c>
      <c r="AX1630" s="12" t="s">
        <v>74</v>
      </c>
      <c r="AY1630" s="211" t="s">
        <v>159</v>
      </c>
    </row>
    <row r="1631" spans="2:65" s="12" customFormat="1" ht="11.25">
      <c r="B1631" s="202"/>
      <c r="C1631" s="203"/>
      <c r="D1631" s="199" t="s">
        <v>184</v>
      </c>
      <c r="E1631" s="204" t="s">
        <v>20</v>
      </c>
      <c r="F1631" s="205" t="s">
        <v>1599</v>
      </c>
      <c r="G1631" s="203"/>
      <c r="H1631" s="204" t="s">
        <v>20</v>
      </c>
      <c r="I1631" s="206"/>
      <c r="J1631" s="203"/>
      <c r="K1631" s="203"/>
      <c r="L1631" s="207"/>
      <c r="M1631" s="208"/>
      <c r="N1631" s="209"/>
      <c r="O1631" s="209"/>
      <c r="P1631" s="209"/>
      <c r="Q1631" s="209"/>
      <c r="R1631" s="209"/>
      <c r="S1631" s="209"/>
      <c r="T1631" s="210"/>
      <c r="AT1631" s="211" t="s">
        <v>184</v>
      </c>
      <c r="AU1631" s="211" t="s">
        <v>84</v>
      </c>
      <c r="AV1631" s="12" t="s">
        <v>22</v>
      </c>
      <c r="AW1631" s="12" t="s">
        <v>35</v>
      </c>
      <c r="AX1631" s="12" t="s">
        <v>74</v>
      </c>
      <c r="AY1631" s="211" t="s">
        <v>159</v>
      </c>
    </row>
    <row r="1632" spans="2:65" s="12" customFormat="1" ht="11.25">
      <c r="B1632" s="202"/>
      <c r="C1632" s="203"/>
      <c r="D1632" s="199" t="s">
        <v>184</v>
      </c>
      <c r="E1632" s="204" t="s">
        <v>20</v>
      </c>
      <c r="F1632" s="205" t="s">
        <v>1620</v>
      </c>
      <c r="G1632" s="203"/>
      <c r="H1632" s="204" t="s">
        <v>20</v>
      </c>
      <c r="I1632" s="206"/>
      <c r="J1632" s="203"/>
      <c r="K1632" s="203"/>
      <c r="L1632" s="207"/>
      <c r="M1632" s="208"/>
      <c r="N1632" s="209"/>
      <c r="O1632" s="209"/>
      <c r="P1632" s="209"/>
      <c r="Q1632" s="209"/>
      <c r="R1632" s="209"/>
      <c r="S1632" s="209"/>
      <c r="T1632" s="210"/>
      <c r="AT1632" s="211" t="s">
        <v>184</v>
      </c>
      <c r="AU1632" s="211" t="s">
        <v>84</v>
      </c>
      <c r="AV1632" s="12" t="s">
        <v>22</v>
      </c>
      <c r="AW1632" s="12" t="s">
        <v>35</v>
      </c>
      <c r="AX1632" s="12" t="s">
        <v>74</v>
      </c>
      <c r="AY1632" s="211" t="s">
        <v>159</v>
      </c>
    </row>
    <row r="1633" spans="2:51" s="12" customFormat="1" ht="11.25">
      <c r="B1633" s="202"/>
      <c r="C1633" s="203"/>
      <c r="D1633" s="199" t="s">
        <v>184</v>
      </c>
      <c r="E1633" s="204" t="s">
        <v>20</v>
      </c>
      <c r="F1633" s="205" t="s">
        <v>1601</v>
      </c>
      <c r="G1633" s="203"/>
      <c r="H1633" s="204" t="s">
        <v>20</v>
      </c>
      <c r="I1633" s="206"/>
      <c r="J1633" s="203"/>
      <c r="K1633" s="203"/>
      <c r="L1633" s="207"/>
      <c r="M1633" s="208"/>
      <c r="N1633" s="209"/>
      <c r="O1633" s="209"/>
      <c r="P1633" s="209"/>
      <c r="Q1633" s="209"/>
      <c r="R1633" s="209"/>
      <c r="S1633" s="209"/>
      <c r="T1633" s="210"/>
      <c r="AT1633" s="211" t="s">
        <v>184</v>
      </c>
      <c r="AU1633" s="211" t="s">
        <v>84</v>
      </c>
      <c r="AV1633" s="12" t="s">
        <v>22</v>
      </c>
      <c r="AW1633" s="12" t="s">
        <v>35</v>
      </c>
      <c r="AX1633" s="12" t="s">
        <v>74</v>
      </c>
      <c r="AY1633" s="211" t="s">
        <v>159</v>
      </c>
    </row>
    <row r="1634" spans="2:51" s="12" customFormat="1" ht="11.25">
      <c r="B1634" s="202"/>
      <c r="C1634" s="203"/>
      <c r="D1634" s="199" t="s">
        <v>184</v>
      </c>
      <c r="E1634" s="204" t="s">
        <v>20</v>
      </c>
      <c r="F1634" s="205" t="s">
        <v>1602</v>
      </c>
      <c r="G1634" s="203"/>
      <c r="H1634" s="204" t="s">
        <v>20</v>
      </c>
      <c r="I1634" s="206"/>
      <c r="J1634" s="203"/>
      <c r="K1634" s="203"/>
      <c r="L1634" s="207"/>
      <c r="M1634" s="208"/>
      <c r="N1634" s="209"/>
      <c r="O1634" s="209"/>
      <c r="P1634" s="209"/>
      <c r="Q1634" s="209"/>
      <c r="R1634" s="209"/>
      <c r="S1634" s="209"/>
      <c r="T1634" s="210"/>
      <c r="AT1634" s="211" t="s">
        <v>184</v>
      </c>
      <c r="AU1634" s="211" t="s">
        <v>84</v>
      </c>
      <c r="AV1634" s="12" t="s">
        <v>22</v>
      </c>
      <c r="AW1634" s="12" t="s">
        <v>35</v>
      </c>
      <c r="AX1634" s="12" t="s">
        <v>74</v>
      </c>
      <c r="AY1634" s="211" t="s">
        <v>159</v>
      </c>
    </row>
    <row r="1635" spans="2:51" s="12" customFormat="1" ht="11.25">
      <c r="B1635" s="202"/>
      <c r="C1635" s="203"/>
      <c r="D1635" s="199" t="s">
        <v>184</v>
      </c>
      <c r="E1635" s="204" t="s">
        <v>20</v>
      </c>
      <c r="F1635" s="205" t="s">
        <v>1121</v>
      </c>
      <c r="G1635" s="203"/>
      <c r="H1635" s="204" t="s">
        <v>20</v>
      </c>
      <c r="I1635" s="206"/>
      <c r="J1635" s="203"/>
      <c r="K1635" s="203"/>
      <c r="L1635" s="207"/>
      <c r="M1635" s="208"/>
      <c r="N1635" s="209"/>
      <c r="O1635" s="209"/>
      <c r="P1635" s="209"/>
      <c r="Q1635" s="209"/>
      <c r="R1635" s="209"/>
      <c r="S1635" s="209"/>
      <c r="T1635" s="210"/>
      <c r="AT1635" s="211" t="s">
        <v>184</v>
      </c>
      <c r="AU1635" s="211" t="s">
        <v>84</v>
      </c>
      <c r="AV1635" s="12" t="s">
        <v>22</v>
      </c>
      <c r="AW1635" s="12" t="s">
        <v>35</v>
      </c>
      <c r="AX1635" s="12" t="s">
        <v>74</v>
      </c>
      <c r="AY1635" s="211" t="s">
        <v>159</v>
      </c>
    </row>
    <row r="1636" spans="2:51" s="12" customFormat="1" ht="11.25">
      <c r="B1636" s="202"/>
      <c r="C1636" s="203"/>
      <c r="D1636" s="199" t="s">
        <v>184</v>
      </c>
      <c r="E1636" s="204" t="s">
        <v>20</v>
      </c>
      <c r="F1636" s="205" t="s">
        <v>1621</v>
      </c>
      <c r="G1636" s="203"/>
      <c r="H1636" s="204" t="s">
        <v>20</v>
      </c>
      <c r="I1636" s="206"/>
      <c r="J1636" s="203"/>
      <c r="K1636" s="203"/>
      <c r="L1636" s="207"/>
      <c r="M1636" s="208"/>
      <c r="N1636" s="209"/>
      <c r="O1636" s="209"/>
      <c r="P1636" s="209"/>
      <c r="Q1636" s="209"/>
      <c r="R1636" s="209"/>
      <c r="S1636" s="209"/>
      <c r="T1636" s="210"/>
      <c r="AT1636" s="211" t="s">
        <v>184</v>
      </c>
      <c r="AU1636" s="211" t="s">
        <v>84</v>
      </c>
      <c r="AV1636" s="12" t="s">
        <v>22</v>
      </c>
      <c r="AW1636" s="12" t="s">
        <v>35</v>
      </c>
      <c r="AX1636" s="12" t="s">
        <v>74</v>
      </c>
      <c r="AY1636" s="211" t="s">
        <v>159</v>
      </c>
    </row>
    <row r="1637" spans="2:51" s="12" customFormat="1" ht="11.25">
      <c r="B1637" s="202"/>
      <c r="C1637" s="203"/>
      <c r="D1637" s="199" t="s">
        <v>184</v>
      </c>
      <c r="E1637" s="204" t="s">
        <v>20</v>
      </c>
      <c r="F1637" s="205" t="s">
        <v>1602</v>
      </c>
      <c r="G1637" s="203"/>
      <c r="H1637" s="204" t="s">
        <v>20</v>
      </c>
      <c r="I1637" s="206"/>
      <c r="J1637" s="203"/>
      <c r="K1637" s="203"/>
      <c r="L1637" s="207"/>
      <c r="M1637" s="208"/>
      <c r="N1637" s="209"/>
      <c r="O1637" s="209"/>
      <c r="P1637" s="209"/>
      <c r="Q1637" s="209"/>
      <c r="R1637" s="209"/>
      <c r="S1637" s="209"/>
      <c r="T1637" s="210"/>
      <c r="AT1637" s="211" t="s">
        <v>184</v>
      </c>
      <c r="AU1637" s="211" t="s">
        <v>84</v>
      </c>
      <c r="AV1637" s="12" t="s">
        <v>22</v>
      </c>
      <c r="AW1637" s="12" t="s">
        <v>35</v>
      </c>
      <c r="AX1637" s="12" t="s">
        <v>74</v>
      </c>
      <c r="AY1637" s="211" t="s">
        <v>159</v>
      </c>
    </row>
    <row r="1638" spans="2:51" s="12" customFormat="1" ht="11.25">
      <c r="B1638" s="202"/>
      <c r="C1638" s="203"/>
      <c r="D1638" s="199" t="s">
        <v>184</v>
      </c>
      <c r="E1638" s="204" t="s">
        <v>20</v>
      </c>
      <c r="F1638" s="205" t="s">
        <v>1604</v>
      </c>
      <c r="G1638" s="203"/>
      <c r="H1638" s="204" t="s">
        <v>20</v>
      </c>
      <c r="I1638" s="206"/>
      <c r="J1638" s="203"/>
      <c r="K1638" s="203"/>
      <c r="L1638" s="207"/>
      <c r="M1638" s="208"/>
      <c r="N1638" s="209"/>
      <c r="O1638" s="209"/>
      <c r="P1638" s="209"/>
      <c r="Q1638" s="209"/>
      <c r="R1638" s="209"/>
      <c r="S1638" s="209"/>
      <c r="T1638" s="210"/>
      <c r="AT1638" s="211" t="s">
        <v>184</v>
      </c>
      <c r="AU1638" s="211" t="s">
        <v>84</v>
      </c>
      <c r="AV1638" s="12" t="s">
        <v>22</v>
      </c>
      <c r="AW1638" s="12" t="s">
        <v>35</v>
      </c>
      <c r="AX1638" s="12" t="s">
        <v>74</v>
      </c>
      <c r="AY1638" s="211" t="s">
        <v>159</v>
      </c>
    </row>
    <row r="1639" spans="2:51" s="12" customFormat="1" ht="11.25">
      <c r="B1639" s="202"/>
      <c r="C1639" s="203"/>
      <c r="D1639" s="199" t="s">
        <v>184</v>
      </c>
      <c r="E1639" s="204" t="s">
        <v>20</v>
      </c>
      <c r="F1639" s="205" t="s">
        <v>1622</v>
      </c>
      <c r="G1639" s="203"/>
      <c r="H1639" s="204" t="s">
        <v>20</v>
      </c>
      <c r="I1639" s="206"/>
      <c r="J1639" s="203"/>
      <c r="K1639" s="203"/>
      <c r="L1639" s="207"/>
      <c r="M1639" s="208"/>
      <c r="N1639" s="209"/>
      <c r="O1639" s="209"/>
      <c r="P1639" s="209"/>
      <c r="Q1639" s="209"/>
      <c r="R1639" s="209"/>
      <c r="S1639" s="209"/>
      <c r="T1639" s="210"/>
      <c r="AT1639" s="211" t="s">
        <v>184</v>
      </c>
      <c r="AU1639" s="211" t="s">
        <v>84</v>
      </c>
      <c r="AV1639" s="12" t="s">
        <v>22</v>
      </c>
      <c r="AW1639" s="12" t="s">
        <v>35</v>
      </c>
      <c r="AX1639" s="12" t="s">
        <v>74</v>
      </c>
      <c r="AY1639" s="211" t="s">
        <v>159</v>
      </c>
    </row>
    <row r="1640" spans="2:51" s="12" customFormat="1" ht="11.25">
      <c r="B1640" s="202"/>
      <c r="C1640" s="203"/>
      <c r="D1640" s="199" t="s">
        <v>184</v>
      </c>
      <c r="E1640" s="204" t="s">
        <v>20</v>
      </c>
      <c r="F1640" s="205" t="s">
        <v>1623</v>
      </c>
      <c r="G1640" s="203"/>
      <c r="H1640" s="204" t="s">
        <v>20</v>
      </c>
      <c r="I1640" s="206"/>
      <c r="J1640" s="203"/>
      <c r="K1640" s="203"/>
      <c r="L1640" s="207"/>
      <c r="M1640" s="208"/>
      <c r="N1640" s="209"/>
      <c r="O1640" s="209"/>
      <c r="P1640" s="209"/>
      <c r="Q1640" s="209"/>
      <c r="R1640" s="209"/>
      <c r="S1640" s="209"/>
      <c r="T1640" s="210"/>
      <c r="AT1640" s="211" t="s">
        <v>184</v>
      </c>
      <c r="AU1640" s="211" t="s">
        <v>84</v>
      </c>
      <c r="AV1640" s="12" t="s">
        <v>22</v>
      </c>
      <c r="AW1640" s="12" t="s">
        <v>35</v>
      </c>
      <c r="AX1640" s="12" t="s">
        <v>74</v>
      </c>
      <c r="AY1640" s="211" t="s">
        <v>159</v>
      </c>
    </row>
    <row r="1641" spans="2:51" s="12" customFormat="1" ht="11.25">
      <c r="B1641" s="202"/>
      <c r="C1641" s="203"/>
      <c r="D1641" s="199" t="s">
        <v>184</v>
      </c>
      <c r="E1641" s="204" t="s">
        <v>20</v>
      </c>
      <c r="F1641" s="205" t="s">
        <v>1608</v>
      </c>
      <c r="G1641" s="203"/>
      <c r="H1641" s="204" t="s">
        <v>20</v>
      </c>
      <c r="I1641" s="206"/>
      <c r="J1641" s="203"/>
      <c r="K1641" s="203"/>
      <c r="L1641" s="207"/>
      <c r="M1641" s="208"/>
      <c r="N1641" s="209"/>
      <c r="O1641" s="209"/>
      <c r="P1641" s="209"/>
      <c r="Q1641" s="209"/>
      <c r="R1641" s="209"/>
      <c r="S1641" s="209"/>
      <c r="T1641" s="210"/>
      <c r="AT1641" s="211" t="s">
        <v>184</v>
      </c>
      <c r="AU1641" s="211" t="s">
        <v>84</v>
      </c>
      <c r="AV1641" s="12" t="s">
        <v>22</v>
      </c>
      <c r="AW1641" s="12" t="s">
        <v>35</v>
      </c>
      <c r="AX1641" s="12" t="s">
        <v>74</v>
      </c>
      <c r="AY1641" s="211" t="s">
        <v>159</v>
      </c>
    </row>
    <row r="1642" spans="2:51" s="12" customFormat="1" ht="11.25">
      <c r="B1642" s="202"/>
      <c r="C1642" s="203"/>
      <c r="D1642" s="199" t="s">
        <v>184</v>
      </c>
      <c r="E1642" s="204" t="s">
        <v>20</v>
      </c>
      <c r="F1642" s="205" t="s">
        <v>1121</v>
      </c>
      <c r="G1642" s="203"/>
      <c r="H1642" s="204" t="s">
        <v>20</v>
      </c>
      <c r="I1642" s="206"/>
      <c r="J1642" s="203"/>
      <c r="K1642" s="203"/>
      <c r="L1642" s="207"/>
      <c r="M1642" s="208"/>
      <c r="N1642" s="209"/>
      <c r="O1642" s="209"/>
      <c r="P1642" s="209"/>
      <c r="Q1642" s="209"/>
      <c r="R1642" s="209"/>
      <c r="S1642" s="209"/>
      <c r="T1642" s="210"/>
      <c r="AT1642" s="211" t="s">
        <v>184</v>
      </c>
      <c r="AU1642" s="211" t="s">
        <v>84</v>
      </c>
      <c r="AV1642" s="12" t="s">
        <v>22</v>
      </c>
      <c r="AW1642" s="12" t="s">
        <v>35</v>
      </c>
      <c r="AX1642" s="12" t="s">
        <v>74</v>
      </c>
      <c r="AY1642" s="211" t="s">
        <v>159</v>
      </c>
    </row>
    <row r="1643" spans="2:51" s="12" customFormat="1" ht="11.25">
      <c r="B1643" s="202"/>
      <c r="C1643" s="203"/>
      <c r="D1643" s="199" t="s">
        <v>184</v>
      </c>
      <c r="E1643" s="204" t="s">
        <v>20</v>
      </c>
      <c r="F1643" s="205" t="s">
        <v>1610</v>
      </c>
      <c r="G1643" s="203"/>
      <c r="H1643" s="204" t="s">
        <v>20</v>
      </c>
      <c r="I1643" s="206"/>
      <c r="J1643" s="203"/>
      <c r="K1643" s="203"/>
      <c r="L1643" s="207"/>
      <c r="M1643" s="208"/>
      <c r="N1643" s="209"/>
      <c r="O1643" s="209"/>
      <c r="P1643" s="209"/>
      <c r="Q1643" s="209"/>
      <c r="R1643" s="209"/>
      <c r="S1643" s="209"/>
      <c r="T1643" s="210"/>
      <c r="AT1643" s="211" t="s">
        <v>184</v>
      </c>
      <c r="AU1643" s="211" t="s">
        <v>84</v>
      </c>
      <c r="AV1643" s="12" t="s">
        <v>22</v>
      </c>
      <c r="AW1643" s="12" t="s">
        <v>35</v>
      </c>
      <c r="AX1643" s="12" t="s">
        <v>74</v>
      </c>
      <c r="AY1643" s="211" t="s">
        <v>159</v>
      </c>
    </row>
    <row r="1644" spans="2:51" s="12" customFormat="1" ht="11.25">
      <c r="B1644" s="202"/>
      <c r="C1644" s="203"/>
      <c r="D1644" s="199" t="s">
        <v>184</v>
      </c>
      <c r="E1644" s="204" t="s">
        <v>20</v>
      </c>
      <c r="F1644" s="205" t="s">
        <v>1611</v>
      </c>
      <c r="G1644" s="203"/>
      <c r="H1644" s="204" t="s">
        <v>20</v>
      </c>
      <c r="I1644" s="206"/>
      <c r="J1644" s="203"/>
      <c r="K1644" s="203"/>
      <c r="L1644" s="207"/>
      <c r="M1644" s="208"/>
      <c r="N1644" s="209"/>
      <c r="O1644" s="209"/>
      <c r="P1644" s="209"/>
      <c r="Q1644" s="209"/>
      <c r="R1644" s="209"/>
      <c r="S1644" s="209"/>
      <c r="T1644" s="210"/>
      <c r="AT1644" s="211" t="s">
        <v>184</v>
      </c>
      <c r="AU1644" s="211" t="s">
        <v>84</v>
      </c>
      <c r="AV1644" s="12" t="s">
        <v>22</v>
      </c>
      <c r="AW1644" s="12" t="s">
        <v>35</v>
      </c>
      <c r="AX1644" s="12" t="s">
        <v>74</v>
      </c>
      <c r="AY1644" s="211" t="s">
        <v>159</v>
      </c>
    </row>
    <row r="1645" spans="2:51" s="12" customFormat="1" ht="11.25">
      <c r="B1645" s="202"/>
      <c r="C1645" s="203"/>
      <c r="D1645" s="199" t="s">
        <v>184</v>
      </c>
      <c r="E1645" s="204" t="s">
        <v>20</v>
      </c>
      <c r="F1645" s="205" t="s">
        <v>1612</v>
      </c>
      <c r="G1645" s="203"/>
      <c r="H1645" s="204" t="s">
        <v>20</v>
      </c>
      <c r="I1645" s="206"/>
      <c r="J1645" s="203"/>
      <c r="K1645" s="203"/>
      <c r="L1645" s="207"/>
      <c r="M1645" s="208"/>
      <c r="N1645" s="209"/>
      <c r="O1645" s="209"/>
      <c r="P1645" s="209"/>
      <c r="Q1645" s="209"/>
      <c r="R1645" s="209"/>
      <c r="S1645" s="209"/>
      <c r="T1645" s="210"/>
      <c r="AT1645" s="211" t="s">
        <v>184</v>
      </c>
      <c r="AU1645" s="211" t="s">
        <v>84</v>
      </c>
      <c r="AV1645" s="12" t="s">
        <v>22</v>
      </c>
      <c r="AW1645" s="12" t="s">
        <v>35</v>
      </c>
      <c r="AX1645" s="12" t="s">
        <v>74</v>
      </c>
      <c r="AY1645" s="211" t="s">
        <v>159</v>
      </c>
    </row>
    <row r="1646" spans="2:51" s="12" customFormat="1" ht="11.25">
      <c r="B1646" s="202"/>
      <c r="C1646" s="203"/>
      <c r="D1646" s="199" t="s">
        <v>184</v>
      </c>
      <c r="E1646" s="204" t="s">
        <v>20</v>
      </c>
      <c r="F1646" s="205" t="s">
        <v>1613</v>
      </c>
      <c r="G1646" s="203"/>
      <c r="H1646" s="204" t="s">
        <v>20</v>
      </c>
      <c r="I1646" s="206"/>
      <c r="J1646" s="203"/>
      <c r="K1646" s="203"/>
      <c r="L1646" s="207"/>
      <c r="M1646" s="208"/>
      <c r="N1646" s="209"/>
      <c r="O1646" s="209"/>
      <c r="P1646" s="209"/>
      <c r="Q1646" s="209"/>
      <c r="R1646" s="209"/>
      <c r="S1646" s="209"/>
      <c r="T1646" s="210"/>
      <c r="AT1646" s="211" t="s">
        <v>184</v>
      </c>
      <c r="AU1646" s="211" t="s">
        <v>84</v>
      </c>
      <c r="AV1646" s="12" t="s">
        <v>22</v>
      </c>
      <c r="AW1646" s="12" t="s">
        <v>35</v>
      </c>
      <c r="AX1646" s="12" t="s">
        <v>74</v>
      </c>
      <c r="AY1646" s="211" t="s">
        <v>159</v>
      </c>
    </row>
    <row r="1647" spans="2:51" s="12" customFormat="1" ht="11.25">
      <c r="B1647" s="202"/>
      <c r="C1647" s="203"/>
      <c r="D1647" s="199" t="s">
        <v>184</v>
      </c>
      <c r="E1647" s="204" t="s">
        <v>20</v>
      </c>
      <c r="F1647" s="205" t="s">
        <v>1614</v>
      </c>
      <c r="G1647" s="203"/>
      <c r="H1647" s="204" t="s">
        <v>20</v>
      </c>
      <c r="I1647" s="206"/>
      <c r="J1647" s="203"/>
      <c r="K1647" s="203"/>
      <c r="L1647" s="207"/>
      <c r="M1647" s="208"/>
      <c r="N1647" s="209"/>
      <c r="O1647" s="209"/>
      <c r="P1647" s="209"/>
      <c r="Q1647" s="209"/>
      <c r="R1647" s="209"/>
      <c r="S1647" s="209"/>
      <c r="T1647" s="210"/>
      <c r="AT1647" s="211" t="s">
        <v>184</v>
      </c>
      <c r="AU1647" s="211" t="s">
        <v>84</v>
      </c>
      <c r="AV1647" s="12" t="s">
        <v>22</v>
      </c>
      <c r="AW1647" s="12" t="s">
        <v>35</v>
      </c>
      <c r="AX1647" s="12" t="s">
        <v>74</v>
      </c>
      <c r="AY1647" s="211" t="s">
        <v>159</v>
      </c>
    </row>
    <row r="1648" spans="2:51" s="13" customFormat="1" ht="11.25">
      <c r="B1648" s="212"/>
      <c r="C1648" s="213"/>
      <c r="D1648" s="199" t="s">
        <v>184</v>
      </c>
      <c r="E1648" s="214" t="s">
        <v>20</v>
      </c>
      <c r="F1648" s="215" t="s">
        <v>1624</v>
      </c>
      <c r="G1648" s="213"/>
      <c r="H1648" s="216">
        <v>125</v>
      </c>
      <c r="I1648" s="217"/>
      <c r="J1648" s="213"/>
      <c r="K1648" s="213"/>
      <c r="L1648" s="218"/>
      <c r="M1648" s="219"/>
      <c r="N1648" s="220"/>
      <c r="O1648" s="220"/>
      <c r="P1648" s="220"/>
      <c r="Q1648" s="220"/>
      <c r="R1648" s="220"/>
      <c r="S1648" s="220"/>
      <c r="T1648" s="221"/>
      <c r="AT1648" s="222" t="s">
        <v>184</v>
      </c>
      <c r="AU1648" s="222" t="s">
        <v>84</v>
      </c>
      <c r="AV1648" s="13" t="s">
        <v>84</v>
      </c>
      <c r="AW1648" s="13" t="s">
        <v>35</v>
      </c>
      <c r="AX1648" s="13" t="s">
        <v>22</v>
      </c>
      <c r="AY1648" s="222" t="s">
        <v>159</v>
      </c>
    </row>
    <row r="1649" spans="2:65" s="1" customFormat="1" ht="16.5" customHeight="1">
      <c r="B1649" s="35"/>
      <c r="C1649" s="186" t="s">
        <v>1625</v>
      </c>
      <c r="D1649" s="186" t="s">
        <v>162</v>
      </c>
      <c r="E1649" s="187" t="s">
        <v>1626</v>
      </c>
      <c r="F1649" s="188" t="s">
        <v>1627</v>
      </c>
      <c r="G1649" s="189" t="s">
        <v>201</v>
      </c>
      <c r="H1649" s="190">
        <v>50</v>
      </c>
      <c r="I1649" s="191"/>
      <c r="J1649" s="192">
        <f>ROUND(I1649*H1649,2)</f>
        <v>0</v>
      </c>
      <c r="K1649" s="188" t="s">
        <v>20</v>
      </c>
      <c r="L1649" s="39"/>
      <c r="M1649" s="193" t="s">
        <v>20</v>
      </c>
      <c r="N1649" s="194" t="s">
        <v>45</v>
      </c>
      <c r="O1649" s="64"/>
      <c r="P1649" s="195">
        <f>O1649*H1649</f>
        <v>0</v>
      </c>
      <c r="Q1649" s="195">
        <v>0</v>
      </c>
      <c r="R1649" s="195">
        <f>Q1649*H1649</f>
        <v>0</v>
      </c>
      <c r="S1649" s="195">
        <v>0</v>
      </c>
      <c r="T1649" s="196">
        <f>S1649*H1649</f>
        <v>0</v>
      </c>
      <c r="AR1649" s="197" t="s">
        <v>164</v>
      </c>
      <c r="AT1649" s="197" t="s">
        <v>162</v>
      </c>
      <c r="AU1649" s="197" t="s">
        <v>84</v>
      </c>
      <c r="AY1649" s="18" t="s">
        <v>159</v>
      </c>
      <c r="BE1649" s="198">
        <f>IF(N1649="základní",J1649,0)</f>
        <v>0</v>
      </c>
      <c r="BF1649" s="198">
        <f>IF(N1649="snížená",J1649,0)</f>
        <v>0</v>
      </c>
      <c r="BG1649" s="198">
        <f>IF(N1649="zákl. přenesená",J1649,0)</f>
        <v>0</v>
      </c>
      <c r="BH1649" s="198">
        <f>IF(N1649="sníž. přenesená",J1649,0)</f>
        <v>0</v>
      </c>
      <c r="BI1649" s="198">
        <f>IF(N1649="nulová",J1649,0)</f>
        <v>0</v>
      </c>
      <c r="BJ1649" s="18" t="s">
        <v>22</v>
      </c>
      <c r="BK1649" s="198">
        <f>ROUND(I1649*H1649,2)</f>
        <v>0</v>
      </c>
      <c r="BL1649" s="18" t="s">
        <v>164</v>
      </c>
      <c r="BM1649" s="197" t="s">
        <v>1628</v>
      </c>
    </row>
    <row r="1650" spans="2:65" s="12" customFormat="1" ht="11.25">
      <c r="B1650" s="202"/>
      <c r="C1650" s="203"/>
      <c r="D1650" s="199" t="s">
        <v>184</v>
      </c>
      <c r="E1650" s="204" t="s">
        <v>20</v>
      </c>
      <c r="F1650" s="205" t="s">
        <v>1629</v>
      </c>
      <c r="G1650" s="203"/>
      <c r="H1650" s="204" t="s">
        <v>20</v>
      </c>
      <c r="I1650" s="206"/>
      <c r="J1650" s="203"/>
      <c r="K1650" s="203"/>
      <c r="L1650" s="207"/>
      <c r="M1650" s="208"/>
      <c r="N1650" s="209"/>
      <c r="O1650" s="209"/>
      <c r="P1650" s="209"/>
      <c r="Q1650" s="209"/>
      <c r="R1650" s="209"/>
      <c r="S1650" s="209"/>
      <c r="T1650" s="210"/>
      <c r="AT1650" s="211" t="s">
        <v>184</v>
      </c>
      <c r="AU1650" s="211" t="s">
        <v>84</v>
      </c>
      <c r="AV1650" s="12" t="s">
        <v>22</v>
      </c>
      <c r="AW1650" s="12" t="s">
        <v>35</v>
      </c>
      <c r="AX1650" s="12" t="s">
        <v>74</v>
      </c>
      <c r="AY1650" s="211" t="s">
        <v>159</v>
      </c>
    </row>
    <row r="1651" spans="2:65" s="12" customFormat="1" ht="11.25">
      <c r="B1651" s="202"/>
      <c r="C1651" s="203"/>
      <c r="D1651" s="199" t="s">
        <v>184</v>
      </c>
      <c r="E1651" s="204" t="s">
        <v>20</v>
      </c>
      <c r="F1651" s="205" t="s">
        <v>1595</v>
      </c>
      <c r="G1651" s="203"/>
      <c r="H1651" s="204" t="s">
        <v>20</v>
      </c>
      <c r="I1651" s="206"/>
      <c r="J1651" s="203"/>
      <c r="K1651" s="203"/>
      <c r="L1651" s="207"/>
      <c r="M1651" s="208"/>
      <c r="N1651" s="209"/>
      <c r="O1651" s="209"/>
      <c r="P1651" s="209"/>
      <c r="Q1651" s="209"/>
      <c r="R1651" s="209"/>
      <c r="S1651" s="209"/>
      <c r="T1651" s="210"/>
      <c r="AT1651" s="211" t="s">
        <v>184</v>
      </c>
      <c r="AU1651" s="211" t="s">
        <v>84</v>
      </c>
      <c r="AV1651" s="12" t="s">
        <v>22</v>
      </c>
      <c r="AW1651" s="12" t="s">
        <v>35</v>
      </c>
      <c r="AX1651" s="12" t="s">
        <v>74</v>
      </c>
      <c r="AY1651" s="211" t="s">
        <v>159</v>
      </c>
    </row>
    <row r="1652" spans="2:65" s="12" customFormat="1" ht="11.25">
      <c r="B1652" s="202"/>
      <c r="C1652" s="203"/>
      <c r="D1652" s="199" t="s">
        <v>184</v>
      </c>
      <c r="E1652" s="204" t="s">
        <v>20</v>
      </c>
      <c r="F1652" s="205" t="s">
        <v>1596</v>
      </c>
      <c r="G1652" s="203"/>
      <c r="H1652" s="204" t="s">
        <v>20</v>
      </c>
      <c r="I1652" s="206"/>
      <c r="J1652" s="203"/>
      <c r="K1652" s="203"/>
      <c r="L1652" s="207"/>
      <c r="M1652" s="208"/>
      <c r="N1652" s="209"/>
      <c r="O1652" s="209"/>
      <c r="P1652" s="209"/>
      <c r="Q1652" s="209"/>
      <c r="R1652" s="209"/>
      <c r="S1652" s="209"/>
      <c r="T1652" s="210"/>
      <c r="AT1652" s="211" t="s">
        <v>184</v>
      </c>
      <c r="AU1652" s="211" t="s">
        <v>84</v>
      </c>
      <c r="AV1652" s="12" t="s">
        <v>22</v>
      </c>
      <c r="AW1652" s="12" t="s">
        <v>35</v>
      </c>
      <c r="AX1652" s="12" t="s">
        <v>74</v>
      </c>
      <c r="AY1652" s="211" t="s">
        <v>159</v>
      </c>
    </row>
    <row r="1653" spans="2:65" s="12" customFormat="1" ht="11.25">
      <c r="B1653" s="202"/>
      <c r="C1653" s="203"/>
      <c r="D1653" s="199" t="s">
        <v>184</v>
      </c>
      <c r="E1653" s="204" t="s">
        <v>20</v>
      </c>
      <c r="F1653" s="205" t="s">
        <v>1597</v>
      </c>
      <c r="G1653" s="203"/>
      <c r="H1653" s="204" t="s">
        <v>20</v>
      </c>
      <c r="I1653" s="206"/>
      <c r="J1653" s="203"/>
      <c r="K1653" s="203"/>
      <c r="L1653" s="207"/>
      <c r="M1653" s="208"/>
      <c r="N1653" s="209"/>
      <c r="O1653" s="209"/>
      <c r="P1653" s="209"/>
      <c r="Q1653" s="209"/>
      <c r="R1653" s="209"/>
      <c r="S1653" s="209"/>
      <c r="T1653" s="210"/>
      <c r="AT1653" s="211" t="s">
        <v>184</v>
      </c>
      <c r="AU1653" s="211" t="s">
        <v>84</v>
      </c>
      <c r="AV1653" s="12" t="s">
        <v>22</v>
      </c>
      <c r="AW1653" s="12" t="s">
        <v>35</v>
      </c>
      <c r="AX1653" s="12" t="s">
        <v>74</v>
      </c>
      <c r="AY1653" s="211" t="s">
        <v>159</v>
      </c>
    </row>
    <row r="1654" spans="2:65" s="12" customFormat="1" ht="11.25">
      <c r="B1654" s="202"/>
      <c r="C1654" s="203"/>
      <c r="D1654" s="199" t="s">
        <v>184</v>
      </c>
      <c r="E1654" s="204" t="s">
        <v>20</v>
      </c>
      <c r="F1654" s="205" t="s">
        <v>1598</v>
      </c>
      <c r="G1654" s="203"/>
      <c r="H1654" s="204" t="s">
        <v>20</v>
      </c>
      <c r="I1654" s="206"/>
      <c r="J1654" s="203"/>
      <c r="K1654" s="203"/>
      <c r="L1654" s="207"/>
      <c r="M1654" s="208"/>
      <c r="N1654" s="209"/>
      <c r="O1654" s="209"/>
      <c r="P1654" s="209"/>
      <c r="Q1654" s="209"/>
      <c r="R1654" s="209"/>
      <c r="S1654" s="209"/>
      <c r="T1654" s="210"/>
      <c r="AT1654" s="211" t="s">
        <v>184</v>
      </c>
      <c r="AU1654" s="211" t="s">
        <v>84</v>
      </c>
      <c r="AV1654" s="12" t="s">
        <v>22</v>
      </c>
      <c r="AW1654" s="12" t="s">
        <v>35</v>
      </c>
      <c r="AX1654" s="12" t="s">
        <v>74</v>
      </c>
      <c r="AY1654" s="211" t="s">
        <v>159</v>
      </c>
    </row>
    <row r="1655" spans="2:65" s="12" customFormat="1" ht="11.25">
      <c r="B1655" s="202"/>
      <c r="C1655" s="203"/>
      <c r="D1655" s="199" t="s">
        <v>184</v>
      </c>
      <c r="E1655" s="204" t="s">
        <v>20</v>
      </c>
      <c r="F1655" s="205" t="s">
        <v>1599</v>
      </c>
      <c r="G1655" s="203"/>
      <c r="H1655" s="204" t="s">
        <v>20</v>
      </c>
      <c r="I1655" s="206"/>
      <c r="J1655" s="203"/>
      <c r="K1655" s="203"/>
      <c r="L1655" s="207"/>
      <c r="M1655" s="208"/>
      <c r="N1655" s="209"/>
      <c r="O1655" s="209"/>
      <c r="P1655" s="209"/>
      <c r="Q1655" s="209"/>
      <c r="R1655" s="209"/>
      <c r="S1655" s="209"/>
      <c r="T1655" s="210"/>
      <c r="AT1655" s="211" t="s">
        <v>184</v>
      </c>
      <c r="AU1655" s="211" t="s">
        <v>84</v>
      </c>
      <c r="AV1655" s="12" t="s">
        <v>22</v>
      </c>
      <c r="AW1655" s="12" t="s">
        <v>35</v>
      </c>
      <c r="AX1655" s="12" t="s">
        <v>74</v>
      </c>
      <c r="AY1655" s="211" t="s">
        <v>159</v>
      </c>
    </row>
    <row r="1656" spans="2:65" s="12" customFormat="1" ht="11.25">
      <c r="B1656" s="202"/>
      <c r="C1656" s="203"/>
      <c r="D1656" s="199" t="s">
        <v>184</v>
      </c>
      <c r="E1656" s="204" t="s">
        <v>20</v>
      </c>
      <c r="F1656" s="205" t="s">
        <v>1630</v>
      </c>
      <c r="G1656" s="203"/>
      <c r="H1656" s="204" t="s">
        <v>20</v>
      </c>
      <c r="I1656" s="206"/>
      <c r="J1656" s="203"/>
      <c r="K1656" s="203"/>
      <c r="L1656" s="207"/>
      <c r="M1656" s="208"/>
      <c r="N1656" s="209"/>
      <c r="O1656" s="209"/>
      <c r="P1656" s="209"/>
      <c r="Q1656" s="209"/>
      <c r="R1656" s="209"/>
      <c r="S1656" s="209"/>
      <c r="T1656" s="210"/>
      <c r="AT1656" s="211" t="s">
        <v>184</v>
      </c>
      <c r="AU1656" s="211" t="s">
        <v>84</v>
      </c>
      <c r="AV1656" s="12" t="s">
        <v>22</v>
      </c>
      <c r="AW1656" s="12" t="s">
        <v>35</v>
      </c>
      <c r="AX1656" s="12" t="s">
        <v>74</v>
      </c>
      <c r="AY1656" s="211" t="s">
        <v>159</v>
      </c>
    </row>
    <row r="1657" spans="2:65" s="12" customFormat="1" ht="11.25">
      <c r="B1657" s="202"/>
      <c r="C1657" s="203"/>
      <c r="D1657" s="199" t="s">
        <v>184</v>
      </c>
      <c r="E1657" s="204" t="s">
        <v>20</v>
      </c>
      <c r="F1657" s="205" t="s">
        <v>1601</v>
      </c>
      <c r="G1657" s="203"/>
      <c r="H1657" s="204" t="s">
        <v>20</v>
      </c>
      <c r="I1657" s="206"/>
      <c r="J1657" s="203"/>
      <c r="K1657" s="203"/>
      <c r="L1657" s="207"/>
      <c r="M1657" s="208"/>
      <c r="N1657" s="209"/>
      <c r="O1657" s="209"/>
      <c r="P1657" s="209"/>
      <c r="Q1657" s="209"/>
      <c r="R1657" s="209"/>
      <c r="S1657" s="209"/>
      <c r="T1657" s="210"/>
      <c r="AT1657" s="211" t="s">
        <v>184</v>
      </c>
      <c r="AU1657" s="211" t="s">
        <v>84</v>
      </c>
      <c r="AV1657" s="12" t="s">
        <v>22</v>
      </c>
      <c r="AW1657" s="12" t="s">
        <v>35</v>
      </c>
      <c r="AX1657" s="12" t="s">
        <v>74</v>
      </c>
      <c r="AY1657" s="211" t="s">
        <v>159</v>
      </c>
    </row>
    <row r="1658" spans="2:65" s="12" customFormat="1" ht="11.25">
      <c r="B1658" s="202"/>
      <c r="C1658" s="203"/>
      <c r="D1658" s="199" t="s">
        <v>184</v>
      </c>
      <c r="E1658" s="204" t="s">
        <v>20</v>
      </c>
      <c r="F1658" s="205" t="s">
        <v>1602</v>
      </c>
      <c r="G1658" s="203"/>
      <c r="H1658" s="204" t="s">
        <v>20</v>
      </c>
      <c r="I1658" s="206"/>
      <c r="J1658" s="203"/>
      <c r="K1658" s="203"/>
      <c r="L1658" s="207"/>
      <c r="M1658" s="208"/>
      <c r="N1658" s="209"/>
      <c r="O1658" s="209"/>
      <c r="P1658" s="209"/>
      <c r="Q1658" s="209"/>
      <c r="R1658" s="209"/>
      <c r="S1658" s="209"/>
      <c r="T1658" s="210"/>
      <c r="AT1658" s="211" t="s">
        <v>184</v>
      </c>
      <c r="AU1658" s="211" t="s">
        <v>84</v>
      </c>
      <c r="AV1658" s="12" t="s">
        <v>22</v>
      </c>
      <c r="AW1658" s="12" t="s">
        <v>35</v>
      </c>
      <c r="AX1658" s="12" t="s">
        <v>74</v>
      </c>
      <c r="AY1658" s="211" t="s">
        <v>159</v>
      </c>
    </row>
    <row r="1659" spans="2:65" s="12" customFormat="1" ht="11.25">
      <c r="B1659" s="202"/>
      <c r="C1659" s="203"/>
      <c r="D1659" s="199" t="s">
        <v>184</v>
      </c>
      <c r="E1659" s="204" t="s">
        <v>20</v>
      </c>
      <c r="F1659" s="205" t="s">
        <v>1121</v>
      </c>
      <c r="G1659" s="203"/>
      <c r="H1659" s="204" t="s">
        <v>20</v>
      </c>
      <c r="I1659" s="206"/>
      <c r="J1659" s="203"/>
      <c r="K1659" s="203"/>
      <c r="L1659" s="207"/>
      <c r="M1659" s="208"/>
      <c r="N1659" s="209"/>
      <c r="O1659" s="209"/>
      <c r="P1659" s="209"/>
      <c r="Q1659" s="209"/>
      <c r="R1659" s="209"/>
      <c r="S1659" s="209"/>
      <c r="T1659" s="210"/>
      <c r="AT1659" s="211" t="s">
        <v>184</v>
      </c>
      <c r="AU1659" s="211" t="s">
        <v>84</v>
      </c>
      <c r="AV1659" s="12" t="s">
        <v>22</v>
      </c>
      <c r="AW1659" s="12" t="s">
        <v>35</v>
      </c>
      <c r="AX1659" s="12" t="s">
        <v>74</v>
      </c>
      <c r="AY1659" s="211" t="s">
        <v>159</v>
      </c>
    </row>
    <row r="1660" spans="2:65" s="12" customFormat="1" ht="11.25">
      <c r="B1660" s="202"/>
      <c r="C1660" s="203"/>
      <c r="D1660" s="199" t="s">
        <v>184</v>
      </c>
      <c r="E1660" s="204" t="s">
        <v>20</v>
      </c>
      <c r="F1660" s="205" t="s">
        <v>1631</v>
      </c>
      <c r="G1660" s="203"/>
      <c r="H1660" s="204" t="s">
        <v>20</v>
      </c>
      <c r="I1660" s="206"/>
      <c r="J1660" s="203"/>
      <c r="K1660" s="203"/>
      <c r="L1660" s="207"/>
      <c r="M1660" s="208"/>
      <c r="N1660" s="209"/>
      <c r="O1660" s="209"/>
      <c r="P1660" s="209"/>
      <c r="Q1660" s="209"/>
      <c r="R1660" s="209"/>
      <c r="S1660" s="209"/>
      <c r="T1660" s="210"/>
      <c r="AT1660" s="211" t="s">
        <v>184</v>
      </c>
      <c r="AU1660" s="211" t="s">
        <v>84</v>
      </c>
      <c r="AV1660" s="12" t="s">
        <v>22</v>
      </c>
      <c r="AW1660" s="12" t="s">
        <v>35</v>
      </c>
      <c r="AX1660" s="12" t="s">
        <v>74</v>
      </c>
      <c r="AY1660" s="211" t="s">
        <v>159</v>
      </c>
    </row>
    <row r="1661" spans="2:65" s="12" customFormat="1" ht="11.25">
      <c r="B1661" s="202"/>
      <c r="C1661" s="203"/>
      <c r="D1661" s="199" t="s">
        <v>184</v>
      </c>
      <c r="E1661" s="204" t="s">
        <v>20</v>
      </c>
      <c r="F1661" s="205" t="s">
        <v>1602</v>
      </c>
      <c r="G1661" s="203"/>
      <c r="H1661" s="204" t="s">
        <v>20</v>
      </c>
      <c r="I1661" s="206"/>
      <c r="J1661" s="203"/>
      <c r="K1661" s="203"/>
      <c r="L1661" s="207"/>
      <c r="M1661" s="208"/>
      <c r="N1661" s="209"/>
      <c r="O1661" s="209"/>
      <c r="P1661" s="209"/>
      <c r="Q1661" s="209"/>
      <c r="R1661" s="209"/>
      <c r="S1661" s="209"/>
      <c r="T1661" s="210"/>
      <c r="AT1661" s="211" t="s">
        <v>184</v>
      </c>
      <c r="AU1661" s="211" t="s">
        <v>84</v>
      </c>
      <c r="AV1661" s="12" t="s">
        <v>22</v>
      </c>
      <c r="AW1661" s="12" t="s">
        <v>35</v>
      </c>
      <c r="AX1661" s="12" t="s">
        <v>74</v>
      </c>
      <c r="AY1661" s="211" t="s">
        <v>159</v>
      </c>
    </row>
    <row r="1662" spans="2:65" s="12" customFormat="1" ht="11.25">
      <c r="B1662" s="202"/>
      <c r="C1662" s="203"/>
      <c r="D1662" s="199" t="s">
        <v>184</v>
      </c>
      <c r="E1662" s="204" t="s">
        <v>20</v>
      </c>
      <c r="F1662" s="205" t="s">
        <v>1604</v>
      </c>
      <c r="G1662" s="203"/>
      <c r="H1662" s="204" t="s">
        <v>20</v>
      </c>
      <c r="I1662" s="206"/>
      <c r="J1662" s="203"/>
      <c r="K1662" s="203"/>
      <c r="L1662" s="207"/>
      <c r="M1662" s="208"/>
      <c r="N1662" s="209"/>
      <c r="O1662" s="209"/>
      <c r="P1662" s="209"/>
      <c r="Q1662" s="209"/>
      <c r="R1662" s="209"/>
      <c r="S1662" s="209"/>
      <c r="T1662" s="210"/>
      <c r="AT1662" s="211" t="s">
        <v>184</v>
      </c>
      <c r="AU1662" s="211" t="s">
        <v>84</v>
      </c>
      <c r="AV1662" s="12" t="s">
        <v>22</v>
      </c>
      <c r="AW1662" s="12" t="s">
        <v>35</v>
      </c>
      <c r="AX1662" s="12" t="s">
        <v>74</v>
      </c>
      <c r="AY1662" s="211" t="s">
        <v>159</v>
      </c>
    </row>
    <row r="1663" spans="2:65" s="12" customFormat="1" ht="11.25">
      <c r="B1663" s="202"/>
      <c r="C1663" s="203"/>
      <c r="D1663" s="199" t="s">
        <v>184</v>
      </c>
      <c r="E1663" s="204" t="s">
        <v>20</v>
      </c>
      <c r="F1663" s="205" t="s">
        <v>1632</v>
      </c>
      <c r="G1663" s="203"/>
      <c r="H1663" s="204" t="s">
        <v>20</v>
      </c>
      <c r="I1663" s="206"/>
      <c r="J1663" s="203"/>
      <c r="K1663" s="203"/>
      <c r="L1663" s="207"/>
      <c r="M1663" s="208"/>
      <c r="N1663" s="209"/>
      <c r="O1663" s="209"/>
      <c r="P1663" s="209"/>
      <c r="Q1663" s="209"/>
      <c r="R1663" s="209"/>
      <c r="S1663" s="209"/>
      <c r="T1663" s="210"/>
      <c r="AT1663" s="211" t="s">
        <v>184</v>
      </c>
      <c r="AU1663" s="211" t="s">
        <v>84</v>
      </c>
      <c r="AV1663" s="12" t="s">
        <v>22</v>
      </c>
      <c r="AW1663" s="12" t="s">
        <v>35</v>
      </c>
      <c r="AX1663" s="12" t="s">
        <v>74</v>
      </c>
      <c r="AY1663" s="211" t="s">
        <v>159</v>
      </c>
    </row>
    <row r="1664" spans="2:65" s="12" customFormat="1" ht="11.25">
      <c r="B1664" s="202"/>
      <c r="C1664" s="203"/>
      <c r="D1664" s="199" t="s">
        <v>184</v>
      </c>
      <c r="E1664" s="204" t="s">
        <v>20</v>
      </c>
      <c r="F1664" s="205" t="s">
        <v>1633</v>
      </c>
      <c r="G1664" s="203"/>
      <c r="H1664" s="204" t="s">
        <v>20</v>
      </c>
      <c r="I1664" s="206"/>
      <c r="J1664" s="203"/>
      <c r="K1664" s="203"/>
      <c r="L1664" s="207"/>
      <c r="M1664" s="208"/>
      <c r="N1664" s="209"/>
      <c r="O1664" s="209"/>
      <c r="P1664" s="209"/>
      <c r="Q1664" s="209"/>
      <c r="R1664" s="209"/>
      <c r="S1664" s="209"/>
      <c r="T1664" s="210"/>
      <c r="AT1664" s="211" t="s">
        <v>184</v>
      </c>
      <c r="AU1664" s="211" t="s">
        <v>84</v>
      </c>
      <c r="AV1664" s="12" t="s">
        <v>22</v>
      </c>
      <c r="AW1664" s="12" t="s">
        <v>35</v>
      </c>
      <c r="AX1664" s="12" t="s">
        <v>74</v>
      </c>
      <c r="AY1664" s="211" t="s">
        <v>159</v>
      </c>
    </row>
    <row r="1665" spans="2:65" s="12" customFormat="1" ht="11.25">
      <c r="B1665" s="202"/>
      <c r="C1665" s="203"/>
      <c r="D1665" s="199" t="s">
        <v>184</v>
      </c>
      <c r="E1665" s="204" t="s">
        <v>20</v>
      </c>
      <c r="F1665" s="205" t="s">
        <v>1623</v>
      </c>
      <c r="G1665" s="203"/>
      <c r="H1665" s="204" t="s">
        <v>20</v>
      </c>
      <c r="I1665" s="206"/>
      <c r="J1665" s="203"/>
      <c r="K1665" s="203"/>
      <c r="L1665" s="207"/>
      <c r="M1665" s="208"/>
      <c r="N1665" s="209"/>
      <c r="O1665" s="209"/>
      <c r="P1665" s="209"/>
      <c r="Q1665" s="209"/>
      <c r="R1665" s="209"/>
      <c r="S1665" s="209"/>
      <c r="T1665" s="210"/>
      <c r="AT1665" s="211" t="s">
        <v>184</v>
      </c>
      <c r="AU1665" s="211" t="s">
        <v>84</v>
      </c>
      <c r="AV1665" s="12" t="s">
        <v>22</v>
      </c>
      <c r="AW1665" s="12" t="s">
        <v>35</v>
      </c>
      <c r="AX1665" s="12" t="s">
        <v>74</v>
      </c>
      <c r="AY1665" s="211" t="s">
        <v>159</v>
      </c>
    </row>
    <row r="1666" spans="2:65" s="12" customFormat="1" ht="11.25">
      <c r="B1666" s="202"/>
      <c r="C1666" s="203"/>
      <c r="D1666" s="199" t="s">
        <v>184</v>
      </c>
      <c r="E1666" s="204" t="s">
        <v>20</v>
      </c>
      <c r="F1666" s="205" t="s">
        <v>1634</v>
      </c>
      <c r="G1666" s="203"/>
      <c r="H1666" s="204" t="s">
        <v>20</v>
      </c>
      <c r="I1666" s="206"/>
      <c r="J1666" s="203"/>
      <c r="K1666" s="203"/>
      <c r="L1666" s="207"/>
      <c r="M1666" s="208"/>
      <c r="N1666" s="209"/>
      <c r="O1666" s="209"/>
      <c r="P1666" s="209"/>
      <c r="Q1666" s="209"/>
      <c r="R1666" s="209"/>
      <c r="S1666" s="209"/>
      <c r="T1666" s="210"/>
      <c r="AT1666" s="211" t="s">
        <v>184</v>
      </c>
      <c r="AU1666" s="211" t="s">
        <v>84</v>
      </c>
      <c r="AV1666" s="12" t="s">
        <v>22</v>
      </c>
      <c r="AW1666" s="12" t="s">
        <v>35</v>
      </c>
      <c r="AX1666" s="12" t="s">
        <v>74</v>
      </c>
      <c r="AY1666" s="211" t="s">
        <v>159</v>
      </c>
    </row>
    <row r="1667" spans="2:65" s="12" customFormat="1" ht="11.25">
      <c r="B1667" s="202"/>
      <c r="C1667" s="203"/>
      <c r="D1667" s="199" t="s">
        <v>184</v>
      </c>
      <c r="E1667" s="204" t="s">
        <v>20</v>
      </c>
      <c r="F1667" s="205" t="s">
        <v>1121</v>
      </c>
      <c r="G1667" s="203"/>
      <c r="H1667" s="204" t="s">
        <v>20</v>
      </c>
      <c r="I1667" s="206"/>
      <c r="J1667" s="203"/>
      <c r="K1667" s="203"/>
      <c r="L1667" s="207"/>
      <c r="M1667" s="208"/>
      <c r="N1667" s="209"/>
      <c r="O1667" s="209"/>
      <c r="P1667" s="209"/>
      <c r="Q1667" s="209"/>
      <c r="R1667" s="209"/>
      <c r="S1667" s="209"/>
      <c r="T1667" s="210"/>
      <c r="AT1667" s="211" t="s">
        <v>184</v>
      </c>
      <c r="AU1667" s="211" t="s">
        <v>84</v>
      </c>
      <c r="AV1667" s="12" t="s">
        <v>22</v>
      </c>
      <c r="AW1667" s="12" t="s">
        <v>35</v>
      </c>
      <c r="AX1667" s="12" t="s">
        <v>74</v>
      </c>
      <c r="AY1667" s="211" t="s">
        <v>159</v>
      </c>
    </row>
    <row r="1668" spans="2:65" s="12" customFormat="1" ht="11.25">
      <c r="B1668" s="202"/>
      <c r="C1668" s="203"/>
      <c r="D1668" s="199" t="s">
        <v>184</v>
      </c>
      <c r="E1668" s="204" t="s">
        <v>20</v>
      </c>
      <c r="F1668" s="205" t="s">
        <v>1610</v>
      </c>
      <c r="G1668" s="203"/>
      <c r="H1668" s="204" t="s">
        <v>20</v>
      </c>
      <c r="I1668" s="206"/>
      <c r="J1668" s="203"/>
      <c r="K1668" s="203"/>
      <c r="L1668" s="207"/>
      <c r="M1668" s="208"/>
      <c r="N1668" s="209"/>
      <c r="O1668" s="209"/>
      <c r="P1668" s="209"/>
      <c r="Q1668" s="209"/>
      <c r="R1668" s="209"/>
      <c r="S1668" s="209"/>
      <c r="T1668" s="210"/>
      <c r="AT1668" s="211" t="s">
        <v>184</v>
      </c>
      <c r="AU1668" s="211" t="s">
        <v>84</v>
      </c>
      <c r="AV1668" s="12" t="s">
        <v>22</v>
      </c>
      <c r="AW1668" s="12" t="s">
        <v>35</v>
      </c>
      <c r="AX1668" s="12" t="s">
        <v>74</v>
      </c>
      <c r="AY1668" s="211" t="s">
        <v>159</v>
      </c>
    </row>
    <row r="1669" spans="2:65" s="12" customFormat="1" ht="11.25">
      <c r="B1669" s="202"/>
      <c r="C1669" s="203"/>
      <c r="D1669" s="199" t="s">
        <v>184</v>
      </c>
      <c r="E1669" s="204" t="s">
        <v>20</v>
      </c>
      <c r="F1669" s="205" t="s">
        <v>1611</v>
      </c>
      <c r="G1669" s="203"/>
      <c r="H1669" s="204" t="s">
        <v>20</v>
      </c>
      <c r="I1669" s="206"/>
      <c r="J1669" s="203"/>
      <c r="K1669" s="203"/>
      <c r="L1669" s="207"/>
      <c r="M1669" s="208"/>
      <c r="N1669" s="209"/>
      <c r="O1669" s="209"/>
      <c r="P1669" s="209"/>
      <c r="Q1669" s="209"/>
      <c r="R1669" s="209"/>
      <c r="S1669" s="209"/>
      <c r="T1669" s="210"/>
      <c r="AT1669" s="211" t="s">
        <v>184</v>
      </c>
      <c r="AU1669" s="211" t="s">
        <v>84</v>
      </c>
      <c r="AV1669" s="12" t="s">
        <v>22</v>
      </c>
      <c r="AW1669" s="12" t="s">
        <v>35</v>
      </c>
      <c r="AX1669" s="12" t="s">
        <v>74</v>
      </c>
      <c r="AY1669" s="211" t="s">
        <v>159</v>
      </c>
    </row>
    <row r="1670" spans="2:65" s="12" customFormat="1" ht="11.25">
      <c r="B1670" s="202"/>
      <c r="C1670" s="203"/>
      <c r="D1670" s="199" t="s">
        <v>184</v>
      </c>
      <c r="E1670" s="204" t="s">
        <v>20</v>
      </c>
      <c r="F1670" s="205" t="s">
        <v>1612</v>
      </c>
      <c r="G1670" s="203"/>
      <c r="H1670" s="204" t="s">
        <v>20</v>
      </c>
      <c r="I1670" s="206"/>
      <c r="J1670" s="203"/>
      <c r="K1670" s="203"/>
      <c r="L1670" s="207"/>
      <c r="M1670" s="208"/>
      <c r="N1670" s="209"/>
      <c r="O1670" s="209"/>
      <c r="P1670" s="209"/>
      <c r="Q1670" s="209"/>
      <c r="R1670" s="209"/>
      <c r="S1670" s="209"/>
      <c r="T1670" s="210"/>
      <c r="AT1670" s="211" t="s">
        <v>184</v>
      </c>
      <c r="AU1670" s="211" t="s">
        <v>84</v>
      </c>
      <c r="AV1670" s="12" t="s">
        <v>22</v>
      </c>
      <c r="AW1670" s="12" t="s">
        <v>35</v>
      </c>
      <c r="AX1670" s="12" t="s">
        <v>74</v>
      </c>
      <c r="AY1670" s="211" t="s">
        <v>159</v>
      </c>
    </row>
    <row r="1671" spans="2:65" s="12" customFormat="1" ht="11.25">
      <c r="B1671" s="202"/>
      <c r="C1671" s="203"/>
      <c r="D1671" s="199" t="s">
        <v>184</v>
      </c>
      <c r="E1671" s="204" t="s">
        <v>20</v>
      </c>
      <c r="F1671" s="205" t="s">
        <v>1613</v>
      </c>
      <c r="G1671" s="203"/>
      <c r="H1671" s="204" t="s">
        <v>20</v>
      </c>
      <c r="I1671" s="206"/>
      <c r="J1671" s="203"/>
      <c r="K1671" s="203"/>
      <c r="L1671" s="207"/>
      <c r="M1671" s="208"/>
      <c r="N1671" s="209"/>
      <c r="O1671" s="209"/>
      <c r="P1671" s="209"/>
      <c r="Q1671" s="209"/>
      <c r="R1671" s="209"/>
      <c r="S1671" s="209"/>
      <c r="T1671" s="210"/>
      <c r="AT1671" s="211" t="s">
        <v>184</v>
      </c>
      <c r="AU1671" s="211" t="s">
        <v>84</v>
      </c>
      <c r="AV1671" s="12" t="s">
        <v>22</v>
      </c>
      <c r="AW1671" s="12" t="s">
        <v>35</v>
      </c>
      <c r="AX1671" s="12" t="s">
        <v>74</v>
      </c>
      <c r="AY1671" s="211" t="s">
        <v>159</v>
      </c>
    </row>
    <row r="1672" spans="2:65" s="12" customFormat="1" ht="11.25">
      <c r="B1672" s="202"/>
      <c r="C1672" s="203"/>
      <c r="D1672" s="199" t="s">
        <v>184</v>
      </c>
      <c r="E1672" s="204" t="s">
        <v>20</v>
      </c>
      <c r="F1672" s="205" t="s">
        <v>1614</v>
      </c>
      <c r="G1672" s="203"/>
      <c r="H1672" s="204" t="s">
        <v>20</v>
      </c>
      <c r="I1672" s="206"/>
      <c r="J1672" s="203"/>
      <c r="K1672" s="203"/>
      <c r="L1672" s="207"/>
      <c r="M1672" s="208"/>
      <c r="N1672" s="209"/>
      <c r="O1672" s="209"/>
      <c r="P1672" s="209"/>
      <c r="Q1672" s="209"/>
      <c r="R1672" s="209"/>
      <c r="S1672" s="209"/>
      <c r="T1672" s="210"/>
      <c r="AT1672" s="211" t="s">
        <v>184</v>
      </c>
      <c r="AU1672" s="211" t="s">
        <v>84</v>
      </c>
      <c r="AV1672" s="12" t="s">
        <v>22</v>
      </c>
      <c r="AW1672" s="12" t="s">
        <v>35</v>
      </c>
      <c r="AX1672" s="12" t="s">
        <v>74</v>
      </c>
      <c r="AY1672" s="211" t="s">
        <v>159</v>
      </c>
    </row>
    <row r="1673" spans="2:65" s="13" customFormat="1" ht="11.25">
      <c r="B1673" s="212"/>
      <c r="C1673" s="213"/>
      <c r="D1673" s="199" t="s">
        <v>184</v>
      </c>
      <c r="E1673" s="214" t="s">
        <v>20</v>
      </c>
      <c r="F1673" s="215" t="s">
        <v>1635</v>
      </c>
      <c r="G1673" s="213"/>
      <c r="H1673" s="216">
        <v>50</v>
      </c>
      <c r="I1673" s="217"/>
      <c r="J1673" s="213"/>
      <c r="K1673" s="213"/>
      <c r="L1673" s="218"/>
      <c r="M1673" s="219"/>
      <c r="N1673" s="220"/>
      <c r="O1673" s="220"/>
      <c r="P1673" s="220"/>
      <c r="Q1673" s="220"/>
      <c r="R1673" s="220"/>
      <c r="S1673" s="220"/>
      <c r="T1673" s="221"/>
      <c r="AT1673" s="222" t="s">
        <v>184</v>
      </c>
      <c r="AU1673" s="222" t="s">
        <v>84</v>
      </c>
      <c r="AV1673" s="13" t="s">
        <v>84</v>
      </c>
      <c r="AW1673" s="13" t="s">
        <v>35</v>
      </c>
      <c r="AX1673" s="13" t="s">
        <v>22</v>
      </c>
      <c r="AY1673" s="222" t="s">
        <v>159</v>
      </c>
    </row>
    <row r="1674" spans="2:65" s="1" customFormat="1" ht="16.5" customHeight="1">
      <c r="B1674" s="35"/>
      <c r="C1674" s="186" t="s">
        <v>1636</v>
      </c>
      <c r="D1674" s="186" t="s">
        <v>162</v>
      </c>
      <c r="E1674" s="187" t="s">
        <v>1637</v>
      </c>
      <c r="F1674" s="188" t="s">
        <v>1638</v>
      </c>
      <c r="G1674" s="189" t="s">
        <v>201</v>
      </c>
      <c r="H1674" s="190">
        <v>401</v>
      </c>
      <c r="I1674" s="191"/>
      <c r="J1674" s="192">
        <f>ROUND(I1674*H1674,2)</f>
        <v>0</v>
      </c>
      <c r="K1674" s="188" t="s">
        <v>20</v>
      </c>
      <c r="L1674" s="39"/>
      <c r="M1674" s="193" t="s">
        <v>20</v>
      </c>
      <c r="N1674" s="194" t="s">
        <v>45</v>
      </c>
      <c r="O1674" s="64"/>
      <c r="P1674" s="195">
        <f>O1674*H1674</f>
        <v>0</v>
      </c>
      <c r="Q1674" s="195">
        <v>0</v>
      </c>
      <c r="R1674" s="195">
        <f>Q1674*H1674</f>
        <v>0</v>
      </c>
      <c r="S1674" s="195">
        <v>0</v>
      </c>
      <c r="T1674" s="196">
        <f>S1674*H1674</f>
        <v>0</v>
      </c>
      <c r="AR1674" s="197" t="s">
        <v>164</v>
      </c>
      <c r="AT1674" s="197" t="s">
        <v>162</v>
      </c>
      <c r="AU1674" s="197" t="s">
        <v>84</v>
      </c>
      <c r="AY1674" s="18" t="s">
        <v>159</v>
      </c>
      <c r="BE1674" s="198">
        <f>IF(N1674="základní",J1674,0)</f>
        <v>0</v>
      </c>
      <c r="BF1674" s="198">
        <f>IF(N1674="snížená",J1674,0)</f>
        <v>0</v>
      </c>
      <c r="BG1674" s="198">
        <f>IF(N1674="zákl. přenesená",J1674,0)</f>
        <v>0</v>
      </c>
      <c r="BH1674" s="198">
        <f>IF(N1674="sníž. přenesená",J1674,0)</f>
        <v>0</v>
      </c>
      <c r="BI1674" s="198">
        <f>IF(N1674="nulová",J1674,0)</f>
        <v>0</v>
      </c>
      <c r="BJ1674" s="18" t="s">
        <v>22</v>
      </c>
      <c r="BK1674" s="198">
        <f>ROUND(I1674*H1674,2)</f>
        <v>0</v>
      </c>
      <c r="BL1674" s="18" t="s">
        <v>164</v>
      </c>
      <c r="BM1674" s="197" t="s">
        <v>1639</v>
      </c>
    </row>
    <row r="1675" spans="2:65" s="12" customFormat="1" ht="11.25">
      <c r="B1675" s="202"/>
      <c r="C1675" s="203"/>
      <c r="D1675" s="199" t="s">
        <v>184</v>
      </c>
      <c r="E1675" s="204" t="s">
        <v>20</v>
      </c>
      <c r="F1675" s="205" t="s">
        <v>1594</v>
      </c>
      <c r="G1675" s="203"/>
      <c r="H1675" s="204" t="s">
        <v>20</v>
      </c>
      <c r="I1675" s="206"/>
      <c r="J1675" s="203"/>
      <c r="K1675" s="203"/>
      <c r="L1675" s="207"/>
      <c r="M1675" s="208"/>
      <c r="N1675" s="209"/>
      <c r="O1675" s="209"/>
      <c r="P1675" s="209"/>
      <c r="Q1675" s="209"/>
      <c r="R1675" s="209"/>
      <c r="S1675" s="209"/>
      <c r="T1675" s="210"/>
      <c r="AT1675" s="211" t="s">
        <v>184</v>
      </c>
      <c r="AU1675" s="211" t="s">
        <v>84</v>
      </c>
      <c r="AV1675" s="12" t="s">
        <v>22</v>
      </c>
      <c r="AW1675" s="12" t="s">
        <v>35</v>
      </c>
      <c r="AX1675" s="12" t="s">
        <v>74</v>
      </c>
      <c r="AY1675" s="211" t="s">
        <v>159</v>
      </c>
    </row>
    <row r="1676" spans="2:65" s="12" customFormat="1" ht="11.25">
      <c r="B1676" s="202"/>
      <c r="C1676" s="203"/>
      <c r="D1676" s="199" t="s">
        <v>184</v>
      </c>
      <c r="E1676" s="204" t="s">
        <v>20</v>
      </c>
      <c r="F1676" s="205" t="s">
        <v>1595</v>
      </c>
      <c r="G1676" s="203"/>
      <c r="H1676" s="204" t="s">
        <v>20</v>
      </c>
      <c r="I1676" s="206"/>
      <c r="J1676" s="203"/>
      <c r="K1676" s="203"/>
      <c r="L1676" s="207"/>
      <c r="M1676" s="208"/>
      <c r="N1676" s="209"/>
      <c r="O1676" s="209"/>
      <c r="P1676" s="209"/>
      <c r="Q1676" s="209"/>
      <c r="R1676" s="209"/>
      <c r="S1676" s="209"/>
      <c r="T1676" s="210"/>
      <c r="AT1676" s="211" t="s">
        <v>184</v>
      </c>
      <c r="AU1676" s="211" t="s">
        <v>84</v>
      </c>
      <c r="AV1676" s="12" t="s">
        <v>22</v>
      </c>
      <c r="AW1676" s="12" t="s">
        <v>35</v>
      </c>
      <c r="AX1676" s="12" t="s">
        <v>74</v>
      </c>
      <c r="AY1676" s="211" t="s">
        <v>159</v>
      </c>
    </row>
    <row r="1677" spans="2:65" s="12" customFormat="1" ht="11.25">
      <c r="B1677" s="202"/>
      <c r="C1677" s="203"/>
      <c r="D1677" s="199" t="s">
        <v>184</v>
      </c>
      <c r="E1677" s="204" t="s">
        <v>20</v>
      </c>
      <c r="F1677" s="205" t="s">
        <v>1596</v>
      </c>
      <c r="G1677" s="203"/>
      <c r="H1677" s="204" t="s">
        <v>20</v>
      </c>
      <c r="I1677" s="206"/>
      <c r="J1677" s="203"/>
      <c r="K1677" s="203"/>
      <c r="L1677" s="207"/>
      <c r="M1677" s="208"/>
      <c r="N1677" s="209"/>
      <c r="O1677" s="209"/>
      <c r="P1677" s="209"/>
      <c r="Q1677" s="209"/>
      <c r="R1677" s="209"/>
      <c r="S1677" s="209"/>
      <c r="T1677" s="210"/>
      <c r="AT1677" s="211" t="s">
        <v>184</v>
      </c>
      <c r="AU1677" s="211" t="s">
        <v>84</v>
      </c>
      <c r="AV1677" s="12" t="s">
        <v>22</v>
      </c>
      <c r="AW1677" s="12" t="s">
        <v>35</v>
      </c>
      <c r="AX1677" s="12" t="s">
        <v>74</v>
      </c>
      <c r="AY1677" s="211" t="s">
        <v>159</v>
      </c>
    </row>
    <row r="1678" spans="2:65" s="12" customFormat="1" ht="11.25">
      <c r="B1678" s="202"/>
      <c r="C1678" s="203"/>
      <c r="D1678" s="199" t="s">
        <v>184</v>
      </c>
      <c r="E1678" s="204" t="s">
        <v>20</v>
      </c>
      <c r="F1678" s="205" t="s">
        <v>1597</v>
      </c>
      <c r="G1678" s="203"/>
      <c r="H1678" s="204" t="s">
        <v>20</v>
      </c>
      <c r="I1678" s="206"/>
      <c r="J1678" s="203"/>
      <c r="K1678" s="203"/>
      <c r="L1678" s="207"/>
      <c r="M1678" s="208"/>
      <c r="N1678" s="209"/>
      <c r="O1678" s="209"/>
      <c r="P1678" s="209"/>
      <c r="Q1678" s="209"/>
      <c r="R1678" s="209"/>
      <c r="S1678" s="209"/>
      <c r="T1678" s="210"/>
      <c r="AT1678" s="211" t="s">
        <v>184</v>
      </c>
      <c r="AU1678" s="211" t="s">
        <v>84</v>
      </c>
      <c r="AV1678" s="12" t="s">
        <v>22</v>
      </c>
      <c r="AW1678" s="12" t="s">
        <v>35</v>
      </c>
      <c r="AX1678" s="12" t="s">
        <v>74</v>
      </c>
      <c r="AY1678" s="211" t="s">
        <v>159</v>
      </c>
    </row>
    <row r="1679" spans="2:65" s="12" customFormat="1" ht="11.25">
      <c r="B1679" s="202"/>
      <c r="C1679" s="203"/>
      <c r="D1679" s="199" t="s">
        <v>184</v>
      </c>
      <c r="E1679" s="204" t="s">
        <v>20</v>
      </c>
      <c r="F1679" s="205" t="s">
        <v>1640</v>
      </c>
      <c r="G1679" s="203"/>
      <c r="H1679" s="204" t="s">
        <v>20</v>
      </c>
      <c r="I1679" s="206"/>
      <c r="J1679" s="203"/>
      <c r="K1679" s="203"/>
      <c r="L1679" s="207"/>
      <c r="M1679" s="208"/>
      <c r="N1679" s="209"/>
      <c r="O1679" s="209"/>
      <c r="P1679" s="209"/>
      <c r="Q1679" s="209"/>
      <c r="R1679" s="209"/>
      <c r="S1679" s="209"/>
      <c r="T1679" s="210"/>
      <c r="AT1679" s="211" t="s">
        <v>184</v>
      </c>
      <c r="AU1679" s="211" t="s">
        <v>84</v>
      </c>
      <c r="AV1679" s="12" t="s">
        <v>22</v>
      </c>
      <c r="AW1679" s="12" t="s">
        <v>35</v>
      </c>
      <c r="AX1679" s="12" t="s">
        <v>74</v>
      </c>
      <c r="AY1679" s="211" t="s">
        <v>159</v>
      </c>
    </row>
    <row r="1680" spans="2:65" s="12" customFormat="1" ht="11.25">
      <c r="B1680" s="202"/>
      <c r="C1680" s="203"/>
      <c r="D1680" s="199" t="s">
        <v>184</v>
      </c>
      <c r="E1680" s="204" t="s">
        <v>20</v>
      </c>
      <c r="F1680" s="205" t="s">
        <v>1641</v>
      </c>
      <c r="G1680" s="203"/>
      <c r="H1680" s="204" t="s">
        <v>20</v>
      </c>
      <c r="I1680" s="206"/>
      <c r="J1680" s="203"/>
      <c r="K1680" s="203"/>
      <c r="L1680" s="207"/>
      <c r="M1680" s="208"/>
      <c r="N1680" s="209"/>
      <c r="O1680" s="209"/>
      <c r="P1680" s="209"/>
      <c r="Q1680" s="209"/>
      <c r="R1680" s="209"/>
      <c r="S1680" s="209"/>
      <c r="T1680" s="210"/>
      <c r="AT1680" s="211" t="s">
        <v>184</v>
      </c>
      <c r="AU1680" s="211" t="s">
        <v>84</v>
      </c>
      <c r="AV1680" s="12" t="s">
        <v>22</v>
      </c>
      <c r="AW1680" s="12" t="s">
        <v>35</v>
      </c>
      <c r="AX1680" s="12" t="s">
        <v>74</v>
      </c>
      <c r="AY1680" s="211" t="s">
        <v>159</v>
      </c>
    </row>
    <row r="1681" spans="2:51" s="12" customFormat="1" ht="11.25">
      <c r="B1681" s="202"/>
      <c r="C1681" s="203"/>
      <c r="D1681" s="199" t="s">
        <v>184</v>
      </c>
      <c r="E1681" s="204" t="s">
        <v>20</v>
      </c>
      <c r="F1681" s="205" t="s">
        <v>1642</v>
      </c>
      <c r="G1681" s="203"/>
      <c r="H1681" s="204" t="s">
        <v>20</v>
      </c>
      <c r="I1681" s="206"/>
      <c r="J1681" s="203"/>
      <c r="K1681" s="203"/>
      <c r="L1681" s="207"/>
      <c r="M1681" s="208"/>
      <c r="N1681" s="209"/>
      <c r="O1681" s="209"/>
      <c r="P1681" s="209"/>
      <c r="Q1681" s="209"/>
      <c r="R1681" s="209"/>
      <c r="S1681" s="209"/>
      <c r="T1681" s="210"/>
      <c r="AT1681" s="211" t="s">
        <v>184</v>
      </c>
      <c r="AU1681" s="211" t="s">
        <v>84</v>
      </c>
      <c r="AV1681" s="12" t="s">
        <v>22</v>
      </c>
      <c r="AW1681" s="12" t="s">
        <v>35</v>
      </c>
      <c r="AX1681" s="12" t="s">
        <v>74</v>
      </c>
      <c r="AY1681" s="211" t="s">
        <v>159</v>
      </c>
    </row>
    <row r="1682" spans="2:51" s="12" customFormat="1" ht="11.25">
      <c r="B1682" s="202"/>
      <c r="C1682" s="203"/>
      <c r="D1682" s="199" t="s">
        <v>184</v>
      </c>
      <c r="E1682" s="204" t="s">
        <v>20</v>
      </c>
      <c r="F1682" s="205" t="s">
        <v>1643</v>
      </c>
      <c r="G1682" s="203"/>
      <c r="H1682" s="204" t="s">
        <v>20</v>
      </c>
      <c r="I1682" s="206"/>
      <c r="J1682" s="203"/>
      <c r="K1682" s="203"/>
      <c r="L1682" s="207"/>
      <c r="M1682" s="208"/>
      <c r="N1682" s="209"/>
      <c r="O1682" s="209"/>
      <c r="P1682" s="209"/>
      <c r="Q1682" s="209"/>
      <c r="R1682" s="209"/>
      <c r="S1682" s="209"/>
      <c r="T1682" s="210"/>
      <c r="AT1682" s="211" t="s">
        <v>184</v>
      </c>
      <c r="AU1682" s="211" t="s">
        <v>84</v>
      </c>
      <c r="AV1682" s="12" t="s">
        <v>22</v>
      </c>
      <c r="AW1682" s="12" t="s">
        <v>35</v>
      </c>
      <c r="AX1682" s="12" t="s">
        <v>74</v>
      </c>
      <c r="AY1682" s="211" t="s">
        <v>159</v>
      </c>
    </row>
    <row r="1683" spans="2:51" s="12" customFormat="1" ht="11.25">
      <c r="B1683" s="202"/>
      <c r="C1683" s="203"/>
      <c r="D1683" s="199" t="s">
        <v>184</v>
      </c>
      <c r="E1683" s="204" t="s">
        <v>20</v>
      </c>
      <c r="F1683" s="205" t="s">
        <v>1644</v>
      </c>
      <c r="G1683" s="203"/>
      <c r="H1683" s="204" t="s">
        <v>20</v>
      </c>
      <c r="I1683" s="206"/>
      <c r="J1683" s="203"/>
      <c r="K1683" s="203"/>
      <c r="L1683" s="207"/>
      <c r="M1683" s="208"/>
      <c r="N1683" s="209"/>
      <c r="O1683" s="209"/>
      <c r="P1683" s="209"/>
      <c r="Q1683" s="209"/>
      <c r="R1683" s="209"/>
      <c r="S1683" s="209"/>
      <c r="T1683" s="210"/>
      <c r="AT1683" s="211" t="s">
        <v>184</v>
      </c>
      <c r="AU1683" s="211" t="s">
        <v>84</v>
      </c>
      <c r="AV1683" s="12" t="s">
        <v>22</v>
      </c>
      <c r="AW1683" s="12" t="s">
        <v>35</v>
      </c>
      <c r="AX1683" s="12" t="s">
        <v>74</v>
      </c>
      <c r="AY1683" s="211" t="s">
        <v>159</v>
      </c>
    </row>
    <row r="1684" spans="2:51" s="12" customFormat="1" ht="11.25">
      <c r="B1684" s="202"/>
      <c r="C1684" s="203"/>
      <c r="D1684" s="199" t="s">
        <v>184</v>
      </c>
      <c r="E1684" s="204" t="s">
        <v>20</v>
      </c>
      <c r="F1684" s="205" t="s">
        <v>1602</v>
      </c>
      <c r="G1684" s="203"/>
      <c r="H1684" s="204" t="s">
        <v>20</v>
      </c>
      <c r="I1684" s="206"/>
      <c r="J1684" s="203"/>
      <c r="K1684" s="203"/>
      <c r="L1684" s="207"/>
      <c r="M1684" s="208"/>
      <c r="N1684" s="209"/>
      <c r="O1684" s="209"/>
      <c r="P1684" s="209"/>
      <c r="Q1684" s="209"/>
      <c r="R1684" s="209"/>
      <c r="S1684" s="209"/>
      <c r="T1684" s="210"/>
      <c r="AT1684" s="211" t="s">
        <v>184</v>
      </c>
      <c r="AU1684" s="211" t="s">
        <v>84</v>
      </c>
      <c r="AV1684" s="12" t="s">
        <v>22</v>
      </c>
      <c r="AW1684" s="12" t="s">
        <v>35</v>
      </c>
      <c r="AX1684" s="12" t="s">
        <v>74</v>
      </c>
      <c r="AY1684" s="211" t="s">
        <v>159</v>
      </c>
    </row>
    <row r="1685" spans="2:51" s="12" customFormat="1" ht="11.25">
      <c r="B1685" s="202"/>
      <c r="C1685" s="203"/>
      <c r="D1685" s="199" t="s">
        <v>184</v>
      </c>
      <c r="E1685" s="204" t="s">
        <v>20</v>
      </c>
      <c r="F1685" s="205" t="s">
        <v>1121</v>
      </c>
      <c r="G1685" s="203"/>
      <c r="H1685" s="204" t="s">
        <v>20</v>
      </c>
      <c r="I1685" s="206"/>
      <c r="J1685" s="203"/>
      <c r="K1685" s="203"/>
      <c r="L1685" s="207"/>
      <c r="M1685" s="208"/>
      <c r="N1685" s="209"/>
      <c r="O1685" s="209"/>
      <c r="P1685" s="209"/>
      <c r="Q1685" s="209"/>
      <c r="R1685" s="209"/>
      <c r="S1685" s="209"/>
      <c r="T1685" s="210"/>
      <c r="AT1685" s="211" t="s">
        <v>184</v>
      </c>
      <c r="AU1685" s="211" t="s">
        <v>84</v>
      </c>
      <c r="AV1685" s="12" t="s">
        <v>22</v>
      </c>
      <c r="AW1685" s="12" t="s">
        <v>35</v>
      </c>
      <c r="AX1685" s="12" t="s">
        <v>74</v>
      </c>
      <c r="AY1685" s="211" t="s">
        <v>159</v>
      </c>
    </row>
    <row r="1686" spans="2:51" s="12" customFormat="1" ht="11.25">
      <c r="B1686" s="202"/>
      <c r="C1686" s="203"/>
      <c r="D1686" s="199" t="s">
        <v>184</v>
      </c>
      <c r="E1686" s="204" t="s">
        <v>20</v>
      </c>
      <c r="F1686" s="205" t="s">
        <v>1604</v>
      </c>
      <c r="G1686" s="203"/>
      <c r="H1686" s="204" t="s">
        <v>20</v>
      </c>
      <c r="I1686" s="206"/>
      <c r="J1686" s="203"/>
      <c r="K1686" s="203"/>
      <c r="L1686" s="207"/>
      <c r="M1686" s="208"/>
      <c r="N1686" s="209"/>
      <c r="O1686" s="209"/>
      <c r="P1686" s="209"/>
      <c r="Q1686" s="209"/>
      <c r="R1686" s="209"/>
      <c r="S1686" s="209"/>
      <c r="T1686" s="210"/>
      <c r="AT1686" s="211" t="s">
        <v>184</v>
      </c>
      <c r="AU1686" s="211" t="s">
        <v>84</v>
      </c>
      <c r="AV1686" s="12" t="s">
        <v>22</v>
      </c>
      <c r="AW1686" s="12" t="s">
        <v>35</v>
      </c>
      <c r="AX1686" s="12" t="s">
        <v>74</v>
      </c>
      <c r="AY1686" s="211" t="s">
        <v>159</v>
      </c>
    </row>
    <row r="1687" spans="2:51" s="12" customFormat="1" ht="11.25">
      <c r="B1687" s="202"/>
      <c r="C1687" s="203"/>
      <c r="D1687" s="199" t="s">
        <v>184</v>
      </c>
      <c r="E1687" s="204" t="s">
        <v>20</v>
      </c>
      <c r="F1687" s="205" t="s">
        <v>1645</v>
      </c>
      <c r="G1687" s="203"/>
      <c r="H1687" s="204" t="s">
        <v>20</v>
      </c>
      <c r="I1687" s="206"/>
      <c r="J1687" s="203"/>
      <c r="K1687" s="203"/>
      <c r="L1687" s="207"/>
      <c r="M1687" s="208"/>
      <c r="N1687" s="209"/>
      <c r="O1687" s="209"/>
      <c r="P1687" s="209"/>
      <c r="Q1687" s="209"/>
      <c r="R1687" s="209"/>
      <c r="S1687" s="209"/>
      <c r="T1687" s="210"/>
      <c r="AT1687" s="211" t="s">
        <v>184</v>
      </c>
      <c r="AU1687" s="211" t="s">
        <v>84</v>
      </c>
      <c r="AV1687" s="12" t="s">
        <v>22</v>
      </c>
      <c r="AW1687" s="12" t="s">
        <v>35</v>
      </c>
      <c r="AX1687" s="12" t="s">
        <v>74</v>
      </c>
      <c r="AY1687" s="211" t="s">
        <v>159</v>
      </c>
    </row>
    <row r="1688" spans="2:51" s="12" customFormat="1" ht="11.25">
      <c r="B1688" s="202"/>
      <c r="C1688" s="203"/>
      <c r="D1688" s="199" t="s">
        <v>184</v>
      </c>
      <c r="E1688" s="204" t="s">
        <v>20</v>
      </c>
      <c r="F1688" s="205" t="s">
        <v>1646</v>
      </c>
      <c r="G1688" s="203"/>
      <c r="H1688" s="204" t="s">
        <v>20</v>
      </c>
      <c r="I1688" s="206"/>
      <c r="J1688" s="203"/>
      <c r="K1688" s="203"/>
      <c r="L1688" s="207"/>
      <c r="M1688" s="208"/>
      <c r="N1688" s="209"/>
      <c r="O1688" s="209"/>
      <c r="P1688" s="209"/>
      <c r="Q1688" s="209"/>
      <c r="R1688" s="209"/>
      <c r="S1688" s="209"/>
      <c r="T1688" s="210"/>
      <c r="AT1688" s="211" t="s">
        <v>184</v>
      </c>
      <c r="AU1688" s="211" t="s">
        <v>84</v>
      </c>
      <c r="AV1688" s="12" t="s">
        <v>22</v>
      </c>
      <c r="AW1688" s="12" t="s">
        <v>35</v>
      </c>
      <c r="AX1688" s="12" t="s">
        <v>74</v>
      </c>
      <c r="AY1688" s="211" t="s">
        <v>159</v>
      </c>
    </row>
    <row r="1689" spans="2:51" s="12" customFormat="1" ht="11.25">
      <c r="B1689" s="202"/>
      <c r="C1689" s="203"/>
      <c r="D1689" s="199" t="s">
        <v>184</v>
      </c>
      <c r="E1689" s="204" t="s">
        <v>20</v>
      </c>
      <c r="F1689" s="205" t="s">
        <v>1605</v>
      </c>
      <c r="G1689" s="203"/>
      <c r="H1689" s="204" t="s">
        <v>20</v>
      </c>
      <c r="I1689" s="206"/>
      <c r="J1689" s="203"/>
      <c r="K1689" s="203"/>
      <c r="L1689" s="207"/>
      <c r="M1689" s="208"/>
      <c r="N1689" s="209"/>
      <c r="O1689" s="209"/>
      <c r="P1689" s="209"/>
      <c r="Q1689" s="209"/>
      <c r="R1689" s="209"/>
      <c r="S1689" s="209"/>
      <c r="T1689" s="210"/>
      <c r="AT1689" s="211" t="s">
        <v>184</v>
      </c>
      <c r="AU1689" s="211" t="s">
        <v>84</v>
      </c>
      <c r="AV1689" s="12" t="s">
        <v>22</v>
      </c>
      <c r="AW1689" s="12" t="s">
        <v>35</v>
      </c>
      <c r="AX1689" s="12" t="s">
        <v>74</v>
      </c>
      <c r="AY1689" s="211" t="s">
        <v>159</v>
      </c>
    </row>
    <row r="1690" spans="2:51" s="12" customFormat="1" ht="11.25">
      <c r="B1690" s="202"/>
      <c r="C1690" s="203"/>
      <c r="D1690" s="199" t="s">
        <v>184</v>
      </c>
      <c r="E1690" s="204" t="s">
        <v>20</v>
      </c>
      <c r="F1690" s="205" t="s">
        <v>1647</v>
      </c>
      <c r="G1690" s="203"/>
      <c r="H1690" s="204" t="s">
        <v>20</v>
      </c>
      <c r="I1690" s="206"/>
      <c r="J1690" s="203"/>
      <c r="K1690" s="203"/>
      <c r="L1690" s="207"/>
      <c r="M1690" s="208"/>
      <c r="N1690" s="209"/>
      <c r="O1690" s="209"/>
      <c r="P1690" s="209"/>
      <c r="Q1690" s="209"/>
      <c r="R1690" s="209"/>
      <c r="S1690" s="209"/>
      <c r="T1690" s="210"/>
      <c r="AT1690" s="211" t="s">
        <v>184</v>
      </c>
      <c r="AU1690" s="211" t="s">
        <v>84</v>
      </c>
      <c r="AV1690" s="12" t="s">
        <v>22</v>
      </c>
      <c r="AW1690" s="12" t="s">
        <v>35</v>
      </c>
      <c r="AX1690" s="12" t="s">
        <v>74</v>
      </c>
      <c r="AY1690" s="211" t="s">
        <v>159</v>
      </c>
    </row>
    <row r="1691" spans="2:51" s="12" customFormat="1" ht="11.25">
      <c r="B1691" s="202"/>
      <c r="C1691" s="203"/>
      <c r="D1691" s="199" t="s">
        <v>184</v>
      </c>
      <c r="E1691" s="204" t="s">
        <v>20</v>
      </c>
      <c r="F1691" s="205" t="s">
        <v>1648</v>
      </c>
      <c r="G1691" s="203"/>
      <c r="H1691" s="204" t="s">
        <v>20</v>
      </c>
      <c r="I1691" s="206"/>
      <c r="J1691" s="203"/>
      <c r="K1691" s="203"/>
      <c r="L1691" s="207"/>
      <c r="M1691" s="208"/>
      <c r="N1691" s="209"/>
      <c r="O1691" s="209"/>
      <c r="P1691" s="209"/>
      <c r="Q1691" s="209"/>
      <c r="R1691" s="209"/>
      <c r="S1691" s="209"/>
      <c r="T1691" s="210"/>
      <c r="AT1691" s="211" t="s">
        <v>184</v>
      </c>
      <c r="AU1691" s="211" t="s">
        <v>84</v>
      </c>
      <c r="AV1691" s="12" t="s">
        <v>22</v>
      </c>
      <c r="AW1691" s="12" t="s">
        <v>35</v>
      </c>
      <c r="AX1691" s="12" t="s">
        <v>74</v>
      </c>
      <c r="AY1691" s="211" t="s">
        <v>159</v>
      </c>
    </row>
    <row r="1692" spans="2:51" s="12" customFormat="1" ht="11.25">
      <c r="B1692" s="202"/>
      <c r="C1692" s="203"/>
      <c r="D1692" s="199" t="s">
        <v>184</v>
      </c>
      <c r="E1692" s="204" t="s">
        <v>20</v>
      </c>
      <c r="F1692" s="205" t="s">
        <v>1649</v>
      </c>
      <c r="G1692" s="203"/>
      <c r="H1692" s="204" t="s">
        <v>20</v>
      </c>
      <c r="I1692" s="206"/>
      <c r="J1692" s="203"/>
      <c r="K1692" s="203"/>
      <c r="L1692" s="207"/>
      <c r="M1692" s="208"/>
      <c r="N1692" s="209"/>
      <c r="O1692" s="209"/>
      <c r="P1692" s="209"/>
      <c r="Q1692" s="209"/>
      <c r="R1692" s="209"/>
      <c r="S1692" s="209"/>
      <c r="T1692" s="210"/>
      <c r="AT1692" s="211" t="s">
        <v>184</v>
      </c>
      <c r="AU1692" s="211" t="s">
        <v>84</v>
      </c>
      <c r="AV1692" s="12" t="s">
        <v>22</v>
      </c>
      <c r="AW1692" s="12" t="s">
        <v>35</v>
      </c>
      <c r="AX1692" s="12" t="s">
        <v>74</v>
      </c>
      <c r="AY1692" s="211" t="s">
        <v>159</v>
      </c>
    </row>
    <row r="1693" spans="2:51" s="12" customFormat="1" ht="11.25">
      <c r="B1693" s="202"/>
      <c r="C1693" s="203"/>
      <c r="D1693" s="199" t="s">
        <v>184</v>
      </c>
      <c r="E1693" s="204" t="s">
        <v>20</v>
      </c>
      <c r="F1693" s="205" t="s">
        <v>1121</v>
      </c>
      <c r="G1693" s="203"/>
      <c r="H1693" s="204" t="s">
        <v>20</v>
      </c>
      <c r="I1693" s="206"/>
      <c r="J1693" s="203"/>
      <c r="K1693" s="203"/>
      <c r="L1693" s="207"/>
      <c r="M1693" s="208"/>
      <c r="N1693" s="209"/>
      <c r="O1693" s="209"/>
      <c r="P1693" s="209"/>
      <c r="Q1693" s="209"/>
      <c r="R1693" s="209"/>
      <c r="S1693" s="209"/>
      <c r="T1693" s="210"/>
      <c r="AT1693" s="211" t="s">
        <v>184</v>
      </c>
      <c r="AU1693" s="211" t="s">
        <v>84</v>
      </c>
      <c r="AV1693" s="12" t="s">
        <v>22</v>
      </c>
      <c r="AW1693" s="12" t="s">
        <v>35</v>
      </c>
      <c r="AX1693" s="12" t="s">
        <v>74</v>
      </c>
      <c r="AY1693" s="211" t="s">
        <v>159</v>
      </c>
    </row>
    <row r="1694" spans="2:51" s="12" customFormat="1" ht="11.25">
      <c r="B1694" s="202"/>
      <c r="C1694" s="203"/>
      <c r="D1694" s="199" t="s">
        <v>184</v>
      </c>
      <c r="E1694" s="204" t="s">
        <v>20</v>
      </c>
      <c r="F1694" s="205" t="s">
        <v>1650</v>
      </c>
      <c r="G1694" s="203"/>
      <c r="H1694" s="204" t="s">
        <v>20</v>
      </c>
      <c r="I1694" s="206"/>
      <c r="J1694" s="203"/>
      <c r="K1694" s="203"/>
      <c r="L1694" s="207"/>
      <c r="M1694" s="208"/>
      <c r="N1694" s="209"/>
      <c r="O1694" s="209"/>
      <c r="P1694" s="209"/>
      <c r="Q1694" s="209"/>
      <c r="R1694" s="209"/>
      <c r="S1694" s="209"/>
      <c r="T1694" s="210"/>
      <c r="AT1694" s="211" t="s">
        <v>184</v>
      </c>
      <c r="AU1694" s="211" t="s">
        <v>84</v>
      </c>
      <c r="AV1694" s="12" t="s">
        <v>22</v>
      </c>
      <c r="AW1694" s="12" t="s">
        <v>35</v>
      </c>
      <c r="AX1694" s="12" t="s">
        <v>74</v>
      </c>
      <c r="AY1694" s="211" t="s">
        <v>159</v>
      </c>
    </row>
    <row r="1695" spans="2:51" s="12" customFormat="1" ht="11.25">
      <c r="B1695" s="202"/>
      <c r="C1695" s="203"/>
      <c r="D1695" s="199" t="s">
        <v>184</v>
      </c>
      <c r="E1695" s="204" t="s">
        <v>20</v>
      </c>
      <c r="F1695" s="205" t="s">
        <v>1651</v>
      </c>
      <c r="G1695" s="203"/>
      <c r="H1695" s="204" t="s">
        <v>20</v>
      </c>
      <c r="I1695" s="206"/>
      <c r="J1695" s="203"/>
      <c r="K1695" s="203"/>
      <c r="L1695" s="207"/>
      <c r="M1695" s="208"/>
      <c r="N1695" s="209"/>
      <c r="O1695" s="209"/>
      <c r="P1695" s="209"/>
      <c r="Q1695" s="209"/>
      <c r="R1695" s="209"/>
      <c r="S1695" s="209"/>
      <c r="T1695" s="210"/>
      <c r="AT1695" s="211" t="s">
        <v>184</v>
      </c>
      <c r="AU1695" s="211" t="s">
        <v>84</v>
      </c>
      <c r="AV1695" s="12" t="s">
        <v>22</v>
      </c>
      <c r="AW1695" s="12" t="s">
        <v>35</v>
      </c>
      <c r="AX1695" s="12" t="s">
        <v>74</v>
      </c>
      <c r="AY1695" s="211" t="s">
        <v>159</v>
      </c>
    </row>
    <row r="1696" spans="2:51" s="13" customFormat="1" ht="11.25">
      <c r="B1696" s="212"/>
      <c r="C1696" s="213"/>
      <c r="D1696" s="199" t="s">
        <v>184</v>
      </c>
      <c r="E1696" s="214" t="s">
        <v>20</v>
      </c>
      <c r="F1696" s="215" t="s">
        <v>1652</v>
      </c>
      <c r="G1696" s="213"/>
      <c r="H1696" s="216">
        <v>401</v>
      </c>
      <c r="I1696" s="217"/>
      <c r="J1696" s="213"/>
      <c r="K1696" s="213"/>
      <c r="L1696" s="218"/>
      <c r="M1696" s="219"/>
      <c r="N1696" s="220"/>
      <c r="O1696" s="220"/>
      <c r="P1696" s="220"/>
      <c r="Q1696" s="220"/>
      <c r="R1696" s="220"/>
      <c r="S1696" s="220"/>
      <c r="T1696" s="221"/>
      <c r="AT1696" s="222" t="s">
        <v>184</v>
      </c>
      <c r="AU1696" s="222" t="s">
        <v>84</v>
      </c>
      <c r="AV1696" s="13" t="s">
        <v>84</v>
      </c>
      <c r="AW1696" s="13" t="s">
        <v>35</v>
      </c>
      <c r="AX1696" s="13" t="s">
        <v>22</v>
      </c>
      <c r="AY1696" s="222" t="s">
        <v>159</v>
      </c>
    </row>
    <row r="1697" spans="2:65" s="1" customFormat="1" ht="16.5" customHeight="1">
      <c r="B1697" s="35"/>
      <c r="C1697" s="186" t="s">
        <v>1653</v>
      </c>
      <c r="D1697" s="186" t="s">
        <v>162</v>
      </c>
      <c r="E1697" s="187" t="s">
        <v>1654</v>
      </c>
      <c r="F1697" s="188" t="s">
        <v>1655</v>
      </c>
      <c r="G1697" s="189" t="s">
        <v>201</v>
      </c>
      <c r="H1697" s="190">
        <v>16</v>
      </c>
      <c r="I1697" s="191"/>
      <c r="J1697" s="192">
        <f>ROUND(I1697*H1697,2)</f>
        <v>0</v>
      </c>
      <c r="K1697" s="188" t="s">
        <v>20</v>
      </c>
      <c r="L1697" s="39"/>
      <c r="M1697" s="193" t="s">
        <v>20</v>
      </c>
      <c r="N1697" s="194" t="s">
        <v>45</v>
      </c>
      <c r="O1697" s="64"/>
      <c r="P1697" s="195">
        <f>O1697*H1697</f>
        <v>0</v>
      </c>
      <c r="Q1697" s="195">
        <v>0</v>
      </c>
      <c r="R1697" s="195">
        <f>Q1697*H1697</f>
        <v>0</v>
      </c>
      <c r="S1697" s="195">
        <v>0</v>
      </c>
      <c r="T1697" s="196">
        <f>S1697*H1697</f>
        <v>0</v>
      </c>
      <c r="AR1697" s="197" t="s">
        <v>164</v>
      </c>
      <c r="AT1697" s="197" t="s">
        <v>162</v>
      </c>
      <c r="AU1697" s="197" t="s">
        <v>84</v>
      </c>
      <c r="AY1697" s="18" t="s">
        <v>159</v>
      </c>
      <c r="BE1697" s="198">
        <f>IF(N1697="základní",J1697,0)</f>
        <v>0</v>
      </c>
      <c r="BF1697" s="198">
        <f>IF(N1697="snížená",J1697,0)</f>
        <v>0</v>
      </c>
      <c r="BG1697" s="198">
        <f>IF(N1697="zákl. přenesená",J1697,0)</f>
        <v>0</v>
      </c>
      <c r="BH1697" s="198">
        <f>IF(N1697="sníž. přenesená",J1697,0)</f>
        <v>0</v>
      </c>
      <c r="BI1697" s="198">
        <f>IF(N1697="nulová",J1697,0)</f>
        <v>0</v>
      </c>
      <c r="BJ1697" s="18" t="s">
        <v>22</v>
      </c>
      <c r="BK1697" s="198">
        <f>ROUND(I1697*H1697,2)</f>
        <v>0</v>
      </c>
      <c r="BL1697" s="18" t="s">
        <v>164</v>
      </c>
      <c r="BM1697" s="197" t="s">
        <v>1656</v>
      </c>
    </row>
    <row r="1698" spans="2:65" s="12" customFormat="1" ht="11.25">
      <c r="B1698" s="202"/>
      <c r="C1698" s="203"/>
      <c r="D1698" s="199" t="s">
        <v>184</v>
      </c>
      <c r="E1698" s="204" t="s">
        <v>20</v>
      </c>
      <c r="F1698" s="205" t="s">
        <v>1657</v>
      </c>
      <c r="G1698" s="203"/>
      <c r="H1698" s="204" t="s">
        <v>20</v>
      </c>
      <c r="I1698" s="206"/>
      <c r="J1698" s="203"/>
      <c r="K1698" s="203"/>
      <c r="L1698" s="207"/>
      <c r="M1698" s="208"/>
      <c r="N1698" s="209"/>
      <c r="O1698" s="209"/>
      <c r="P1698" s="209"/>
      <c r="Q1698" s="209"/>
      <c r="R1698" s="209"/>
      <c r="S1698" s="209"/>
      <c r="T1698" s="210"/>
      <c r="AT1698" s="211" t="s">
        <v>184</v>
      </c>
      <c r="AU1698" s="211" t="s">
        <v>84</v>
      </c>
      <c r="AV1698" s="12" t="s">
        <v>22</v>
      </c>
      <c r="AW1698" s="12" t="s">
        <v>35</v>
      </c>
      <c r="AX1698" s="12" t="s">
        <v>74</v>
      </c>
      <c r="AY1698" s="211" t="s">
        <v>159</v>
      </c>
    </row>
    <row r="1699" spans="2:65" s="12" customFormat="1" ht="11.25">
      <c r="B1699" s="202"/>
      <c r="C1699" s="203"/>
      <c r="D1699" s="199" t="s">
        <v>184</v>
      </c>
      <c r="E1699" s="204" t="s">
        <v>20</v>
      </c>
      <c r="F1699" s="205" t="s">
        <v>1595</v>
      </c>
      <c r="G1699" s="203"/>
      <c r="H1699" s="204" t="s">
        <v>20</v>
      </c>
      <c r="I1699" s="206"/>
      <c r="J1699" s="203"/>
      <c r="K1699" s="203"/>
      <c r="L1699" s="207"/>
      <c r="M1699" s="208"/>
      <c r="N1699" s="209"/>
      <c r="O1699" s="209"/>
      <c r="P1699" s="209"/>
      <c r="Q1699" s="209"/>
      <c r="R1699" s="209"/>
      <c r="S1699" s="209"/>
      <c r="T1699" s="210"/>
      <c r="AT1699" s="211" t="s">
        <v>184</v>
      </c>
      <c r="AU1699" s="211" t="s">
        <v>84</v>
      </c>
      <c r="AV1699" s="12" t="s">
        <v>22</v>
      </c>
      <c r="AW1699" s="12" t="s">
        <v>35</v>
      </c>
      <c r="AX1699" s="12" t="s">
        <v>74</v>
      </c>
      <c r="AY1699" s="211" t="s">
        <v>159</v>
      </c>
    </row>
    <row r="1700" spans="2:65" s="12" customFormat="1" ht="11.25">
      <c r="B1700" s="202"/>
      <c r="C1700" s="203"/>
      <c r="D1700" s="199" t="s">
        <v>184</v>
      </c>
      <c r="E1700" s="204" t="s">
        <v>20</v>
      </c>
      <c r="F1700" s="205" t="s">
        <v>1596</v>
      </c>
      <c r="G1700" s="203"/>
      <c r="H1700" s="204" t="s">
        <v>20</v>
      </c>
      <c r="I1700" s="206"/>
      <c r="J1700" s="203"/>
      <c r="K1700" s="203"/>
      <c r="L1700" s="207"/>
      <c r="M1700" s="208"/>
      <c r="N1700" s="209"/>
      <c r="O1700" s="209"/>
      <c r="P1700" s="209"/>
      <c r="Q1700" s="209"/>
      <c r="R1700" s="209"/>
      <c r="S1700" s="209"/>
      <c r="T1700" s="210"/>
      <c r="AT1700" s="211" t="s">
        <v>184</v>
      </c>
      <c r="AU1700" s="211" t="s">
        <v>84</v>
      </c>
      <c r="AV1700" s="12" t="s">
        <v>22</v>
      </c>
      <c r="AW1700" s="12" t="s">
        <v>35</v>
      </c>
      <c r="AX1700" s="12" t="s">
        <v>74</v>
      </c>
      <c r="AY1700" s="211" t="s">
        <v>159</v>
      </c>
    </row>
    <row r="1701" spans="2:65" s="12" customFormat="1" ht="11.25">
      <c r="B1701" s="202"/>
      <c r="C1701" s="203"/>
      <c r="D1701" s="199" t="s">
        <v>184</v>
      </c>
      <c r="E1701" s="204" t="s">
        <v>20</v>
      </c>
      <c r="F1701" s="205" t="s">
        <v>1597</v>
      </c>
      <c r="G1701" s="203"/>
      <c r="H1701" s="204" t="s">
        <v>20</v>
      </c>
      <c r="I1701" s="206"/>
      <c r="J1701" s="203"/>
      <c r="K1701" s="203"/>
      <c r="L1701" s="207"/>
      <c r="M1701" s="208"/>
      <c r="N1701" s="209"/>
      <c r="O1701" s="209"/>
      <c r="P1701" s="209"/>
      <c r="Q1701" s="209"/>
      <c r="R1701" s="209"/>
      <c r="S1701" s="209"/>
      <c r="T1701" s="210"/>
      <c r="AT1701" s="211" t="s">
        <v>184</v>
      </c>
      <c r="AU1701" s="211" t="s">
        <v>84</v>
      </c>
      <c r="AV1701" s="12" t="s">
        <v>22</v>
      </c>
      <c r="AW1701" s="12" t="s">
        <v>35</v>
      </c>
      <c r="AX1701" s="12" t="s">
        <v>74</v>
      </c>
      <c r="AY1701" s="211" t="s">
        <v>159</v>
      </c>
    </row>
    <row r="1702" spans="2:65" s="12" customFormat="1" ht="11.25">
      <c r="B1702" s="202"/>
      <c r="C1702" s="203"/>
      <c r="D1702" s="199" t="s">
        <v>184</v>
      </c>
      <c r="E1702" s="204" t="s">
        <v>20</v>
      </c>
      <c r="F1702" s="205" t="s">
        <v>1598</v>
      </c>
      <c r="G1702" s="203"/>
      <c r="H1702" s="204" t="s">
        <v>20</v>
      </c>
      <c r="I1702" s="206"/>
      <c r="J1702" s="203"/>
      <c r="K1702" s="203"/>
      <c r="L1702" s="207"/>
      <c r="M1702" s="208"/>
      <c r="N1702" s="209"/>
      <c r="O1702" s="209"/>
      <c r="P1702" s="209"/>
      <c r="Q1702" s="209"/>
      <c r="R1702" s="209"/>
      <c r="S1702" s="209"/>
      <c r="T1702" s="210"/>
      <c r="AT1702" s="211" t="s">
        <v>184</v>
      </c>
      <c r="AU1702" s="211" t="s">
        <v>84</v>
      </c>
      <c r="AV1702" s="12" t="s">
        <v>22</v>
      </c>
      <c r="AW1702" s="12" t="s">
        <v>35</v>
      </c>
      <c r="AX1702" s="12" t="s">
        <v>74</v>
      </c>
      <c r="AY1702" s="211" t="s">
        <v>159</v>
      </c>
    </row>
    <row r="1703" spans="2:65" s="12" customFormat="1" ht="11.25">
      <c r="B1703" s="202"/>
      <c r="C1703" s="203"/>
      <c r="D1703" s="199" t="s">
        <v>184</v>
      </c>
      <c r="E1703" s="204" t="s">
        <v>20</v>
      </c>
      <c r="F1703" s="205" t="s">
        <v>1599</v>
      </c>
      <c r="G1703" s="203"/>
      <c r="H1703" s="204" t="s">
        <v>20</v>
      </c>
      <c r="I1703" s="206"/>
      <c r="J1703" s="203"/>
      <c r="K1703" s="203"/>
      <c r="L1703" s="207"/>
      <c r="M1703" s="208"/>
      <c r="N1703" s="209"/>
      <c r="O1703" s="209"/>
      <c r="P1703" s="209"/>
      <c r="Q1703" s="209"/>
      <c r="R1703" s="209"/>
      <c r="S1703" s="209"/>
      <c r="T1703" s="210"/>
      <c r="AT1703" s="211" t="s">
        <v>184</v>
      </c>
      <c r="AU1703" s="211" t="s">
        <v>84</v>
      </c>
      <c r="AV1703" s="12" t="s">
        <v>22</v>
      </c>
      <c r="AW1703" s="12" t="s">
        <v>35</v>
      </c>
      <c r="AX1703" s="12" t="s">
        <v>74</v>
      </c>
      <c r="AY1703" s="211" t="s">
        <v>159</v>
      </c>
    </row>
    <row r="1704" spans="2:65" s="12" customFormat="1" ht="11.25">
      <c r="B1704" s="202"/>
      <c r="C1704" s="203"/>
      <c r="D1704" s="199" t="s">
        <v>184</v>
      </c>
      <c r="E1704" s="204" t="s">
        <v>20</v>
      </c>
      <c r="F1704" s="205" t="s">
        <v>1658</v>
      </c>
      <c r="G1704" s="203"/>
      <c r="H1704" s="204" t="s">
        <v>20</v>
      </c>
      <c r="I1704" s="206"/>
      <c r="J1704" s="203"/>
      <c r="K1704" s="203"/>
      <c r="L1704" s="207"/>
      <c r="M1704" s="208"/>
      <c r="N1704" s="209"/>
      <c r="O1704" s="209"/>
      <c r="P1704" s="209"/>
      <c r="Q1704" s="209"/>
      <c r="R1704" s="209"/>
      <c r="S1704" s="209"/>
      <c r="T1704" s="210"/>
      <c r="AT1704" s="211" t="s">
        <v>184</v>
      </c>
      <c r="AU1704" s="211" t="s">
        <v>84</v>
      </c>
      <c r="AV1704" s="12" t="s">
        <v>22</v>
      </c>
      <c r="AW1704" s="12" t="s">
        <v>35</v>
      </c>
      <c r="AX1704" s="12" t="s">
        <v>74</v>
      </c>
      <c r="AY1704" s="211" t="s">
        <v>159</v>
      </c>
    </row>
    <row r="1705" spans="2:65" s="12" customFormat="1" ht="11.25">
      <c r="B1705" s="202"/>
      <c r="C1705" s="203"/>
      <c r="D1705" s="199" t="s">
        <v>184</v>
      </c>
      <c r="E1705" s="204" t="s">
        <v>20</v>
      </c>
      <c r="F1705" s="205" t="s">
        <v>1601</v>
      </c>
      <c r="G1705" s="203"/>
      <c r="H1705" s="204" t="s">
        <v>20</v>
      </c>
      <c r="I1705" s="206"/>
      <c r="J1705" s="203"/>
      <c r="K1705" s="203"/>
      <c r="L1705" s="207"/>
      <c r="M1705" s="208"/>
      <c r="N1705" s="209"/>
      <c r="O1705" s="209"/>
      <c r="P1705" s="209"/>
      <c r="Q1705" s="209"/>
      <c r="R1705" s="209"/>
      <c r="S1705" s="209"/>
      <c r="T1705" s="210"/>
      <c r="AT1705" s="211" t="s">
        <v>184</v>
      </c>
      <c r="AU1705" s="211" t="s">
        <v>84</v>
      </c>
      <c r="AV1705" s="12" t="s">
        <v>22</v>
      </c>
      <c r="AW1705" s="12" t="s">
        <v>35</v>
      </c>
      <c r="AX1705" s="12" t="s">
        <v>74</v>
      </c>
      <c r="AY1705" s="211" t="s">
        <v>159</v>
      </c>
    </row>
    <row r="1706" spans="2:65" s="12" customFormat="1" ht="11.25">
      <c r="B1706" s="202"/>
      <c r="C1706" s="203"/>
      <c r="D1706" s="199" t="s">
        <v>184</v>
      </c>
      <c r="E1706" s="204" t="s">
        <v>20</v>
      </c>
      <c r="F1706" s="205" t="s">
        <v>1602</v>
      </c>
      <c r="G1706" s="203"/>
      <c r="H1706" s="204" t="s">
        <v>20</v>
      </c>
      <c r="I1706" s="206"/>
      <c r="J1706" s="203"/>
      <c r="K1706" s="203"/>
      <c r="L1706" s="207"/>
      <c r="M1706" s="208"/>
      <c r="N1706" s="209"/>
      <c r="O1706" s="209"/>
      <c r="P1706" s="209"/>
      <c r="Q1706" s="209"/>
      <c r="R1706" s="209"/>
      <c r="S1706" s="209"/>
      <c r="T1706" s="210"/>
      <c r="AT1706" s="211" t="s">
        <v>184</v>
      </c>
      <c r="AU1706" s="211" t="s">
        <v>84</v>
      </c>
      <c r="AV1706" s="12" t="s">
        <v>22</v>
      </c>
      <c r="AW1706" s="12" t="s">
        <v>35</v>
      </c>
      <c r="AX1706" s="12" t="s">
        <v>74</v>
      </c>
      <c r="AY1706" s="211" t="s">
        <v>159</v>
      </c>
    </row>
    <row r="1707" spans="2:65" s="12" customFormat="1" ht="11.25">
      <c r="B1707" s="202"/>
      <c r="C1707" s="203"/>
      <c r="D1707" s="199" t="s">
        <v>184</v>
      </c>
      <c r="E1707" s="204" t="s">
        <v>20</v>
      </c>
      <c r="F1707" s="205" t="s">
        <v>1121</v>
      </c>
      <c r="G1707" s="203"/>
      <c r="H1707" s="204" t="s">
        <v>20</v>
      </c>
      <c r="I1707" s="206"/>
      <c r="J1707" s="203"/>
      <c r="K1707" s="203"/>
      <c r="L1707" s="207"/>
      <c r="M1707" s="208"/>
      <c r="N1707" s="209"/>
      <c r="O1707" s="209"/>
      <c r="P1707" s="209"/>
      <c r="Q1707" s="209"/>
      <c r="R1707" s="209"/>
      <c r="S1707" s="209"/>
      <c r="T1707" s="210"/>
      <c r="AT1707" s="211" t="s">
        <v>184</v>
      </c>
      <c r="AU1707" s="211" t="s">
        <v>84</v>
      </c>
      <c r="AV1707" s="12" t="s">
        <v>22</v>
      </c>
      <c r="AW1707" s="12" t="s">
        <v>35</v>
      </c>
      <c r="AX1707" s="12" t="s">
        <v>74</v>
      </c>
      <c r="AY1707" s="211" t="s">
        <v>159</v>
      </c>
    </row>
    <row r="1708" spans="2:65" s="12" customFormat="1" ht="11.25">
      <c r="B1708" s="202"/>
      <c r="C1708" s="203"/>
      <c r="D1708" s="199" t="s">
        <v>184</v>
      </c>
      <c r="E1708" s="204" t="s">
        <v>20</v>
      </c>
      <c r="F1708" s="205" t="s">
        <v>1659</v>
      </c>
      <c r="G1708" s="203"/>
      <c r="H1708" s="204" t="s">
        <v>20</v>
      </c>
      <c r="I1708" s="206"/>
      <c r="J1708" s="203"/>
      <c r="K1708" s="203"/>
      <c r="L1708" s="207"/>
      <c r="M1708" s="208"/>
      <c r="N1708" s="209"/>
      <c r="O1708" s="209"/>
      <c r="P1708" s="209"/>
      <c r="Q1708" s="209"/>
      <c r="R1708" s="209"/>
      <c r="S1708" s="209"/>
      <c r="T1708" s="210"/>
      <c r="AT1708" s="211" t="s">
        <v>184</v>
      </c>
      <c r="AU1708" s="211" t="s">
        <v>84</v>
      </c>
      <c r="AV1708" s="12" t="s">
        <v>22</v>
      </c>
      <c r="AW1708" s="12" t="s">
        <v>35</v>
      </c>
      <c r="AX1708" s="12" t="s">
        <v>74</v>
      </c>
      <c r="AY1708" s="211" t="s">
        <v>159</v>
      </c>
    </row>
    <row r="1709" spans="2:65" s="12" customFormat="1" ht="11.25">
      <c r="B1709" s="202"/>
      <c r="C1709" s="203"/>
      <c r="D1709" s="199" t="s">
        <v>184</v>
      </c>
      <c r="E1709" s="204" t="s">
        <v>20</v>
      </c>
      <c r="F1709" s="205" t="s">
        <v>1602</v>
      </c>
      <c r="G1709" s="203"/>
      <c r="H1709" s="204" t="s">
        <v>20</v>
      </c>
      <c r="I1709" s="206"/>
      <c r="J1709" s="203"/>
      <c r="K1709" s="203"/>
      <c r="L1709" s="207"/>
      <c r="M1709" s="208"/>
      <c r="N1709" s="209"/>
      <c r="O1709" s="209"/>
      <c r="P1709" s="209"/>
      <c r="Q1709" s="209"/>
      <c r="R1709" s="209"/>
      <c r="S1709" s="209"/>
      <c r="T1709" s="210"/>
      <c r="AT1709" s="211" t="s">
        <v>184</v>
      </c>
      <c r="AU1709" s="211" t="s">
        <v>84</v>
      </c>
      <c r="AV1709" s="12" t="s">
        <v>22</v>
      </c>
      <c r="AW1709" s="12" t="s">
        <v>35</v>
      </c>
      <c r="AX1709" s="12" t="s">
        <v>74</v>
      </c>
      <c r="AY1709" s="211" t="s">
        <v>159</v>
      </c>
    </row>
    <row r="1710" spans="2:65" s="12" customFormat="1" ht="11.25">
      <c r="B1710" s="202"/>
      <c r="C1710" s="203"/>
      <c r="D1710" s="199" t="s">
        <v>184</v>
      </c>
      <c r="E1710" s="204" t="s">
        <v>20</v>
      </c>
      <c r="F1710" s="205" t="s">
        <v>1604</v>
      </c>
      <c r="G1710" s="203"/>
      <c r="H1710" s="204" t="s">
        <v>20</v>
      </c>
      <c r="I1710" s="206"/>
      <c r="J1710" s="203"/>
      <c r="K1710" s="203"/>
      <c r="L1710" s="207"/>
      <c r="M1710" s="208"/>
      <c r="N1710" s="209"/>
      <c r="O1710" s="209"/>
      <c r="P1710" s="209"/>
      <c r="Q1710" s="209"/>
      <c r="R1710" s="209"/>
      <c r="S1710" s="209"/>
      <c r="T1710" s="210"/>
      <c r="AT1710" s="211" t="s">
        <v>184</v>
      </c>
      <c r="AU1710" s="211" t="s">
        <v>84</v>
      </c>
      <c r="AV1710" s="12" t="s">
        <v>22</v>
      </c>
      <c r="AW1710" s="12" t="s">
        <v>35</v>
      </c>
      <c r="AX1710" s="12" t="s">
        <v>74</v>
      </c>
      <c r="AY1710" s="211" t="s">
        <v>159</v>
      </c>
    </row>
    <row r="1711" spans="2:65" s="12" customFormat="1" ht="11.25">
      <c r="B1711" s="202"/>
      <c r="C1711" s="203"/>
      <c r="D1711" s="199" t="s">
        <v>184</v>
      </c>
      <c r="E1711" s="204" t="s">
        <v>20</v>
      </c>
      <c r="F1711" s="205" t="s">
        <v>1660</v>
      </c>
      <c r="G1711" s="203"/>
      <c r="H1711" s="204" t="s">
        <v>20</v>
      </c>
      <c r="I1711" s="206"/>
      <c r="J1711" s="203"/>
      <c r="K1711" s="203"/>
      <c r="L1711" s="207"/>
      <c r="M1711" s="208"/>
      <c r="N1711" s="209"/>
      <c r="O1711" s="209"/>
      <c r="P1711" s="209"/>
      <c r="Q1711" s="209"/>
      <c r="R1711" s="209"/>
      <c r="S1711" s="209"/>
      <c r="T1711" s="210"/>
      <c r="AT1711" s="211" t="s">
        <v>184</v>
      </c>
      <c r="AU1711" s="211" t="s">
        <v>84</v>
      </c>
      <c r="AV1711" s="12" t="s">
        <v>22</v>
      </c>
      <c r="AW1711" s="12" t="s">
        <v>35</v>
      </c>
      <c r="AX1711" s="12" t="s">
        <v>74</v>
      </c>
      <c r="AY1711" s="211" t="s">
        <v>159</v>
      </c>
    </row>
    <row r="1712" spans="2:65" s="12" customFormat="1" ht="11.25">
      <c r="B1712" s="202"/>
      <c r="C1712" s="203"/>
      <c r="D1712" s="199" t="s">
        <v>184</v>
      </c>
      <c r="E1712" s="204" t="s">
        <v>20</v>
      </c>
      <c r="F1712" s="205" t="s">
        <v>1121</v>
      </c>
      <c r="G1712" s="203"/>
      <c r="H1712" s="204" t="s">
        <v>20</v>
      </c>
      <c r="I1712" s="206"/>
      <c r="J1712" s="203"/>
      <c r="K1712" s="203"/>
      <c r="L1712" s="207"/>
      <c r="M1712" s="208"/>
      <c r="N1712" s="209"/>
      <c r="O1712" s="209"/>
      <c r="P1712" s="209"/>
      <c r="Q1712" s="209"/>
      <c r="R1712" s="209"/>
      <c r="S1712" s="209"/>
      <c r="T1712" s="210"/>
      <c r="AT1712" s="211" t="s">
        <v>184</v>
      </c>
      <c r="AU1712" s="211" t="s">
        <v>84</v>
      </c>
      <c r="AV1712" s="12" t="s">
        <v>22</v>
      </c>
      <c r="AW1712" s="12" t="s">
        <v>35</v>
      </c>
      <c r="AX1712" s="12" t="s">
        <v>74</v>
      </c>
      <c r="AY1712" s="211" t="s">
        <v>159</v>
      </c>
    </row>
    <row r="1713" spans="2:65" s="12" customFormat="1" ht="11.25">
      <c r="B1713" s="202"/>
      <c r="C1713" s="203"/>
      <c r="D1713" s="199" t="s">
        <v>184</v>
      </c>
      <c r="E1713" s="204" t="s">
        <v>20</v>
      </c>
      <c r="F1713" s="205" t="s">
        <v>1661</v>
      </c>
      <c r="G1713" s="203"/>
      <c r="H1713" s="204" t="s">
        <v>20</v>
      </c>
      <c r="I1713" s="206"/>
      <c r="J1713" s="203"/>
      <c r="K1713" s="203"/>
      <c r="L1713" s="207"/>
      <c r="M1713" s="208"/>
      <c r="N1713" s="209"/>
      <c r="O1713" s="209"/>
      <c r="P1713" s="209"/>
      <c r="Q1713" s="209"/>
      <c r="R1713" s="209"/>
      <c r="S1713" s="209"/>
      <c r="T1713" s="210"/>
      <c r="AT1713" s="211" t="s">
        <v>184</v>
      </c>
      <c r="AU1713" s="211" t="s">
        <v>84</v>
      </c>
      <c r="AV1713" s="12" t="s">
        <v>22</v>
      </c>
      <c r="AW1713" s="12" t="s">
        <v>35</v>
      </c>
      <c r="AX1713" s="12" t="s">
        <v>74</v>
      </c>
      <c r="AY1713" s="211" t="s">
        <v>159</v>
      </c>
    </row>
    <row r="1714" spans="2:65" s="12" customFormat="1" ht="11.25">
      <c r="B1714" s="202"/>
      <c r="C1714" s="203"/>
      <c r="D1714" s="199" t="s">
        <v>184</v>
      </c>
      <c r="E1714" s="204" t="s">
        <v>20</v>
      </c>
      <c r="F1714" s="205" t="s">
        <v>1662</v>
      </c>
      <c r="G1714" s="203"/>
      <c r="H1714" s="204" t="s">
        <v>20</v>
      </c>
      <c r="I1714" s="206"/>
      <c r="J1714" s="203"/>
      <c r="K1714" s="203"/>
      <c r="L1714" s="207"/>
      <c r="M1714" s="208"/>
      <c r="N1714" s="209"/>
      <c r="O1714" s="209"/>
      <c r="P1714" s="209"/>
      <c r="Q1714" s="209"/>
      <c r="R1714" s="209"/>
      <c r="S1714" s="209"/>
      <c r="T1714" s="210"/>
      <c r="AT1714" s="211" t="s">
        <v>184</v>
      </c>
      <c r="AU1714" s="211" t="s">
        <v>84</v>
      </c>
      <c r="AV1714" s="12" t="s">
        <v>22</v>
      </c>
      <c r="AW1714" s="12" t="s">
        <v>35</v>
      </c>
      <c r="AX1714" s="12" t="s">
        <v>74</v>
      </c>
      <c r="AY1714" s="211" t="s">
        <v>159</v>
      </c>
    </row>
    <row r="1715" spans="2:65" s="12" customFormat="1" ht="11.25">
      <c r="B1715" s="202"/>
      <c r="C1715" s="203"/>
      <c r="D1715" s="199" t="s">
        <v>184</v>
      </c>
      <c r="E1715" s="204" t="s">
        <v>20</v>
      </c>
      <c r="F1715" s="205" t="s">
        <v>1612</v>
      </c>
      <c r="G1715" s="203"/>
      <c r="H1715" s="204" t="s">
        <v>20</v>
      </c>
      <c r="I1715" s="206"/>
      <c r="J1715" s="203"/>
      <c r="K1715" s="203"/>
      <c r="L1715" s="207"/>
      <c r="M1715" s="208"/>
      <c r="N1715" s="209"/>
      <c r="O1715" s="209"/>
      <c r="P1715" s="209"/>
      <c r="Q1715" s="209"/>
      <c r="R1715" s="209"/>
      <c r="S1715" s="209"/>
      <c r="T1715" s="210"/>
      <c r="AT1715" s="211" t="s">
        <v>184</v>
      </c>
      <c r="AU1715" s="211" t="s">
        <v>84</v>
      </c>
      <c r="AV1715" s="12" t="s">
        <v>22</v>
      </c>
      <c r="AW1715" s="12" t="s">
        <v>35</v>
      </c>
      <c r="AX1715" s="12" t="s">
        <v>74</v>
      </c>
      <c r="AY1715" s="211" t="s">
        <v>159</v>
      </c>
    </row>
    <row r="1716" spans="2:65" s="12" customFormat="1" ht="11.25">
      <c r="B1716" s="202"/>
      <c r="C1716" s="203"/>
      <c r="D1716" s="199" t="s">
        <v>184</v>
      </c>
      <c r="E1716" s="204" t="s">
        <v>20</v>
      </c>
      <c r="F1716" s="205" t="s">
        <v>1613</v>
      </c>
      <c r="G1716" s="203"/>
      <c r="H1716" s="204" t="s">
        <v>20</v>
      </c>
      <c r="I1716" s="206"/>
      <c r="J1716" s="203"/>
      <c r="K1716" s="203"/>
      <c r="L1716" s="207"/>
      <c r="M1716" s="208"/>
      <c r="N1716" s="209"/>
      <c r="O1716" s="209"/>
      <c r="P1716" s="209"/>
      <c r="Q1716" s="209"/>
      <c r="R1716" s="209"/>
      <c r="S1716" s="209"/>
      <c r="T1716" s="210"/>
      <c r="AT1716" s="211" t="s">
        <v>184</v>
      </c>
      <c r="AU1716" s="211" t="s">
        <v>84</v>
      </c>
      <c r="AV1716" s="12" t="s">
        <v>22</v>
      </c>
      <c r="AW1716" s="12" t="s">
        <v>35</v>
      </c>
      <c r="AX1716" s="12" t="s">
        <v>74</v>
      </c>
      <c r="AY1716" s="211" t="s">
        <v>159</v>
      </c>
    </row>
    <row r="1717" spans="2:65" s="12" customFormat="1" ht="11.25">
      <c r="B1717" s="202"/>
      <c r="C1717" s="203"/>
      <c r="D1717" s="199" t="s">
        <v>184</v>
      </c>
      <c r="E1717" s="204" t="s">
        <v>20</v>
      </c>
      <c r="F1717" s="205" t="s">
        <v>1614</v>
      </c>
      <c r="G1717" s="203"/>
      <c r="H1717" s="204" t="s">
        <v>20</v>
      </c>
      <c r="I1717" s="206"/>
      <c r="J1717" s="203"/>
      <c r="K1717" s="203"/>
      <c r="L1717" s="207"/>
      <c r="M1717" s="208"/>
      <c r="N1717" s="209"/>
      <c r="O1717" s="209"/>
      <c r="P1717" s="209"/>
      <c r="Q1717" s="209"/>
      <c r="R1717" s="209"/>
      <c r="S1717" s="209"/>
      <c r="T1717" s="210"/>
      <c r="AT1717" s="211" t="s">
        <v>184</v>
      </c>
      <c r="AU1717" s="211" t="s">
        <v>84</v>
      </c>
      <c r="AV1717" s="12" t="s">
        <v>22</v>
      </c>
      <c r="AW1717" s="12" t="s">
        <v>35</v>
      </c>
      <c r="AX1717" s="12" t="s">
        <v>74</v>
      </c>
      <c r="AY1717" s="211" t="s">
        <v>159</v>
      </c>
    </row>
    <row r="1718" spans="2:65" s="13" customFormat="1" ht="11.25">
      <c r="B1718" s="212"/>
      <c r="C1718" s="213"/>
      <c r="D1718" s="199" t="s">
        <v>184</v>
      </c>
      <c r="E1718" s="214" t="s">
        <v>20</v>
      </c>
      <c r="F1718" s="215" t="s">
        <v>1663</v>
      </c>
      <c r="G1718" s="213"/>
      <c r="H1718" s="216">
        <v>16</v>
      </c>
      <c r="I1718" s="217"/>
      <c r="J1718" s="213"/>
      <c r="K1718" s="213"/>
      <c r="L1718" s="218"/>
      <c r="M1718" s="219"/>
      <c r="N1718" s="220"/>
      <c r="O1718" s="220"/>
      <c r="P1718" s="220"/>
      <c r="Q1718" s="220"/>
      <c r="R1718" s="220"/>
      <c r="S1718" s="220"/>
      <c r="T1718" s="221"/>
      <c r="AT1718" s="222" t="s">
        <v>184</v>
      </c>
      <c r="AU1718" s="222" t="s">
        <v>84</v>
      </c>
      <c r="AV1718" s="13" t="s">
        <v>84</v>
      </c>
      <c r="AW1718" s="13" t="s">
        <v>35</v>
      </c>
      <c r="AX1718" s="13" t="s">
        <v>22</v>
      </c>
      <c r="AY1718" s="222" t="s">
        <v>159</v>
      </c>
    </row>
    <row r="1719" spans="2:65" s="1" customFormat="1" ht="16.5" customHeight="1">
      <c r="B1719" s="35"/>
      <c r="C1719" s="186" t="s">
        <v>1664</v>
      </c>
      <c r="D1719" s="186" t="s">
        <v>162</v>
      </c>
      <c r="E1719" s="187" t="s">
        <v>1665</v>
      </c>
      <c r="F1719" s="188" t="s">
        <v>1666</v>
      </c>
      <c r="G1719" s="189" t="s">
        <v>201</v>
      </c>
      <c r="H1719" s="190">
        <v>26</v>
      </c>
      <c r="I1719" s="191"/>
      <c r="J1719" s="192">
        <f>ROUND(I1719*H1719,2)</f>
        <v>0</v>
      </c>
      <c r="K1719" s="188" t="s">
        <v>20</v>
      </c>
      <c r="L1719" s="39"/>
      <c r="M1719" s="193" t="s">
        <v>20</v>
      </c>
      <c r="N1719" s="194" t="s">
        <v>45</v>
      </c>
      <c r="O1719" s="64"/>
      <c r="P1719" s="195">
        <f>O1719*H1719</f>
        <v>0</v>
      </c>
      <c r="Q1719" s="195">
        <v>0</v>
      </c>
      <c r="R1719" s="195">
        <f>Q1719*H1719</f>
        <v>0</v>
      </c>
      <c r="S1719" s="195">
        <v>0</v>
      </c>
      <c r="T1719" s="196">
        <f>S1719*H1719</f>
        <v>0</v>
      </c>
      <c r="AR1719" s="197" t="s">
        <v>164</v>
      </c>
      <c r="AT1719" s="197" t="s">
        <v>162</v>
      </c>
      <c r="AU1719" s="197" t="s">
        <v>84</v>
      </c>
      <c r="AY1719" s="18" t="s">
        <v>159</v>
      </c>
      <c r="BE1719" s="198">
        <f>IF(N1719="základní",J1719,0)</f>
        <v>0</v>
      </c>
      <c r="BF1719" s="198">
        <f>IF(N1719="snížená",J1719,0)</f>
        <v>0</v>
      </c>
      <c r="BG1719" s="198">
        <f>IF(N1719="zákl. přenesená",J1719,0)</f>
        <v>0</v>
      </c>
      <c r="BH1719" s="198">
        <f>IF(N1719="sníž. přenesená",J1719,0)</f>
        <v>0</v>
      </c>
      <c r="BI1719" s="198">
        <f>IF(N1719="nulová",J1719,0)</f>
        <v>0</v>
      </c>
      <c r="BJ1719" s="18" t="s">
        <v>22</v>
      </c>
      <c r="BK1719" s="198">
        <f>ROUND(I1719*H1719,2)</f>
        <v>0</v>
      </c>
      <c r="BL1719" s="18" t="s">
        <v>164</v>
      </c>
      <c r="BM1719" s="197" t="s">
        <v>1667</v>
      </c>
    </row>
    <row r="1720" spans="2:65" s="12" customFormat="1" ht="11.25">
      <c r="B1720" s="202"/>
      <c r="C1720" s="203"/>
      <c r="D1720" s="199" t="s">
        <v>184</v>
      </c>
      <c r="E1720" s="204" t="s">
        <v>20</v>
      </c>
      <c r="F1720" s="205" t="s">
        <v>1668</v>
      </c>
      <c r="G1720" s="203"/>
      <c r="H1720" s="204" t="s">
        <v>20</v>
      </c>
      <c r="I1720" s="206"/>
      <c r="J1720" s="203"/>
      <c r="K1720" s="203"/>
      <c r="L1720" s="207"/>
      <c r="M1720" s="208"/>
      <c r="N1720" s="209"/>
      <c r="O1720" s="209"/>
      <c r="P1720" s="209"/>
      <c r="Q1720" s="209"/>
      <c r="R1720" s="209"/>
      <c r="S1720" s="209"/>
      <c r="T1720" s="210"/>
      <c r="AT1720" s="211" t="s">
        <v>184</v>
      </c>
      <c r="AU1720" s="211" t="s">
        <v>84</v>
      </c>
      <c r="AV1720" s="12" t="s">
        <v>22</v>
      </c>
      <c r="AW1720" s="12" t="s">
        <v>35</v>
      </c>
      <c r="AX1720" s="12" t="s">
        <v>74</v>
      </c>
      <c r="AY1720" s="211" t="s">
        <v>159</v>
      </c>
    </row>
    <row r="1721" spans="2:65" s="12" customFormat="1" ht="11.25">
      <c r="B1721" s="202"/>
      <c r="C1721" s="203"/>
      <c r="D1721" s="199" t="s">
        <v>184</v>
      </c>
      <c r="E1721" s="204" t="s">
        <v>20</v>
      </c>
      <c r="F1721" s="205" t="s">
        <v>1669</v>
      </c>
      <c r="G1721" s="203"/>
      <c r="H1721" s="204" t="s">
        <v>20</v>
      </c>
      <c r="I1721" s="206"/>
      <c r="J1721" s="203"/>
      <c r="K1721" s="203"/>
      <c r="L1721" s="207"/>
      <c r="M1721" s="208"/>
      <c r="N1721" s="209"/>
      <c r="O1721" s="209"/>
      <c r="P1721" s="209"/>
      <c r="Q1721" s="209"/>
      <c r="R1721" s="209"/>
      <c r="S1721" s="209"/>
      <c r="T1721" s="210"/>
      <c r="AT1721" s="211" t="s">
        <v>184</v>
      </c>
      <c r="AU1721" s="211" t="s">
        <v>84</v>
      </c>
      <c r="AV1721" s="12" t="s">
        <v>22</v>
      </c>
      <c r="AW1721" s="12" t="s">
        <v>35</v>
      </c>
      <c r="AX1721" s="12" t="s">
        <v>74</v>
      </c>
      <c r="AY1721" s="211" t="s">
        <v>159</v>
      </c>
    </row>
    <row r="1722" spans="2:65" s="12" customFormat="1" ht="11.25">
      <c r="B1722" s="202"/>
      <c r="C1722" s="203"/>
      <c r="D1722" s="199" t="s">
        <v>184</v>
      </c>
      <c r="E1722" s="204" t="s">
        <v>20</v>
      </c>
      <c r="F1722" s="205" t="s">
        <v>1604</v>
      </c>
      <c r="G1722" s="203"/>
      <c r="H1722" s="204" t="s">
        <v>20</v>
      </c>
      <c r="I1722" s="206"/>
      <c r="J1722" s="203"/>
      <c r="K1722" s="203"/>
      <c r="L1722" s="207"/>
      <c r="M1722" s="208"/>
      <c r="N1722" s="209"/>
      <c r="O1722" s="209"/>
      <c r="P1722" s="209"/>
      <c r="Q1722" s="209"/>
      <c r="R1722" s="209"/>
      <c r="S1722" s="209"/>
      <c r="T1722" s="210"/>
      <c r="AT1722" s="211" t="s">
        <v>184</v>
      </c>
      <c r="AU1722" s="211" t="s">
        <v>84</v>
      </c>
      <c r="AV1722" s="12" t="s">
        <v>22</v>
      </c>
      <c r="AW1722" s="12" t="s">
        <v>35</v>
      </c>
      <c r="AX1722" s="12" t="s">
        <v>74</v>
      </c>
      <c r="AY1722" s="211" t="s">
        <v>159</v>
      </c>
    </row>
    <row r="1723" spans="2:65" s="12" customFormat="1" ht="11.25">
      <c r="B1723" s="202"/>
      <c r="C1723" s="203"/>
      <c r="D1723" s="199" t="s">
        <v>184</v>
      </c>
      <c r="E1723" s="204" t="s">
        <v>20</v>
      </c>
      <c r="F1723" s="205" t="s">
        <v>1670</v>
      </c>
      <c r="G1723" s="203"/>
      <c r="H1723" s="204" t="s">
        <v>20</v>
      </c>
      <c r="I1723" s="206"/>
      <c r="J1723" s="203"/>
      <c r="K1723" s="203"/>
      <c r="L1723" s="207"/>
      <c r="M1723" s="208"/>
      <c r="N1723" s="209"/>
      <c r="O1723" s="209"/>
      <c r="P1723" s="209"/>
      <c r="Q1723" s="209"/>
      <c r="R1723" s="209"/>
      <c r="S1723" s="209"/>
      <c r="T1723" s="210"/>
      <c r="AT1723" s="211" t="s">
        <v>184</v>
      </c>
      <c r="AU1723" s="211" t="s">
        <v>84</v>
      </c>
      <c r="AV1723" s="12" t="s">
        <v>22</v>
      </c>
      <c r="AW1723" s="12" t="s">
        <v>35</v>
      </c>
      <c r="AX1723" s="12" t="s">
        <v>74</v>
      </c>
      <c r="AY1723" s="211" t="s">
        <v>159</v>
      </c>
    </row>
    <row r="1724" spans="2:65" s="12" customFormat="1" ht="11.25">
      <c r="B1724" s="202"/>
      <c r="C1724" s="203"/>
      <c r="D1724" s="199" t="s">
        <v>184</v>
      </c>
      <c r="E1724" s="204" t="s">
        <v>20</v>
      </c>
      <c r="F1724" s="205" t="s">
        <v>1671</v>
      </c>
      <c r="G1724" s="203"/>
      <c r="H1724" s="204" t="s">
        <v>20</v>
      </c>
      <c r="I1724" s="206"/>
      <c r="J1724" s="203"/>
      <c r="K1724" s="203"/>
      <c r="L1724" s="207"/>
      <c r="M1724" s="208"/>
      <c r="N1724" s="209"/>
      <c r="O1724" s="209"/>
      <c r="P1724" s="209"/>
      <c r="Q1724" s="209"/>
      <c r="R1724" s="209"/>
      <c r="S1724" s="209"/>
      <c r="T1724" s="210"/>
      <c r="AT1724" s="211" t="s">
        <v>184</v>
      </c>
      <c r="AU1724" s="211" t="s">
        <v>84</v>
      </c>
      <c r="AV1724" s="12" t="s">
        <v>22</v>
      </c>
      <c r="AW1724" s="12" t="s">
        <v>35</v>
      </c>
      <c r="AX1724" s="12" t="s">
        <v>74</v>
      </c>
      <c r="AY1724" s="211" t="s">
        <v>159</v>
      </c>
    </row>
    <row r="1725" spans="2:65" s="12" customFormat="1" ht="11.25">
      <c r="B1725" s="202"/>
      <c r="C1725" s="203"/>
      <c r="D1725" s="199" t="s">
        <v>184</v>
      </c>
      <c r="E1725" s="204" t="s">
        <v>20</v>
      </c>
      <c r="F1725" s="205" t="s">
        <v>1672</v>
      </c>
      <c r="G1725" s="203"/>
      <c r="H1725" s="204" t="s">
        <v>20</v>
      </c>
      <c r="I1725" s="206"/>
      <c r="J1725" s="203"/>
      <c r="K1725" s="203"/>
      <c r="L1725" s="207"/>
      <c r="M1725" s="208"/>
      <c r="N1725" s="209"/>
      <c r="O1725" s="209"/>
      <c r="P1725" s="209"/>
      <c r="Q1725" s="209"/>
      <c r="R1725" s="209"/>
      <c r="S1725" s="209"/>
      <c r="T1725" s="210"/>
      <c r="AT1725" s="211" t="s">
        <v>184</v>
      </c>
      <c r="AU1725" s="211" t="s">
        <v>84</v>
      </c>
      <c r="AV1725" s="12" t="s">
        <v>22</v>
      </c>
      <c r="AW1725" s="12" t="s">
        <v>35</v>
      </c>
      <c r="AX1725" s="12" t="s">
        <v>74</v>
      </c>
      <c r="AY1725" s="211" t="s">
        <v>159</v>
      </c>
    </row>
    <row r="1726" spans="2:65" s="12" customFormat="1" ht="11.25">
      <c r="B1726" s="202"/>
      <c r="C1726" s="203"/>
      <c r="D1726" s="199" t="s">
        <v>184</v>
      </c>
      <c r="E1726" s="204" t="s">
        <v>20</v>
      </c>
      <c r="F1726" s="205" t="s">
        <v>1673</v>
      </c>
      <c r="G1726" s="203"/>
      <c r="H1726" s="204" t="s">
        <v>20</v>
      </c>
      <c r="I1726" s="206"/>
      <c r="J1726" s="203"/>
      <c r="K1726" s="203"/>
      <c r="L1726" s="207"/>
      <c r="M1726" s="208"/>
      <c r="N1726" s="209"/>
      <c r="O1726" s="209"/>
      <c r="P1726" s="209"/>
      <c r="Q1726" s="209"/>
      <c r="R1726" s="209"/>
      <c r="S1726" s="209"/>
      <c r="T1726" s="210"/>
      <c r="AT1726" s="211" t="s">
        <v>184</v>
      </c>
      <c r="AU1726" s="211" t="s">
        <v>84</v>
      </c>
      <c r="AV1726" s="12" t="s">
        <v>22</v>
      </c>
      <c r="AW1726" s="12" t="s">
        <v>35</v>
      </c>
      <c r="AX1726" s="12" t="s">
        <v>74</v>
      </c>
      <c r="AY1726" s="211" t="s">
        <v>159</v>
      </c>
    </row>
    <row r="1727" spans="2:65" s="12" customFormat="1" ht="11.25">
      <c r="B1727" s="202"/>
      <c r="C1727" s="203"/>
      <c r="D1727" s="199" t="s">
        <v>184</v>
      </c>
      <c r="E1727" s="204" t="s">
        <v>20</v>
      </c>
      <c r="F1727" s="205" t="s">
        <v>1674</v>
      </c>
      <c r="G1727" s="203"/>
      <c r="H1727" s="204" t="s">
        <v>20</v>
      </c>
      <c r="I1727" s="206"/>
      <c r="J1727" s="203"/>
      <c r="K1727" s="203"/>
      <c r="L1727" s="207"/>
      <c r="M1727" s="208"/>
      <c r="N1727" s="209"/>
      <c r="O1727" s="209"/>
      <c r="P1727" s="209"/>
      <c r="Q1727" s="209"/>
      <c r="R1727" s="209"/>
      <c r="S1727" s="209"/>
      <c r="T1727" s="210"/>
      <c r="AT1727" s="211" t="s">
        <v>184</v>
      </c>
      <c r="AU1727" s="211" t="s">
        <v>84</v>
      </c>
      <c r="AV1727" s="12" t="s">
        <v>22</v>
      </c>
      <c r="AW1727" s="12" t="s">
        <v>35</v>
      </c>
      <c r="AX1727" s="12" t="s">
        <v>74</v>
      </c>
      <c r="AY1727" s="211" t="s">
        <v>159</v>
      </c>
    </row>
    <row r="1728" spans="2:65" s="12" customFormat="1" ht="11.25">
      <c r="B1728" s="202"/>
      <c r="C1728" s="203"/>
      <c r="D1728" s="199" t="s">
        <v>184</v>
      </c>
      <c r="E1728" s="204" t="s">
        <v>20</v>
      </c>
      <c r="F1728" s="205" t="s">
        <v>1675</v>
      </c>
      <c r="G1728" s="203"/>
      <c r="H1728" s="204" t="s">
        <v>20</v>
      </c>
      <c r="I1728" s="206"/>
      <c r="J1728" s="203"/>
      <c r="K1728" s="203"/>
      <c r="L1728" s="207"/>
      <c r="M1728" s="208"/>
      <c r="N1728" s="209"/>
      <c r="O1728" s="209"/>
      <c r="P1728" s="209"/>
      <c r="Q1728" s="209"/>
      <c r="R1728" s="209"/>
      <c r="S1728" s="209"/>
      <c r="T1728" s="210"/>
      <c r="AT1728" s="211" t="s">
        <v>184</v>
      </c>
      <c r="AU1728" s="211" t="s">
        <v>84</v>
      </c>
      <c r="AV1728" s="12" t="s">
        <v>22</v>
      </c>
      <c r="AW1728" s="12" t="s">
        <v>35</v>
      </c>
      <c r="AX1728" s="12" t="s">
        <v>74</v>
      </c>
      <c r="AY1728" s="211" t="s">
        <v>159</v>
      </c>
    </row>
    <row r="1729" spans="2:65" s="12" customFormat="1" ht="11.25">
      <c r="B1729" s="202"/>
      <c r="C1729" s="203"/>
      <c r="D1729" s="199" t="s">
        <v>184</v>
      </c>
      <c r="E1729" s="204" t="s">
        <v>20</v>
      </c>
      <c r="F1729" s="205" t="s">
        <v>1676</v>
      </c>
      <c r="G1729" s="203"/>
      <c r="H1729" s="204" t="s">
        <v>20</v>
      </c>
      <c r="I1729" s="206"/>
      <c r="J1729" s="203"/>
      <c r="K1729" s="203"/>
      <c r="L1729" s="207"/>
      <c r="M1729" s="208"/>
      <c r="N1729" s="209"/>
      <c r="O1729" s="209"/>
      <c r="P1729" s="209"/>
      <c r="Q1729" s="209"/>
      <c r="R1729" s="209"/>
      <c r="S1729" s="209"/>
      <c r="T1729" s="210"/>
      <c r="AT1729" s="211" t="s">
        <v>184</v>
      </c>
      <c r="AU1729" s="211" t="s">
        <v>84</v>
      </c>
      <c r="AV1729" s="12" t="s">
        <v>22</v>
      </c>
      <c r="AW1729" s="12" t="s">
        <v>35</v>
      </c>
      <c r="AX1729" s="12" t="s">
        <v>74</v>
      </c>
      <c r="AY1729" s="211" t="s">
        <v>159</v>
      </c>
    </row>
    <row r="1730" spans="2:65" s="12" customFormat="1" ht="11.25">
      <c r="B1730" s="202"/>
      <c r="C1730" s="203"/>
      <c r="D1730" s="199" t="s">
        <v>184</v>
      </c>
      <c r="E1730" s="204" t="s">
        <v>20</v>
      </c>
      <c r="F1730" s="205" t="s">
        <v>1677</v>
      </c>
      <c r="G1730" s="203"/>
      <c r="H1730" s="204" t="s">
        <v>20</v>
      </c>
      <c r="I1730" s="206"/>
      <c r="J1730" s="203"/>
      <c r="K1730" s="203"/>
      <c r="L1730" s="207"/>
      <c r="M1730" s="208"/>
      <c r="N1730" s="209"/>
      <c r="O1730" s="209"/>
      <c r="P1730" s="209"/>
      <c r="Q1730" s="209"/>
      <c r="R1730" s="209"/>
      <c r="S1730" s="209"/>
      <c r="T1730" s="210"/>
      <c r="AT1730" s="211" t="s">
        <v>184</v>
      </c>
      <c r="AU1730" s="211" t="s">
        <v>84</v>
      </c>
      <c r="AV1730" s="12" t="s">
        <v>22</v>
      </c>
      <c r="AW1730" s="12" t="s">
        <v>35</v>
      </c>
      <c r="AX1730" s="12" t="s">
        <v>74</v>
      </c>
      <c r="AY1730" s="211" t="s">
        <v>159</v>
      </c>
    </row>
    <row r="1731" spans="2:65" s="12" customFormat="1" ht="11.25">
      <c r="B1731" s="202"/>
      <c r="C1731" s="203"/>
      <c r="D1731" s="199" t="s">
        <v>184</v>
      </c>
      <c r="E1731" s="204" t="s">
        <v>20</v>
      </c>
      <c r="F1731" s="205" t="s">
        <v>1678</v>
      </c>
      <c r="G1731" s="203"/>
      <c r="H1731" s="204" t="s">
        <v>20</v>
      </c>
      <c r="I1731" s="206"/>
      <c r="J1731" s="203"/>
      <c r="K1731" s="203"/>
      <c r="L1731" s="207"/>
      <c r="M1731" s="208"/>
      <c r="N1731" s="209"/>
      <c r="O1731" s="209"/>
      <c r="P1731" s="209"/>
      <c r="Q1731" s="209"/>
      <c r="R1731" s="209"/>
      <c r="S1731" s="209"/>
      <c r="T1731" s="210"/>
      <c r="AT1731" s="211" t="s">
        <v>184</v>
      </c>
      <c r="AU1731" s="211" t="s">
        <v>84</v>
      </c>
      <c r="AV1731" s="12" t="s">
        <v>22</v>
      </c>
      <c r="AW1731" s="12" t="s">
        <v>35</v>
      </c>
      <c r="AX1731" s="12" t="s">
        <v>74</v>
      </c>
      <c r="AY1731" s="211" t="s">
        <v>159</v>
      </c>
    </row>
    <row r="1732" spans="2:65" s="12" customFormat="1" ht="11.25">
      <c r="B1732" s="202"/>
      <c r="C1732" s="203"/>
      <c r="D1732" s="199" t="s">
        <v>184</v>
      </c>
      <c r="E1732" s="204" t="s">
        <v>20</v>
      </c>
      <c r="F1732" s="205" t="s">
        <v>1669</v>
      </c>
      <c r="G1732" s="203"/>
      <c r="H1732" s="204" t="s">
        <v>20</v>
      </c>
      <c r="I1732" s="206"/>
      <c r="J1732" s="203"/>
      <c r="K1732" s="203"/>
      <c r="L1732" s="207"/>
      <c r="M1732" s="208"/>
      <c r="N1732" s="209"/>
      <c r="O1732" s="209"/>
      <c r="P1732" s="209"/>
      <c r="Q1732" s="209"/>
      <c r="R1732" s="209"/>
      <c r="S1732" s="209"/>
      <c r="T1732" s="210"/>
      <c r="AT1732" s="211" t="s">
        <v>184</v>
      </c>
      <c r="AU1732" s="211" t="s">
        <v>84</v>
      </c>
      <c r="AV1732" s="12" t="s">
        <v>22</v>
      </c>
      <c r="AW1732" s="12" t="s">
        <v>35</v>
      </c>
      <c r="AX1732" s="12" t="s">
        <v>74</v>
      </c>
      <c r="AY1732" s="211" t="s">
        <v>159</v>
      </c>
    </row>
    <row r="1733" spans="2:65" s="12" customFormat="1" ht="11.25">
      <c r="B1733" s="202"/>
      <c r="C1733" s="203"/>
      <c r="D1733" s="199" t="s">
        <v>184</v>
      </c>
      <c r="E1733" s="204" t="s">
        <v>20</v>
      </c>
      <c r="F1733" s="205" t="s">
        <v>1661</v>
      </c>
      <c r="G1733" s="203"/>
      <c r="H1733" s="204" t="s">
        <v>20</v>
      </c>
      <c r="I1733" s="206"/>
      <c r="J1733" s="203"/>
      <c r="K1733" s="203"/>
      <c r="L1733" s="207"/>
      <c r="M1733" s="208"/>
      <c r="N1733" s="209"/>
      <c r="O1733" s="209"/>
      <c r="P1733" s="209"/>
      <c r="Q1733" s="209"/>
      <c r="R1733" s="209"/>
      <c r="S1733" s="209"/>
      <c r="T1733" s="210"/>
      <c r="AT1733" s="211" t="s">
        <v>184</v>
      </c>
      <c r="AU1733" s="211" t="s">
        <v>84</v>
      </c>
      <c r="AV1733" s="12" t="s">
        <v>22</v>
      </c>
      <c r="AW1733" s="12" t="s">
        <v>35</v>
      </c>
      <c r="AX1733" s="12" t="s">
        <v>74</v>
      </c>
      <c r="AY1733" s="211" t="s">
        <v>159</v>
      </c>
    </row>
    <row r="1734" spans="2:65" s="12" customFormat="1" ht="11.25">
      <c r="B1734" s="202"/>
      <c r="C1734" s="203"/>
      <c r="D1734" s="199" t="s">
        <v>184</v>
      </c>
      <c r="E1734" s="204" t="s">
        <v>20</v>
      </c>
      <c r="F1734" s="205" t="s">
        <v>1662</v>
      </c>
      <c r="G1734" s="203"/>
      <c r="H1734" s="204" t="s">
        <v>20</v>
      </c>
      <c r="I1734" s="206"/>
      <c r="J1734" s="203"/>
      <c r="K1734" s="203"/>
      <c r="L1734" s="207"/>
      <c r="M1734" s="208"/>
      <c r="N1734" s="209"/>
      <c r="O1734" s="209"/>
      <c r="P1734" s="209"/>
      <c r="Q1734" s="209"/>
      <c r="R1734" s="209"/>
      <c r="S1734" s="209"/>
      <c r="T1734" s="210"/>
      <c r="AT1734" s="211" t="s">
        <v>184</v>
      </c>
      <c r="AU1734" s="211" t="s">
        <v>84</v>
      </c>
      <c r="AV1734" s="12" t="s">
        <v>22</v>
      </c>
      <c r="AW1734" s="12" t="s">
        <v>35</v>
      </c>
      <c r="AX1734" s="12" t="s">
        <v>74</v>
      </c>
      <c r="AY1734" s="211" t="s">
        <v>159</v>
      </c>
    </row>
    <row r="1735" spans="2:65" s="13" customFormat="1" ht="11.25">
      <c r="B1735" s="212"/>
      <c r="C1735" s="213"/>
      <c r="D1735" s="199" t="s">
        <v>184</v>
      </c>
      <c r="E1735" s="214" t="s">
        <v>20</v>
      </c>
      <c r="F1735" s="215" t="s">
        <v>1679</v>
      </c>
      <c r="G1735" s="213"/>
      <c r="H1735" s="216">
        <v>26</v>
      </c>
      <c r="I1735" s="217"/>
      <c r="J1735" s="213"/>
      <c r="K1735" s="213"/>
      <c r="L1735" s="218"/>
      <c r="M1735" s="219"/>
      <c r="N1735" s="220"/>
      <c r="O1735" s="220"/>
      <c r="P1735" s="220"/>
      <c r="Q1735" s="220"/>
      <c r="R1735" s="220"/>
      <c r="S1735" s="220"/>
      <c r="T1735" s="221"/>
      <c r="AT1735" s="222" t="s">
        <v>184</v>
      </c>
      <c r="AU1735" s="222" t="s">
        <v>84</v>
      </c>
      <c r="AV1735" s="13" t="s">
        <v>84</v>
      </c>
      <c r="AW1735" s="13" t="s">
        <v>35</v>
      </c>
      <c r="AX1735" s="13" t="s">
        <v>22</v>
      </c>
      <c r="AY1735" s="222" t="s">
        <v>159</v>
      </c>
    </row>
    <row r="1736" spans="2:65" s="1" customFormat="1" ht="16.5" customHeight="1">
      <c r="B1736" s="35"/>
      <c r="C1736" s="186" t="s">
        <v>1680</v>
      </c>
      <c r="D1736" s="186" t="s">
        <v>162</v>
      </c>
      <c r="E1736" s="187" t="s">
        <v>1681</v>
      </c>
      <c r="F1736" s="188" t="s">
        <v>1682</v>
      </c>
      <c r="G1736" s="189" t="s">
        <v>201</v>
      </c>
      <c r="H1736" s="190">
        <v>16.5</v>
      </c>
      <c r="I1736" s="191"/>
      <c r="J1736" s="192">
        <f>ROUND(I1736*H1736,2)</f>
        <v>0</v>
      </c>
      <c r="K1736" s="188" t="s">
        <v>20</v>
      </c>
      <c r="L1736" s="39"/>
      <c r="M1736" s="193" t="s">
        <v>20</v>
      </c>
      <c r="N1736" s="194" t="s">
        <v>45</v>
      </c>
      <c r="O1736" s="64"/>
      <c r="P1736" s="195">
        <f>O1736*H1736</f>
        <v>0</v>
      </c>
      <c r="Q1736" s="195">
        <v>0</v>
      </c>
      <c r="R1736" s="195">
        <f>Q1736*H1736</f>
        <v>0</v>
      </c>
      <c r="S1736" s="195">
        <v>0</v>
      </c>
      <c r="T1736" s="196">
        <f>S1736*H1736</f>
        <v>0</v>
      </c>
      <c r="AR1736" s="197" t="s">
        <v>164</v>
      </c>
      <c r="AT1736" s="197" t="s">
        <v>162</v>
      </c>
      <c r="AU1736" s="197" t="s">
        <v>84</v>
      </c>
      <c r="AY1736" s="18" t="s">
        <v>159</v>
      </c>
      <c r="BE1736" s="198">
        <f>IF(N1736="základní",J1736,0)</f>
        <v>0</v>
      </c>
      <c r="BF1736" s="198">
        <f>IF(N1736="snížená",J1736,0)</f>
        <v>0</v>
      </c>
      <c r="BG1736" s="198">
        <f>IF(N1736="zákl. přenesená",J1736,0)</f>
        <v>0</v>
      </c>
      <c r="BH1736" s="198">
        <f>IF(N1736="sníž. přenesená",J1736,0)</f>
        <v>0</v>
      </c>
      <c r="BI1736" s="198">
        <f>IF(N1736="nulová",J1736,0)</f>
        <v>0</v>
      </c>
      <c r="BJ1736" s="18" t="s">
        <v>22</v>
      </c>
      <c r="BK1736" s="198">
        <f>ROUND(I1736*H1736,2)</f>
        <v>0</v>
      </c>
      <c r="BL1736" s="18" t="s">
        <v>164</v>
      </c>
      <c r="BM1736" s="197" t="s">
        <v>1683</v>
      </c>
    </row>
    <row r="1737" spans="2:65" s="12" customFormat="1" ht="11.25">
      <c r="B1737" s="202"/>
      <c r="C1737" s="203"/>
      <c r="D1737" s="199" t="s">
        <v>184</v>
      </c>
      <c r="E1737" s="204" t="s">
        <v>20</v>
      </c>
      <c r="F1737" s="205" t="s">
        <v>1684</v>
      </c>
      <c r="G1737" s="203"/>
      <c r="H1737" s="204" t="s">
        <v>20</v>
      </c>
      <c r="I1737" s="206"/>
      <c r="J1737" s="203"/>
      <c r="K1737" s="203"/>
      <c r="L1737" s="207"/>
      <c r="M1737" s="208"/>
      <c r="N1737" s="209"/>
      <c r="O1737" s="209"/>
      <c r="P1737" s="209"/>
      <c r="Q1737" s="209"/>
      <c r="R1737" s="209"/>
      <c r="S1737" s="209"/>
      <c r="T1737" s="210"/>
      <c r="AT1737" s="211" t="s">
        <v>184</v>
      </c>
      <c r="AU1737" s="211" t="s">
        <v>84</v>
      </c>
      <c r="AV1737" s="12" t="s">
        <v>22</v>
      </c>
      <c r="AW1737" s="12" t="s">
        <v>35</v>
      </c>
      <c r="AX1737" s="12" t="s">
        <v>74</v>
      </c>
      <c r="AY1737" s="211" t="s">
        <v>159</v>
      </c>
    </row>
    <row r="1738" spans="2:65" s="12" customFormat="1" ht="11.25">
      <c r="B1738" s="202"/>
      <c r="C1738" s="203"/>
      <c r="D1738" s="199" t="s">
        <v>184</v>
      </c>
      <c r="E1738" s="204" t="s">
        <v>20</v>
      </c>
      <c r="F1738" s="205" t="s">
        <v>1595</v>
      </c>
      <c r="G1738" s="203"/>
      <c r="H1738" s="204" t="s">
        <v>20</v>
      </c>
      <c r="I1738" s="206"/>
      <c r="J1738" s="203"/>
      <c r="K1738" s="203"/>
      <c r="L1738" s="207"/>
      <c r="M1738" s="208"/>
      <c r="N1738" s="209"/>
      <c r="O1738" s="209"/>
      <c r="P1738" s="209"/>
      <c r="Q1738" s="209"/>
      <c r="R1738" s="209"/>
      <c r="S1738" s="209"/>
      <c r="T1738" s="210"/>
      <c r="AT1738" s="211" t="s">
        <v>184</v>
      </c>
      <c r="AU1738" s="211" t="s">
        <v>84</v>
      </c>
      <c r="AV1738" s="12" t="s">
        <v>22</v>
      </c>
      <c r="AW1738" s="12" t="s">
        <v>35</v>
      </c>
      <c r="AX1738" s="12" t="s">
        <v>74</v>
      </c>
      <c r="AY1738" s="211" t="s">
        <v>159</v>
      </c>
    </row>
    <row r="1739" spans="2:65" s="12" customFormat="1" ht="11.25">
      <c r="B1739" s="202"/>
      <c r="C1739" s="203"/>
      <c r="D1739" s="199" t="s">
        <v>184</v>
      </c>
      <c r="E1739" s="204" t="s">
        <v>20</v>
      </c>
      <c r="F1739" s="205" t="s">
        <v>1596</v>
      </c>
      <c r="G1739" s="203"/>
      <c r="H1739" s="204" t="s">
        <v>20</v>
      </c>
      <c r="I1739" s="206"/>
      <c r="J1739" s="203"/>
      <c r="K1739" s="203"/>
      <c r="L1739" s="207"/>
      <c r="M1739" s="208"/>
      <c r="N1739" s="209"/>
      <c r="O1739" s="209"/>
      <c r="P1739" s="209"/>
      <c r="Q1739" s="209"/>
      <c r="R1739" s="209"/>
      <c r="S1739" s="209"/>
      <c r="T1739" s="210"/>
      <c r="AT1739" s="211" t="s">
        <v>184</v>
      </c>
      <c r="AU1739" s="211" t="s">
        <v>84</v>
      </c>
      <c r="AV1739" s="12" t="s">
        <v>22</v>
      </c>
      <c r="AW1739" s="12" t="s">
        <v>35</v>
      </c>
      <c r="AX1739" s="12" t="s">
        <v>74</v>
      </c>
      <c r="AY1739" s="211" t="s">
        <v>159</v>
      </c>
    </row>
    <row r="1740" spans="2:65" s="12" customFormat="1" ht="11.25">
      <c r="B1740" s="202"/>
      <c r="C1740" s="203"/>
      <c r="D1740" s="199" t="s">
        <v>184</v>
      </c>
      <c r="E1740" s="204" t="s">
        <v>20</v>
      </c>
      <c r="F1740" s="205" t="s">
        <v>1597</v>
      </c>
      <c r="G1740" s="203"/>
      <c r="H1740" s="204" t="s">
        <v>20</v>
      </c>
      <c r="I1740" s="206"/>
      <c r="J1740" s="203"/>
      <c r="K1740" s="203"/>
      <c r="L1740" s="207"/>
      <c r="M1740" s="208"/>
      <c r="N1740" s="209"/>
      <c r="O1740" s="209"/>
      <c r="P1740" s="209"/>
      <c r="Q1740" s="209"/>
      <c r="R1740" s="209"/>
      <c r="S1740" s="209"/>
      <c r="T1740" s="210"/>
      <c r="AT1740" s="211" t="s">
        <v>184</v>
      </c>
      <c r="AU1740" s="211" t="s">
        <v>84</v>
      </c>
      <c r="AV1740" s="12" t="s">
        <v>22</v>
      </c>
      <c r="AW1740" s="12" t="s">
        <v>35</v>
      </c>
      <c r="AX1740" s="12" t="s">
        <v>74</v>
      </c>
      <c r="AY1740" s="211" t="s">
        <v>159</v>
      </c>
    </row>
    <row r="1741" spans="2:65" s="12" customFormat="1" ht="11.25">
      <c r="B1741" s="202"/>
      <c r="C1741" s="203"/>
      <c r="D1741" s="199" t="s">
        <v>184</v>
      </c>
      <c r="E1741" s="204" t="s">
        <v>20</v>
      </c>
      <c r="F1741" s="205" t="s">
        <v>1598</v>
      </c>
      <c r="G1741" s="203"/>
      <c r="H1741" s="204" t="s">
        <v>20</v>
      </c>
      <c r="I1741" s="206"/>
      <c r="J1741" s="203"/>
      <c r="K1741" s="203"/>
      <c r="L1741" s="207"/>
      <c r="M1741" s="208"/>
      <c r="N1741" s="209"/>
      <c r="O1741" s="209"/>
      <c r="P1741" s="209"/>
      <c r="Q1741" s="209"/>
      <c r="R1741" s="209"/>
      <c r="S1741" s="209"/>
      <c r="T1741" s="210"/>
      <c r="AT1741" s="211" t="s">
        <v>184</v>
      </c>
      <c r="AU1741" s="211" t="s">
        <v>84</v>
      </c>
      <c r="AV1741" s="12" t="s">
        <v>22</v>
      </c>
      <c r="AW1741" s="12" t="s">
        <v>35</v>
      </c>
      <c r="AX1741" s="12" t="s">
        <v>74</v>
      </c>
      <c r="AY1741" s="211" t="s">
        <v>159</v>
      </c>
    </row>
    <row r="1742" spans="2:65" s="12" customFormat="1" ht="11.25">
      <c r="B1742" s="202"/>
      <c r="C1742" s="203"/>
      <c r="D1742" s="199" t="s">
        <v>184</v>
      </c>
      <c r="E1742" s="204" t="s">
        <v>20</v>
      </c>
      <c r="F1742" s="205" t="s">
        <v>1599</v>
      </c>
      <c r="G1742" s="203"/>
      <c r="H1742" s="204" t="s">
        <v>20</v>
      </c>
      <c r="I1742" s="206"/>
      <c r="J1742" s="203"/>
      <c r="K1742" s="203"/>
      <c r="L1742" s="207"/>
      <c r="M1742" s="208"/>
      <c r="N1742" s="209"/>
      <c r="O1742" s="209"/>
      <c r="P1742" s="209"/>
      <c r="Q1742" s="209"/>
      <c r="R1742" s="209"/>
      <c r="S1742" s="209"/>
      <c r="T1742" s="210"/>
      <c r="AT1742" s="211" t="s">
        <v>184</v>
      </c>
      <c r="AU1742" s="211" t="s">
        <v>84</v>
      </c>
      <c r="AV1742" s="12" t="s">
        <v>22</v>
      </c>
      <c r="AW1742" s="12" t="s">
        <v>35</v>
      </c>
      <c r="AX1742" s="12" t="s">
        <v>74</v>
      </c>
      <c r="AY1742" s="211" t="s">
        <v>159</v>
      </c>
    </row>
    <row r="1743" spans="2:65" s="12" customFormat="1" ht="11.25">
      <c r="B1743" s="202"/>
      <c r="C1743" s="203"/>
      <c r="D1743" s="199" t="s">
        <v>184</v>
      </c>
      <c r="E1743" s="204" t="s">
        <v>20</v>
      </c>
      <c r="F1743" s="205" t="s">
        <v>1685</v>
      </c>
      <c r="G1743" s="203"/>
      <c r="H1743" s="204" t="s">
        <v>20</v>
      </c>
      <c r="I1743" s="206"/>
      <c r="J1743" s="203"/>
      <c r="K1743" s="203"/>
      <c r="L1743" s="207"/>
      <c r="M1743" s="208"/>
      <c r="N1743" s="209"/>
      <c r="O1743" s="209"/>
      <c r="P1743" s="209"/>
      <c r="Q1743" s="209"/>
      <c r="R1743" s="209"/>
      <c r="S1743" s="209"/>
      <c r="T1743" s="210"/>
      <c r="AT1743" s="211" t="s">
        <v>184</v>
      </c>
      <c r="AU1743" s="211" t="s">
        <v>84</v>
      </c>
      <c r="AV1743" s="12" t="s">
        <v>22</v>
      </c>
      <c r="AW1743" s="12" t="s">
        <v>35</v>
      </c>
      <c r="AX1743" s="12" t="s">
        <v>74</v>
      </c>
      <c r="AY1743" s="211" t="s">
        <v>159</v>
      </c>
    </row>
    <row r="1744" spans="2:65" s="12" customFormat="1" ht="11.25">
      <c r="B1744" s="202"/>
      <c r="C1744" s="203"/>
      <c r="D1744" s="199" t="s">
        <v>184</v>
      </c>
      <c r="E1744" s="204" t="s">
        <v>20</v>
      </c>
      <c r="F1744" s="205" t="s">
        <v>1686</v>
      </c>
      <c r="G1744" s="203"/>
      <c r="H1744" s="204" t="s">
        <v>20</v>
      </c>
      <c r="I1744" s="206"/>
      <c r="J1744" s="203"/>
      <c r="K1744" s="203"/>
      <c r="L1744" s="207"/>
      <c r="M1744" s="208"/>
      <c r="N1744" s="209"/>
      <c r="O1744" s="209"/>
      <c r="P1744" s="209"/>
      <c r="Q1744" s="209"/>
      <c r="R1744" s="209"/>
      <c r="S1744" s="209"/>
      <c r="T1744" s="210"/>
      <c r="AT1744" s="211" t="s">
        <v>184</v>
      </c>
      <c r="AU1744" s="211" t="s">
        <v>84</v>
      </c>
      <c r="AV1744" s="12" t="s">
        <v>22</v>
      </c>
      <c r="AW1744" s="12" t="s">
        <v>35</v>
      </c>
      <c r="AX1744" s="12" t="s">
        <v>74</v>
      </c>
      <c r="AY1744" s="211" t="s">
        <v>159</v>
      </c>
    </row>
    <row r="1745" spans="2:51" s="12" customFormat="1" ht="11.25">
      <c r="B1745" s="202"/>
      <c r="C1745" s="203"/>
      <c r="D1745" s="199" t="s">
        <v>184</v>
      </c>
      <c r="E1745" s="204" t="s">
        <v>20</v>
      </c>
      <c r="F1745" s="205" t="s">
        <v>1687</v>
      </c>
      <c r="G1745" s="203"/>
      <c r="H1745" s="204" t="s">
        <v>20</v>
      </c>
      <c r="I1745" s="206"/>
      <c r="J1745" s="203"/>
      <c r="K1745" s="203"/>
      <c r="L1745" s="207"/>
      <c r="M1745" s="208"/>
      <c r="N1745" s="209"/>
      <c r="O1745" s="209"/>
      <c r="P1745" s="209"/>
      <c r="Q1745" s="209"/>
      <c r="R1745" s="209"/>
      <c r="S1745" s="209"/>
      <c r="T1745" s="210"/>
      <c r="AT1745" s="211" t="s">
        <v>184</v>
      </c>
      <c r="AU1745" s="211" t="s">
        <v>84</v>
      </c>
      <c r="AV1745" s="12" t="s">
        <v>22</v>
      </c>
      <c r="AW1745" s="12" t="s">
        <v>35</v>
      </c>
      <c r="AX1745" s="12" t="s">
        <v>74</v>
      </c>
      <c r="AY1745" s="211" t="s">
        <v>159</v>
      </c>
    </row>
    <row r="1746" spans="2:51" s="12" customFormat="1" ht="11.25">
      <c r="B1746" s="202"/>
      <c r="C1746" s="203"/>
      <c r="D1746" s="199" t="s">
        <v>184</v>
      </c>
      <c r="E1746" s="204" t="s">
        <v>20</v>
      </c>
      <c r="F1746" s="205" t="s">
        <v>1601</v>
      </c>
      <c r="G1746" s="203"/>
      <c r="H1746" s="204" t="s">
        <v>20</v>
      </c>
      <c r="I1746" s="206"/>
      <c r="J1746" s="203"/>
      <c r="K1746" s="203"/>
      <c r="L1746" s="207"/>
      <c r="M1746" s="208"/>
      <c r="N1746" s="209"/>
      <c r="O1746" s="209"/>
      <c r="P1746" s="209"/>
      <c r="Q1746" s="209"/>
      <c r="R1746" s="209"/>
      <c r="S1746" s="209"/>
      <c r="T1746" s="210"/>
      <c r="AT1746" s="211" t="s">
        <v>184</v>
      </c>
      <c r="AU1746" s="211" t="s">
        <v>84</v>
      </c>
      <c r="AV1746" s="12" t="s">
        <v>22</v>
      </c>
      <c r="AW1746" s="12" t="s">
        <v>35</v>
      </c>
      <c r="AX1746" s="12" t="s">
        <v>74</v>
      </c>
      <c r="AY1746" s="211" t="s">
        <v>159</v>
      </c>
    </row>
    <row r="1747" spans="2:51" s="12" customFormat="1" ht="11.25">
      <c r="B1747" s="202"/>
      <c r="C1747" s="203"/>
      <c r="D1747" s="199" t="s">
        <v>184</v>
      </c>
      <c r="E1747" s="204" t="s">
        <v>20</v>
      </c>
      <c r="F1747" s="205" t="s">
        <v>1602</v>
      </c>
      <c r="G1747" s="203"/>
      <c r="H1747" s="204" t="s">
        <v>20</v>
      </c>
      <c r="I1747" s="206"/>
      <c r="J1747" s="203"/>
      <c r="K1747" s="203"/>
      <c r="L1747" s="207"/>
      <c r="M1747" s="208"/>
      <c r="N1747" s="209"/>
      <c r="O1747" s="209"/>
      <c r="P1747" s="209"/>
      <c r="Q1747" s="209"/>
      <c r="R1747" s="209"/>
      <c r="S1747" s="209"/>
      <c r="T1747" s="210"/>
      <c r="AT1747" s="211" t="s">
        <v>184</v>
      </c>
      <c r="AU1747" s="211" t="s">
        <v>84</v>
      </c>
      <c r="AV1747" s="12" t="s">
        <v>22</v>
      </c>
      <c r="AW1747" s="12" t="s">
        <v>35</v>
      </c>
      <c r="AX1747" s="12" t="s">
        <v>74</v>
      </c>
      <c r="AY1747" s="211" t="s">
        <v>159</v>
      </c>
    </row>
    <row r="1748" spans="2:51" s="12" customFormat="1" ht="11.25">
      <c r="B1748" s="202"/>
      <c r="C1748" s="203"/>
      <c r="D1748" s="199" t="s">
        <v>184</v>
      </c>
      <c r="E1748" s="204" t="s">
        <v>20</v>
      </c>
      <c r="F1748" s="205" t="s">
        <v>1121</v>
      </c>
      <c r="G1748" s="203"/>
      <c r="H1748" s="204" t="s">
        <v>20</v>
      </c>
      <c r="I1748" s="206"/>
      <c r="J1748" s="203"/>
      <c r="K1748" s="203"/>
      <c r="L1748" s="207"/>
      <c r="M1748" s="208"/>
      <c r="N1748" s="209"/>
      <c r="O1748" s="209"/>
      <c r="P1748" s="209"/>
      <c r="Q1748" s="209"/>
      <c r="R1748" s="209"/>
      <c r="S1748" s="209"/>
      <c r="T1748" s="210"/>
      <c r="AT1748" s="211" t="s">
        <v>184</v>
      </c>
      <c r="AU1748" s="211" t="s">
        <v>84</v>
      </c>
      <c r="AV1748" s="12" t="s">
        <v>22</v>
      </c>
      <c r="AW1748" s="12" t="s">
        <v>35</v>
      </c>
      <c r="AX1748" s="12" t="s">
        <v>74</v>
      </c>
      <c r="AY1748" s="211" t="s">
        <v>159</v>
      </c>
    </row>
    <row r="1749" spans="2:51" s="12" customFormat="1" ht="11.25">
      <c r="B1749" s="202"/>
      <c r="C1749" s="203"/>
      <c r="D1749" s="199" t="s">
        <v>184</v>
      </c>
      <c r="E1749" s="204" t="s">
        <v>20</v>
      </c>
      <c r="F1749" s="205" t="s">
        <v>1688</v>
      </c>
      <c r="G1749" s="203"/>
      <c r="H1749" s="204" t="s">
        <v>20</v>
      </c>
      <c r="I1749" s="206"/>
      <c r="J1749" s="203"/>
      <c r="K1749" s="203"/>
      <c r="L1749" s="207"/>
      <c r="M1749" s="208"/>
      <c r="N1749" s="209"/>
      <c r="O1749" s="209"/>
      <c r="P1749" s="209"/>
      <c r="Q1749" s="209"/>
      <c r="R1749" s="209"/>
      <c r="S1749" s="209"/>
      <c r="T1749" s="210"/>
      <c r="AT1749" s="211" t="s">
        <v>184</v>
      </c>
      <c r="AU1749" s="211" t="s">
        <v>84</v>
      </c>
      <c r="AV1749" s="12" t="s">
        <v>22</v>
      </c>
      <c r="AW1749" s="12" t="s">
        <v>35</v>
      </c>
      <c r="AX1749" s="12" t="s">
        <v>74</v>
      </c>
      <c r="AY1749" s="211" t="s">
        <v>159</v>
      </c>
    </row>
    <row r="1750" spans="2:51" s="12" customFormat="1" ht="11.25">
      <c r="B1750" s="202"/>
      <c r="C1750" s="203"/>
      <c r="D1750" s="199" t="s">
        <v>184</v>
      </c>
      <c r="E1750" s="204" t="s">
        <v>20</v>
      </c>
      <c r="F1750" s="205" t="s">
        <v>1602</v>
      </c>
      <c r="G1750" s="203"/>
      <c r="H1750" s="204" t="s">
        <v>20</v>
      </c>
      <c r="I1750" s="206"/>
      <c r="J1750" s="203"/>
      <c r="K1750" s="203"/>
      <c r="L1750" s="207"/>
      <c r="M1750" s="208"/>
      <c r="N1750" s="209"/>
      <c r="O1750" s="209"/>
      <c r="P1750" s="209"/>
      <c r="Q1750" s="209"/>
      <c r="R1750" s="209"/>
      <c r="S1750" s="209"/>
      <c r="T1750" s="210"/>
      <c r="AT1750" s="211" t="s">
        <v>184</v>
      </c>
      <c r="AU1750" s="211" t="s">
        <v>84</v>
      </c>
      <c r="AV1750" s="12" t="s">
        <v>22</v>
      </c>
      <c r="AW1750" s="12" t="s">
        <v>35</v>
      </c>
      <c r="AX1750" s="12" t="s">
        <v>74</v>
      </c>
      <c r="AY1750" s="211" t="s">
        <v>159</v>
      </c>
    </row>
    <row r="1751" spans="2:51" s="12" customFormat="1" ht="11.25">
      <c r="B1751" s="202"/>
      <c r="C1751" s="203"/>
      <c r="D1751" s="199" t="s">
        <v>184</v>
      </c>
      <c r="E1751" s="204" t="s">
        <v>20</v>
      </c>
      <c r="F1751" s="205" t="s">
        <v>1604</v>
      </c>
      <c r="G1751" s="203"/>
      <c r="H1751" s="204" t="s">
        <v>20</v>
      </c>
      <c r="I1751" s="206"/>
      <c r="J1751" s="203"/>
      <c r="K1751" s="203"/>
      <c r="L1751" s="207"/>
      <c r="M1751" s="208"/>
      <c r="N1751" s="209"/>
      <c r="O1751" s="209"/>
      <c r="P1751" s="209"/>
      <c r="Q1751" s="209"/>
      <c r="R1751" s="209"/>
      <c r="S1751" s="209"/>
      <c r="T1751" s="210"/>
      <c r="AT1751" s="211" t="s">
        <v>184</v>
      </c>
      <c r="AU1751" s="211" t="s">
        <v>84</v>
      </c>
      <c r="AV1751" s="12" t="s">
        <v>22</v>
      </c>
      <c r="AW1751" s="12" t="s">
        <v>35</v>
      </c>
      <c r="AX1751" s="12" t="s">
        <v>74</v>
      </c>
      <c r="AY1751" s="211" t="s">
        <v>159</v>
      </c>
    </row>
    <row r="1752" spans="2:51" s="12" customFormat="1" ht="11.25">
      <c r="B1752" s="202"/>
      <c r="C1752" s="203"/>
      <c r="D1752" s="199" t="s">
        <v>184</v>
      </c>
      <c r="E1752" s="204" t="s">
        <v>20</v>
      </c>
      <c r="F1752" s="205" t="s">
        <v>1689</v>
      </c>
      <c r="G1752" s="203"/>
      <c r="H1752" s="204" t="s">
        <v>20</v>
      </c>
      <c r="I1752" s="206"/>
      <c r="J1752" s="203"/>
      <c r="K1752" s="203"/>
      <c r="L1752" s="207"/>
      <c r="M1752" s="208"/>
      <c r="N1752" s="209"/>
      <c r="O1752" s="209"/>
      <c r="P1752" s="209"/>
      <c r="Q1752" s="209"/>
      <c r="R1752" s="209"/>
      <c r="S1752" s="209"/>
      <c r="T1752" s="210"/>
      <c r="AT1752" s="211" t="s">
        <v>184</v>
      </c>
      <c r="AU1752" s="211" t="s">
        <v>84</v>
      </c>
      <c r="AV1752" s="12" t="s">
        <v>22</v>
      </c>
      <c r="AW1752" s="12" t="s">
        <v>35</v>
      </c>
      <c r="AX1752" s="12" t="s">
        <v>74</v>
      </c>
      <c r="AY1752" s="211" t="s">
        <v>159</v>
      </c>
    </row>
    <row r="1753" spans="2:51" s="12" customFormat="1" ht="11.25">
      <c r="B1753" s="202"/>
      <c r="C1753" s="203"/>
      <c r="D1753" s="199" t="s">
        <v>184</v>
      </c>
      <c r="E1753" s="204" t="s">
        <v>20</v>
      </c>
      <c r="F1753" s="205" t="s">
        <v>1121</v>
      </c>
      <c r="G1753" s="203"/>
      <c r="H1753" s="204" t="s">
        <v>20</v>
      </c>
      <c r="I1753" s="206"/>
      <c r="J1753" s="203"/>
      <c r="K1753" s="203"/>
      <c r="L1753" s="207"/>
      <c r="M1753" s="208"/>
      <c r="N1753" s="209"/>
      <c r="O1753" s="209"/>
      <c r="P1753" s="209"/>
      <c r="Q1753" s="209"/>
      <c r="R1753" s="209"/>
      <c r="S1753" s="209"/>
      <c r="T1753" s="210"/>
      <c r="AT1753" s="211" t="s">
        <v>184</v>
      </c>
      <c r="AU1753" s="211" t="s">
        <v>84</v>
      </c>
      <c r="AV1753" s="12" t="s">
        <v>22</v>
      </c>
      <c r="AW1753" s="12" t="s">
        <v>35</v>
      </c>
      <c r="AX1753" s="12" t="s">
        <v>74</v>
      </c>
      <c r="AY1753" s="211" t="s">
        <v>159</v>
      </c>
    </row>
    <row r="1754" spans="2:51" s="12" customFormat="1" ht="11.25">
      <c r="B1754" s="202"/>
      <c r="C1754" s="203"/>
      <c r="D1754" s="199" t="s">
        <v>184</v>
      </c>
      <c r="E1754" s="204" t="s">
        <v>20</v>
      </c>
      <c r="F1754" s="205" t="s">
        <v>1690</v>
      </c>
      <c r="G1754" s="203"/>
      <c r="H1754" s="204" t="s">
        <v>20</v>
      </c>
      <c r="I1754" s="206"/>
      <c r="J1754" s="203"/>
      <c r="K1754" s="203"/>
      <c r="L1754" s="207"/>
      <c r="M1754" s="208"/>
      <c r="N1754" s="209"/>
      <c r="O1754" s="209"/>
      <c r="P1754" s="209"/>
      <c r="Q1754" s="209"/>
      <c r="R1754" s="209"/>
      <c r="S1754" s="209"/>
      <c r="T1754" s="210"/>
      <c r="AT1754" s="211" t="s">
        <v>184</v>
      </c>
      <c r="AU1754" s="211" t="s">
        <v>84</v>
      </c>
      <c r="AV1754" s="12" t="s">
        <v>22</v>
      </c>
      <c r="AW1754" s="12" t="s">
        <v>35</v>
      </c>
      <c r="AX1754" s="12" t="s">
        <v>74</v>
      </c>
      <c r="AY1754" s="211" t="s">
        <v>159</v>
      </c>
    </row>
    <row r="1755" spans="2:51" s="12" customFormat="1" ht="11.25">
      <c r="B1755" s="202"/>
      <c r="C1755" s="203"/>
      <c r="D1755" s="199" t="s">
        <v>184</v>
      </c>
      <c r="E1755" s="204" t="s">
        <v>20</v>
      </c>
      <c r="F1755" s="205" t="s">
        <v>1612</v>
      </c>
      <c r="G1755" s="203"/>
      <c r="H1755" s="204" t="s">
        <v>20</v>
      </c>
      <c r="I1755" s="206"/>
      <c r="J1755" s="203"/>
      <c r="K1755" s="203"/>
      <c r="L1755" s="207"/>
      <c r="M1755" s="208"/>
      <c r="N1755" s="209"/>
      <c r="O1755" s="209"/>
      <c r="P1755" s="209"/>
      <c r="Q1755" s="209"/>
      <c r="R1755" s="209"/>
      <c r="S1755" s="209"/>
      <c r="T1755" s="210"/>
      <c r="AT1755" s="211" t="s">
        <v>184</v>
      </c>
      <c r="AU1755" s="211" t="s">
        <v>84</v>
      </c>
      <c r="AV1755" s="12" t="s">
        <v>22</v>
      </c>
      <c r="AW1755" s="12" t="s">
        <v>35</v>
      </c>
      <c r="AX1755" s="12" t="s">
        <v>74</v>
      </c>
      <c r="AY1755" s="211" t="s">
        <v>159</v>
      </c>
    </row>
    <row r="1756" spans="2:51" s="12" customFormat="1" ht="11.25">
      <c r="B1756" s="202"/>
      <c r="C1756" s="203"/>
      <c r="D1756" s="199" t="s">
        <v>184</v>
      </c>
      <c r="E1756" s="204" t="s">
        <v>20</v>
      </c>
      <c r="F1756" s="205" t="s">
        <v>1613</v>
      </c>
      <c r="G1756" s="203"/>
      <c r="H1756" s="204" t="s">
        <v>20</v>
      </c>
      <c r="I1756" s="206"/>
      <c r="J1756" s="203"/>
      <c r="K1756" s="203"/>
      <c r="L1756" s="207"/>
      <c r="M1756" s="208"/>
      <c r="N1756" s="209"/>
      <c r="O1756" s="209"/>
      <c r="P1756" s="209"/>
      <c r="Q1756" s="209"/>
      <c r="R1756" s="209"/>
      <c r="S1756" s="209"/>
      <c r="T1756" s="210"/>
      <c r="AT1756" s="211" t="s">
        <v>184</v>
      </c>
      <c r="AU1756" s="211" t="s">
        <v>84</v>
      </c>
      <c r="AV1756" s="12" t="s">
        <v>22</v>
      </c>
      <c r="AW1756" s="12" t="s">
        <v>35</v>
      </c>
      <c r="AX1756" s="12" t="s">
        <v>74</v>
      </c>
      <c r="AY1756" s="211" t="s">
        <v>159</v>
      </c>
    </row>
    <row r="1757" spans="2:51" s="12" customFormat="1" ht="11.25">
      <c r="B1757" s="202"/>
      <c r="C1757" s="203"/>
      <c r="D1757" s="199" t="s">
        <v>184</v>
      </c>
      <c r="E1757" s="204" t="s">
        <v>20</v>
      </c>
      <c r="F1757" s="205" t="s">
        <v>1614</v>
      </c>
      <c r="G1757" s="203"/>
      <c r="H1757" s="204" t="s">
        <v>20</v>
      </c>
      <c r="I1757" s="206"/>
      <c r="J1757" s="203"/>
      <c r="K1757" s="203"/>
      <c r="L1757" s="207"/>
      <c r="M1757" s="208"/>
      <c r="N1757" s="209"/>
      <c r="O1757" s="209"/>
      <c r="P1757" s="209"/>
      <c r="Q1757" s="209"/>
      <c r="R1757" s="209"/>
      <c r="S1757" s="209"/>
      <c r="T1757" s="210"/>
      <c r="AT1757" s="211" t="s">
        <v>184</v>
      </c>
      <c r="AU1757" s="211" t="s">
        <v>84</v>
      </c>
      <c r="AV1757" s="12" t="s">
        <v>22</v>
      </c>
      <c r="AW1757" s="12" t="s">
        <v>35</v>
      </c>
      <c r="AX1757" s="12" t="s">
        <v>74</v>
      </c>
      <c r="AY1757" s="211" t="s">
        <v>159</v>
      </c>
    </row>
    <row r="1758" spans="2:51" s="13" customFormat="1" ht="11.25">
      <c r="B1758" s="212"/>
      <c r="C1758" s="213"/>
      <c r="D1758" s="199" t="s">
        <v>184</v>
      </c>
      <c r="E1758" s="214" t="s">
        <v>20</v>
      </c>
      <c r="F1758" s="215" t="s">
        <v>1691</v>
      </c>
      <c r="G1758" s="213"/>
      <c r="H1758" s="216">
        <v>16.5</v>
      </c>
      <c r="I1758" s="217"/>
      <c r="J1758" s="213"/>
      <c r="K1758" s="213"/>
      <c r="L1758" s="218"/>
      <c r="M1758" s="256"/>
      <c r="N1758" s="257"/>
      <c r="O1758" s="257"/>
      <c r="P1758" s="257"/>
      <c r="Q1758" s="257"/>
      <c r="R1758" s="257"/>
      <c r="S1758" s="257"/>
      <c r="T1758" s="258"/>
      <c r="AT1758" s="222" t="s">
        <v>184</v>
      </c>
      <c r="AU1758" s="222" t="s">
        <v>84</v>
      </c>
      <c r="AV1758" s="13" t="s">
        <v>84</v>
      </c>
      <c r="AW1758" s="13" t="s">
        <v>35</v>
      </c>
      <c r="AX1758" s="13" t="s">
        <v>22</v>
      </c>
      <c r="AY1758" s="222" t="s">
        <v>159</v>
      </c>
    </row>
    <row r="1759" spans="2:51" s="1" customFormat="1" ht="6.95" customHeight="1">
      <c r="B1759" s="47"/>
      <c r="C1759" s="48"/>
      <c r="D1759" s="48"/>
      <c r="E1759" s="48"/>
      <c r="F1759" s="48"/>
      <c r="G1759" s="48"/>
      <c r="H1759" s="48"/>
      <c r="I1759" s="138"/>
      <c r="J1759" s="48"/>
      <c r="K1759" s="48"/>
      <c r="L1759" s="39"/>
    </row>
  </sheetData>
  <sheetProtection algorithmName="SHA-512" hashValue="NU993EFiET2yMYMmw1k6NdzB9rCLwq/Efosmtd3JqEN3wd/Ympw1m81PvWT3WQo6/PtI9+D70whUBRB3zhyeOg==" saltValue="V2snpndOwuZY7O4X5wFe1bXO2jC7tnmtC495mzQPKH1GzR9LzK3PNUa00mOK85W75TRA37u9xmb0cQ3eHcnmjw==" spinCount="100000" sheet="1" objects="1" scenarios="1" formatColumns="0" formatRows="0" autoFilter="0"/>
  <autoFilter ref="C97:K1758"/>
  <mergeCells count="9">
    <mergeCell ref="E50:H50"/>
    <mergeCell ref="E88:H88"/>
    <mergeCell ref="E90:H90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650"/>
  <sheetViews>
    <sheetView showGridLines="0" workbookViewId="0">
      <selection activeCell="F34" sqref="F34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9" width="20.1640625" style="108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54"/>
      <c r="M2" s="354"/>
      <c r="N2" s="354"/>
      <c r="O2" s="354"/>
      <c r="P2" s="354"/>
      <c r="Q2" s="354"/>
      <c r="R2" s="354"/>
      <c r="S2" s="354"/>
      <c r="T2" s="354"/>
      <c r="U2" s="354"/>
      <c r="V2" s="354"/>
      <c r="AT2" s="18" t="s">
        <v>87</v>
      </c>
    </row>
    <row r="3" spans="2:46" ht="6.95" customHeight="1">
      <c r="B3" s="109"/>
      <c r="C3" s="110"/>
      <c r="D3" s="110"/>
      <c r="E3" s="110"/>
      <c r="F3" s="110"/>
      <c r="G3" s="110"/>
      <c r="H3" s="110"/>
      <c r="I3" s="111"/>
      <c r="J3" s="110"/>
      <c r="K3" s="110"/>
      <c r="L3" s="21"/>
      <c r="AT3" s="18" t="s">
        <v>84</v>
      </c>
    </row>
    <row r="4" spans="2:46" ht="24.95" customHeight="1">
      <c r="B4" s="21"/>
      <c r="D4" s="112" t="s">
        <v>118</v>
      </c>
      <c r="L4" s="21"/>
      <c r="M4" s="113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114" t="s">
        <v>16</v>
      </c>
      <c r="L6" s="21"/>
    </row>
    <row r="7" spans="2:46" ht="16.5" customHeight="1">
      <c r="B7" s="21"/>
      <c r="E7" s="387" t="str">
        <f>'Rekapitulace stavby'!K6</f>
        <v>Obec Pěnčín - stoková síť</v>
      </c>
      <c r="F7" s="388"/>
      <c r="G7" s="388"/>
      <c r="H7" s="388"/>
      <c r="L7" s="21"/>
    </row>
    <row r="8" spans="2:46" s="1" customFormat="1" ht="12" customHeight="1">
      <c r="B8" s="39"/>
      <c r="D8" s="114" t="s">
        <v>119</v>
      </c>
      <c r="I8" s="115"/>
      <c r="L8" s="39"/>
    </row>
    <row r="9" spans="2:46" s="1" customFormat="1" ht="36.950000000000003" customHeight="1">
      <c r="B9" s="39"/>
      <c r="E9" s="389" t="s">
        <v>1692</v>
      </c>
      <c r="F9" s="390"/>
      <c r="G9" s="390"/>
      <c r="H9" s="390"/>
      <c r="I9" s="115"/>
      <c r="L9" s="39"/>
    </row>
    <row r="10" spans="2:46" s="1" customFormat="1" ht="11.25">
      <c r="B10" s="39"/>
      <c r="I10" s="115"/>
      <c r="L10" s="39"/>
    </row>
    <row r="11" spans="2:46" s="1" customFormat="1" ht="12" customHeight="1">
      <c r="B11" s="39"/>
      <c r="D11" s="114" t="s">
        <v>19</v>
      </c>
      <c r="F11" s="103" t="s">
        <v>83</v>
      </c>
      <c r="I11" s="116" t="s">
        <v>21</v>
      </c>
      <c r="J11" s="103" t="s">
        <v>20</v>
      </c>
      <c r="L11" s="39"/>
    </row>
    <row r="12" spans="2:46" s="1" customFormat="1" ht="12" customHeight="1">
      <c r="B12" s="39"/>
      <c r="D12" s="114" t="s">
        <v>23</v>
      </c>
      <c r="F12" s="103" t="s">
        <v>24</v>
      </c>
      <c r="I12" s="116" t="s">
        <v>25</v>
      </c>
      <c r="J12" s="117" t="str">
        <f>'Rekapitulace stavby'!AN8</f>
        <v>26. 4. 2019</v>
      </c>
      <c r="L12" s="39"/>
    </row>
    <row r="13" spans="2:46" s="1" customFormat="1" ht="10.9" customHeight="1">
      <c r="B13" s="39"/>
      <c r="I13" s="115"/>
      <c r="L13" s="39"/>
    </row>
    <row r="14" spans="2:46" s="1" customFormat="1" ht="12" customHeight="1">
      <c r="B14" s="39"/>
      <c r="D14" s="114" t="s">
        <v>27</v>
      </c>
      <c r="I14" s="116" t="s">
        <v>28</v>
      </c>
      <c r="J14" s="103" t="s">
        <v>20</v>
      </c>
      <c r="L14" s="39"/>
    </row>
    <row r="15" spans="2:46" s="1" customFormat="1" ht="18" customHeight="1">
      <c r="B15" s="39"/>
      <c r="E15" s="103" t="s">
        <v>29</v>
      </c>
      <c r="I15" s="116" t="s">
        <v>30</v>
      </c>
      <c r="J15" s="103" t="s">
        <v>20</v>
      </c>
      <c r="L15" s="39"/>
    </row>
    <row r="16" spans="2:46" s="1" customFormat="1" ht="6.95" customHeight="1">
      <c r="B16" s="39"/>
      <c r="I16" s="115"/>
      <c r="L16" s="39"/>
    </row>
    <row r="17" spans="2:12" s="1" customFormat="1" ht="12" customHeight="1">
      <c r="B17" s="39"/>
      <c r="D17" s="114" t="s">
        <v>31</v>
      </c>
      <c r="I17" s="116" t="s">
        <v>28</v>
      </c>
      <c r="J17" s="31" t="str">
        <f>'Rekapitulace stavby'!AN13</f>
        <v>Vyplň údaj</v>
      </c>
      <c r="L17" s="39"/>
    </row>
    <row r="18" spans="2:12" s="1" customFormat="1" ht="18" customHeight="1">
      <c r="B18" s="39"/>
      <c r="E18" s="391" t="str">
        <f>'Rekapitulace stavby'!E14</f>
        <v>Vyplň údaj</v>
      </c>
      <c r="F18" s="392"/>
      <c r="G18" s="392"/>
      <c r="H18" s="392"/>
      <c r="I18" s="116" t="s">
        <v>30</v>
      </c>
      <c r="J18" s="31" t="str">
        <f>'Rekapitulace stavby'!AN14</f>
        <v>Vyplň údaj</v>
      </c>
      <c r="L18" s="39"/>
    </row>
    <row r="19" spans="2:12" s="1" customFormat="1" ht="6.95" customHeight="1">
      <c r="B19" s="39"/>
      <c r="I19" s="115"/>
      <c r="L19" s="39"/>
    </row>
    <row r="20" spans="2:12" s="1" customFormat="1" ht="12" customHeight="1">
      <c r="B20" s="39"/>
      <c r="D20" s="114" t="s">
        <v>33</v>
      </c>
      <c r="I20" s="116" t="s">
        <v>28</v>
      </c>
      <c r="J20" s="103" t="s">
        <v>20</v>
      </c>
      <c r="L20" s="39"/>
    </row>
    <row r="21" spans="2:12" s="1" customFormat="1" ht="18" customHeight="1">
      <c r="B21" s="39"/>
      <c r="E21" s="103" t="s">
        <v>34</v>
      </c>
      <c r="I21" s="116" t="s">
        <v>30</v>
      </c>
      <c r="J21" s="103" t="s">
        <v>20</v>
      </c>
      <c r="L21" s="39"/>
    </row>
    <row r="22" spans="2:12" s="1" customFormat="1" ht="6.95" customHeight="1">
      <c r="B22" s="39"/>
      <c r="I22" s="115"/>
      <c r="L22" s="39"/>
    </row>
    <row r="23" spans="2:12" s="1" customFormat="1" ht="12" customHeight="1">
      <c r="B23" s="39"/>
      <c r="D23" s="114" t="s">
        <v>36</v>
      </c>
      <c r="I23" s="116" t="s">
        <v>28</v>
      </c>
      <c r="J23" s="103" t="str">
        <f>IF('Rekapitulace stavby'!AN19="","",'Rekapitulace stavby'!AN19)</f>
        <v/>
      </c>
      <c r="L23" s="39"/>
    </row>
    <row r="24" spans="2:12" s="1" customFormat="1" ht="18" customHeight="1">
      <c r="B24" s="39"/>
      <c r="E24" s="103" t="str">
        <f>IF('Rekapitulace stavby'!E20="","",'Rekapitulace stavby'!E20)</f>
        <v>Martin Růžička</v>
      </c>
      <c r="I24" s="116" t="s">
        <v>30</v>
      </c>
      <c r="J24" s="103" t="str">
        <f>IF('Rekapitulace stavby'!AN20="","",'Rekapitulace stavby'!AN20)</f>
        <v/>
      </c>
      <c r="L24" s="39"/>
    </row>
    <row r="25" spans="2:12" s="1" customFormat="1" ht="6.95" customHeight="1">
      <c r="B25" s="39"/>
      <c r="I25" s="115"/>
      <c r="L25" s="39"/>
    </row>
    <row r="26" spans="2:12" s="1" customFormat="1" ht="12" customHeight="1">
      <c r="B26" s="39"/>
      <c r="D26" s="114" t="s">
        <v>38</v>
      </c>
      <c r="I26" s="115"/>
      <c r="L26" s="39"/>
    </row>
    <row r="27" spans="2:12" s="7" customFormat="1" ht="51" customHeight="1">
      <c r="B27" s="118"/>
      <c r="E27" s="393" t="s">
        <v>39</v>
      </c>
      <c r="F27" s="393"/>
      <c r="G27" s="393"/>
      <c r="H27" s="393"/>
      <c r="I27" s="119"/>
      <c r="L27" s="118"/>
    </row>
    <row r="28" spans="2:12" s="1" customFormat="1" ht="6.95" customHeight="1">
      <c r="B28" s="39"/>
      <c r="I28" s="115"/>
      <c r="L28" s="39"/>
    </row>
    <row r="29" spans="2:12" s="1" customFormat="1" ht="6.95" customHeight="1">
      <c r="B29" s="39"/>
      <c r="D29" s="60"/>
      <c r="E29" s="60"/>
      <c r="F29" s="60"/>
      <c r="G29" s="60"/>
      <c r="H29" s="60"/>
      <c r="I29" s="120"/>
      <c r="J29" s="60"/>
      <c r="K29" s="60"/>
      <c r="L29" s="39"/>
    </row>
    <row r="30" spans="2:12" s="1" customFormat="1" ht="25.35" customHeight="1">
      <c r="B30" s="39"/>
      <c r="D30" s="121" t="s">
        <v>40</v>
      </c>
      <c r="I30" s="115"/>
      <c r="J30" s="122">
        <f>ROUND(J98, 2)</f>
        <v>0</v>
      </c>
      <c r="L30" s="39"/>
    </row>
    <row r="31" spans="2:12" s="1" customFormat="1" ht="6.95" customHeight="1">
      <c r="B31" s="39"/>
      <c r="D31" s="60"/>
      <c r="E31" s="60"/>
      <c r="F31" s="60"/>
      <c r="G31" s="60"/>
      <c r="H31" s="60"/>
      <c r="I31" s="120"/>
      <c r="J31" s="60"/>
      <c r="K31" s="60"/>
      <c r="L31" s="39"/>
    </row>
    <row r="32" spans="2:12" s="1" customFormat="1" ht="14.45" customHeight="1">
      <c r="B32" s="39"/>
      <c r="F32" s="123" t="s">
        <v>42</v>
      </c>
      <c r="I32" s="124" t="s">
        <v>41</v>
      </c>
      <c r="J32" s="123" t="s">
        <v>43</v>
      </c>
      <c r="L32" s="39"/>
    </row>
    <row r="33" spans="2:12" s="1" customFormat="1" ht="14.45" customHeight="1">
      <c r="B33" s="39"/>
      <c r="D33" s="125" t="s">
        <v>44</v>
      </c>
      <c r="E33" s="114" t="s">
        <v>45</v>
      </c>
      <c r="F33" s="126">
        <f>ROUND((SUM(BE98:BE649)),  2)</f>
        <v>0</v>
      </c>
      <c r="I33" s="127">
        <v>0.21</v>
      </c>
      <c r="J33" s="126">
        <f>ROUND(((SUM(BE98:BE649))*I33),  2)</f>
        <v>0</v>
      </c>
      <c r="L33" s="39"/>
    </row>
    <row r="34" spans="2:12" s="1" customFormat="1" ht="14.45" customHeight="1">
      <c r="B34" s="39"/>
      <c r="E34" s="114" t="s">
        <v>46</v>
      </c>
      <c r="F34" s="126">
        <f>ROUND((SUM(BF98:BF649)),  2)</f>
        <v>0</v>
      </c>
      <c r="I34" s="127">
        <v>0.15</v>
      </c>
      <c r="J34" s="126">
        <f>ROUND(((SUM(BF98:BF649))*I34),  2)</f>
        <v>0</v>
      </c>
      <c r="L34" s="39"/>
    </row>
    <row r="35" spans="2:12" s="1" customFormat="1" ht="14.45" hidden="1" customHeight="1">
      <c r="B35" s="39"/>
      <c r="E35" s="114" t="s">
        <v>47</v>
      </c>
      <c r="F35" s="126">
        <f>ROUND((SUM(BG98:BG649)),  2)</f>
        <v>0</v>
      </c>
      <c r="I35" s="127">
        <v>0.21</v>
      </c>
      <c r="J35" s="126">
        <f>0</f>
        <v>0</v>
      </c>
      <c r="L35" s="39"/>
    </row>
    <row r="36" spans="2:12" s="1" customFormat="1" ht="14.45" hidden="1" customHeight="1">
      <c r="B36" s="39"/>
      <c r="E36" s="114" t="s">
        <v>48</v>
      </c>
      <c r="F36" s="126">
        <f>ROUND((SUM(BH98:BH649)),  2)</f>
        <v>0</v>
      </c>
      <c r="I36" s="127">
        <v>0.15</v>
      </c>
      <c r="J36" s="126">
        <f>0</f>
        <v>0</v>
      </c>
      <c r="L36" s="39"/>
    </row>
    <row r="37" spans="2:12" s="1" customFormat="1" ht="14.45" hidden="1" customHeight="1">
      <c r="B37" s="39"/>
      <c r="E37" s="114" t="s">
        <v>49</v>
      </c>
      <c r="F37" s="126">
        <f>ROUND((SUM(BI98:BI649)),  2)</f>
        <v>0</v>
      </c>
      <c r="I37" s="127">
        <v>0</v>
      </c>
      <c r="J37" s="126">
        <f>0</f>
        <v>0</v>
      </c>
      <c r="L37" s="39"/>
    </row>
    <row r="38" spans="2:12" s="1" customFormat="1" ht="6.95" customHeight="1">
      <c r="B38" s="39"/>
      <c r="I38" s="115"/>
      <c r="L38" s="39"/>
    </row>
    <row r="39" spans="2:12" s="1" customFormat="1" ht="25.35" customHeight="1">
      <c r="B39" s="39"/>
      <c r="C39" s="128"/>
      <c r="D39" s="129" t="s">
        <v>50</v>
      </c>
      <c r="E39" s="130"/>
      <c r="F39" s="130"/>
      <c r="G39" s="131" t="s">
        <v>51</v>
      </c>
      <c r="H39" s="132" t="s">
        <v>52</v>
      </c>
      <c r="I39" s="133"/>
      <c r="J39" s="134">
        <f>SUM(J30:J37)</f>
        <v>0</v>
      </c>
      <c r="K39" s="135"/>
      <c r="L39" s="39"/>
    </row>
    <row r="40" spans="2:12" s="1" customFormat="1" ht="14.45" customHeight="1">
      <c r="B40" s="136"/>
      <c r="C40" s="137"/>
      <c r="D40" s="137"/>
      <c r="E40" s="137"/>
      <c r="F40" s="137"/>
      <c r="G40" s="137"/>
      <c r="H40" s="137"/>
      <c r="I40" s="138"/>
      <c r="J40" s="137"/>
      <c r="K40" s="137"/>
      <c r="L40" s="39"/>
    </row>
    <row r="44" spans="2:12" s="1" customFormat="1" ht="6.95" customHeight="1">
      <c r="B44" s="139"/>
      <c r="C44" s="140"/>
      <c r="D44" s="140"/>
      <c r="E44" s="140"/>
      <c r="F44" s="140"/>
      <c r="G44" s="140"/>
      <c r="H44" s="140"/>
      <c r="I44" s="141"/>
      <c r="J44" s="140"/>
      <c r="K44" s="140"/>
      <c r="L44" s="39"/>
    </row>
    <row r="45" spans="2:12" s="1" customFormat="1" ht="24.95" customHeight="1">
      <c r="B45" s="35"/>
      <c r="C45" s="24" t="s">
        <v>121</v>
      </c>
      <c r="D45" s="36"/>
      <c r="E45" s="36"/>
      <c r="F45" s="36"/>
      <c r="G45" s="36"/>
      <c r="H45" s="36"/>
      <c r="I45" s="115"/>
      <c r="J45" s="36"/>
      <c r="K45" s="36"/>
      <c r="L45" s="39"/>
    </row>
    <row r="46" spans="2:12" s="1" customFormat="1" ht="6.95" customHeight="1">
      <c r="B46" s="35"/>
      <c r="C46" s="36"/>
      <c r="D46" s="36"/>
      <c r="E46" s="36"/>
      <c r="F46" s="36"/>
      <c r="G46" s="36"/>
      <c r="H46" s="36"/>
      <c r="I46" s="115"/>
      <c r="J46" s="36"/>
      <c r="K46" s="36"/>
      <c r="L46" s="39"/>
    </row>
    <row r="47" spans="2:12" s="1" customFormat="1" ht="12" customHeight="1">
      <c r="B47" s="35"/>
      <c r="C47" s="30" t="s">
        <v>16</v>
      </c>
      <c r="D47" s="36"/>
      <c r="E47" s="36"/>
      <c r="F47" s="36"/>
      <c r="G47" s="36"/>
      <c r="H47" s="36"/>
      <c r="I47" s="115"/>
      <c r="J47" s="36"/>
      <c r="K47" s="36"/>
      <c r="L47" s="39"/>
    </row>
    <row r="48" spans="2:12" s="1" customFormat="1" ht="16.5" customHeight="1">
      <c r="B48" s="35"/>
      <c r="C48" s="36"/>
      <c r="D48" s="36"/>
      <c r="E48" s="394" t="str">
        <f>E7</f>
        <v>Obec Pěnčín - stoková síť</v>
      </c>
      <c r="F48" s="395"/>
      <c r="G48" s="395"/>
      <c r="H48" s="395"/>
      <c r="I48" s="115"/>
      <c r="J48" s="36"/>
      <c r="K48" s="36"/>
      <c r="L48" s="39"/>
    </row>
    <row r="49" spans="2:47" s="1" customFormat="1" ht="12" customHeight="1">
      <c r="B49" s="35"/>
      <c r="C49" s="30" t="s">
        <v>119</v>
      </c>
      <c r="D49" s="36"/>
      <c r="E49" s="36"/>
      <c r="F49" s="36"/>
      <c r="G49" s="36"/>
      <c r="H49" s="36"/>
      <c r="I49" s="115"/>
      <c r="J49" s="36"/>
      <c r="K49" s="36"/>
      <c r="L49" s="39"/>
    </row>
    <row r="50" spans="2:47" s="1" customFormat="1" ht="16.5" customHeight="1">
      <c r="B50" s="35"/>
      <c r="C50" s="36"/>
      <c r="D50" s="36"/>
      <c r="E50" s="363" t="str">
        <f>E9</f>
        <v>02 - SO01 Gravitační kanalizace, vč.objektů - kanal.příp.na veř.prostranství (VČP)-zárodky</v>
      </c>
      <c r="F50" s="396"/>
      <c r="G50" s="396"/>
      <c r="H50" s="396"/>
      <c r="I50" s="115"/>
      <c r="J50" s="36"/>
      <c r="K50" s="36"/>
      <c r="L50" s="39"/>
    </row>
    <row r="51" spans="2:47" s="1" customFormat="1" ht="6.95" customHeight="1">
      <c r="B51" s="35"/>
      <c r="C51" s="36"/>
      <c r="D51" s="36"/>
      <c r="E51" s="36"/>
      <c r="F51" s="36"/>
      <c r="G51" s="36"/>
      <c r="H51" s="36"/>
      <c r="I51" s="115"/>
      <c r="J51" s="36"/>
      <c r="K51" s="36"/>
      <c r="L51" s="39"/>
    </row>
    <row r="52" spans="2:47" s="1" customFormat="1" ht="12" customHeight="1">
      <c r="B52" s="35"/>
      <c r="C52" s="30" t="s">
        <v>23</v>
      </c>
      <c r="D52" s="36"/>
      <c r="E52" s="36"/>
      <c r="F52" s="28" t="str">
        <f>F12</f>
        <v>Pěnčín</v>
      </c>
      <c r="G52" s="36"/>
      <c r="H52" s="36"/>
      <c r="I52" s="116" t="s">
        <v>25</v>
      </c>
      <c r="J52" s="59" t="str">
        <f>IF(J12="","",J12)</f>
        <v>26. 4. 2019</v>
      </c>
      <c r="K52" s="36"/>
      <c r="L52" s="39"/>
    </row>
    <row r="53" spans="2:47" s="1" customFormat="1" ht="6.95" customHeight="1">
      <c r="B53" s="35"/>
      <c r="C53" s="36"/>
      <c r="D53" s="36"/>
      <c r="E53" s="36"/>
      <c r="F53" s="36"/>
      <c r="G53" s="36"/>
      <c r="H53" s="36"/>
      <c r="I53" s="115"/>
      <c r="J53" s="36"/>
      <c r="K53" s="36"/>
      <c r="L53" s="39"/>
    </row>
    <row r="54" spans="2:47" s="1" customFormat="1" ht="15.2" customHeight="1">
      <c r="B54" s="35"/>
      <c r="C54" s="30" t="s">
        <v>27</v>
      </c>
      <c r="D54" s="36"/>
      <c r="E54" s="36"/>
      <c r="F54" s="28" t="str">
        <f>E15</f>
        <v>Kanalizace ČOV svazek obcí Pěnčín - Laškov</v>
      </c>
      <c r="G54" s="36"/>
      <c r="H54" s="36"/>
      <c r="I54" s="116" t="s">
        <v>33</v>
      </c>
      <c r="J54" s="33" t="str">
        <f>E21</f>
        <v>PROVOD s.r.o.</v>
      </c>
      <c r="K54" s="36"/>
      <c r="L54" s="39"/>
    </row>
    <row r="55" spans="2:47" s="1" customFormat="1" ht="15.2" customHeight="1">
      <c r="B55" s="35"/>
      <c r="C55" s="30" t="s">
        <v>31</v>
      </c>
      <c r="D55" s="36"/>
      <c r="E55" s="36"/>
      <c r="F55" s="28" t="str">
        <f>IF(E18="","",E18)</f>
        <v>Vyplň údaj</v>
      </c>
      <c r="G55" s="36"/>
      <c r="H55" s="36"/>
      <c r="I55" s="116" t="s">
        <v>36</v>
      </c>
      <c r="J55" s="33" t="str">
        <f>E24</f>
        <v>Martin Růžička</v>
      </c>
      <c r="K55" s="36"/>
      <c r="L55" s="39"/>
    </row>
    <row r="56" spans="2:47" s="1" customFormat="1" ht="10.35" customHeight="1">
      <c r="B56" s="35"/>
      <c r="C56" s="36"/>
      <c r="D56" s="36"/>
      <c r="E56" s="36"/>
      <c r="F56" s="36"/>
      <c r="G56" s="36"/>
      <c r="H56" s="36"/>
      <c r="I56" s="115"/>
      <c r="J56" s="36"/>
      <c r="K56" s="36"/>
      <c r="L56" s="39"/>
    </row>
    <row r="57" spans="2:47" s="1" customFormat="1" ht="29.25" customHeight="1">
      <c r="B57" s="35"/>
      <c r="C57" s="142" t="s">
        <v>122</v>
      </c>
      <c r="D57" s="143"/>
      <c r="E57" s="143"/>
      <c r="F57" s="143"/>
      <c r="G57" s="143"/>
      <c r="H57" s="143"/>
      <c r="I57" s="144"/>
      <c r="J57" s="145" t="s">
        <v>123</v>
      </c>
      <c r="K57" s="143"/>
      <c r="L57" s="39"/>
    </row>
    <row r="58" spans="2:47" s="1" customFormat="1" ht="10.35" customHeight="1">
      <c r="B58" s="35"/>
      <c r="C58" s="36"/>
      <c r="D58" s="36"/>
      <c r="E58" s="36"/>
      <c r="F58" s="36"/>
      <c r="G58" s="36"/>
      <c r="H58" s="36"/>
      <c r="I58" s="115"/>
      <c r="J58" s="36"/>
      <c r="K58" s="36"/>
      <c r="L58" s="39"/>
    </row>
    <row r="59" spans="2:47" s="1" customFormat="1" ht="22.9" customHeight="1">
      <c r="B59" s="35"/>
      <c r="C59" s="146" t="s">
        <v>72</v>
      </c>
      <c r="D59" s="36"/>
      <c r="E59" s="36"/>
      <c r="F59" s="36"/>
      <c r="G59" s="36"/>
      <c r="H59" s="36"/>
      <c r="I59" s="115"/>
      <c r="J59" s="77">
        <f>J98</f>
        <v>0</v>
      </c>
      <c r="K59" s="36"/>
      <c r="L59" s="39"/>
      <c r="AU59" s="18" t="s">
        <v>124</v>
      </c>
    </row>
    <row r="60" spans="2:47" s="8" customFormat="1" ht="24.95" customHeight="1">
      <c r="B60" s="147"/>
      <c r="C60" s="148"/>
      <c r="D60" s="149" t="s">
        <v>125</v>
      </c>
      <c r="E60" s="150"/>
      <c r="F60" s="150"/>
      <c r="G60" s="150"/>
      <c r="H60" s="150"/>
      <c r="I60" s="151"/>
      <c r="J60" s="152">
        <f>J99</f>
        <v>0</v>
      </c>
      <c r="K60" s="148"/>
      <c r="L60" s="153"/>
    </row>
    <row r="61" spans="2:47" s="9" customFormat="1" ht="19.899999999999999" customHeight="1">
      <c r="B61" s="154"/>
      <c r="C61" s="97"/>
      <c r="D61" s="155" t="s">
        <v>126</v>
      </c>
      <c r="E61" s="156"/>
      <c r="F61" s="156"/>
      <c r="G61" s="156"/>
      <c r="H61" s="156"/>
      <c r="I61" s="157"/>
      <c r="J61" s="158">
        <f>J100</f>
        <v>0</v>
      </c>
      <c r="K61" s="97"/>
      <c r="L61" s="159"/>
    </row>
    <row r="62" spans="2:47" s="9" customFormat="1" ht="19.899999999999999" customHeight="1">
      <c r="B62" s="154"/>
      <c r="C62" s="97"/>
      <c r="D62" s="155" t="s">
        <v>127</v>
      </c>
      <c r="E62" s="156"/>
      <c r="F62" s="156"/>
      <c r="G62" s="156"/>
      <c r="H62" s="156"/>
      <c r="I62" s="157"/>
      <c r="J62" s="158">
        <f>J109</f>
        <v>0</v>
      </c>
      <c r="K62" s="97"/>
      <c r="L62" s="159"/>
    </row>
    <row r="63" spans="2:47" s="9" customFormat="1" ht="19.899999999999999" customHeight="1">
      <c r="B63" s="154"/>
      <c r="C63" s="97"/>
      <c r="D63" s="155" t="s">
        <v>128</v>
      </c>
      <c r="E63" s="156"/>
      <c r="F63" s="156"/>
      <c r="G63" s="156"/>
      <c r="H63" s="156"/>
      <c r="I63" s="157"/>
      <c r="J63" s="158">
        <f>J283</f>
        <v>0</v>
      </c>
      <c r="K63" s="97"/>
      <c r="L63" s="159"/>
    </row>
    <row r="64" spans="2:47" s="9" customFormat="1" ht="19.899999999999999" customHeight="1">
      <c r="B64" s="154"/>
      <c r="C64" s="97"/>
      <c r="D64" s="155" t="s">
        <v>129</v>
      </c>
      <c r="E64" s="156"/>
      <c r="F64" s="156"/>
      <c r="G64" s="156"/>
      <c r="H64" s="156"/>
      <c r="I64" s="157"/>
      <c r="J64" s="158">
        <f>J289</f>
        <v>0</v>
      </c>
      <c r="K64" s="97"/>
      <c r="L64" s="159"/>
    </row>
    <row r="65" spans="2:12" s="9" customFormat="1" ht="14.85" customHeight="1">
      <c r="B65" s="154"/>
      <c r="C65" s="97"/>
      <c r="D65" s="155" t="s">
        <v>130</v>
      </c>
      <c r="E65" s="156"/>
      <c r="F65" s="156"/>
      <c r="G65" s="156"/>
      <c r="H65" s="156"/>
      <c r="I65" s="157"/>
      <c r="J65" s="158">
        <f>J292</f>
        <v>0</v>
      </c>
      <c r="K65" s="97"/>
      <c r="L65" s="159"/>
    </row>
    <row r="66" spans="2:12" s="9" customFormat="1" ht="14.85" customHeight="1">
      <c r="B66" s="154"/>
      <c r="C66" s="97"/>
      <c r="D66" s="155" t="s">
        <v>131</v>
      </c>
      <c r="E66" s="156"/>
      <c r="F66" s="156"/>
      <c r="G66" s="156"/>
      <c r="H66" s="156"/>
      <c r="I66" s="157"/>
      <c r="J66" s="158">
        <f>J317</f>
        <v>0</v>
      </c>
      <c r="K66" s="97"/>
      <c r="L66" s="159"/>
    </row>
    <row r="67" spans="2:12" s="9" customFormat="1" ht="14.85" customHeight="1">
      <c r="B67" s="154"/>
      <c r="C67" s="97"/>
      <c r="D67" s="155" t="s">
        <v>132</v>
      </c>
      <c r="E67" s="156"/>
      <c r="F67" s="156"/>
      <c r="G67" s="156"/>
      <c r="H67" s="156"/>
      <c r="I67" s="157"/>
      <c r="J67" s="158">
        <f>J324</f>
        <v>0</v>
      </c>
      <c r="K67" s="97"/>
      <c r="L67" s="159"/>
    </row>
    <row r="68" spans="2:12" s="9" customFormat="1" ht="14.85" customHeight="1">
      <c r="B68" s="154"/>
      <c r="C68" s="97"/>
      <c r="D68" s="155" t="s">
        <v>133</v>
      </c>
      <c r="E68" s="156"/>
      <c r="F68" s="156"/>
      <c r="G68" s="156"/>
      <c r="H68" s="156"/>
      <c r="I68" s="157"/>
      <c r="J68" s="158">
        <f>J349</f>
        <v>0</v>
      </c>
      <c r="K68" s="97"/>
      <c r="L68" s="159"/>
    </row>
    <row r="69" spans="2:12" s="9" customFormat="1" ht="19.899999999999999" customHeight="1">
      <c r="B69" s="154"/>
      <c r="C69" s="97"/>
      <c r="D69" s="155" t="s">
        <v>134</v>
      </c>
      <c r="E69" s="156"/>
      <c r="F69" s="156"/>
      <c r="G69" s="156"/>
      <c r="H69" s="156"/>
      <c r="I69" s="157"/>
      <c r="J69" s="158">
        <f>J358</f>
        <v>0</v>
      </c>
      <c r="K69" s="97"/>
      <c r="L69" s="159"/>
    </row>
    <row r="70" spans="2:12" s="9" customFormat="1" ht="19.899999999999999" customHeight="1">
      <c r="B70" s="154"/>
      <c r="C70" s="97"/>
      <c r="D70" s="155" t="s">
        <v>1693</v>
      </c>
      <c r="E70" s="156"/>
      <c r="F70" s="156"/>
      <c r="G70" s="156"/>
      <c r="H70" s="156"/>
      <c r="I70" s="157"/>
      <c r="J70" s="158">
        <f>J361</f>
        <v>0</v>
      </c>
      <c r="K70" s="97"/>
      <c r="L70" s="159"/>
    </row>
    <row r="71" spans="2:12" s="9" customFormat="1" ht="19.899999999999999" customHeight="1">
      <c r="B71" s="154"/>
      <c r="C71" s="97"/>
      <c r="D71" s="155" t="s">
        <v>135</v>
      </c>
      <c r="E71" s="156"/>
      <c r="F71" s="156"/>
      <c r="G71" s="156"/>
      <c r="H71" s="156"/>
      <c r="I71" s="157"/>
      <c r="J71" s="158">
        <f>J404</f>
        <v>0</v>
      </c>
      <c r="K71" s="97"/>
      <c r="L71" s="159"/>
    </row>
    <row r="72" spans="2:12" s="9" customFormat="1" ht="14.85" customHeight="1">
      <c r="B72" s="154"/>
      <c r="C72" s="97"/>
      <c r="D72" s="155" t="s">
        <v>136</v>
      </c>
      <c r="E72" s="156"/>
      <c r="F72" s="156"/>
      <c r="G72" s="156"/>
      <c r="H72" s="156"/>
      <c r="I72" s="157"/>
      <c r="J72" s="158">
        <f>J405</f>
        <v>0</v>
      </c>
      <c r="K72" s="97"/>
      <c r="L72" s="159"/>
    </row>
    <row r="73" spans="2:12" s="9" customFormat="1" ht="14.85" customHeight="1">
      <c r="B73" s="154"/>
      <c r="C73" s="97"/>
      <c r="D73" s="155" t="s">
        <v>137</v>
      </c>
      <c r="E73" s="156"/>
      <c r="F73" s="156"/>
      <c r="G73" s="156"/>
      <c r="H73" s="156"/>
      <c r="I73" s="157"/>
      <c r="J73" s="158">
        <f>J424</f>
        <v>0</v>
      </c>
      <c r="K73" s="97"/>
      <c r="L73" s="159"/>
    </row>
    <row r="74" spans="2:12" s="9" customFormat="1" ht="14.85" customHeight="1">
      <c r="B74" s="154"/>
      <c r="C74" s="97"/>
      <c r="D74" s="155" t="s">
        <v>138</v>
      </c>
      <c r="E74" s="156"/>
      <c r="F74" s="156"/>
      <c r="G74" s="156"/>
      <c r="H74" s="156"/>
      <c r="I74" s="157"/>
      <c r="J74" s="158">
        <f>J452</f>
        <v>0</v>
      </c>
      <c r="K74" s="97"/>
      <c r="L74" s="159"/>
    </row>
    <row r="75" spans="2:12" s="9" customFormat="1" ht="19.899999999999999" customHeight="1">
      <c r="B75" s="154"/>
      <c r="C75" s="97"/>
      <c r="D75" s="155" t="s">
        <v>139</v>
      </c>
      <c r="E75" s="156"/>
      <c r="F75" s="156"/>
      <c r="G75" s="156"/>
      <c r="H75" s="156"/>
      <c r="I75" s="157"/>
      <c r="J75" s="158">
        <f>J561</f>
        <v>0</v>
      </c>
      <c r="K75" s="97"/>
      <c r="L75" s="159"/>
    </row>
    <row r="76" spans="2:12" s="9" customFormat="1" ht="14.85" customHeight="1">
      <c r="B76" s="154"/>
      <c r="C76" s="97"/>
      <c r="D76" s="155" t="s">
        <v>140</v>
      </c>
      <c r="E76" s="156"/>
      <c r="F76" s="156"/>
      <c r="G76" s="156"/>
      <c r="H76" s="156"/>
      <c r="I76" s="157"/>
      <c r="J76" s="158">
        <f>J562</f>
        <v>0</v>
      </c>
      <c r="K76" s="97"/>
      <c r="L76" s="159"/>
    </row>
    <row r="77" spans="2:12" s="9" customFormat="1" ht="14.85" customHeight="1">
      <c r="B77" s="154"/>
      <c r="C77" s="97"/>
      <c r="D77" s="155" t="s">
        <v>141</v>
      </c>
      <c r="E77" s="156"/>
      <c r="F77" s="156"/>
      <c r="G77" s="156"/>
      <c r="H77" s="156"/>
      <c r="I77" s="157"/>
      <c r="J77" s="158">
        <f>J611</f>
        <v>0</v>
      </c>
      <c r="K77" s="97"/>
      <c r="L77" s="159"/>
    </row>
    <row r="78" spans="2:12" s="9" customFormat="1" ht="19.899999999999999" customHeight="1">
      <c r="B78" s="154"/>
      <c r="C78" s="97"/>
      <c r="D78" s="155" t="s">
        <v>142</v>
      </c>
      <c r="E78" s="156"/>
      <c r="F78" s="156"/>
      <c r="G78" s="156"/>
      <c r="H78" s="156"/>
      <c r="I78" s="157"/>
      <c r="J78" s="158">
        <f>J648</f>
        <v>0</v>
      </c>
      <c r="K78" s="97"/>
      <c r="L78" s="159"/>
    </row>
    <row r="79" spans="2:12" s="1" customFormat="1" ht="21.75" customHeight="1">
      <c r="B79" s="35"/>
      <c r="C79" s="36"/>
      <c r="D79" s="36"/>
      <c r="E79" s="36"/>
      <c r="F79" s="36"/>
      <c r="G79" s="36"/>
      <c r="H79" s="36"/>
      <c r="I79" s="115"/>
      <c r="J79" s="36"/>
      <c r="K79" s="36"/>
      <c r="L79" s="39"/>
    </row>
    <row r="80" spans="2:12" s="1" customFormat="1" ht="6.95" customHeight="1">
      <c r="B80" s="47"/>
      <c r="C80" s="48"/>
      <c r="D80" s="48"/>
      <c r="E80" s="48"/>
      <c r="F80" s="48"/>
      <c r="G80" s="48"/>
      <c r="H80" s="48"/>
      <c r="I80" s="138"/>
      <c r="J80" s="48"/>
      <c r="K80" s="48"/>
      <c r="L80" s="39"/>
    </row>
    <row r="84" spans="2:12" s="1" customFormat="1" ht="6.95" customHeight="1">
      <c r="B84" s="49"/>
      <c r="C84" s="50"/>
      <c r="D84" s="50"/>
      <c r="E84" s="50"/>
      <c r="F84" s="50"/>
      <c r="G84" s="50"/>
      <c r="H84" s="50"/>
      <c r="I84" s="141"/>
      <c r="J84" s="50"/>
      <c r="K84" s="50"/>
      <c r="L84" s="39"/>
    </row>
    <row r="85" spans="2:12" s="1" customFormat="1" ht="24.95" customHeight="1">
      <c r="B85" s="35"/>
      <c r="C85" s="24" t="s">
        <v>144</v>
      </c>
      <c r="D85" s="36"/>
      <c r="E85" s="36"/>
      <c r="F85" s="36"/>
      <c r="G85" s="36"/>
      <c r="H85" s="36"/>
      <c r="I85" s="115"/>
      <c r="J85" s="36"/>
      <c r="K85" s="36"/>
      <c r="L85" s="39"/>
    </row>
    <row r="86" spans="2:12" s="1" customFormat="1" ht="6.95" customHeight="1">
      <c r="B86" s="35"/>
      <c r="C86" s="36"/>
      <c r="D86" s="36"/>
      <c r="E86" s="36"/>
      <c r="F86" s="36"/>
      <c r="G86" s="36"/>
      <c r="H86" s="36"/>
      <c r="I86" s="115"/>
      <c r="J86" s="36"/>
      <c r="K86" s="36"/>
      <c r="L86" s="39"/>
    </row>
    <row r="87" spans="2:12" s="1" customFormat="1" ht="12" customHeight="1">
      <c r="B87" s="35"/>
      <c r="C87" s="30" t="s">
        <v>16</v>
      </c>
      <c r="D87" s="36"/>
      <c r="E87" s="36"/>
      <c r="F87" s="36"/>
      <c r="G87" s="36"/>
      <c r="H87" s="36"/>
      <c r="I87" s="115"/>
      <c r="J87" s="36"/>
      <c r="K87" s="36"/>
      <c r="L87" s="39"/>
    </row>
    <row r="88" spans="2:12" s="1" customFormat="1" ht="16.5" customHeight="1">
      <c r="B88" s="35"/>
      <c r="C88" s="36"/>
      <c r="D88" s="36"/>
      <c r="E88" s="394" t="str">
        <f>E7</f>
        <v>Obec Pěnčín - stoková síť</v>
      </c>
      <c r="F88" s="395"/>
      <c r="G88" s="395"/>
      <c r="H88" s="395"/>
      <c r="I88" s="115"/>
      <c r="J88" s="36"/>
      <c r="K88" s="36"/>
      <c r="L88" s="39"/>
    </row>
    <row r="89" spans="2:12" s="1" customFormat="1" ht="12" customHeight="1">
      <c r="B89" s="35"/>
      <c r="C89" s="30" t="s">
        <v>119</v>
      </c>
      <c r="D89" s="36"/>
      <c r="E89" s="36"/>
      <c r="F89" s="36"/>
      <c r="G89" s="36"/>
      <c r="H89" s="36"/>
      <c r="I89" s="115"/>
      <c r="J89" s="36"/>
      <c r="K89" s="36"/>
      <c r="L89" s="39"/>
    </row>
    <row r="90" spans="2:12" s="1" customFormat="1" ht="16.5" customHeight="1">
      <c r="B90" s="35"/>
      <c r="C90" s="36"/>
      <c r="D90" s="36"/>
      <c r="E90" s="363" t="str">
        <f>E9</f>
        <v>02 - SO01 Gravitační kanalizace, vč.objektů - kanal.příp.na veř.prostranství (VČP)-zárodky</v>
      </c>
      <c r="F90" s="396"/>
      <c r="G90" s="396"/>
      <c r="H90" s="396"/>
      <c r="I90" s="115"/>
      <c r="J90" s="36"/>
      <c r="K90" s="36"/>
      <c r="L90" s="39"/>
    </row>
    <row r="91" spans="2:12" s="1" customFormat="1" ht="6.95" customHeight="1">
      <c r="B91" s="35"/>
      <c r="C91" s="36"/>
      <c r="D91" s="36"/>
      <c r="E91" s="36"/>
      <c r="F91" s="36"/>
      <c r="G91" s="36"/>
      <c r="H91" s="36"/>
      <c r="I91" s="115"/>
      <c r="J91" s="36"/>
      <c r="K91" s="36"/>
      <c r="L91" s="39"/>
    </row>
    <row r="92" spans="2:12" s="1" customFormat="1" ht="12" customHeight="1">
      <c r="B92" s="35"/>
      <c r="C92" s="30" t="s">
        <v>23</v>
      </c>
      <c r="D92" s="36"/>
      <c r="E92" s="36"/>
      <c r="F92" s="28" t="str">
        <f>F12</f>
        <v>Pěnčín</v>
      </c>
      <c r="G92" s="36"/>
      <c r="H92" s="36"/>
      <c r="I92" s="116" t="s">
        <v>25</v>
      </c>
      <c r="J92" s="59" t="str">
        <f>IF(J12="","",J12)</f>
        <v>26. 4. 2019</v>
      </c>
      <c r="K92" s="36"/>
      <c r="L92" s="39"/>
    </row>
    <row r="93" spans="2:12" s="1" customFormat="1" ht="6.95" customHeight="1">
      <c r="B93" s="35"/>
      <c r="C93" s="36"/>
      <c r="D93" s="36"/>
      <c r="E93" s="36"/>
      <c r="F93" s="36"/>
      <c r="G93" s="36"/>
      <c r="H93" s="36"/>
      <c r="I93" s="115"/>
      <c r="J93" s="36"/>
      <c r="K93" s="36"/>
      <c r="L93" s="39"/>
    </row>
    <row r="94" spans="2:12" s="1" customFormat="1" ht="15.2" customHeight="1">
      <c r="B94" s="35"/>
      <c r="C94" s="30" t="s">
        <v>27</v>
      </c>
      <c r="D94" s="36"/>
      <c r="E94" s="36"/>
      <c r="F94" s="28" t="str">
        <f>E15</f>
        <v>Kanalizace ČOV svazek obcí Pěnčín - Laškov</v>
      </c>
      <c r="G94" s="36"/>
      <c r="H94" s="36"/>
      <c r="I94" s="116" t="s">
        <v>33</v>
      </c>
      <c r="J94" s="33" t="str">
        <f>E21</f>
        <v>PROVOD s.r.o.</v>
      </c>
      <c r="K94" s="36"/>
      <c r="L94" s="39"/>
    </row>
    <row r="95" spans="2:12" s="1" customFormat="1" ht="15.2" customHeight="1">
      <c r="B95" s="35"/>
      <c r="C95" s="30" t="s">
        <v>31</v>
      </c>
      <c r="D95" s="36"/>
      <c r="E95" s="36"/>
      <c r="F95" s="28" t="str">
        <f>IF(E18="","",E18)</f>
        <v>Vyplň údaj</v>
      </c>
      <c r="G95" s="36"/>
      <c r="H95" s="36"/>
      <c r="I95" s="116" t="s">
        <v>36</v>
      </c>
      <c r="J95" s="33" t="str">
        <f>E24</f>
        <v>Martin Růžička</v>
      </c>
      <c r="K95" s="36"/>
      <c r="L95" s="39"/>
    </row>
    <row r="96" spans="2:12" s="1" customFormat="1" ht="10.35" customHeight="1">
      <c r="B96" s="35"/>
      <c r="C96" s="36"/>
      <c r="D96" s="36"/>
      <c r="E96" s="36"/>
      <c r="F96" s="36"/>
      <c r="G96" s="36"/>
      <c r="H96" s="36"/>
      <c r="I96" s="115"/>
      <c r="J96" s="36"/>
      <c r="K96" s="36"/>
      <c r="L96" s="39"/>
    </row>
    <row r="97" spans="2:65" s="10" customFormat="1" ht="29.25" customHeight="1">
      <c r="B97" s="160"/>
      <c r="C97" s="161" t="s">
        <v>145</v>
      </c>
      <c r="D97" s="162" t="s">
        <v>59</v>
      </c>
      <c r="E97" s="162" t="s">
        <v>55</v>
      </c>
      <c r="F97" s="162" t="s">
        <v>56</v>
      </c>
      <c r="G97" s="162" t="s">
        <v>146</v>
      </c>
      <c r="H97" s="162" t="s">
        <v>147</v>
      </c>
      <c r="I97" s="163" t="s">
        <v>148</v>
      </c>
      <c r="J97" s="162" t="s">
        <v>123</v>
      </c>
      <c r="K97" s="164" t="s">
        <v>149</v>
      </c>
      <c r="L97" s="165"/>
      <c r="M97" s="68" t="s">
        <v>20</v>
      </c>
      <c r="N97" s="69" t="s">
        <v>44</v>
      </c>
      <c r="O97" s="69" t="s">
        <v>150</v>
      </c>
      <c r="P97" s="69" t="s">
        <v>151</v>
      </c>
      <c r="Q97" s="69" t="s">
        <v>152</v>
      </c>
      <c r="R97" s="69" t="s">
        <v>153</v>
      </c>
      <c r="S97" s="69" t="s">
        <v>154</v>
      </c>
      <c r="T97" s="70" t="s">
        <v>155</v>
      </c>
    </row>
    <row r="98" spans="2:65" s="1" customFormat="1" ht="22.9" customHeight="1">
      <c r="B98" s="35"/>
      <c r="C98" s="75" t="s">
        <v>156</v>
      </c>
      <c r="D98" s="36"/>
      <c r="E98" s="36"/>
      <c r="F98" s="36"/>
      <c r="G98" s="36"/>
      <c r="H98" s="36"/>
      <c r="I98" s="115"/>
      <c r="J98" s="166">
        <f>BK98</f>
        <v>0</v>
      </c>
      <c r="K98" s="36"/>
      <c r="L98" s="39"/>
      <c r="M98" s="71"/>
      <c r="N98" s="72"/>
      <c r="O98" s="72"/>
      <c r="P98" s="167">
        <f>P99</f>
        <v>0</v>
      </c>
      <c r="Q98" s="72"/>
      <c r="R98" s="167">
        <f>R99</f>
        <v>1179.75380114</v>
      </c>
      <c r="S98" s="72"/>
      <c r="T98" s="168">
        <f>T99</f>
        <v>994.94100000000003</v>
      </c>
      <c r="AT98" s="18" t="s">
        <v>73</v>
      </c>
      <c r="AU98" s="18" t="s">
        <v>124</v>
      </c>
      <c r="BK98" s="169">
        <f>BK99</f>
        <v>0</v>
      </c>
    </row>
    <row r="99" spans="2:65" s="11" customFormat="1" ht="25.9" customHeight="1">
      <c r="B99" s="170"/>
      <c r="C99" s="171"/>
      <c r="D99" s="172" t="s">
        <v>73</v>
      </c>
      <c r="E99" s="173" t="s">
        <v>157</v>
      </c>
      <c r="F99" s="173" t="s">
        <v>158</v>
      </c>
      <c r="G99" s="171"/>
      <c r="H99" s="171"/>
      <c r="I99" s="174"/>
      <c r="J99" s="175">
        <f>BK99</f>
        <v>0</v>
      </c>
      <c r="K99" s="171"/>
      <c r="L99" s="176"/>
      <c r="M99" s="177"/>
      <c r="N99" s="178"/>
      <c r="O99" s="178"/>
      <c r="P99" s="179">
        <f>P100+P109+P283+P289+P358+P361+P404+P561+P648</f>
        <v>0</v>
      </c>
      <c r="Q99" s="178"/>
      <c r="R99" s="179">
        <f>R100+R109+R283+R289+R358+R361+R404+R561+R648</f>
        <v>1179.75380114</v>
      </c>
      <c r="S99" s="178"/>
      <c r="T99" s="180">
        <f>T100+T109+T283+T289+T358+T361+T404+T561+T648</f>
        <v>994.94100000000003</v>
      </c>
      <c r="AR99" s="181" t="s">
        <v>22</v>
      </c>
      <c r="AT99" s="182" t="s">
        <v>73</v>
      </c>
      <c r="AU99" s="182" t="s">
        <v>74</v>
      </c>
      <c r="AY99" s="181" t="s">
        <v>159</v>
      </c>
      <c r="BK99" s="183">
        <f>BK100+BK109+BK283+BK289+BK358+BK361+BK404+BK561+BK648</f>
        <v>0</v>
      </c>
    </row>
    <row r="100" spans="2:65" s="11" customFormat="1" ht="22.9" customHeight="1">
      <c r="B100" s="170"/>
      <c r="C100" s="171"/>
      <c r="D100" s="172" t="s">
        <v>73</v>
      </c>
      <c r="E100" s="184" t="s">
        <v>160</v>
      </c>
      <c r="F100" s="184" t="s">
        <v>161</v>
      </c>
      <c r="G100" s="171"/>
      <c r="H100" s="171"/>
      <c r="I100" s="174"/>
      <c r="J100" s="185">
        <f>BK100</f>
        <v>0</v>
      </c>
      <c r="K100" s="171"/>
      <c r="L100" s="176"/>
      <c r="M100" s="177"/>
      <c r="N100" s="178"/>
      <c r="O100" s="178"/>
      <c r="P100" s="179">
        <f>SUM(P101:P108)</f>
        <v>0</v>
      </c>
      <c r="Q100" s="178"/>
      <c r="R100" s="179">
        <f>SUM(R101:R108)</f>
        <v>0</v>
      </c>
      <c r="S100" s="178"/>
      <c r="T100" s="180">
        <f>SUM(T101:T108)</f>
        <v>0</v>
      </c>
      <c r="AR100" s="181" t="s">
        <v>22</v>
      </c>
      <c r="AT100" s="182" t="s">
        <v>73</v>
      </c>
      <c r="AU100" s="182" t="s">
        <v>22</v>
      </c>
      <c r="AY100" s="181" t="s">
        <v>159</v>
      </c>
      <c r="BK100" s="183">
        <f>SUM(BK101:BK108)</f>
        <v>0</v>
      </c>
    </row>
    <row r="101" spans="2:65" s="1" customFormat="1" ht="16.5" customHeight="1">
      <c r="B101" s="35"/>
      <c r="C101" s="186" t="s">
        <v>22</v>
      </c>
      <c r="D101" s="186" t="s">
        <v>162</v>
      </c>
      <c r="E101" s="187" t="s">
        <v>79</v>
      </c>
      <c r="F101" s="188" t="s">
        <v>163</v>
      </c>
      <c r="G101" s="189" t="s">
        <v>20</v>
      </c>
      <c r="H101" s="190">
        <v>0</v>
      </c>
      <c r="I101" s="191"/>
      <c r="J101" s="192">
        <f>ROUND(I101*H101,2)</f>
        <v>0</v>
      </c>
      <c r="K101" s="188" t="s">
        <v>20</v>
      </c>
      <c r="L101" s="39"/>
      <c r="M101" s="193" t="s">
        <v>20</v>
      </c>
      <c r="N101" s="194" t="s">
        <v>45</v>
      </c>
      <c r="O101" s="64"/>
      <c r="P101" s="195">
        <f>O101*H101</f>
        <v>0</v>
      </c>
      <c r="Q101" s="195">
        <v>0</v>
      </c>
      <c r="R101" s="195">
        <f>Q101*H101</f>
        <v>0</v>
      </c>
      <c r="S101" s="195">
        <v>0</v>
      </c>
      <c r="T101" s="196">
        <f>S101*H101</f>
        <v>0</v>
      </c>
      <c r="AR101" s="197" t="s">
        <v>164</v>
      </c>
      <c r="AT101" s="197" t="s">
        <v>162</v>
      </c>
      <c r="AU101" s="197" t="s">
        <v>84</v>
      </c>
      <c r="AY101" s="18" t="s">
        <v>159</v>
      </c>
      <c r="BE101" s="198">
        <f>IF(N101="základní",J101,0)</f>
        <v>0</v>
      </c>
      <c r="BF101" s="198">
        <f>IF(N101="snížená",J101,0)</f>
        <v>0</v>
      </c>
      <c r="BG101" s="198">
        <f>IF(N101="zákl. přenesená",J101,0)</f>
        <v>0</v>
      </c>
      <c r="BH101" s="198">
        <f>IF(N101="sníž. přenesená",J101,0)</f>
        <v>0</v>
      </c>
      <c r="BI101" s="198">
        <f>IF(N101="nulová",J101,0)</f>
        <v>0</v>
      </c>
      <c r="BJ101" s="18" t="s">
        <v>22</v>
      </c>
      <c r="BK101" s="198">
        <f>ROUND(I101*H101,2)</f>
        <v>0</v>
      </c>
      <c r="BL101" s="18" t="s">
        <v>164</v>
      </c>
      <c r="BM101" s="197" t="s">
        <v>165</v>
      </c>
    </row>
    <row r="102" spans="2:65" s="1" customFormat="1" ht="19.5">
      <c r="B102" s="35"/>
      <c r="C102" s="36"/>
      <c r="D102" s="199" t="s">
        <v>166</v>
      </c>
      <c r="E102" s="36"/>
      <c r="F102" s="200" t="s">
        <v>167</v>
      </c>
      <c r="G102" s="36"/>
      <c r="H102" s="36"/>
      <c r="I102" s="115"/>
      <c r="J102" s="36"/>
      <c r="K102" s="36"/>
      <c r="L102" s="39"/>
      <c r="M102" s="201"/>
      <c r="N102" s="64"/>
      <c r="O102" s="64"/>
      <c r="P102" s="64"/>
      <c r="Q102" s="64"/>
      <c r="R102" s="64"/>
      <c r="S102" s="64"/>
      <c r="T102" s="65"/>
      <c r="AT102" s="18" t="s">
        <v>166</v>
      </c>
      <c r="AU102" s="18" t="s">
        <v>84</v>
      </c>
    </row>
    <row r="103" spans="2:65" s="1" customFormat="1" ht="16.5" customHeight="1">
      <c r="B103" s="35"/>
      <c r="C103" s="186" t="s">
        <v>84</v>
      </c>
      <c r="D103" s="186" t="s">
        <v>162</v>
      </c>
      <c r="E103" s="187" t="s">
        <v>85</v>
      </c>
      <c r="F103" s="188" t="s">
        <v>168</v>
      </c>
      <c r="G103" s="189" t="s">
        <v>20</v>
      </c>
      <c r="H103" s="190">
        <v>0</v>
      </c>
      <c r="I103" s="191"/>
      <c r="J103" s="192">
        <f>ROUND(I103*H103,2)</f>
        <v>0</v>
      </c>
      <c r="K103" s="188" t="s">
        <v>20</v>
      </c>
      <c r="L103" s="39"/>
      <c r="M103" s="193" t="s">
        <v>20</v>
      </c>
      <c r="N103" s="194" t="s">
        <v>45</v>
      </c>
      <c r="O103" s="64"/>
      <c r="P103" s="195">
        <f>O103*H103</f>
        <v>0</v>
      </c>
      <c r="Q103" s="195">
        <v>0</v>
      </c>
      <c r="R103" s="195">
        <f>Q103*H103</f>
        <v>0</v>
      </c>
      <c r="S103" s="195">
        <v>0</v>
      </c>
      <c r="T103" s="196">
        <f>S103*H103</f>
        <v>0</v>
      </c>
      <c r="AR103" s="197" t="s">
        <v>164</v>
      </c>
      <c r="AT103" s="197" t="s">
        <v>162</v>
      </c>
      <c r="AU103" s="197" t="s">
        <v>84</v>
      </c>
      <c r="AY103" s="18" t="s">
        <v>159</v>
      </c>
      <c r="BE103" s="198">
        <f>IF(N103="základní",J103,0)</f>
        <v>0</v>
      </c>
      <c r="BF103" s="198">
        <f>IF(N103="snížená",J103,0)</f>
        <v>0</v>
      </c>
      <c r="BG103" s="198">
        <f>IF(N103="zákl. přenesená",J103,0)</f>
        <v>0</v>
      </c>
      <c r="BH103" s="198">
        <f>IF(N103="sníž. přenesená",J103,0)</f>
        <v>0</v>
      </c>
      <c r="BI103" s="198">
        <f>IF(N103="nulová",J103,0)</f>
        <v>0</v>
      </c>
      <c r="BJ103" s="18" t="s">
        <v>22</v>
      </c>
      <c r="BK103" s="198">
        <f>ROUND(I103*H103,2)</f>
        <v>0</v>
      </c>
      <c r="BL103" s="18" t="s">
        <v>164</v>
      </c>
      <c r="BM103" s="197" t="s">
        <v>169</v>
      </c>
    </row>
    <row r="104" spans="2:65" s="1" customFormat="1" ht="29.25">
      <c r="B104" s="35"/>
      <c r="C104" s="36"/>
      <c r="D104" s="199" t="s">
        <v>166</v>
      </c>
      <c r="E104" s="36"/>
      <c r="F104" s="200" t="s">
        <v>170</v>
      </c>
      <c r="G104" s="36"/>
      <c r="H104" s="36"/>
      <c r="I104" s="115"/>
      <c r="J104" s="36"/>
      <c r="K104" s="36"/>
      <c r="L104" s="39"/>
      <c r="M104" s="201"/>
      <c r="N104" s="64"/>
      <c r="O104" s="64"/>
      <c r="P104" s="64"/>
      <c r="Q104" s="64"/>
      <c r="R104" s="64"/>
      <c r="S104" s="64"/>
      <c r="T104" s="65"/>
      <c r="AT104" s="18" t="s">
        <v>166</v>
      </c>
      <c r="AU104" s="18" t="s">
        <v>84</v>
      </c>
    </row>
    <row r="105" spans="2:65" s="1" customFormat="1" ht="16.5" customHeight="1">
      <c r="B105" s="35"/>
      <c r="C105" s="186" t="s">
        <v>171</v>
      </c>
      <c r="D105" s="186" t="s">
        <v>162</v>
      </c>
      <c r="E105" s="187" t="s">
        <v>88</v>
      </c>
      <c r="F105" s="188" t="s">
        <v>172</v>
      </c>
      <c r="G105" s="189" t="s">
        <v>20</v>
      </c>
      <c r="H105" s="190">
        <v>0</v>
      </c>
      <c r="I105" s="191"/>
      <c r="J105" s="192">
        <f>ROUND(I105*H105,2)</f>
        <v>0</v>
      </c>
      <c r="K105" s="188" t="s">
        <v>20</v>
      </c>
      <c r="L105" s="39"/>
      <c r="M105" s="193" t="s">
        <v>20</v>
      </c>
      <c r="N105" s="194" t="s">
        <v>45</v>
      </c>
      <c r="O105" s="64"/>
      <c r="P105" s="195">
        <f>O105*H105</f>
        <v>0</v>
      </c>
      <c r="Q105" s="195">
        <v>0</v>
      </c>
      <c r="R105" s="195">
        <f>Q105*H105</f>
        <v>0</v>
      </c>
      <c r="S105" s="195">
        <v>0</v>
      </c>
      <c r="T105" s="196">
        <f>S105*H105</f>
        <v>0</v>
      </c>
      <c r="AR105" s="197" t="s">
        <v>164</v>
      </c>
      <c r="AT105" s="197" t="s">
        <v>162</v>
      </c>
      <c r="AU105" s="197" t="s">
        <v>84</v>
      </c>
      <c r="AY105" s="18" t="s">
        <v>159</v>
      </c>
      <c r="BE105" s="198">
        <f>IF(N105="základní",J105,0)</f>
        <v>0</v>
      </c>
      <c r="BF105" s="198">
        <f>IF(N105="snížená",J105,0)</f>
        <v>0</v>
      </c>
      <c r="BG105" s="198">
        <f>IF(N105="zákl. přenesená",J105,0)</f>
        <v>0</v>
      </c>
      <c r="BH105" s="198">
        <f>IF(N105="sníž. přenesená",J105,0)</f>
        <v>0</v>
      </c>
      <c r="BI105" s="198">
        <f>IF(N105="nulová",J105,0)</f>
        <v>0</v>
      </c>
      <c r="BJ105" s="18" t="s">
        <v>22</v>
      </c>
      <c r="BK105" s="198">
        <f>ROUND(I105*H105,2)</f>
        <v>0</v>
      </c>
      <c r="BL105" s="18" t="s">
        <v>164</v>
      </c>
      <c r="BM105" s="197" t="s">
        <v>173</v>
      </c>
    </row>
    <row r="106" spans="2:65" s="1" customFormat="1" ht="39">
      <c r="B106" s="35"/>
      <c r="C106" s="36"/>
      <c r="D106" s="199" t="s">
        <v>166</v>
      </c>
      <c r="E106" s="36"/>
      <c r="F106" s="200" t="s">
        <v>174</v>
      </c>
      <c r="G106" s="36"/>
      <c r="H106" s="36"/>
      <c r="I106" s="115"/>
      <c r="J106" s="36"/>
      <c r="K106" s="36"/>
      <c r="L106" s="39"/>
      <c r="M106" s="201"/>
      <c r="N106" s="64"/>
      <c r="O106" s="64"/>
      <c r="P106" s="64"/>
      <c r="Q106" s="64"/>
      <c r="R106" s="64"/>
      <c r="S106" s="64"/>
      <c r="T106" s="65"/>
      <c r="AT106" s="18" t="s">
        <v>166</v>
      </c>
      <c r="AU106" s="18" t="s">
        <v>84</v>
      </c>
    </row>
    <row r="107" spans="2:65" s="1" customFormat="1" ht="16.5" customHeight="1">
      <c r="B107" s="35"/>
      <c r="C107" s="186" t="s">
        <v>164</v>
      </c>
      <c r="D107" s="186" t="s">
        <v>162</v>
      </c>
      <c r="E107" s="187" t="s">
        <v>91</v>
      </c>
      <c r="F107" s="188" t="s">
        <v>175</v>
      </c>
      <c r="G107" s="189" t="s">
        <v>20</v>
      </c>
      <c r="H107" s="190">
        <v>0</v>
      </c>
      <c r="I107" s="191"/>
      <c r="J107" s="192">
        <f>ROUND(I107*H107,2)</f>
        <v>0</v>
      </c>
      <c r="K107" s="188" t="s">
        <v>20</v>
      </c>
      <c r="L107" s="39"/>
      <c r="M107" s="193" t="s">
        <v>20</v>
      </c>
      <c r="N107" s="194" t="s">
        <v>45</v>
      </c>
      <c r="O107" s="64"/>
      <c r="P107" s="195">
        <f>O107*H107</f>
        <v>0</v>
      </c>
      <c r="Q107" s="195">
        <v>0</v>
      </c>
      <c r="R107" s="195">
        <f>Q107*H107</f>
        <v>0</v>
      </c>
      <c r="S107" s="195">
        <v>0</v>
      </c>
      <c r="T107" s="196">
        <f>S107*H107</f>
        <v>0</v>
      </c>
      <c r="AR107" s="197" t="s">
        <v>164</v>
      </c>
      <c r="AT107" s="197" t="s">
        <v>162</v>
      </c>
      <c r="AU107" s="197" t="s">
        <v>84</v>
      </c>
      <c r="AY107" s="18" t="s">
        <v>159</v>
      </c>
      <c r="BE107" s="198">
        <f>IF(N107="základní",J107,0)</f>
        <v>0</v>
      </c>
      <c r="BF107" s="198">
        <f>IF(N107="snížená",J107,0)</f>
        <v>0</v>
      </c>
      <c r="BG107" s="198">
        <f>IF(N107="zákl. přenesená",J107,0)</f>
        <v>0</v>
      </c>
      <c r="BH107" s="198">
        <f>IF(N107="sníž. přenesená",J107,0)</f>
        <v>0</v>
      </c>
      <c r="BI107" s="198">
        <f>IF(N107="nulová",J107,0)</f>
        <v>0</v>
      </c>
      <c r="BJ107" s="18" t="s">
        <v>22</v>
      </c>
      <c r="BK107" s="198">
        <f>ROUND(I107*H107,2)</f>
        <v>0</v>
      </c>
      <c r="BL107" s="18" t="s">
        <v>164</v>
      </c>
      <c r="BM107" s="197" t="s">
        <v>176</v>
      </c>
    </row>
    <row r="108" spans="2:65" s="1" customFormat="1" ht="11.25">
      <c r="B108" s="35"/>
      <c r="C108" s="36"/>
      <c r="D108" s="199" t="s">
        <v>166</v>
      </c>
      <c r="E108" s="36"/>
      <c r="F108" s="200" t="s">
        <v>177</v>
      </c>
      <c r="G108" s="36"/>
      <c r="H108" s="36"/>
      <c r="I108" s="115"/>
      <c r="J108" s="36"/>
      <c r="K108" s="36"/>
      <c r="L108" s="39"/>
      <c r="M108" s="201"/>
      <c r="N108" s="64"/>
      <c r="O108" s="64"/>
      <c r="P108" s="64"/>
      <c r="Q108" s="64"/>
      <c r="R108" s="64"/>
      <c r="S108" s="64"/>
      <c r="T108" s="65"/>
      <c r="AT108" s="18" t="s">
        <v>166</v>
      </c>
      <c r="AU108" s="18" t="s">
        <v>84</v>
      </c>
    </row>
    <row r="109" spans="2:65" s="11" customFormat="1" ht="22.9" customHeight="1">
      <c r="B109" s="170"/>
      <c r="C109" s="171"/>
      <c r="D109" s="172" t="s">
        <v>73</v>
      </c>
      <c r="E109" s="184" t="s">
        <v>22</v>
      </c>
      <c r="F109" s="184" t="s">
        <v>178</v>
      </c>
      <c r="G109" s="171"/>
      <c r="H109" s="171"/>
      <c r="I109" s="174"/>
      <c r="J109" s="185">
        <f>BK109</f>
        <v>0</v>
      </c>
      <c r="K109" s="171"/>
      <c r="L109" s="176"/>
      <c r="M109" s="177"/>
      <c r="N109" s="178"/>
      <c r="O109" s="178"/>
      <c r="P109" s="179">
        <f>SUM(P110:P282)</f>
        <v>0</v>
      </c>
      <c r="Q109" s="178"/>
      <c r="R109" s="179">
        <f>SUM(R110:R282)</f>
        <v>13.25600114</v>
      </c>
      <c r="S109" s="178"/>
      <c r="T109" s="180">
        <f>SUM(T110:T282)</f>
        <v>0</v>
      </c>
      <c r="AR109" s="181" t="s">
        <v>22</v>
      </c>
      <c r="AT109" s="182" t="s">
        <v>73</v>
      </c>
      <c r="AU109" s="182" t="s">
        <v>22</v>
      </c>
      <c r="AY109" s="181" t="s">
        <v>159</v>
      </c>
      <c r="BK109" s="183">
        <f>SUM(BK110:BK282)</f>
        <v>0</v>
      </c>
    </row>
    <row r="110" spans="2:65" s="1" customFormat="1" ht="24" customHeight="1">
      <c r="B110" s="35"/>
      <c r="C110" s="186" t="s">
        <v>179</v>
      </c>
      <c r="D110" s="186" t="s">
        <v>162</v>
      </c>
      <c r="E110" s="187" t="s">
        <v>180</v>
      </c>
      <c r="F110" s="188" t="s">
        <v>181</v>
      </c>
      <c r="G110" s="189" t="s">
        <v>182</v>
      </c>
      <c r="H110" s="190">
        <v>5184</v>
      </c>
      <c r="I110" s="191"/>
      <c r="J110" s="192">
        <f>ROUND(I110*H110,2)</f>
        <v>0</v>
      </c>
      <c r="K110" s="188" t="s">
        <v>20</v>
      </c>
      <c r="L110" s="39"/>
      <c r="M110" s="193" t="s">
        <v>20</v>
      </c>
      <c r="N110" s="194" t="s">
        <v>45</v>
      </c>
      <c r="O110" s="64"/>
      <c r="P110" s="195">
        <f>O110*H110</f>
        <v>0</v>
      </c>
      <c r="Q110" s="195">
        <v>0</v>
      </c>
      <c r="R110" s="195">
        <f>Q110*H110</f>
        <v>0</v>
      </c>
      <c r="S110" s="195">
        <v>0</v>
      </c>
      <c r="T110" s="196">
        <f>S110*H110</f>
        <v>0</v>
      </c>
      <c r="AR110" s="197" t="s">
        <v>164</v>
      </c>
      <c r="AT110" s="197" t="s">
        <v>162</v>
      </c>
      <c r="AU110" s="197" t="s">
        <v>84</v>
      </c>
      <c r="AY110" s="18" t="s">
        <v>159</v>
      </c>
      <c r="BE110" s="198">
        <f>IF(N110="základní",J110,0)</f>
        <v>0</v>
      </c>
      <c r="BF110" s="198">
        <f>IF(N110="snížená",J110,0)</f>
        <v>0</v>
      </c>
      <c r="BG110" s="198">
        <f>IF(N110="zákl. přenesená",J110,0)</f>
        <v>0</v>
      </c>
      <c r="BH110" s="198">
        <f>IF(N110="sníž. přenesená",J110,0)</f>
        <v>0</v>
      </c>
      <c r="BI110" s="198">
        <f>IF(N110="nulová",J110,0)</f>
        <v>0</v>
      </c>
      <c r="BJ110" s="18" t="s">
        <v>22</v>
      </c>
      <c r="BK110" s="198">
        <f>ROUND(I110*H110,2)</f>
        <v>0</v>
      </c>
      <c r="BL110" s="18" t="s">
        <v>164</v>
      </c>
      <c r="BM110" s="197" t="s">
        <v>183</v>
      </c>
    </row>
    <row r="111" spans="2:65" s="1" customFormat="1" ht="19.5">
      <c r="B111" s="35"/>
      <c r="C111" s="36"/>
      <c r="D111" s="199" t="s">
        <v>166</v>
      </c>
      <c r="E111" s="36"/>
      <c r="F111" s="200" t="s">
        <v>181</v>
      </c>
      <c r="G111" s="36"/>
      <c r="H111" s="36"/>
      <c r="I111" s="115"/>
      <c r="J111" s="36"/>
      <c r="K111" s="36"/>
      <c r="L111" s="39"/>
      <c r="M111" s="201"/>
      <c r="N111" s="64"/>
      <c r="O111" s="64"/>
      <c r="P111" s="64"/>
      <c r="Q111" s="64"/>
      <c r="R111" s="64"/>
      <c r="S111" s="64"/>
      <c r="T111" s="65"/>
      <c r="AT111" s="18" t="s">
        <v>166</v>
      </c>
      <c r="AU111" s="18" t="s">
        <v>84</v>
      </c>
    </row>
    <row r="112" spans="2:65" s="12" customFormat="1" ht="11.25">
      <c r="B112" s="202"/>
      <c r="C112" s="203"/>
      <c r="D112" s="199" t="s">
        <v>184</v>
      </c>
      <c r="E112" s="204" t="s">
        <v>20</v>
      </c>
      <c r="F112" s="205" t="s">
        <v>185</v>
      </c>
      <c r="G112" s="203"/>
      <c r="H112" s="204" t="s">
        <v>20</v>
      </c>
      <c r="I112" s="206"/>
      <c r="J112" s="203"/>
      <c r="K112" s="203"/>
      <c r="L112" s="207"/>
      <c r="M112" s="208"/>
      <c r="N112" s="209"/>
      <c r="O112" s="209"/>
      <c r="P112" s="209"/>
      <c r="Q112" s="209"/>
      <c r="R112" s="209"/>
      <c r="S112" s="209"/>
      <c r="T112" s="210"/>
      <c r="AT112" s="211" t="s">
        <v>184</v>
      </c>
      <c r="AU112" s="211" t="s">
        <v>84</v>
      </c>
      <c r="AV112" s="12" t="s">
        <v>22</v>
      </c>
      <c r="AW112" s="12" t="s">
        <v>35</v>
      </c>
      <c r="AX112" s="12" t="s">
        <v>74</v>
      </c>
      <c r="AY112" s="211" t="s">
        <v>159</v>
      </c>
    </row>
    <row r="113" spans="2:65" s="12" customFormat="1" ht="11.25">
      <c r="B113" s="202"/>
      <c r="C113" s="203"/>
      <c r="D113" s="199" t="s">
        <v>184</v>
      </c>
      <c r="E113" s="204" t="s">
        <v>20</v>
      </c>
      <c r="F113" s="205" t="s">
        <v>186</v>
      </c>
      <c r="G113" s="203"/>
      <c r="H113" s="204" t="s">
        <v>20</v>
      </c>
      <c r="I113" s="206"/>
      <c r="J113" s="203"/>
      <c r="K113" s="203"/>
      <c r="L113" s="207"/>
      <c r="M113" s="208"/>
      <c r="N113" s="209"/>
      <c r="O113" s="209"/>
      <c r="P113" s="209"/>
      <c r="Q113" s="209"/>
      <c r="R113" s="209"/>
      <c r="S113" s="209"/>
      <c r="T113" s="210"/>
      <c r="AT113" s="211" t="s">
        <v>184</v>
      </c>
      <c r="AU113" s="211" t="s">
        <v>84</v>
      </c>
      <c r="AV113" s="12" t="s">
        <v>22</v>
      </c>
      <c r="AW113" s="12" t="s">
        <v>35</v>
      </c>
      <c r="AX113" s="12" t="s">
        <v>74</v>
      </c>
      <c r="AY113" s="211" t="s">
        <v>159</v>
      </c>
    </row>
    <row r="114" spans="2:65" s="12" customFormat="1" ht="11.25">
      <c r="B114" s="202"/>
      <c r="C114" s="203"/>
      <c r="D114" s="199" t="s">
        <v>184</v>
      </c>
      <c r="E114" s="204" t="s">
        <v>20</v>
      </c>
      <c r="F114" s="205" t="s">
        <v>187</v>
      </c>
      <c r="G114" s="203"/>
      <c r="H114" s="204" t="s">
        <v>20</v>
      </c>
      <c r="I114" s="206"/>
      <c r="J114" s="203"/>
      <c r="K114" s="203"/>
      <c r="L114" s="207"/>
      <c r="M114" s="208"/>
      <c r="N114" s="209"/>
      <c r="O114" s="209"/>
      <c r="P114" s="209"/>
      <c r="Q114" s="209"/>
      <c r="R114" s="209"/>
      <c r="S114" s="209"/>
      <c r="T114" s="210"/>
      <c r="AT114" s="211" t="s">
        <v>184</v>
      </c>
      <c r="AU114" s="211" t="s">
        <v>84</v>
      </c>
      <c r="AV114" s="12" t="s">
        <v>22</v>
      </c>
      <c r="AW114" s="12" t="s">
        <v>35</v>
      </c>
      <c r="AX114" s="12" t="s">
        <v>74</v>
      </c>
      <c r="AY114" s="211" t="s">
        <v>159</v>
      </c>
    </row>
    <row r="115" spans="2:65" s="12" customFormat="1" ht="11.25">
      <c r="B115" s="202"/>
      <c r="C115" s="203"/>
      <c r="D115" s="199" t="s">
        <v>184</v>
      </c>
      <c r="E115" s="204" t="s">
        <v>20</v>
      </c>
      <c r="F115" s="205" t="s">
        <v>188</v>
      </c>
      <c r="G115" s="203"/>
      <c r="H115" s="204" t="s">
        <v>20</v>
      </c>
      <c r="I115" s="206"/>
      <c r="J115" s="203"/>
      <c r="K115" s="203"/>
      <c r="L115" s="207"/>
      <c r="M115" s="208"/>
      <c r="N115" s="209"/>
      <c r="O115" s="209"/>
      <c r="P115" s="209"/>
      <c r="Q115" s="209"/>
      <c r="R115" s="209"/>
      <c r="S115" s="209"/>
      <c r="T115" s="210"/>
      <c r="AT115" s="211" t="s">
        <v>184</v>
      </c>
      <c r="AU115" s="211" t="s">
        <v>84</v>
      </c>
      <c r="AV115" s="12" t="s">
        <v>22</v>
      </c>
      <c r="AW115" s="12" t="s">
        <v>35</v>
      </c>
      <c r="AX115" s="12" t="s">
        <v>74</v>
      </c>
      <c r="AY115" s="211" t="s">
        <v>159</v>
      </c>
    </row>
    <row r="116" spans="2:65" s="13" customFormat="1" ht="11.25">
      <c r="B116" s="212"/>
      <c r="C116" s="213"/>
      <c r="D116" s="199" t="s">
        <v>184</v>
      </c>
      <c r="E116" s="214" t="s">
        <v>20</v>
      </c>
      <c r="F116" s="215" t="s">
        <v>1694</v>
      </c>
      <c r="G116" s="213"/>
      <c r="H116" s="216">
        <v>5184</v>
      </c>
      <c r="I116" s="217"/>
      <c r="J116" s="213"/>
      <c r="K116" s="213"/>
      <c r="L116" s="218"/>
      <c r="M116" s="219"/>
      <c r="N116" s="220"/>
      <c r="O116" s="220"/>
      <c r="P116" s="220"/>
      <c r="Q116" s="220"/>
      <c r="R116" s="220"/>
      <c r="S116" s="220"/>
      <c r="T116" s="221"/>
      <c r="AT116" s="222" t="s">
        <v>184</v>
      </c>
      <c r="AU116" s="222" t="s">
        <v>84</v>
      </c>
      <c r="AV116" s="13" t="s">
        <v>84</v>
      </c>
      <c r="AW116" s="13" t="s">
        <v>35</v>
      </c>
      <c r="AX116" s="13" t="s">
        <v>22</v>
      </c>
      <c r="AY116" s="222" t="s">
        <v>159</v>
      </c>
    </row>
    <row r="117" spans="2:65" s="1" customFormat="1" ht="16.5" customHeight="1">
      <c r="B117" s="35"/>
      <c r="C117" s="186" t="s">
        <v>190</v>
      </c>
      <c r="D117" s="186" t="s">
        <v>162</v>
      </c>
      <c r="E117" s="187" t="s">
        <v>191</v>
      </c>
      <c r="F117" s="188" t="s">
        <v>192</v>
      </c>
      <c r="G117" s="189" t="s">
        <v>193</v>
      </c>
      <c r="H117" s="190">
        <v>60</v>
      </c>
      <c r="I117" s="191"/>
      <c r="J117" s="192">
        <f>ROUND(I117*H117,2)</f>
        <v>0</v>
      </c>
      <c r="K117" s="188" t="s">
        <v>194</v>
      </c>
      <c r="L117" s="39"/>
      <c r="M117" s="193" t="s">
        <v>20</v>
      </c>
      <c r="N117" s="194" t="s">
        <v>45</v>
      </c>
      <c r="O117" s="64"/>
      <c r="P117" s="195">
        <f>O117*H117</f>
        <v>0</v>
      </c>
      <c r="Q117" s="195">
        <v>0</v>
      </c>
      <c r="R117" s="195">
        <f>Q117*H117</f>
        <v>0</v>
      </c>
      <c r="S117" s="195">
        <v>0</v>
      </c>
      <c r="T117" s="196">
        <f>S117*H117</f>
        <v>0</v>
      </c>
      <c r="AR117" s="197" t="s">
        <v>164</v>
      </c>
      <c r="AT117" s="197" t="s">
        <v>162</v>
      </c>
      <c r="AU117" s="197" t="s">
        <v>84</v>
      </c>
      <c r="AY117" s="18" t="s">
        <v>159</v>
      </c>
      <c r="BE117" s="198">
        <f>IF(N117="základní",J117,0)</f>
        <v>0</v>
      </c>
      <c r="BF117" s="198">
        <f>IF(N117="snížená",J117,0)</f>
        <v>0</v>
      </c>
      <c r="BG117" s="198">
        <f>IF(N117="zákl. přenesená",J117,0)</f>
        <v>0</v>
      </c>
      <c r="BH117" s="198">
        <f>IF(N117="sníž. přenesená",J117,0)</f>
        <v>0</v>
      </c>
      <c r="BI117" s="198">
        <f>IF(N117="nulová",J117,0)</f>
        <v>0</v>
      </c>
      <c r="BJ117" s="18" t="s">
        <v>22</v>
      </c>
      <c r="BK117" s="198">
        <f>ROUND(I117*H117,2)</f>
        <v>0</v>
      </c>
      <c r="BL117" s="18" t="s">
        <v>164</v>
      </c>
      <c r="BM117" s="197" t="s">
        <v>195</v>
      </c>
    </row>
    <row r="118" spans="2:65" s="1" customFormat="1" ht="11.25">
      <c r="B118" s="35"/>
      <c r="C118" s="36"/>
      <c r="D118" s="199" t="s">
        <v>166</v>
      </c>
      <c r="E118" s="36"/>
      <c r="F118" s="200" t="s">
        <v>196</v>
      </c>
      <c r="G118" s="36"/>
      <c r="H118" s="36"/>
      <c r="I118" s="115"/>
      <c r="J118" s="36"/>
      <c r="K118" s="36"/>
      <c r="L118" s="39"/>
      <c r="M118" s="201"/>
      <c r="N118" s="64"/>
      <c r="O118" s="64"/>
      <c r="P118" s="64"/>
      <c r="Q118" s="64"/>
      <c r="R118" s="64"/>
      <c r="S118" s="64"/>
      <c r="T118" s="65"/>
      <c r="AT118" s="18" t="s">
        <v>166</v>
      </c>
      <c r="AU118" s="18" t="s">
        <v>84</v>
      </c>
    </row>
    <row r="119" spans="2:65" s="12" customFormat="1" ht="11.25">
      <c r="B119" s="202"/>
      <c r="C119" s="203"/>
      <c r="D119" s="199" t="s">
        <v>184</v>
      </c>
      <c r="E119" s="204" t="s">
        <v>20</v>
      </c>
      <c r="F119" s="205" t="s">
        <v>185</v>
      </c>
      <c r="G119" s="203"/>
      <c r="H119" s="204" t="s">
        <v>20</v>
      </c>
      <c r="I119" s="206"/>
      <c r="J119" s="203"/>
      <c r="K119" s="203"/>
      <c r="L119" s="207"/>
      <c r="M119" s="208"/>
      <c r="N119" s="209"/>
      <c r="O119" s="209"/>
      <c r="P119" s="209"/>
      <c r="Q119" s="209"/>
      <c r="R119" s="209"/>
      <c r="S119" s="209"/>
      <c r="T119" s="210"/>
      <c r="AT119" s="211" t="s">
        <v>184</v>
      </c>
      <c r="AU119" s="211" t="s">
        <v>84</v>
      </c>
      <c r="AV119" s="12" t="s">
        <v>22</v>
      </c>
      <c r="AW119" s="12" t="s">
        <v>35</v>
      </c>
      <c r="AX119" s="12" t="s">
        <v>74</v>
      </c>
      <c r="AY119" s="211" t="s">
        <v>159</v>
      </c>
    </row>
    <row r="120" spans="2:65" s="12" customFormat="1" ht="11.25">
      <c r="B120" s="202"/>
      <c r="C120" s="203"/>
      <c r="D120" s="199" t="s">
        <v>184</v>
      </c>
      <c r="E120" s="204" t="s">
        <v>20</v>
      </c>
      <c r="F120" s="205" t="s">
        <v>186</v>
      </c>
      <c r="G120" s="203"/>
      <c r="H120" s="204" t="s">
        <v>20</v>
      </c>
      <c r="I120" s="206"/>
      <c r="J120" s="203"/>
      <c r="K120" s="203"/>
      <c r="L120" s="207"/>
      <c r="M120" s="208"/>
      <c r="N120" s="209"/>
      <c r="O120" s="209"/>
      <c r="P120" s="209"/>
      <c r="Q120" s="209"/>
      <c r="R120" s="209"/>
      <c r="S120" s="209"/>
      <c r="T120" s="210"/>
      <c r="AT120" s="211" t="s">
        <v>184</v>
      </c>
      <c r="AU120" s="211" t="s">
        <v>84</v>
      </c>
      <c r="AV120" s="12" t="s">
        <v>22</v>
      </c>
      <c r="AW120" s="12" t="s">
        <v>35</v>
      </c>
      <c r="AX120" s="12" t="s">
        <v>74</v>
      </c>
      <c r="AY120" s="211" t="s">
        <v>159</v>
      </c>
    </row>
    <row r="121" spans="2:65" s="12" customFormat="1" ht="11.25">
      <c r="B121" s="202"/>
      <c r="C121" s="203"/>
      <c r="D121" s="199" t="s">
        <v>184</v>
      </c>
      <c r="E121" s="204" t="s">
        <v>20</v>
      </c>
      <c r="F121" s="205" t="s">
        <v>187</v>
      </c>
      <c r="G121" s="203"/>
      <c r="H121" s="204" t="s">
        <v>20</v>
      </c>
      <c r="I121" s="206"/>
      <c r="J121" s="203"/>
      <c r="K121" s="203"/>
      <c r="L121" s="207"/>
      <c r="M121" s="208"/>
      <c r="N121" s="209"/>
      <c r="O121" s="209"/>
      <c r="P121" s="209"/>
      <c r="Q121" s="209"/>
      <c r="R121" s="209"/>
      <c r="S121" s="209"/>
      <c r="T121" s="210"/>
      <c r="AT121" s="211" t="s">
        <v>184</v>
      </c>
      <c r="AU121" s="211" t="s">
        <v>84</v>
      </c>
      <c r="AV121" s="12" t="s">
        <v>22</v>
      </c>
      <c r="AW121" s="12" t="s">
        <v>35</v>
      </c>
      <c r="AX121" s="12" t="s">
        <v>74</v>
      </c>
      <c r="AY121" s="211" t="s">
        <v>159</v>
      </c>
    </row>
    <row r="122" spans="2:65" s="13" customFormat="1" ht="11.25">
      <c r="B122" s="212"/>
      <c r="C122" s="213"/>
      <c r="D122" s="199" t="s">
        <v>184</v>
      </c>
      <c r="E122" s="214" t="s">
        <v>20</v>
      </c>
      <c r="F122" s="215" t="s">
        <v>1695</v>
      </c>
      <c r="G122" s="213"/>
      <c r="H122" s="216">
        <v>60</v>
      </c>
      <c r="I122" s="217"/>
      <c r="J122" s="213"/>
      <c r="K122" s="213"/>
      <c r="L122" s="218"/>
      <c r="M122" s="219"/>
      <c r="N122" s="220"/>
      <c r="O122" s="220"/>
      <c r="P122" s="220"/>
      <c r="Q122" s="220"/>
      <c r="R122" s="220"/>
      <c r="S122" s="220"/>
      <c r="T122" s="221"/>
      <c r="AT122" s="222" t="s">
        <v>184</v>
      </c>
      <c r="AU122" s="222" t="s">
        <v>84</v>
      </c>
      <c r="AV122" s="13" t="s">
        <v>84</v>
      </c>
      <c r="AW122" s="13" t="s">
        <v>35</v>
      </c>
      <c r="AX122" s="13" t="s">
        <v>22</v>
      </c>
      <c r="AY122" s="222" t="s">
        <v>159</v>
      </c>
    </row>
    <row r="123" spans="2:65" s="1" customFormat="1" ht="16.5" customHeight="1">
      <c r="B123" s="35"/>
      <c r="C123" s="186" t="s">
        <v>198</v>
      </c>
      <c r="D123" s="186" t="s">
        <v>162</v>
      </c>
      <c r="E123" s="187" t="s">
        <v>199</v>
      </c>
      <c r="F123" s="188" t="s">
        <v>200</v>
      </c>
      <c r="G123" s="189" t="s">
        <v>201</v>
      </c>
      <c r="H123" s="190">
        <v>80</v>
      </c>
      <c r="I123" s="191"/>
      <c r="J123" s="192">
        <f>ROUND(I123*H123,2)</f>
        <v>0</v>
      </c>
      <c r="K123" s="188" t="s">
        <v>194</v>
      </c>
      <c r="L123" s="39"/>
      <c r="M123" s="193" t="s">
        <v>20</v>
      </c>
      <c r="N123" s="194" t="s">
        <v>45</v>
      </c>
      <c r="O123" s="64"/>
      <c r="P123" s="195">
        <f>O123*H123</f>
        <v>0</v>
      </c>
      <c r="Q123" s="195">
        <v>8.6800000000000002E-3</v>
      </c>
      <c r="R123" s="195">
        <f>Q123*H123</f>
        <v>0.69440000000000002</v>
      </c>
      <c r="S123" s="195">
        <v>0</v>
      </c>
      <c r="T123" s="196">
        <f>S123*H123</f>
        <v>0</v>
      </c>
      <c r="AR123" s="197" t="s">
        <v>164</v>
      </c>
      <c r="AT123" s="197" t="s">
        <v>162</v>
      </c>
      <c r="AU123" s="197" t="s">
        <v>84</v>
      </c>
      <c r="AY123" s="18" t="s">
        <v>159</v>
      </c>
      <c r="BE123" s="198">
        <f>IF(N123="základní",J123,0)</f>
        <v>0</v>
      </c>
      <c r="BF123" s="198">
        <f>IF(N123="snížená",J123,0)</f>
        <v>0</v>
      </c>
      <c r="BG123" s="198">
        <f>IF(N123="zákl. přenesená",J123,0)</f>
        <v>0</v>
      </c>
      <c r="BH123" s="198">
        <f>IF(N123="sníž. přenesená",J123,0)</f>
        <v>0</v>
      </c>
      <c r="BI123" s="198">
        <f>IF(N123="nulová",J123,0)</f>
        <v>0</v>
      </c>
      <c r="BJ123" s="18" t="s">
        <v>22</v>
      </c>
      <c r="BK123" s="198">
        <f>ROUND(I123*H123,2)</f>
        <v>0</v>
      </c>
      <c r="BL123" s="18" t="s">
        <v>164</v>
      </c>
      <c r="BM123" s="197" t="s">
        <v>202</v>
      </c>
    </row>
    <row r="124" spans="2:65" s="1" customFormat="1" ht="29.25">
      <c r="B124" s="35"/>
      <c r="C124" s="36"/>
      <c r="D124" s="199" t="s">
        <v>166</v>
      </c>
      <c r="E124" s="36"/>
      <c r="F124" s="200" t="s">
        <v>203</v>
      </c>
      <c r="G124" s="36"/>
      <c r="H124" s="36"/>
      <c r="I124" s="115"/>
      <c r="J124" s="36"/>
      <c r="K124" s="36"/>
      <c r="L124" s="39"/>
      <c r="M124" s="201"/>
      <c r="N124" s="64"/>
      <c r="O124" s="64"/>
      <c r="P124" s="64"/>
      <c r="Q124" s="64"/>
      <c r="R124" s="64"/>
      <c r="S124" s="64"/>
      <c r="T124" s="65"/>
      <c r="AT124" s="18" t="s">
        <v>166</v>
      </c>
      <c r="AU124" s="18" t="s">
        <v>84</v>
      </c>
    </row>
    <row r="125" spans="2:65" s="1" customFormat="1" ht="16.5" customHeight="1">
      <c r="B125" s="35"/>
      <c r="C125" s="186" t="s">
        <v>204</v>
      </c>
      <c r="D125" s="186" t="s">
        <v>162</v>
      </c>
      <c r="E125" s="187" t="s">
        <v>205</v>
      </c>
      <c r="F125" s="188" t="s">
        <v>206</v>
      </c>
      <c r="G125" s="189" t="s">
        <v>201</v>
      </c>
      <c r="H125" s="190">
        <v>15</v>
      </c>
      <c r="I125" s="191"/>
      <c r="J125" s="192">
        <f>ROUND(I125*H125,2)</f>
        <v>0</v>
      </c>
      <c r="K125" s="188" t="s">
        <v>194</v>
      </c>
      <c r="L125" s="39"/>
      <c r="M125" s="193" t="s">
        <v>20</v>
      </c>
      <c r="N125" s="194" t="s">
        <v>45</v>
      </c>
      <c r="O125" s="64"/>
      <c r="P125" s="195">
        <f>O125*H125</f>
        <v>0</v>
      </c>
      <c r="Q125" s="195">
        <v>1.269E-2</v>
      </c>
      <c r="R125" s="195">
        <f>Q125*H125</f>
        <v>0.19034999999999999</v>
      </c>
      <c r="S125" s="195">
        <v>0</v>
      </c>
      <c r="T125" s="196">
        <f>S125*H125</f>
        <v>0</v>
      </c>
      <c r="AR125" s="197" t="s">
        <v>164</v>
      </c>
      <c r="AT125" s="197" t="s">
        <v>162</v>
      </c>
      <c r="AU125" s="197" t="s">
        <v>84</v>
      </c>
      <c r="AY125" s="18" t="s">
        <v>159</v>
      </c>
      <c r="BE125" s="198">
        <f>IF(N125="základní",J125,0)</f>
        <v>0</v>
      </c>
      <c r="BF125" s="198">
        <f>IF(N125="snížená",J125,0)</f>
        <v>0</v>
      </c>
      <c r="BG125" s="198">
        <f>IF(N125="zákl. přenesená",J125,0)</f>
        <v>0</v>
      </c>
      <c r="BH125" s="198">
        <f>IF(N125="sníž. přenesená",J125,0)</f>
        <v>0</v>
      </c>
      <c r="BI125" s="198">
        <f>IF(N125="nulová",J125,0)</f>
        <v>0</v>
      </c>
      <c r="BJ125" s="18" t="s">
        <v>22</v>
      </c>
      <c r="BK125" s="198">
        <f>ROUND(I125*H125,2)</f>
        <v>0</v>
      </c>
      <c r="BL125" s="18" t="s">
        <v>164</v>
      </c>
      <c r="BM125" s="197" t="s">
        <v>207</v>
      </c>
    </row>
    <row r="126" spans="2:65" s="1" customFormat="1" ht="29.25">
      <c r="B126" s="35"/>
      <c r="C126" s="36"/>
      <c r="D126" s="199" t="s">
        <v>166</v>
      </c>
      <c r="E126" s="36"/>
      <c r="F126" s="200" t="s">
        <v>208</v>
      </c>
      <c r="G126" s="36"/>
      <c r="H126" s="36"/>
      <c r="I126" s="115"/>
      <c r="J126" s="36"/>
      <c r="K126" s="36"/>
      <c r="L126" s="39"/>
      <c r="M126" s="201"/>
      <c r="N126" s="64"/>
      <c r="O126" s="64"/>
      <c r="P126" s="64"/>
      <c r="Q126" s="64"/>
      <c r="R126" s="64"/>
      <c r="S126" s="64"/>
      <c r="T126" s="65"/>
      <c r="AT126" s="18" t="s">
        <v>166</v>
      </c>
      <c r="AU126" s="18" t="s">
        <v>84</v>
      </c>
    </row>
    <row r="127" spans="2:65" s="1" customFormat="1" ht="16.5" customHeight="1">
      <c r="B127" s="35"/>
      <c r="C127" s="186" t="s">
        <v>209</v>
      </c>
      <c r="D127" s="186" t="s">
        <v>162</v>
      </c>
      <c r="E127" s="187" t="s">
        <v>210</v>
      </c>
      <c r="F127" s="188" t="s">
        <v>211</v>
      </c>
      <c r="G127" s="189" t="s">
        <v>201</v>
      </c>
      <c r="H127" s="190">
        <v>95</v>
      </c>
      <c r="I127" s="191"/>
      <c r="J127" s="192">
        <f>ROUND(I127*H127,2)</f>
        <v>0</v>
      </c>
      <c r="K127" s="188" t="s">
        <v>194</v>
      </c>
      <c r="L127" s="39"/>
      <c r="M127" s="193" t="s">
        <v>20</v>
      </c>
      <c r="N127" s="194" t="s">
        <v>45</v>
      </c>
      <c r="O127" s="64"/>
      <c r="P127" s="195">
        <f>O127*H127</f>
        <v>0</v>
      </c>
      <c r="Q127" s="195">
        <v>3.6900000000000002E-2</v>
      </c>
      <c r="R127" s="195">
        <f>Q127*H127</f>
        <v>3.5055000000000001</v>
      </c>
      <c r="S127" s="195">
        <v>0</v>
      </c>
      <c r="T127" s="196">
        <f>S127*H127</f>
        <v>0</v>
      </c>
      <c r="AR127" s="197" t="s">
        <v>164</v>
      </c>
      <c r="AT127" s="197" t="s">
        <v>162</v>
      </c>
      <c r="AU127" s="197" t="s">
        <v>84</v>
      </c>
      <c r="AY127" s="18" t="s">
        <v>159</v>
      </c>
      <c r="BE127" s="198">
        <f>IF(N127="základní",J127,0)</f>
        <v>0</v>
      </c>
      <c r="BF127" s="198">
        <f>IF(N127="snížená",J127,0)</f>
        <v>0</v>
      </c>
      <c r="BG127" s="198">
        <f>IF(N127="zákl. přenesená",J127,0)</f>
        <v>0</v>
      </c>
      <c r="BH127" s="198">
        <f>IF(N127="sníž. přenesená",J127,0)</f>
        <v>0</v>
      </c>
      <c r="BI127" s="198">
        <f>IF(N127="nulová",J127,0)</f>
        <v>0</v>
      </c>
      <c r="BJ127" s="18" t="s">
        <v>22</v>
      </c>
      <c r="BK127" s="198">
        <f>ROUND(I127*H127,2)</f>
        <v>0</v>
      </c>
      <c r="BL127" s="18" t="s">
        <v>164</v>
      </c>
      <c r="BM127" s="197" t="s">
        <v>212</v>
      </c>
    </row>
    <row r="128" spans="2:65" s="1" customFormat="1" ht="29.25">
      <c r="B128" s="35"/>
      <c r="C128" s="36"/>
      <c r="D128" s="199" t="s">
        <v>166</v>
      </c>
      <c r="E128" s="36"/>
      <c r="F128" s="200" t="s">
        <v>213</v>
      </c>
      <c r="G128" s="36"/>
      <c r="H128" s="36"/>
      <c r="I128" s="115"/>
      <c r="J128" s="36"/>
      <c r="K128" s="36"/>
      <c r="L128" s="39"/>
      <c r="M128" s="201"/>
      <c r="N128" s="64"/>
      <c r="O128" s="64"/>
      <c r="P128" s="64"/>
      <c r="Q128" s="64"/>
      <c r="R128" s="64"/>
      <c r="S128" s="64"/>
      <c r="T128" s="65"/>
      <c r="AT128" s="18" t="s">
        <v>166</v>
      </c>
      <c r="AU128" s="18" t="s">
        <v>84</v>
      </c>
    </row>
    <row r="129" spans="2:65" s="1" customFormat="1" ht="16.5" customHeight="1">
      <c r="B129" s="35"/>
      <c r="C129" s="186" t="s">
        <v>214</v>
      </c>
      <c r="D129" s="186" t="s">
        <v>162</v>
      </c>
      <c r="E129" s="187" t="s">
        <v>215</v>
      </c>
      <c r="F129" s="188" t="s">
        <v>216</v>
      </c>
      <c r="G129" s="189" t="s">
        <v>182</v>
      </c>
      <c r="H129" s="190">
        <v>465</v>
      </c>
      <c r="I129" s="191"/>
      <c r="J129" s="192">
        <f>ROUND(I129*H129,2)</f>
        <v>0</v>
      </c>
      <c r="K129" s="188" t="s">
        <v>194</v>
      </c>
      <c r="L129" s="39"/>
      <c r="M129" s="193" t="s">
        <v>20</v>
      </c>
      <c r="N129" s="194" t="s">
        <v>45</v>
      </c>
      <c r="O129" s="64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AR129" s="197" t="s">
        <v>164</v>
      </c>
      <c r="AT129" s="197" t="s">
        <v>162</v>
      </c>
      <c r="AU129" s="197" t="s">
        <v>84</v>
      </c>
      <c r="AY129" s="18" t="s">
        <v>159</v>
      </c>
      <c r="BE129" s="198">
        <f>IF(N129="základní",J129,0)</f>
        <v>0</v>
      </c>
      <c r="BF129" s="198">
        <f>IF(N129="snížená",J129,0)</f>
        <v>0</v>
      </c>
      <c r="BG129" s="198">
        <f>IF(N129="zákl. přenesená",J129,0)</f>
        <v>0</v>
      </c>
      <c r="BH129" s="198">
        <f>IF(N129="sníž. přenesená",J129,0)</f>
        <v>0</v>
      </c>
      <c r="BI129" s="198">
        <f>IF(N129="nulová",J129,0)</f>
        <v>0</v>
      </c>
      <c r="BJ129" s="18" t="s">
        <v>22</v>
      </c>
      <c r="BK129" s="198">
        <f>ROUND(I129*H129,2)</f>
        <v>0</v>
      </c>
      <c r="BL129" s="18" t="s">
        <v>164</v>
      </c>
      <c r="BM129" s="197" t="s">
        <v>217</v>
      </c>
    </row>
    <row r="130" spans="2:65" s="1" customFormat="1" ht="11.25">
      <c r="B130" s="35"/>
      <c r="C130" s="36"/>
      <c r="D130" s="199" t="s">
        <v>166</v>
      </c>
      <c r="E130" s="36"/>
      <c r="F130" s="200" t="s">
        <v>218</v>
      </c>
      <c r="G130" s="36"/>
      <c r="H130" s="36"/>
      <c r="I130" s="115"/>
      <c r="J130" s="36"/>
      <c r="K130" s="36"/>
      <c r="L130" s="39"/>
      <c r="M130" s="201"/>
      <c r="N130" s="64"/>
      <c r="O130" s="64"/>
      <c r="P130" s="64"/>
      <c r="Q130" s="64"/>
      <c r="R130" s="64"/>
      <c r="S130" s="64"/>
      <c r="T130" s="65"/>
      <c r="AT130" s="18" t="s">
        <v>166</v>
      </c>
      <c r="AU130" s="18" t="s">
        <v>84</v>
      </c>
    </row>
    <row r="131" spans="2:65" s="12" customFormat="1" ht="11.25">
      <c r="B131" s="202"/>
      <c r="C131" s="203"/>
      <c r="D131" s="199" t="s">
        <v>184</v>
      </c>
      <c r="E131" s="204" t="s">
        <v>20</v>
      </c>
      <c r="F131" s="205" t="s">
        <v>219</v>
      </c>
      <c r="G131" s="203"/>
      <c r="H131" s="204" t="s">
        <v>20</v>
      </c>
      <c r="I131" s="206"/>
      <c r="J131" s="203"/>
      <c r="K131" s="203"/>
      <c r="L131" s="207"/>
      <c r="M131" s="208"/>
      <c r="N131" s="209"/>
      <c r="O131" s="209"/>
      <c r="P131" s="209"/>
      <c r="Q131" s="209"/>
      <c r="R131" s="209"/>
      <c r="S131" s="209"/>
      <c r="T131" s="210"/>
      <c r="AT131" s="211" t="s">
        <v>184</v>
      </c>
      <c r="AU131" s="211" t="s">
        <v>84</v>
      </c>
      <c r="AV131" s="12" t="s">
        <v>22</v>
      </c>
      <c r="AW131" s="12" t="s">
        <v>35</v>
      </c>
      <c r="AX131" s="12" t="s">
        <v>74</v>
      </c>
      <c r="AY131" s="211" t="s">
        <v>159</v>
      </c>
    </row>
    <row r="132" spans="2:65" s="13" customFormat="1" ht="11.25">
      <c r="B132" s="212"/>
      <c r="C132" s="213"/>
      <c r="D132" s="199" t="s">
        <v>184</v>
      </c>
      <c r="E132" s="214" t="s">
        <v>20</v>
      </c>
      <c r="F132" s="215" t="s">
        <v>1696</v>
      </c>
      <c r="G132" s="213"/>
      <c r="H132" s="216">
        <v>45</v>
      </c>
      <c r="I132" s="217"/>
      <c r="J132" s="213"/>
      <c r="K132" s="213"/>
      <c r="L132" s="218"/>
      <c r="M132" s="219"/>
      <c r="N132" s="220"/>
      <c r="O132" s="220"/>
      <c r="P132" s="220"/>
      <c r="Q132" s="220"/>
      <c r="R132" s="220"/>
      <c r="S132" s="220"/>
      <c r="T132" s="221"/>
      <c r="AT132" s="222" t="s">
        <v>184</v>
      </c>
      <c r="AU132" s="222" t="s">
        <v>84</v>
      </c>
      <c r="AV132" s="13" t="s">
        <v>84</v>
      </c>
      <c r="AW132" s="13" t="s">
        <v>35</v>
      </c>
      <c r="AX132" s="13" t="s">
        <v>74</v>
      </c>
      <c r="AY132" s="222" t="s">
        <v>159</v>
      </c>
    </row>
    <row r="133" spans="2:65" s="13" customFormat="1" ht="11.25">
      <c r="B133" s="212"/>
      <c r="C133" s="213"/>
      <c r="D133" s="199" t="s">
        <v>184</v>
      </c>
      <c r="E133" s="214" t="s">
        <v>20</v>
      </c>
      <c r="F133" s="215" t="s">
        <v>1697</v>
      </c>
      <c r="G133" s="213"/>
      <c r="H133" s="216">
        <v>228</v>
      </c>
      <c r="I133" s="217"/>
      <c r="J133" s="213"/>
      <c r="K133" s="213"/>
      <c r="L133" s="218"/>
      <c r="M133" s="219"/>
      <c r="N133" s="220"/>
      <c r="O133" s="220"/>
      <c r="P133" s="220"/>
      <c r="Q133" s="220"/>
      <c r="R133" s="220"/>
      <c r="S133" s="220"/>
      <c r="T133" s="221"/>
      <c r="AT133" s="222" t="s">
        <v>184</v>
      </c>
      <c r="AU133" s="222" t="s">
        <v>84</v>
      </c>
      <c r="AV133" s="13" t="s">
        <v>84</v>
      </c>
      <c r="AW133" s="13" t="s">
        <v>35</v>
      </c>
      <c r="AX133" s="13" t="s">
        <v>74</v>
      </c>
      <c r="AY133" s="222" t="s">
        <v>159</v>
      </c>
    </row>
    <row r="134" spans="2:65" s="13" customFormat="1" ht="11.25">
      <c r="B134" s="212"/>
      <c r="C134" s="213"/>
      <c r="D134" s="199" t="s">
        <v>184</v>
      </c>
      <c r="E134" s="214" t="s">
        <v>20</v>
      </c>
      <c r="F134" s="215" t="s">
        <v>1698</v>
      </c>
      <c r="G134" s="213"/>
      <c r="H134" s="216">
        <v>192</v>
      </c>
      <c r="I134" s="217"/>
      <c r="J134" s="213"/>
      <c r="K134" s="213"/>
      <c r="L134" s="218"/>
      <c r="M134" s="219"/>
      <c r="N134" s="220"/>
      <c r="O134" s="220"/>
      <c r="P134" s="220"/>
      <c r="Q134" s="220"/>
      <c r="R134" s="220"/>
      <c r="S134" s="220"/>
      <c r="T134" s="221"/>
      <c r="AT134" s="222" t="s">
        <v>184</v>
      </c>
      <c r="AU134" s="222" t="s">
        <v>84</v>
      </c>
      <c r="AV134" s="13" t="s">
        <v>84</v>
      </c>
      <c r="AW134" s="13" t="s">
        <v>35</v>
      </c>
      <c r="AX134" s="13" t="s">
        <v>74</v>
      </c>
      <c r="AY134" s="222" t="s">
        <v>159</v>
      </c>
    </row>
    <row r="135" spans="2:65" s="14" customFormat="1" ht="11.25">
      <c r="B135" s="223"/>
      <c r="C135" s="224"/>
      <c r="D135" s="199" t="s">
        <v>184</v>
      </c>
      <c r="E135" s="225" t="s">
        <v>20</v>
      </c>
      <c r="F135" s="226" t="s">
        <v>223</v>
      </c>
      <c r="G135" s="224"/>
      <c r="H135" s="227">
        <v>465</v>
      </c>
      <c r="I135" s="228"/>
      <c r="J135" s="224"/>
      <c r="K135" s="224"/>
      <c r="L135" s="229"/>
      <c r="M135" s="230"/>
      <c r="N135" s="231"/>
      <c r="O135" s="231"/>
      <c r="P135" s="231"/>
      <c r="Q135" s="231"/>
      <c r="R135" s="231"/>
      <c r="S135" s="231"/>
      <c r="T135" s="232"/>
      <c r="AT135" s="233" t="s">
        <v>184</v>
      </c>
      <c r="AU135" s="233" t="s">
        <v>84</v>
      </c>
      <c r="AV135" s="14" t="s">
        <v>164</v>
      </c>
      <c r="AW135" s="14" t="s">
        <v>35</v>
      </c>
      <c r="AX135" s="14" t="s">
        <v>22</v>
      </c>
      <c r="AY135" s="233" t="s">
        <v>159</v>
      </c>
    </row>
    <row r="136" spans="2:65" s="1" customFormat="1" ht="16.5" customHeight="1">
      <c r="B136" s="35"/>
      <c r="C136" s="186" t="s">
        <v>224</v>
      </c>
      <c r="D136" s="186" t="s">
        <v>162</v>
      </c>
      <c r="E136" s="187" t="s">
        <v>225</v>
      </c>
      <c r="F136" s="188" t="s">
        <v>226</v>
      </c>
      <c r="G136" s="189" t="s">
        <v>182</v>
      </c>
      <c r="H136" s="190">
        <v>20.13</v>
      </c>
      <c r="I136" s="191"/>
      <c r="J136" s="192">
        <f>ROUND(I136*H136,2)</f>
        <v>0</v>
      </c>
      <c r="K136" s="188" t="s">
        <v>194</v>
      </c>
      <c r="L136" s="39"/>
      <c r="M136" s="193" t="s">
        <v>20</v>
      </c>
      <c r="N136" s="194" t="s">
        <v>45</v>
      </c>
      <c r="O136" s="64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AR136" s="197" t="s">
        <v>164</v>
      </c>
      <c r="AT136" s="197" t="s">
        <v>162</v>
      </c>
      <c r="AU136" s="197" t="s">
        <v>84</v>
      </c>
      <c r="AY136" s="18" t="s">
        <v>159</v>
      </c>
      <c r="BE136" s="198">
        <f>IF(N136="základní",J136,0)</f>
        <v>0</v>
      </c>
      <c r="BF136" s="198">
        <f>IF(N136="snížená",J136,0)</f>
        <v>0</v>
      </c>
      <c r="BG136" s="198">
        <f>IF(N136="zákl. přenesená",J136,0)</f>
        <v>0</v>
      </c>
      <c r="BH136" s="198">
        <f>IF(N136="sníž. přenesená",J136,0)</f>
        <v>0</v>
      </c>
      <c r="BI136" s="198">
        <f>IF(N136="nulová",J136,0)</f>
        <v>0</v>
      </c>
      <c r="BJ136" s="18" t="s">
        <v>22</v>
      </c>
      <c r="BK136" s="198">
        <f>ROUND(I136*H136,2)</f>
        <v>0</v>
      </c>
      <c r="BL136" s="18" t="s">
        <v>164</v>
      </c>
      <c r="BM136" s="197" t="s">
        <v>227</v>
      </c>
    </row>
    <row r="137" spans="2:65" s="1" customFormat="1" ht="19.5">
      <c r="B137" s="35"/>
      <c r="C137" s="36"/>
      <c r="D137" s="199" t="s">
        <v>166</v>
      </c>
      <c r="E137" s="36"/>
      <c r="F137" s="200" t="s">
        <v>228</v>
      </c>
      <c r="G137" s="36"/>
      <c r="H137" s="36"/>
      <c r="I137" s="115"/>
      <c r="J137" s="36"/>
      <c r="K137" s="36"/>
      <c r="L137" s="39"/>
      <c r="M137" s="201"/>
      <c r="N137" s="64"/>
      <c r="O137" s="64"/>
      <c r="P137" s="64"/>
      <c r="Q137" s="64"/>
      <c r="R137" s="64"/>
      <c r="S137" s="64"/>
      <c r="T137" s="65"/>
      <c r="AT137" s="18" t="s">
        <v>166</v>
      </c>
      <c r="AU137" s="18" t="s">
        <v>84</v>
      </c>
    </row>
    <row r="138" spans="2:65" s="13" customFormat="1" ht="11.25">
      <c r="B138" s="212"/>
      <c r="C138" s="213"/>
      <c r="D138" s="199" t="s">
        <v>184</v>
      </c>
      <c r="E138" s="214" t="s">
        <v>20</v>
      </c>
      <c r="F138" s="215" t="s">
        <v>1699</v>
      </c>
      <c r="G138" s="213"/>
      <c r="H138" s="216">
        <v>20.13</v>
      </c>
      <c r="I138" s="217"/>
      <c r="J138" s="213"/>
      <c r="K138" s="213"/>
      <c r="L138" s="218"/>
      <c r="M138" s="219"/>
      <c r="N138" s="220"/>
      <c r="O138" s="220"/>
      <c r="P138" s="220"/>
      <c r="Q138" s="220"/>
      <c r="R138" s="220"/>
      <c r="S138" s="220"/>
      <c r="T138" s="221"/>
      <c r="AT138" s="222" t="s">
        <v>184</v>
      </c>
      <c r="AU138" s="222" t="s">
        <v>84</v>
      </c>
      <c r="AV138" s="13" t="s">
        <v>84</v>
      </c>
      <c r="AW138" s="13" t="s">
        <v>35</v>
      </c>
      <c r="AX138" s="13" t="s">
        <v>74</v>
      </c>
      <c r="AY138" s="222" t="s">
        <v>159</v>
      </c>
    </row>
    <row r="139" spans="2:65" s="15" customFormat="1" ht="11.25">
      <c r="B139" s="234"/>
      <c r="C139" s="235"/>
      <c r="D139" s="199" t="s">
        <v>184</v>
      </c>
      <c r="E139" s="236" t="s">
        <v>20</v>
      </c>
      <c r="F139" s="237" t="s">
        <v>256</v>
      </c>
      <c r="G139" s="235"/>
      <c r="H139" s="238">
        <v>20.13</v>
      </c>
      <c r="I139" s="239"/>
      <c r="J139" s="235"/>
      <c r="K139" s="235"/>
      <c r="L139" s="240"/>
      <c r="M139" s="241"/>
      <c r="N139" s="242"/>
      <c r="O139" s="242"/>
      <c r="P139" s="242"/>
      <c r="Q139" s="242"/>
      <c r="R139" s="242"/>
      <c r="S139" s="242"/>
      <c r="T139" s="243"/>
      <c r="AT139" s="244" t="s">
        <v>184</v>
      </c>
      <c r="AU139" s="244" t="s">
        <v>84</v>
      </c>
      <c r="AV139" s="15" t="s">
        <v>171</v>
      </c>
      <c r="AW139" s="15" t="s">
        <v>35</v>
      </c>
      <c r="AX139" s="15" t="s">
        <v>74</v>
      </c>
      <c r="AY139" s="244" t="s">
        <v>159</v>
      </c>
    </row>
    <row r="140" spans="2:65" s="14" customFormat="1" ht="11.25">
      <c r="B140" s="223"/>
      <c r="C140" s="224"/>
      <c r="D140" s="199" t="s">
        <v>184</v>
      </c>
      <c r="E140" s="225" t="s">
        <v>20</v>
      </c>
      <c r="F140" s="226" t="s">
        <v>223</v>
      </c>
      <c r="G140" s="224"/>
      <c r="H140" s="227">
        <v>20.13</v>
      </c>
      <c r="I140" s="228"/>
      <c r="J140" s="224"/>
      <c r="K140" s="224"/>
      <c r="L140" s="229"/>
      <c r="M140" s="230"/>
      <c r="N140" s="231"/>
      <c r="O140" s="231"/>
      <c r="P140" s="231"/>
      <c r="Q140" s="231"/>
      <c r="R140" s="231"/>
      <c r="S140" s="231"/>
      <c r="T140" s="232"/>
      <c r="AT140" s="233" t="s">
        <v>184</v>
      </c>
      <c r="AU140" s="233" t="s">
        <v>84</v>
      </c>
      <c r="AV140" s="14" t="s">
        <v>164</v>
      </c>
      <c r="AW140" s="14" t="s">
        <v>35</v>
      </c>
      <c r="AX140" s="14" t="s">
        <v>22</v>
      </c>
      <c r="AY140" s="233" t="s">
        <v>159</v>
      </c>
    </row>
    <row r="141" spans="2:65" s="1" customFormat="1" ht="16.5" customHeight="1">
      <c r="B141" s="35"/>
      <c r="C141" s="186" t="s">
        <v>257</v>
      </c>
      <c r="D141" s="186" t="s">
        <v>162</v>
      </c>
      <c r="E141" s="187" t="s">
        <v>258</v>
      </c>
      <c r="F141" s="188" t="s">
        <v>259</v>
      </c>
      <c r="G141" s="189" t="s">
        <v>182</v>
      </c>
      <c r="H141" s="190">
        <v>1126.1469999999999</v>
      </c>
      <c r="I141" s="191"/>
      <c r="J141" s="192">
        <f>ROUND(I141*H141,2)</f>
        <v>0</v>
      </c>
      <c r="K141" s="188" t="s">
        <v>194</v>
      </c>
      <c r="L141" s="39"/>
      <c r="M141" s="193" t="s">
        <v>20</v>
      </c>
      <c r="N141" s="194" t="s">
        <v>45</v>
      </c>
      <c r="O141" s="64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AR141" s="197" t="s">
        <v>164</v>
      </c>
      <c r="AT141" s="197" t="s">
        <v>162</v>
      </c>
      <c r="AU141" s="197" t="s">
        <v>84</v>
      </c>
      <c r="AY141" s="18" t="s">
        <v>159</v>
      </c>
      <c r="BE141" s="198">
        <f>IF(N141="základní",J141,0)</f>
        <v>0</v>
      </c>
      <c r="BF141" s="198">
        <f>IF(N141="snížená",J141,0)</f>
        <v>0</v>
      </c>
      <c r="BG141" s="198">
        <f>IF(N141="zákl. přenesená",J141,0)</f>
        <v>0</v>
      </c>
      <c r="BH141" s="198">
        <f>IF(N141="sníž. přenesená",J141,0)</f>
        <v>0</v>
      </c>
      <c r="BI141" s="198">
        <f>IF(N141="nulová",J141,0)</f>
        <v>0</v>
      </c>
      <c r="BJ141" s="18" t="s">
        <v>22</v>
      </c>
      <c r="BK141" s="198">
        <f>ROUND(I141*H141,2)</f>
        <v>0</v>
      </c>
      <c r="BL141" s="18" t="s">
        <v>164</v>
      </c>
      <c r="BM141" s="197" t="s">
        <v>260</v>
      </c>
    </row>
    <row r="142" spans="2:65" s="1" customFormat="1" ht="19.5">
      <c r="B142" s="35"/>
      <c r="C142" s="36"/>
      <c r="D142" s="199" t="s">
        <v>166</v>
      </c>
      <c r="E142" s="36"/>
      <c r="F142" s="200" t="s">
        <v>261</v>
      </c>
      <c r="G142" s="36"/>
      <c r="H142" s="36"/>
      <c r="I142" s="115"/>
      <c r="J142" s="36"/>
      <c r="K142" s="36"/>
      <c r="L142" s="39"/>
      <c r="M142" s="201"/>
      <c r="N142" s="64"/>
      <c r="O142" s="64"/>
      <c r="P142" s="64"/>
      <c r="Q142" s="64"/>
      <c r="R142" s="64"/>
      <c r="S142" s="64"/>
      <c r="T142" s="65"/>
      <c r="AT142" s="18" t="s">
        <v>166</v>
      </c>
      <c r="AU142" s="18" t="s">
        <v>84</v>
      </c>
    </row>
    <row r="143" spans="2:65" s="12" customFormat="1" ht="11.25">
      <c r="B143" s="202"/>
      <c r="C143" s="203"/>
      <c r="D143" s="199" t="s">
        <v>184</v>
      </c>
      <c r="E143" s="204" t="s">
        <v>20</v>
      </c>
      <c r="F143" s="205" t="s">
        <v>262</v>
      </c>
      <c r="G143" s="203"/>
      <c r="H143" s="204" t="s">
        <v>20</v>
      </c>
      <c r="I143" s="206"/>
      <c r="J143" s="203"/>
      <c r="K143" s="203"/>
      <c r="L143" s="207"/>
      <c r="M143" s="208"/>
      <c r="N143" s="209"/>
      <c r="O143" s="209"/>
      <c r="P143" s="209"/>
      <c r="Q143" s="209"/>
      <c r="R143" s="209"/>
      <c r="S143" s="209"/>
      <c r="T143" s="210"/>
      <c r="AT143" s="211" t="s">
        <v>184</v>
      </c>
      <c r="AU143" s="211" t="s">
        <v>84</v>
      </c>
      <c r="AV143" s="12" t="s">
        <v>22</v>
      </c>
      <c r="AW143" s="12" t="s">
        <v>35</v>
      </c>
      <c r="AX143" s="12" t="s">
        <v>74</v>
      </c>
      <c r="AY143" s="211" t="s">
        <v>159</v>
      </c>
    </row>
    <row r="144" spans="2:65" s="13" customFormat="1" ht="11.25">
      <c r="B144" s="212"/>
      <c r="C144" s="213"/>
      <c r="D144" s="199" t="s">
        <v>184</v>
      </c>
      <c r="E144" s="214" t="s">
        <v>20</v>
      </c>
      <c r="F144" s="215" t="s">
        <v>1700</v>
      </c>
      <c r="G144" s="213"/>
      <c r="H144" s="216">
        <v>163.35</v>
      </c>
      <c r="I144" s="217"/>
      <c r="J144" s="213"/>
      <c r="K144" s="213"/>
      <c r="L144" s="218"/>
      <c r="M144" s="219"/>
      <c r="N144" s="220"/>
      <c r="O144" s="220"/>
      <c r="P144" s="220"/>
      <c r="Q144" s="220"/>
      <c r="R144" s="220"/>
      <c r="S144" s="220"/>
      <c r="T144" s="221"/>
      <c r="AT144" s="222" t="s">
        <v>184</v>
      </c>
      <c r="AU144" s="222" t="s">
        <v>84</v>
      </c>
      <c r="AV144" s="13" t="s">
        <v>84</v>
      </c>
      <c r="AW144" s="13" t="s">
        <v>35</v>
      </c>
      <c r="AX144" s="13" t="s">
        <v>74</v>
      </c>
      <c r="AY144" s="222" t="s">
        <v>159</v>
      </c>
    </row>
    <row r="145" spans="2:51" s="13" customFormat="1" ht="11.25">
      <c r="B145" s="212"/>
      <c r="C145" s="213"/>
      <c r="D145" s="199" t="s">
        <v>184</v>
      </c>
      <c r="E145" s="214" t="s">
        <v>20</v>
      </c>
      <c r="F145" s="215" t="s">
        <v>1701</v>
      </c>
      <c r="G145" s="213"/>
      <c r="H145" s="216">
        <v>886.6</v>
      </c>
      <c r="I145" s="217"/>
      <c r="J145" s="213"/>
      <c r="K145" s="213"/>
      <c r="L145" s="218"/>
      <c r="M145" s="219"/>
      <c r="N145" s="220"/>
      <c r="O145" s="220"/>
      <c r="P145" s="220"/>
      <c r="Q145" s="220"/>
      <c r="R145" s="220"/>
      <c r="S145" s="220"/>
      <c r="T145" s="221"/>
      <c r="AT145" s="222" t="s">
        <v>184</v>
      </c>
      <c r="AU145" s="222" t="s">
        <v>84</v>
      </c>
      <c r="AV145" s="13" t="s">
        <v>84</v>
      </c>
      <c r="AW145" s="13" t="s">
        <v>35</v>
      </c>
      <c r="AX145" s="13" t="s">
        <v>74</v>
      </c>
      <c r="AY145" s="222" t="s">
        <v>159</v>
      </c>
    </row>
    <row r="146" spans="2:51" s="13" customFormat="1" ht="11.25">
      <c r="B146" s="212"/>
      <c r="C146" s="213"/>
      <c r="D146" s="199" t="s">
        <v>184</v>
      </c>
      <c r="E146" s="214" t="s">
        <v>20</v>
      </c>
      <c r="F146" s="215" t="s">
        <v>1702</v>
      </c>
      <c r="G146" s="213"/>
      <c r="H146" s="216">
        <v>771.65</v>
      </c>
      <c r="I146" s="217"/>
      <c r="J146" s="213"/>
      <c r="K146" s="213"/>
      <c r="L146" s="218"/>
      <c r="M146" s="219"/>
      <c r="N146" s="220"/>
      <c r="O146" s="220"/>
      <c r="P146" s="220"/>
      <c r="Q146" s="220"/>
      <c r="R146" s="220"/>
      <c r="S146" s="220"/>
      <c r="T146" s="221"/>
      <c r="AT146" s="222" t="s">
        <v>184</v>
      </c>
      <c r="AU146" s="222" t="s">
        <v>84</v>
      </c>
      <c r="AV146" s="13" t="s">
        <v>84</v>
      </c>
      <c r="AW146" s="13" t="s">
        <v>35</v>
      </c>
      <c r="AX146" s="13" t="s">
        <v>74</v>
      </c>
      <c r="AY146" s="222" t="s">
        <v>159</v>
      </c>
    </row>
    <row r="147" spans="2:51" s="13" customFormat="1" ht="11.25">
      <c r="B147" s="212"/>
      <c r="C147" s="213"/>
      <c r="D147" s="199" t="s">
        <v>184</v>
      </c>
      <c r="E147" s="214" t="s">
        <v>20</v>
      </c>
      <c r="F147" s="215" t="s">
        <v>1703</v>
      </c>
      <c r="G147" s="213"/>
      <c r="H147" s="216">
        <v>866.25</v>
      </c>
      <c r="I147" s="217"/>
      <c r="J147" s="213"/>
      <c r="K147" s="213"/>
      <c r="L147" s="218"/>
      <c r="M147" s="219"/>
      <c r="N147" s="220"/>
      <c r="O147" s="220"/>
      <c r="P147" s="220"/>
      <c r="Q147" s="220"/>
      <c r="R147" s="220"/>
      <c r="S147" s="220"/>
      <c r="T147" s="221"/>
      <c r="AT147" s="222" t="s">
        <v>184</v>
      </c>
      <c r="AU147" s="222" t="s">
        <v>84</v>
      </c>
      <c r="AV147" s="13" t="s">
        <v>84</v>
      </c>
      <c r="AW147" s="13" t="s">
        <v>35</v>
      </c>
      <c r="AX147" s="13" t="s">
        <v>74</v>
      </c>
      <c r="AY147" s="222" t="s">
        <v>159</v>
      </c>
    </row>
    <row r="148" spans="2:51" s="12" customFormat="1" ht="11.25">
      <c r="B148" s="202"/>
      <c r="C148" s="203"/>
      <c r="D148" s="199" t="s">
        <v>184</v>
      </c>
      <c r="E148" s="204" t="s">
        <v>20</v>
      </c>
      <c r="F148" s="205" t="s">
        <v>1704</v>
      </c>
      <c r="G148" s="203"/>
      <c r="H148" s="204" t="s">
        <v>20</v>
      </c>
      <c r="I148" s="206"/>
      <c r="J148" s="203"/>
      <c r="K148" s="203"/>
      <c r="L148" s="207"/>
      <c r="M148" s="208"/>
      <c r="N148" s="209"/>
      <c r="O148" s="209"/>
      <c r="P148" s="209"/>
      <c r="Q148" s="209"/>
      <c r="R148" s="209"/>
      <c r="S148" s="209"/>
      <c r="T148" s="210"/>
      <c r="AT148" s="211" t="s">
        <v>184</v>
      </c>
      <c r="AU148" s="211" t="s">
        <v>84</v>
      </c>
      <c r="AV148" s="12" t="s">
        <v>22</v>
      </c>
      <c r="AW148" s="12" t="s">
        <v>35</v>
      </c>
      <c r="AX148" s="12" t="s">
        <v>74</v>
      </c>
      <c r="AY148" s="211" t="s">
        <v>159</v>
      </c>
    </row>
    <row r="149" spans="2:51" s="12" customFormat="1" ht="11.25">
      <c r="B149" s="202"/>
      <c r="C149" s="203"/>
      <c r="D149" s="199" t="s">
        <v>184</v>
      </c>
      <c r="E149" s="204" t="s">
        <v>20</v>
      </c>
      <c r="F149" s="205" t="s">
        <v>1705</v>
      </c>
      <c r="G149" s="203"/>
      <c r="H149" s="204" t="s">
        <v>20</v>
      </c>
      <c r="I149" s="206"/>
      <c r="J149" s="203"/>
      <c r="K149" s="203"/>
      <c r="L149" s="207"/>
      <c r="M149" s="208"/>
      <c r="N149" s="209"/>
      <c r="O149" s="209"/>
      <c r="P149" s="209"/>
      <c r="Q149" s="209"/>
      <c r="R149" s="209"/>
      <c r="S149" s="209"/>
      <c r="T149" s="210"/>
      <c r="AT149" s="211" t="s">
        <v>184</v>
      </c>
      <c r="AU149" s="211" t="s">
        <v>84</v>
      </c>
      <c r="AV149" s="12" t="s">
        <v>22</v>
      </c>
      <c r="AW149" s="12" t="s">
        <v>35</v>
      </c>
      <c r="AX149" s="12" t="s">
        <v>74</v>
      </c>
      <c r="AY149" s="211" t="s">
        <v>159</v>
      </c>
    </row>
    <row r="150" spans="2:51" s="13" customFormat="1" ht="11.25">
      <c r="B150" s="212"/>
      <c r="C150" s="213"/>
      <c r="D150" s="199" t="s">
        <v>184</v>
      </c>
      <c r="E150" s="214" t="s">
        <v>20</v>
      </c>
      <c r="F150" s="215" t="s">
        <v>1706</v>
      </c>
      <c r="G150" s="213"/>
      <c r="H150" s="216">
        <v>-239.25</v>
      </c>
      <c r="I150" s="217"/>
      <c r="J150" s="213"/>
      <c r="K150" s="213"/>
      <c r="L150" s="218"/>
      <c r="M150" s="219"/>
      <c r="N150" s="220"/>
      <c r="O150" s="220"/>
      <c r="P150" s="220"/>
      <c r="Q150" s="220"/>
      <c r="R150" s="220"/>
      <c r="S150" s="220"/>
      <c r="T150" s="221"/>
      <c r="AT150" s="222" t="s">
        <v>184</v>
      </c>
      <c r="AU150" s="222" t="s">
        <v>84</v>
      </c>
      <c r="AV150" s="13" t="s">
        <v>84</v>
      </c>
      <c r="AW150" s="13" t="s">
        <v>35</v>
      </c>
      <c r="AX150" s="13" t="s">
        <v>74</v>
      </c>
      <c r="AY150" s="222" t="s">
        <v>159</v>
      </c>
    </row>
    <row r="151" spans="2:51" s="13" customFormat="1" ht="11.25">
      <c r="B151" s="212"/>
      <c r="C151" s="213"/>
      <c r="D151" s="199" t="s">
        <v>184</v>
      </c>
      <c r="E151" s="214" t="s">
        <v>20</v>
      </c>
      <c r="F151" s="215" t="s">
        <v>1707</v>
      </c>
      <c r="G151" s="213"/>
      <c r="H151" s="216">
        <v>-100.98</v>
      </c>
      <c r="I151" s="217"/>
      <c r="J151" s="213"/>
      <c r="K151" s="213"/>
      <c r="L151" s="218"/>
      <c r="M151" s="219"/>
      <c r="N151" s="220"/>
      <c r="O151" s="220"/>
      <c r="P151" s="220"/>
      <c r="Q151" s="220"/>
      <c r="R151" s="220"/>
      <c r="S151" s="220"/>
      <c r="T151" s="221"/>
      <c r="AT151" s="222" t="s">
        <v>184</v>
      </c>
      <c r="AU151" s="222" t="s">
        <v>84</v>
      </c>
      <c r="AV151" s="13" t="s">
        <v>84</v>
      </c>
      <c r="AW151" s="13" t="s">
        <v>35</v>
      </c>
      <c r="AX151" s="13" t="s">
        <v>74</v>
      </c>
      <c r="AY151" s="222" t="s">
        <v>159</v>
      </c>
    </row>
    <row r="152" spans="2:51" s="13" customFormat="1" ht="11.25">
      <c r="B152" s="212"/>
      <c r="C152" s="213"/>
      <c r="D152" s="199" t="s">
        <v>184</v>
      </c>
      <c r="E152" s="214" t="s">
        <v>20</v>
      </c>
      <c r="F152" s="215" t="s">
        <v>1708</v>
      </c>
      <c r="G152" s="213"/>
      <c r="H152" s="216">
        <v>-10.89</v>
      </c>
      <c r="I152" s="217"/>
      <c r="J152" s="213"/>
      <c r="K152" s="213"/>
      <c r="L152" s="218"/>
      <c r="M152" s="219"/>
      <c r="N152" s="220"/>
      <c r="O152" s="220"/>
      <c r="P152" s="220"/>
      <c r="Q152" s="220"/>
      <c r="R152" s="220"/>
      <c r="S152" s="220"/>
      <c r="T152" s="221"/>
      <c r="AT152" s="222" t="s">
        <v>184</v>
      </c>
      <c r="AU152" s="222" t="s">
        <v>84</v>
      </c>
      <c r="AV152" s="13" t="s">
        <v>84</v>
      </c>
      <c r="AW152" s="13" t="s">
        <v>35</v>
      </c>
      <c r="AX152" s="13" t="s">
        <v>74</v>
      </c>
      <c r="AY152" s="222" t="s">
        <v>159</v>
      </c>
    </row>
    <row r="153" spans="2:51" s="13" customFormat="1" ht="11.25">
      <c r="B153" s="212"/>
      <c r="C153" s="213"/>
      <c r="D153" s="199" t="s">
        <v>184</v>
      </c>
      <c r="E153" s="214" t="s">
        <v>20</v>
      </c>
      <c r="F153" s="215" t="s">
        <v>1709</v>
      </c>
      <c r="G153" s="213"/>
      <c r="H153" s="216">
        <v>-17.324999999999999</v>
      </c>
      <c r="I153" s="217"/>
      <c r="J153" s="213"/>
      <c r="K153" s="213"/>
      <c r="L153" s="218"/>
      <c r="M153" s="219"/>
      <c r="N153" s="220"/>
      <c r="O153" s="220"/>
      <c r="P153" s="220"/>
      <c r="Q153" s="220"/>
      <c r="R153" s="220"/>
      <c r="S153" s="220"/>
      <c r="T153" s="221"/>
      <c r="AT153" s="222" t="s">
        <v>184</v>
      </c>
      <c r="AU153" s="222" t="s">
        <v>84</v>
      </c>
      <c r="AV153" s="13" t="s">
        <v>84</v>
      </c>
      <c r="AW153" s="13" t="s">
        <v>35</v>
      </c>
      <c r="AX153" s="13" t="s">
        <v>74</v>
      </c>
      <c r="AY153" s="222" t="s">
        <v>159</v>
      </c>
    </row>
    <row r="154" spans="2:51" s="13" customFormat="1" ht="11.25">
      <c r="B154" s="212"/>
      <c r="C154" s="213"/>
      <c r="D154" s="199" t="s">
        <v>184</v>
      </c>
      <c r="E154" s="214" t="s">
        <v>20</v>
      </c>
      <c r="F154" s="215" t="s">
        <v>1710</v>
      </c>
      <c r="G154" s="213"/>
      <c r="H154" s="216">
        <v>-5.8079999999999998</v>
      </c>
      <c r="I154" s="217"/>
      <c r="J154" s="213"/>
      <c r="K154" s="213"/>
      <c r="L154" s="218"/>
      <c r="M154" s="219"/>
      <c r="N154" s="220"/>
      <c r="O154" s="220"/>
      <c r="P154" s="220"/>
      <c r="Q154" s="220"/>
      <c r="R154" s="220"/>
      <c r="S154" s="220"/>
      <c r="T154" s="221"/>
      <c r="AT154" s="222" t="s">
        <v>184</v>
      </c>
      <c r="AU154" s="222" t="s">
        <v>84</v>
      </c>
      <c r="AV154" s="13" t="s">
        <v>84</v>
      </c>
      <c r="AW154" s="13" t="s">
        <v>35</v>
      </c>
      <c r="AX154" s="13" t="s">
        <v>74</v>
      </c>
      <c r="AY154" s="222" t="s">
        <v>159</v>
      </c>
    </row>
    <row r="155" spans="2:51" s="13" customFormat="1" ht="11.25">
      <c r="B155" s="212"/>
      <c r="C155" s="213"/>
      <c r="D155" s="199" t="s">
        <v>184</v>
      </c>
      <c r="E155" s="214" t="s">
        <v>20</v>
      </c>
      <c r="F155" s="215" t="s">
        <v>1711</v>
      </c>
      <c r="G155" s="213"/>
      <c r="H155" s="216">
        <v>-10.625999999999999</v>
      </c>
      <c r="I155" s="217"/>
      <c r="J155" s="213"/>
      <c r="K155" s="213"/>
      <c r="L155" s="218"/>
      <c r="M155" s="219"/>
      <c r="N155" s="220"/>
      <c r="O155" s="220"/>
      <c r="P155" s="220"/>
      <c r="Q155" s="220"/>
      <c r="R155" s="220"/>
      <c r="S155" s="220"/>
      <c r="T155" s="221"/>
      <c r="AT155" s="222" t="s">
        <v>184</v>
      </c>
      <c r="AU155" s="222" t="s">
        <v>84</v>
      </c>
      <c r="AV155" s="13" t="s">
        <v>84</v>
      </c>
      <c r="AW155" s="13" t="s">
        <v>35</v>
      </c>
      <c r="AX155" s="13" t="s">
        <v>74</v>
      </c>
      <c r="AY155" s="222" t="s">
        <v>159</v>
      </c>
    </row>
    <row r="156" spans="2:51" s="13" customFormat="1" ht="11.25">
      <c r="B156" s="212"/>
      <c r="C156" s="213"/>
      <c r="D156" s="199" t="s">
        <v>184</v>
      </c>
      <c r="E156" s="214" t="s">
        <v>20</v>
      </c>
      <c r="F156" s="215" t="s">
        <v>1712</v>
      </c>
      <c r="G156" s="213"/>
      <c r="H156" s="216">
        <v>-11.44</v>
      </c>
      <c r="I156" s="217"/>
      <c r="J156" s="213"/>
      <c r="K156" s="213"/>
      <c r="L156" s="218"/>
      <c r="M156" s="219"/>
      <c r="N156" s="220"/>
      <c r="O156" s="220"/>
      <c r="P156" s="220"/>
      <c r="Q156" s="220"/>
      <c r="R156" s="220"/>
      <c r="S156" s="220"/>
      <c r="T156" s="221"/>
      <c r="AT156" s="222" t="s">
        <v>184</v>
      </c>
      <c r="AU156" s="222" t="s">
        <v>84</v>
      </c>
      <c r="AV156" s="13" t="s">
        <v>84</v>
      </c>
      <c r="AW156" s="13" t="s">
        <v>35</v>
      </c>
      <c r="AX156" s="13" t="s">
        <v>74</v>
      </c>
      <c r="AY156" s="222" t="s">
        <v>159</v>
      </c>
    </row>
    <row r="157" spans="2:51" s="13" customFormat="1" ht="11.25">
      <c r="B157" s="212"/>
      <c r="C157" s="213"/>
      <c r="D157" s="199" t="s">
        <v>184</v>
      </c>
      <c r="E157" s="214" t="s">
        <v>20</v>
      </c>
      <c r="F157" s="215" t="s">
        <v>1713</v>
      </c>
      <c r="G157" s="213"/>
      <c r="H157" s="216">
        <v>-5.94</v>
      </c>
      <c r="I157" s="217"/>
      <c r="J157" s="213"/>
      <c r="K157" s="213"/>
      <c r="L157" s="218"/>
      <c r="M157" s="219"/>
      <c r="N157" s="220"/>
      <c r="O157" s="220"/>
      <c r="P157" s="220"/>
      <c r="Q157" s="220"/>
      <c r="R157" s="220"/>
      <c r="S157" s="220"/>
      <c r="T157" s="221"/>
      <c r="AT157" s="222" t="s">
        <v>184</v>
      </c>
      <c r="AU157" s="222" t="s">
        <v>84</v>
      </c>
      <c r="AV157" s="13" t="s">
        <v>84</v>
      </c>
      <c r="AW157" s="13" t="s">
        <v>35</v>
      </c>
      <c r="AX157" s="13" t="s">
        <v>74</v>
      </c>
      <c r="AY157" s="222" t="s">
        <v>159</v>
      </c>
    </row>
    <row r="158" spans="2:51" s="13" customFormat="1" ht="11.25">
      <c r="B158" s="212"/>
      <c r="C158" s="213"/>
      <c r="D158" s="199" t="s">
        <v>184</v>
      </c>
      <c r="E158" s="214" t="s">
        <v>20</v>
      </c>
      <c r="F158" s="215" t="s">
        <v>1714</v>
      </c>
      <c r="G158" s="213"/>
      <c r="H158" s="216">
        <v>-6.3360000000000003</v>
      </c>
      <c r="I158" s="217"/>
      <c r="J158" s="213"/>
      <c r="K158" s="213"/>
      <c r="L158" s="218"/>
      <c r="M158" s="219"/>
      <c r="N158" s="220"/>
      <c r="O158" s="220"/>
      <c r="P158" s="220"/>
      <c r="Q158" s="220"/>
      <c r="R158" s="220"/>
      <c r="S158" s="220"/>
      <c r="T158" s="221"/>
      <c r="AT158" s="222" t="s">
        <v>184</v>
      </c>
      <c r="AU158" s="222" t="s">
        <v>84</v>
      </c>
      <c r="AV158" s="13" t="s">
        <v>84</v>
      </c>
      <c r="AW158" s="13" t="s">
        <v>35</v>
      </c>
      <c r="AX158" s="13" t="s">
        <v>74</v>
      </c>
      <c r="AY158" s="222" t="s">
        <v>159</v>
      </c>
    </row>
    <row r="159" spans="2:51" s="13" customFormat="1" ht="11.25">
      <c r="B159" s="212"/>
      <c r="C159" s="213"/>
      <c r="D159" s="199" t="s">
        <v>184</v>
      </c>
      <c r="E159" s="214" t="s">
        <v>20</v>
      </c>
      <c r="F159" s="215" t="s">
        <v>1715</v>
      </c>
      <c r="G159" s="213"/>
      <c r="H159" s="216">
        <v>-6.8310000000000004</v>
      </c>
      <c r="I159" s="217"/>
      <c r="J159" s="213"/>
      <c r="K159" s="213"/>
      <c r="L159" s="218"/>
      <c r="M159" s="219"/>
      <c r="N159" s="220"/>
      <c r="O159" s="220"/>
      <c r="P159" s="220"/>
      <c r="Q159" s="220"/>
      <c r="R159" s="220"/>
      <c r="S159" s="220"/>
      <c r="T159" s="221"/>
      <c r="AT159" s="222" t="s">
        <v>184</v>
      </c>
      <c r="AU159" s="222" t="s">
        <v>84</v>
      </c>
      <c r="AV159" s="13" t="s">
        <v>84</v>
      </c>
      <c r="AW159" s="13" t="s">
        <v>35</v>
      </c>
      <c r="AX159" s="13" t="s">
        <v>74</v>
      </c>
      <c r="AY159" s="222" t="s">
        <v>159</v>
      </c>
    </row>
    <row r="160" spans="2:51" s="13" customFormat="1" ht="11.25">
      <c r="B160" s="212"/>
      <c r="C160" s="213"/>
      <c r="D160" s="199" t="s">
        <v>184</v>
      </c>
      <c r="E160" s="214" t="s">
        <v>20</v>
      </c>
      <c r="F160" s="215" t="s">
        <v>1716</v>
      </c>
      <c r="G160" s="213"/>
      <c r="H160" s="216">
        <v>-20.13</v>
      </c>
      <c r="I160" s="217"/>
      <c r="J160" s="213"/>
      <c r="K160" s="213"/>
      <c r="L160" s="218"/>
      <c r="M160" s="219"/>
      <c r="N160" s="220"/>
      <c r="O160" s="220"/>
      <c r="P160" s="220"/>
      <c r="Q160" s="220"/>
      <c r="R160" s="220"/>
      <c r="S160" s="220"/>
      <c r="T160" s="221"/>
      <c r="AT160" s="222" t="s">
        <v>184</v>
      </c>
      <c r="AU160" s="222" t="s">
        <v>84</v>
      </c>
      <c r="AV160" s="13" t="s">
        <v>84</v>
      </c>
      <c r="AW160" s="13" t="s">
        <v>35</v>
      </c>
      <c r="AX160" s="13" t="s">
        <v>74</v>
      </c>
      <c r="AY160" s="222" t="s">
        <v>159</v>
      </c>
    </row>
    <row r="161" spans="2:65" s="12" customFormat="1" ht="11.25">
      <c r="B161" s="202"/>
      <c r="C161" s="203"/>
      <c r="D161" s="199" t="s">
        <v>184</v>
      </c>
      <c r="E161" s="204" t="s">
        <v>20</v>
      </c>
      <c r="F161" s="205" t="s">
        <v>1717</v>
      </c>
      <c r="G161" s="203"/>
      <c r="H161" s="204" t="s">
        <v>20</v>
      </c>
      <c r="I161" s="206"/>
      <c r="J161" s="203"/>
      <c r="K161" s="203"/>
      <c r="L161" s="207"/>
      <c r="M161" s="208"/>
      <c r="N161" s="209"/>
      <c r="O161" s="209"/>
      <c r="P161" s="209"/>
      <c r="Q161" s="209"/>
      <c r="R161" s="209"/>
      <c r="S161" s="209"/>
      <c r="T161" s="210"/>
      <c r="AT161" s="211" t="s">
        <v>184</v>
      </c>
      <c r="AU161" s="211" t="s">
        <v>84</v>
      </c>
      <c r="AV161" s="12" t="s">
        <v>22</v>
      </c>
      <c r="AW161" s="12" t="s">
        <v>35</v>
      </c>
      <c r="AX161" s="12" t="s">
        <v>74</v>
      </c>
      <c r="AY161" s="211" t="s">
        <v>159</v>
      </c>
    </row>
    <row r="162" spans="2:65" s="15" customFormat="1" ht="11.25">
      <c r="B162" s="234"/>
      <c r="C162" s="235"/>
      <c r="D162" s="199" t="s">
        <v>184</v>
      </c>
      <c r="E162" s="236" t="s">
        <v>20</v>
      </c>
      <c r="F162" s="237" t="s">
        <v>436</v>
      </c>
      <c r="G162" s="235"/>
      <c r="H162" s="238">
        <v>2252.2939999999999</v>
      </c>
      <c r="I162" s="239"/>
      <c r="J162" s="235"/>
      <c r="K162" s="235"/>
      <c r="L162" s="240"/>
      <c r="M162" s="241"/>
      <c r="N162" s="242"/>
      <c r="O162" s="242"/>
      <c r="P162" s="242"/>
      <c r="Q162" s="242"/>
      <c r="R162" s="242"/>
      <c r="S162" s="242"/>
      <c r="T162" s="243"/>
      <c r="AT162" s="244" t="s">
        <v>184</v>
      </c>
      <c r="AU162" s="244" t="s">
        <v>84</v>
      </c>
      <c r="AV162" s="15" t="s">
        <v>171</v>
      </c>
      <c r="AW162" s="15" t="s">
        <v>35</v>
      </c>
      <c r="AX162" s="15" t="s">
        <v>74</v>
      </c>
      <c r="AY162" s="244" t="s">
        <v>159</v>
      </c>
    </row>
    <row r="163" spans="2:65" s="13" customFormat="1" ht="11.25">
      <c r="B163" s="212"/>
      <c r="C163" s="213"/>
      <c r="D163" s="199" t="s">
        <v>184</v>
      </c>
      <c r="E163" s="214" t="s">
        <v>20</v>
      </c>
      <c r="F163" s="215" t="s">
        <v>1718</v>
      </c>
      <c r="G163" s="213"/>
      <c r="H163" s="216">
        <v>-1126.1469999999999</v>
      </c>
      <c r="I163" s="217"/>
      <c r="J163" s="213"/>
      <c r="K163" s="213"/>
      <c r="L163" s="218"/>
      <c r="M163" s="219"/>
      <c r="N163" s="220"/>
      <c r="O163" s="220"/>
      <c r="P163" s="220"/>
      <c r="Q163" s="220"/>
      <c r="R163" s="220"/>
      <c r="S163" s="220"/>
      <c r="T163" s="221"/>
      <c r="AT163" s="222" t="s">
        <v>184</v>
      </c>
      <c r="AU163" s="222" t="s">
        <v>84</v>
      </c>
      <c r="AV163" s="13" t="s">
        <v>84</v>
      </c>
      <c r="AW163" s="13" t="s">
        <v>35</v>
      </c>
      <c r="AX163" s="13" t="s">
        <v>74</v>
      </c>
      <c r="AY163" s="222" t="s">
        <v>159</v>
      </c>
    </row>
    <row r="164" spans="2:65" s="14" customFormat="1" ht="11.25">
      <c r="B164" s="223"/>
      <c r="C164" s="224"/>
      <c r="D164" s="199" t="s">
        <v>184</v>
      </c>
      <c r="E164" s="225" t="s">
        <v>20</v>
      </c>
      <c r="F164" s="226" t="s">
        <v>223</v>
      </c>
      <c r="G164" s="224"/>
      <c r="H164" s="227">
        <v>1126.1469999999999</v>
      </c>
      <c r="I164" s="228"/>
      <c r="J164" s="224"/>
      <c r="K164" s="224"/>
      <c r="L164" s="229"/>
      <c r="M164" s="230"/>
      <c r="N164" s="231"/>
      <c r="O164" s="231"/>
      <c r="P164" s="231"/>
      <c r="Q164" s="231"/>
      <c r="R164" s="231"/>
      <c r="S164" s="231"/>
      <c r="T164" s="232"/>
      <c r="AT164" s="233" t="s">
        <v>184</v>
      </c>
      <c r="AU164" s="233" t="s">
        <v>84</v>
      </c>
      <c r="AV164" s="14" t="s">
        <v>164</v>
      </c>
      <c r="AW164" s="14" t="s">
        <v>35</v>
      </c>
      <c r="AX164" s="14" t="s">
        <v>22</v>
      </c>
      <c r="AY164" s="233" t="s">
        <v>159</v>
      </c>
    </row>
    <row r="165" spans="2:65" s="1" customFormat="1" ht="16.5" customHeight="1">
      <c r="B165" s="35"/>
      <c r="C165" s="186" t="s">
        <v>438</v>
      </c>
      <c r="D165" s="186" t="s">
        <v>162</v>
      </c>
      <c r="E165" s="187" t="s">
        <v>439</v>
      </c>
      <c r="F165" s="188" t="s">
        <v>440</v>
      </c>
      <c r="G165" s="189" t="s">
        <v>182</v>
      </c>
      <c r="H165" s="190">
        <v>225.22900000000001</v>
      </c>
      <c r="I165" s="191"/>
      <c r="J165" s="192">
        <f>ROUND(I165*H165,2)</f>
        <v>0</v>
      </c>
      <c r="K165" s="188" t="s">
        <v>194</v>
      </c>
      <c r="L165" s="39"/>
      <c r="M165" s="193" t="s">
        <v>20</v>
      </c>
      <c r="N165" s="194" t="s">
        <v>45</v>
      </c>
      <c r="O165" s="64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AR165" s="197" t="s">
        <v>164</v>
      </c>
      <c r="AT165" s="197" t="s">
        <v>162</v>
      </c>
      <c r="AU165" s="197" t="s">
        <v>84</v>
      </c>
      <c r="AY165" s="18" t="s">
        <v>159</v>
      </c>
      <c r="BE165" s="198">
        <f>IF(N165="základní",J165,0)</f>
        <v>0</v>
      </c>
      <c r="BF165" s="198">
        <f>IF(N165="snížená",J165,0)</f>
        <v>0</v>
      </c>
      <c r="BG165" s="198">
        <f>IF(N165="zákl. přenesená",J165,0)</f>
        <v>0</v>
      </c>
      <c r="BH165" s="198">
        <f>IF(N165="sníž. přenesená",J165,0)</f>
        <v>0</v>
      </c>
      <c r="BI165" s="198">
        <f>IF(N165="nulová",J165,0)</f>
        <v>0</v>
      </c>
      <c r="BJ165" s="18" t="s">
        <v>22</v>
      </c>
      <c r="BK165" s="198">
        <f>ROUND(I165*H165,2)</f>
        <v>0</v>
      </c>
      <c r="BL165" s="18" t="s">
        <v>164</v>
      </c>
      <c r="BM165" s="197" t="s">
        <v>441</v>
      </c>
    </row>
    <row r="166" spans="2:65" s="1" customFormat="1" ht="19.5">
      <c r="B166" s="35"/>
      <c r="C166" s="36"/>
      <c r="D166" s="199" t="s">
        <v>166</v>
      </c>
      <c r="E166" s="36"/>
      <c r="F166" s="200" t="s">
        <v>442</v>
      </c>
      <c r="G166" s="36"/>
      <c r="H166" s="36"/>
      <c r="I166" s="115"/>
      <c r="J166" s="36"/>
      <c r="K166" s="36"/>
      <c r="L166" s="39"/>
      <c r="M166" s="201"/>
      <c r="N166" s="64"/>
      <c r="O166" s="64"/>
      <c r="P166" s="64"/>
      <c r="Q166" s="64"/>
      <c r="R166" s="64"/>
      <c r="S166" s="64"/>
      <c r="T166" s="65"/>
      <c r="AT166" s="18" t="s">
        <v>166</v>
      </c>
      <c r="AU166" s="18" t="s">
        <v>84</v>
      </c>
    </row>
    <row r="167" spans="2:65" s="13" customFormat="1" ht="11.25">
      <c r="B167" s="212"/>
      <c r="C167" s="213"/>
      <c r="D167" s="199" t="s">
        <v>184</v>
      </c>
      <c r="E167" s="214" t="s">
        <v>20</v>
      </c>
      <c r="F167" s="215" t="s">
        <v>1719</v>
      </c>
      <c r="G167" s="213"/>
      <c r="H167" s="216">
        <v>225.22900000000001</v>
      </c>
      <c r="I167" s="217"/>
      <c r="J167" s="213"/>
      <c r="K167" s="213"/>
      <c r="L167" s="218"/>
      <c r="M167" s="219"/>
      <c r="N167" s="220"/>
      <c r="O167" s="220"/>
      <c r="P167" s="220"/>
      <c r="Q167" s="220"/>
      <c r="R167" s="220"/>
      <c r="S167" s="220"/>
      <c r="T167" s="221"/>
      <c r="AT167" s="222" t="s">
        <v>184</v>
      </c>
      <c r="AU167" s="222" t="s">
        <v>84</v>
      </c>
      <c r="AV167" s="13" t="s">
        <v>84</v>
      </c>
      <c r="AW167" s="13" t="s">
        <v>35</v>
      </c>
      <c r="AX167" s="13" t="s">
        <v>22</v>
      </c>
      <c r="AY167" s="222" t="s">
        <v>159</v>
      </c>
    </row>
    <row r="168" spans="2:65" s="1" customFormat="1" ht="16.5" customHeight="1">
      <c r="B168" s="35"/>
      <c r="C168" s="186" t="s">
        <v>444</v>
      </c>
      <c r="D168" s="186" t="s">
        <v>162</v>
      </c>
      <c r="E168" s="187" t="s">
        <v>445</v>
      </c>
      <c r="F168" s="188" t="s">
        <v>446</v>
      </c>
      <c r="G168" s="189" t="s">
        <v>182</v>
      </c>
      <c r="H168" s="190">
        <v>675.68799999999999</v>
      </c>
      <c r="I168" s="191"/>
      <c r="J168" s="192">
        <f>ROUND(I168*H168,2)</f>
        <v>0</v>
      </c>
      <c r="K168" s="188" t="s">
        <v>194</v>
      </c>
      <c r="L168" s="39"/>
      <c r="M168" s="193" t="s">
        <v>20</v>
      </c>
      <c r="N168" s="194" t="s">
        <v>45</v>
      </c>
      <c r="O168" s="64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AR168" s="197" t="s">
        <v>164</v>
      </c>
      <c r="AT168" s="197" t="s">
        <v>162</v>
      </c>
      <c r="AU168" s="197" t="s">
        <v>84</v>
      </c>
      <c r="AY168" s="18" t="s">
        <v>159</v>
      </c>
      <c r="BE168" s="198">
        <f>IF(N168="základní",J168,0)</f>
        <v>0</v>
      </c>
      <c r="BF168" s="198">
        <f>IF(N168="snížená",J168,0)</f>
        <v>0</v>
      </c>
      <c r="BG168" s="198">
        <f>IF(N168="zákl. přenesená",J168,0)</f>
        <v>0</v>
      </c>
      <c r="BH168" s="198">
        <f>IF(N168="sníž. přenesená",J168,0)</f>
        <v>0</v>
      </c>
      <c r="BI168" s="198">
        <f>IF(N168="nulová",J168,0)</f>
        <v>0</v>
      </c>
      <c r="BJ168" s="18" t="s">
        <v>22</v>
      </c>
      <c r="BK168" s="198">
        <f>ROUND(I168*H168,2)</f>
        <v>0</v>
      </c>
      <c r="BL168" s="18" t="s">
        <v>164</v>
      </c>
      <c r="BM168" s="197" t="s">
        <v>447</v>
      </c>
    </row>
    <row r="169" spans="2:65" s="1" customFormat="1" ht="19.5">
      <c r="B169" s="35"/>
      <c r="C169" s="36"/>
      <c r="D169" s="199" t="s">
        <v>166</v>
      </c>
      <c r="E169" s="36"/>
      <c r="F169" s="200" t="s">
        <v>448</v>
      </c>
      <c r="G169" s="36"/>
      <c r="H169" s="36"/>
      <c r="I169" s="115"/>
      <c r="J169" s="36"/>
      <c r="K169" s="36"/>
      <c r="L169" s="39"/>
      <c r="M169" s="201"/>
      <c r="N169" s="64"/>
      <c r="O169" s="64"/>
      <c r="P169" s="64"/>
      <c r="Q169" s="64"/>
      <c r="R169" s="64"/>
      <c r="S169" s="64"/>
      <c r="T169" s="65"/>
      <c r="AT169" s="18" t="s">
        <v>166</v>
      </c>
      <c r="AU169" s="18" t="s">
        <v>84</v>
      </c>
    </row>
    <row r="170" spans="2:65" s="13" customFormat="1" ht="11.25">
      <c r="B170" s="212"/>
      <c r="C170" s="213"/>
      <c r="D170" s="199" t="s">
        <v>184</v>
      </c>
      <c r="E170" s="214" t="s">
        <v>20</v>
      </c>
      <c r="F170" s="215" t="s">
        <v>1720</v>
      </c>
      <c r="G170" s="213"/>
      <c r="H170" s="216">
        <v>675.68799999999999</v>
      </c>
      <c r="I170" s="217"/>
      <c r="J170" s="213"/>
      <c r="K170" s="213"/>
      <c r="L170" s="218"/>
      <c r="M170" s="219"/>
      <c r="N170" s="220"/>
      <c r="O170" s="220"/>
      <c r="P170" s="220"/>
      <c r="Q170" s="220"/>
      <c r="R170" s="220"/>
      <c r="S170" s="220"/>
      <c r="T170" s="221"/>
      <c r="AT170" s="222" t="s">
        <v>184</v>
      </c>
      <c r="AU170" s="222" t="s">
        <v>84</v>
      </c>
      <c r="AV170" s="13" t="s">
        <v>84</v>
      </c>
      <c r="AW170" s="13" t="s">
        <v>35</v>
      </c>
      <c r="AX170" s="13" t="s">
        <v>22</v>
      </c>
      <c r="AY170" s="222" t="s">
        <v>159</v>
      </c>
    </row>
    <row r="171" spans="2:65" s="1" customFormat="1" ht="16.5" customHeight="1">
      <c r="B171" s="35"/>
      <c r="C171" s="186" t="s">
        <v>8</v>
      </c>
      <c r="D171" s="186" t="s">
        <v>162</v>
      </c>
      <c r="E171" s="187" t="s">
        <v>450</v>
      </c>
      <c r="F171" s="188" t="s">
        <v>451</v>
      </c>
      <c r="G171" s="189" t="s">
        <v>182</v>
      </c>
      <c r="H171" s="190">
        <v>135.13800000000001</v>
      </c>
      <c r="I171" s="191"/>
      <c r="J171" s="192">
        <f>ROUND(I171*H171,2)</f>
        <v>0</v>
      </c>
      <c r="K171" s="188" t="s">
        <v>194</v>
      </c>
      <c r="L171" s="39"/>
      <c r="M171" s="193" t="s">
        <v>20</v>
      </c>
      <c r="N171" s="194" t="s">
        <v>45</v>
      </c>
      <c r="O171" s="64"/>
      <c r="P171" s="195">
        <f>O171*H171</f>
        <v>0</v>
      </c>
      <c r="Q171" s="195">
        <v>0</v>
      </c>
      <c r="R171" s="195">
        <f>Q171*H171</f>
        <v>0</v>
      </c>
      <c r="S171" s="195">
        <v>0</v>
      </c>
      <c r="T171" s="196">
        <f>S171*H171</f>
        <v>0</v>
      </c>
      <c r="AR171" s="197" t="s">
        <v>164</v>
      </c>
      <c r="AT171" s="197" t="s">
        <v>162</v>
      </c>
      <c r="AU171" s="197" t="s">
        <v>84</v>
      </c>
      <c r="AY171" s="18" t="s">
        <v>159</v>
      </c>
      <c r="BE171" s="198">
        <f>IF(N171="základní",J171,0)</f>
        <v>0</v>
      </c>
      <c r="BF171" s="198">
        <f>IF(N171="snížená",J171,0)</f>
        <v>0</v>
      </c>
      <c r="BG171" s="198">
        <f>IF(N171="zákl. přenesená",J171,0)</f>
        <v>0</v>
      </c>
      <c r="BH171" s="198">
        <f>IF(N171="sníž. přenesená",J171,0)</f>
        <v>0</v>
      </c>
      <c r="BI171" s="198">
        <f>IF(N171="nulová",J171,0)</f>
        <v>0</v>
      </c>
      <c r="BJ171" s="18" t="s">
        <v>22</v>
      </c>
      <c r="BK171" s="198">
        <f>ROUND(I171*H171,2)</f>
        <v>0</v>
      </c>
      <c r="BL171" s="18" t="s">
        <v>164</v>
      </c>
      <c r="BM171" s="197" t="s">
        <v>452</v>
      </c>
    </row>
    <row r="172" spans="2:65" s="1" customFormat="1" ht="19.5">
      <c r="B172" s="35"/>
      <c r="C172" s="36"/>
      <c r="D172" s="199" t="s">
        <v>166</v>
      </c>
      <c r="E172" s="36"/>
      <c r="F172" s="200" t="s">
        <v>453</v>
      </c>
      <c r="G172" s="36"/>
      <c r="H172" s="36"/>
      <c r="I172" s="115"/>
      <c r="J172" s="36"/>
      <c r="K172" s="36"/>
      <c r="L172" s="39"/>
      <c r="M172" s="201"/>
      <c r="N172" s="64"/>
      <c r="O172" s="64"/>
      <c r="P172" s="64"/>
      <c r="Q172" s="64"/>
      <c r="R172" s="64"/>
      <c r="S172" s="64"/>
      <c r="T172" s="65"/>
      <c r="AT172" s="18" t="s">
        <v>166</v>
      </c>
      <c r="AU172" s="18" t="s">
        <v>84</v>
      </c>
    </row>
    <row r="173" spans="2:65" s="13" customFormat="1" ht="11.25">
      <c r="B173" s="212"/>
      <c r="C173" s="213"/>
      <c r="D173" s="199" t="s">
        <v>184</v>
      </c>
      <c r="E173" s="214" t="s">
        <v>20</v>
      </c>
      <c r="F173" s="215" t="s">
        <v>1721</v>
      </c>
      <c r="G173" s="213"/>
      <c r="H173" s="216">
        <v>135.13800000000001</v>
      </c>
      <c r="I173" s="217"/>
      <c r="J173" s="213"/>
      <c r="K173" s="213"/>
      <c r="L173" s="218"/>
      <c r="M173" s="219"/>
      <c r="N173" s="220"/>
      <c r="O173" s="220"/>
      <c r="P173" s="220"/>
      <c r="Q173" s="220"/>
      <c r="R173" s="220"/>
      <c r="S173" s="220"/>
      <c r="T173" s="221"/>
      <c r="AT173" s="222" t="s">
        <v>184</v>
      </c>
      <c r="AU173" s="222" t="s">
        <v>84</v>
      </c>
      <c r="AV173" s="13" t="s">
        <v>84</v>
      </c>
      <c r="AW173" s="13" t="s">
        <v>35</v>
      </c>
      <c r="AX173" s="13" t="s">
        <v>22</v>
      </c>
      <c r="AY173" s="222" t="s">
        <v>159</v>
      </c>
    </row>
    <row r="174" spans="2:65" s="1" customFormat="1" ht="16.5" customHeight="1">
      <c r="B174" s="35"/>
      <c r="C174" s="186" t="s">
        <v>455</v>
      </c>
      <c r="D174" s="186" t="s">
        <v>162</v>
      </c>
      <c r="E174" s="187" t="s">
        <v>456</v>
      </c>
      <c r="F174" s="188" t="s">
        <v>457</v>
      </c>
      <c r="G174" s="189" t="s">
        <v>182</v>
      </c>
      <c r="H174" s="190">
        <v>450.459</v>
      </c>
      <c r="I174" s="191"/>
      <c r="J174" s="192">
        <f>ROUND(I174*H174,2)</f>
        <v>0</v>
      </c>
      <c r="K174" s="188" t="s">
        <v>20</v>
      </c>
      <c r="L174" s="39"/>
      <c r="M174" s="193" t="s">
        <v>20</v>
      </c>
      <c r="N174" s="194" t="s">
        <v>45</v>
      </c>
      <c r="O174" s="64"/>
      <c r="P174" s="195">
        <f>O174*H174</f>
        <v>0</v>
      </c>
      <c r="Q174" s="195">
        <v>1.0460000000000001E-2</v>
      </c>
      <c r="R174" s="195">
        <f>Q174*H174</f>
        <v>4.7118011400000004</v>
      </c>
      <c r="S174" s="195">
        <v>0</v>
      </c>
      <c r="T174" s="196">
        <f>S174*H174</f>
        <v>0</v>
      </c>
      <c r="AR174" s="197" t="s">
        <v>164</v>
      </c>
      <c r="AT174" s="197" t="s">
        <v>162</v>
      </c>
      <c r="AU174" s="197" t="s">
        <v>84</v>
      </c>
      <c r="AY174" s="18" t="s">
        <v>159</v>
      </c>
      <c r="BE174" s="198">
        <f>IF(N174="základní",J174,0)</f>
        <v>0</v>
      </c>
      <c r="BF174" s="198">
        <f>IF(N174="snížená",J174,0)</f>
        <v>0</v>
      </c>
      <c r="BG174" s="198">
        <f>IF(N174="zákl. přenesená",J174,0)</f>
        <v>0</v>
      </c>
      <c r="BH174" s="198">
        <f>IF(N174="sníž. přenesená",J174,0)</f>
        <v>0</v>
      </c>
      <c r="BI174" s="198">
        <f>IF(N174="nulová",J174,0)</f>
        <v>0</v>
      </c>
      <c r="BJ174" s="18" t="s">
        <v>22</v>
      </c>
      <c r="BK174" s="198">
        <f>ROUND(I174*H174,2)</f>
        <v>0</v>
      </c>
      <c r="BL174" s="18" t="s">
        <v>164</v>
      </c>
      <c r="BM174" s="197" t="s">
        <v>458</v>
      </c>
    </row>
    <row r="175" spans="2:65" s="1" customFormat="1" ht="19.5">
      <c r="B175" s="35"/>
      <c r="C175" s="36"/>
      <c r="D175" s="199" t="s">
        <v>166</v>
      </c>
      <c r="E175" s="36"/>
      <c r="F175" s="200" t="s">
        <v>459</v>
      </c>
      <c r="G175" s="36"/>
      <c r="H175" s="36"/>
      <c r="I175" s="115"/>
      <c r="J175" s="36"/>
      <c r="K175" s="36"/>
      <c r="L175" s="39"/>
      <c r="M175" s="201"/>
      <c r="N175" s="64"/>
      <c r="O175" s="64"/>
      <c r="P175" s="64"/>
      <c r="Q175" s="64"/>
      <c r="R175" s="64"/>
      <c r="S175" s="64"/>
      <c r="T175" s="65"/>
      <c r="AT175" s="18" t="s">
        <v>166</v>
      </c>
      <c r="AU175" s="18" t="s">
        <v>84</v>
      </c>
    </row>
    <row r="176" spans="2:65" s="13" customFormat="1" ht="11.25">
      <c r="B176" s="212"/>
      <c r="C176" s="213"/>
      <c r="D176" s="199" t="s">
        <v>184</v>
      </c>
      <c r="E176" s="214" t="s">
        <v>20</v>
      </c>
      <c r="F176" s="215" t="s">
        <v>1722</v>
      </c>
      <c r="G176" s="213"/>
      <c r="H176" s="216">
        <v>450.459</v>
      </c>
      <c r="I176" s="217"/>
      <c r="J176" s="213"/>
      <c r="K176" s="213"/>
      <c r="L176" s="218"/>
      <c r="M176" s="219"/>
      <c r="N176" s="220"/>
      <c r="O176" s="220"/>
      <c r="P176" s="220"/>
      <c r="Q176" s="220"/>
      <c r="R176" s="220"/>
      <c r="S176" s="220"/>
      <c r="T176" s="221"/>
      <c r="AT176" s="222" t="s">
        <v>184</v>
      </c>
      <c r="AU176" s="222" t="s">
        <v>84</v>
      </c>
      <c r="AV176" s="13" t="s">
        <v>84</v>
      </c>
      <c r="AW176" s="13" t="s">
        <v>35</v>
      </c>
      <c r="AX176" s="13" t="s">
        <v>22</v>
      </c>
      <c r="AY176" s="222" t="s">
        <v>159</v>
      </c>
    </row>
    <row r="177" spans="2:65" s="1" customFormat="1" ht="16.5" customHeight="1">
      <c r="B177" s="35"/>
      <c r="C177" s="186" t="s">
        <v>461</v>
      </c>
      <c r="D177" s="186" t="s">
        <v>162</v>
      </c>
      <c r="E177" s="187" t="s">
        <v>474</v>
      </c>
      <c r="F177" s="188" t="s">
        <v>475</v>
      </c>
      <c r="G177" s="189" t="s">
        <v>464</v>
      </c>
      <c r="H177" s="190">
        <v>4887</v>
      </c>
      <c r="I177" s="191"/>
      <c r="J177" s="192">
        <f>ROUND(I177*H177,2)</f>
        <v>0</v>
      </c>
      <c r="K177" s="188" t="s">
        <v>194</v>
      </c>
      <c r="L177" s="39"/>
      <c r="M177" s="193" t="s">
        <v>20</v>
      </c>
      <c r="N177" s="194" t="s">
        <v>45</v>
      </c>
      <c r="O177" s="64"/>
      <c r="P177" s="195">
        <f>O177*H177</f>
        <v>0</v>
      </c>
      <c r="Q177" s="195">
        <v>8.4999999999999995E-4</v>
      </c>
      <c r="R177" s="195">
        <f>Q177*H177</f>
        <v>4.15395</v>
      </c>
      <c r="S177" s="195">
        <v>0</v>
      </c>
      <c r="T177" s="196">
        <f>S177*H177</f>
        <v>0</v>
      </c>
      <c r="AR177" s="197" t="s">
        <v>164</v>
      </c>
      <c r="AT177" s="197" t="s">
        <v>162</v>
      </c>
      <c r="AU177" s="197" t="s">
        <v>84</v>
      </c>
      <c r="AY177" s="18" t="s">
        <v>159</v>
      </c>
      <c r="BE177" s="198">
        <f>IF(N177="základní",J177,0)</f>
        <v>0</v>
      </c>
      <c r="BF177" s="198">
        <f>IF(N177="snížená",J177,0)</f>
        <v>0</v>
      </c>
      <c r="BG177" s="198">
        <f>IF(N177="zákl. přenesená",J177,0)</f>
        <v>0</v>
      </c>
      <c r="BH177" s="198">
        <f>IF(N177="sníž. přenesená",J177,0)</f>
        <v>0</v>
      </c>
      <c r="BI177" s="198">
        <f>IF(N177="nulová",J177,0)</f>
        <v>0</v>
      </c>
      <c r="BJ177" s="18" t="s">
        <v>22</v>
      </c>
      <c r="BK177" s="198">
        <f>ROUND(I177*H177,2)</f>
        <v>0</v>
      </c>
      <c r="BL177" s="18" t="s">
        <v>164</v>
      </c>
      <c r="BM177" s="197" t="s">
        <v>476</v>
      </c>
    </row>
    <row r="178" spans="2:65" s="1" customFormat="1" ht="11.25">
      <c r="B178" s="35"/>
      <c r="C178" s="36"/>
      <c r="D178" s="199" t="s">
        <v>166</v>
      </c>
      <c r="E178" s="36"/>
      <c r="F178" s="200" t="s">
        <v>477</v>
      </c>
      <c r="G178" s="36"/>
      <c r="H178" s="36"/>
      <c r="I178" s="115"/>
      <c r="J178" s="36"/>
      <c r="K178" s="36"/>
      <c r="L178" s="39"/>
      <c r="M178" s="201"/>
      <c r="N178" s="64"/>
      <c r="O178" s="64"/>
      <c r="P178" s="64"/>
      <c r="Q178" s="64"/>
      <c r="R178" s="64"/>
      <c r="S178" s="64"/>
      <c r="T178" s="65"/>
      <c r="AT178" s="18" t="s">
        <v>166</v>
      </c>
      <c r="AU178" s="18" t="s">
        <v>84</v>
      </c>
    </row>
    <row r="179" spans="2:65" s="13" customFormat="1" ht="11.25">
      <c r="B179" s="212"/>
      <c r="C179" s="213"/>
      <c r="D179" s="199" t="s">
        <v>184</v>
      </c>
      <c r="E179" s="214" t="s">
        <v>20</v>
      </c>
      <c r="F179" s="215" t="s">
        <v>1723</v>
      </c>
      <c r="G179" s="213"/>
      <c r="H179" s="216">
        <v>297</v>
      </c>
      <c r="I179" s="217"/>
      <c r="J179" s="213"/>
      <c r="K179" s="213"/>
      <c r="L179" s="218"/>
      <c r="M179" s="219"/>
      <c r="N179" s="220"/>
      <c r="O179" s="220"/>
      <c r="P179" s="220"/>
      <c r="Q179" s="220"/>
      <c r="R179" s="220"/>
      <c r="S179" s="220"/>
      <c r="T179" s="221"/>
      <c r="AT179" s="222" t="s">
        <v>184</v>
      </c>
      <c r="AU179" s="222" t="s">
        <v>84</v>
      </c>
      <c r="AV179" s="13" t="s">
        <v>84</v>
      </c>
      <c r="AW179" s="13" t="s">
        <v>35</v>
      </c>
      <c r="AX179" s="13" t="s">
        <v>74</v>
      </c>
      <c r="AY179" s="222" t="s">
        <v>159</v>
      </c>
    </row>
    <row r="180" spans="2:65" s="13" customFormat="1" ht="11.25">
      <c r="B180" s="212"/>
      <c r="C180" s="213"/>
      <c r="D180" s="199" t="s">
        <v>184</v>
      </c>
      <c r="E180" s="214" t="s">
        <v>20</v>
      </c>
      <c r="F180" s="215" t="s">
        <v>1724</v>
      </c>
      <c r="G180" s="213"/>
      <c r="H180" s="216">
        <v>1612</v>
      </c>
      <c r="I180" s="217"/>
      <c r="J180" s="213"/>
      <c r="K180" s="213"/>
      <c r="L180" s="218"/>
      <c r="M180" s="219"/>
      <c r="N180" s="220"/>
      <c r="O180" s="220"/>
      <c r="P180" s="220"/>
      <c r="Q180" s="220"/>
      <c r="R180" s="220"/>
      <c r="S180" s="220"/>
      <c r="T180" s="221"/>
      <c r="AT180" s="222" t="s">
        <v>184</v>
      </c>
      <c r="AU180" s="222" t="s">
        <v>84</v>
      </c>
      <c r="AV180" s="13" t="s">
        <v>84</v>
      </c>
      <c r="AW180" s="13" t="s">
        <v>35</v>
      </c>
      <c r="AX180" s="13" t="s">
        <v>74</v>
      </c>
      <c r="AY180" s="222" t="s">
        <v>159</v>
      </c>
    </row>
    <row r="181" spans="2:65" s="13" customFormat="1" ht="11.25">
      <c r="B181" s="212"/>
      <c r="C181" s="213"/>
      <c r="D181" s="199" t="s">
        <v>184</v>
      </c>
      <c r="E181" s="214" t="s">
        <v>20</v>
      </c>
      <c r="F181" s="215" t="s">
        <v>1725</v>
      </c>
      <c r="G181" s="213"/>
      <c r="H181" s="216">
        <v>1403</v>
      </c>
      <c r="I181" s="217"/>
      <c r="J181" s="213"/>
      <c r="K181" s="213"/>
      <c r="L181" s="218"/>
      <c r="M181" s="219"/>
      <c r="N181" s="220"/>
      <c r="O181" s="220"/>
      <c r="P181" s="220"/>
      <c r="Q181" s="220"/>
      <c r="R181" s="220"/>
      <c r="S181" s="220"/>
      <c r="T181" s="221"/>
      <c r="AT181" s="222" t="s">
        <v>184</v>
      </c>
      <c r="AU181" s="222" t="s">
        <v>84</v>
      </c>
      <c r="AV181" s="13" t="s">
        <v>84</v>
      </c>
      <c r="AW181" s="13" t="s">
        <v>35</v>
      </c>
      <c r="AX181" s="13" t="s">
        <v>74</v>
      </c>
      <c r="AY181" s="222" t="s">
        <v>159</v>
      </c>
    </row>
    <row r="182" spans="2:65" s="13" customFormat="1" ht="11.25">
      <c r="B182" s="212"/>
      <c r="C182" s="213"/>
      <c r="D182" s="199" t="s">
        <v>184</v>
      </c>
      <c r="E182" s="214" t="s">
        <v>20</v>
      </c>
      <c r="F182" s="215" t="s">
        <v>1726</v>
      </c>
      <c r="G182" s="213"/>
      <c r="H182" s="216">
        <v>1575</v>
      </c>
      <c r="I182" s="217"/>
      <c r="J182" s="213"/>
      <c r="K182" s="213"/>
      <c r="L182" s="218"/>
      <c r="M182" s="219"/>
      <c r="N182" s="220"/>
      <c r="O182" s="220"/>
      <c r="P182" s="220"/>
      <c r="Q182" s="220"/>
      <c r="R182" s="220"/>
      <c r="S182" s="220"/>
      <c r="T182" s="221"/>
      <c r="AT182" s="222" t="s">
        <v>184</v>
      </c>
      <c r="AU182" s="222" t="s">
        <v>84</v>
      </c>
      <c r="AV182" s="13" t="s">
        <v>84</v>
      </c>
      <c r="AW182" s="13" t="s">
        <v>35</v>
      </c>
      <c r="AX182" s="13" t="s">
        <v>74</v>
      </c>
      <c r="AY182" s="222" t="s">
        <v>159</v>
      </c>
    </row>
    <row r="183" spans="2:65" s="14" customFormat="1" ht="11.25">
      <c r="B183" s="223"/>
      <c r="C183" s="224"/>
      <c r="D183" s="199" t="s">
        <v>184</v>
      </c>
      <c r="E183" s="225" t="s">
        <v>20</v>
      </c>
      <c r="F183" s="226" t="s">
        <v>223</v>
      </c>
      <c r="G183" s="224"/>
      <c r="H183" s="227">
        <v>4887</v>
      </c>
      <c r="I183" s="228"/>
      <c r="J183" s="224"/>
      <c r="K183" s="224"/>
      <c r="L183" s="229"/>
      <c r="M183" s="230"/>
      <c r="N183" s="231"/>
      <c r="O183" s="231"/>
      <c r="P183" s="231"/>
      <c r="Q183" s="231"/>
      <c r="R183" s="231"/>
      <c r="S183" s="231"/>
      <c r="T183" s="232"/>
      <c r="AT183" s="233" t="s">
        <v>184</v>
      </c>
      <c r="AU183" s="233" t="s">
        <v>84</v>
      </c>
      <c r="AV183" s="14" t="s">
        <v>164</v>
      </c>
      <c r="AW183" s="14" t="s">
        <v>35</v>
      </c>
      <c r="AX183" s="14" t="s">
        <v>22</v>
      </c>
      <c r="AY183" s="233" t="s">
        <v>159</v>
      </c>
    </row>
    <row r="184" spans="2:65" s="1" customFormat="1" ht="16.5" customHeight="1">
      <c r="B184" s="35"/>
      <c r="C184" s="186" t="s">
        <v>468</v>
      </c>
      <c r="D184" s="186" t="s">
        <v>162</v>
      </c>
      <c r="E184" s="187" t="s">
        <v>488</v>
      </c>
      <c r="F184" s="188" t="s">
        <v>489</v>
      </c>
      <c r="G184" s="189" t="s">
        <v>464</v>
      </c>
      <c r="H184" s="190">
        <v>4887</v>
      </c>
      <c r="I184" s="191"/>
      <c r="J184" s="192">
        <f>ROUND(I184*H184,2)</f>
        <v>0</v>
      </c>
      <c r="K184" s="188" t="s">
        <v>194</v>
      </c>
      <c r="L184" s="39"/>
      <c r="M184" s="193" t="s">
        <v>20</v>
      </c>
      <c r="N184" s="194" t="s">
        <v>45</v>
      </c>
      <c r="O184" s="64"/>
      <c r="P184" s="195">
        <f>O184*H184</f>
        <v>0</v>
      </c>
      <c r="Q184" s="195">
        <v>0</v>
      </c>
      <c r="R184" s="195">
        <f>Q184*H184</f>
        <v>0</v>
      </c>
      <c r="S184" s="195">
        <v>0</v>
      </c>
      <c r="T184" s="196">
        <f>S184*H184</f>
        <v>0</v>
      </c>
      <c r="AR184" s="197" t="s">
        <v>164</v>
      </c>
      <c r="AT184" s="197" t="s">
        <v>162</v>
      </c>
      <c r="AU184" s="197" t="s">
        <v>84</v>
      </c>
      <c r="AY184" s="18" t="s">
        <v>159</v>
      </c>
      <c r="BE184" s="198">
        <f>IF(N184="základní",J184,0)</f>
        <v>0</v>
      </c>
      <c r="BF184" s="198">
        <f>IF(N184="snížená",J184,0)</f>
        <v>0</v>
      </c>
      <c r="BG184" s="198">
        <f>IF(N184="zákl. přenesená",J184,0)</f>
        <v>0</v>
      </c>
      <c r="BH184" s="198">
        <f>IF(N184="sníž. přenesená",J184,0)</f>
        <v>0</v>
      </c>
      <c r="BI184" s="198">
        <f>IF(N184="nulová",J184,0)</f>
        <v>0</v>
      </c>
      <c r="BJ184" s="18" t="s">
        <v>22</v>
      </c>
      <c r="BK184" s="198">
        <f>ROUND(I184*H184,2)</f>
        <v>0</v>
      </c>
      <c r="BL184" s="18" t="s">
        <v>164</v>
      </c>
      <c r="BM184" s="197" t="s">
        <v>490</v>
      </c>
    </row>
    <row r="185" spans="2:65" s="1" customFormat="1" ht="19.5">
      <c r="B185" s="35"/>
      <c r="C185" s="36"/>
      <c r="D185" s="199" t="s">
        <v>166</v>
      </c>
      <c r="E185" s="36"/>
      <c r="F185" s="200" t="s">
        <v>491</v>
      </c>
      <c r="G185" s="36"/>
      <c r="H185" s="36"/>
      <c r="I185" s="115"/>
      <c r="J185" s="36"/>
      <c r="K185" s="36"/>
      <c r="L185" s="39"/>
      <c r="M185" s="201"/>
      <c r="N185" s="64"/>
      <c r="O185" s="64"/>
      <c r="P185" s="64"/>
      <c r="Q185" s="64"/>
      <c r="R185" s="64"/>
      <c r="S185" s="64"/>
      <c r="T185" s="65"/>
      <c r="AT185" s="18" t="s">
        <v>166</v>
      </c>
      <c r="AU185" s="18" t="s">
        <v>84</v>
      </c>
    </row>
    <row r="186" spans="2:65" s="1" customFormat="1" ht="16.5" customHeight="1">
      <c r="B186" s="35"/>
      <c r="C186" s="186" t="s">
        <v>473</v>
      </c>
      <c r="D186" s="186" t="s">
        <v>162</v>
      </c>
      <c r="E186" s="187" t="s">
        <v>567</v>
      </c>
      <c r="F186" s="188" t="s">
        <v>568</v>
      </c>
      <c r="G186" s="189" t="s">
        <v>182</v>
      </c>
      <c r="H186" s="190">
        <v>1057.835</v>
      </c>
      <c r="I186" s="191"/>
      <c r="J186" s="192">
        <f>ROUND(I186*H186,2)</f>
        <v>0</v>
      </c>
      <c r="K186" s="188" t="s">
        <v>194</v>
      </c>
      <c r="L186" s="39"/>
      <c r="M186" s="193" t="s">
        <v>20</v>
      </c>
      <c r="N186" s="194" t="s">
        <v>45</v>
      </c>
      <c r="O186" s="64"/>
      <c r="P186" s="195">
        <f>O186*H186</f>
        <v>0</v>
      </c>
      <c r="Q186" s="195">
        <v>0</v>
      </c>
      <c r="R186" s="195">
        <f>Q186*H186</f>
        <v>0</v>
      </c>
      <c r="S186" s="195">
        <v>0</v>
      </c>
      <c r="T186" s="196">
        <f>S186*H186</f>
        <v>0</v>
      </c>
      <c r="AR186" s="197" t="s">
        <v>164</v>
      </c>
      <c r="AT186" s="197" t="s">
        <v>162</v>
      </c>
      <c r="AU186" s="197" t="s">
        <v>84</v>
      </c>
      <c r="AY186" s="18" t="s">
        <v>159</v>
      </c>
      <c r="BE186" s="198">
        <f>IF(N186="základní",J186,0)</f>
        <v>0</v>
      </c>
      <c r="BF186" s="198">
        <f>IF(N186="snížená",J186,0)</f>
        <v>0</v>
      </c>
      <c r="BG186" s="198">
        <f>IF(N186="zákl. přenesená",J186,0)</f>
        <v>0</v>
      </c>
      <c r="BH186" s="198">
        <f>IF(N186="sníž. přenesená",J186,0)</f>
        <v>0</v>
      </c>
      <c r="BI186" s="198">
        <f>IF(N186="nulová",J186,0)</f>
        <v>0</v>
      </c>
      <c r="BJ186" s="18" t="s">
        <v>22</v>
      </c>
      <c r="BK186" s="198">
        <f>ROUND(I186*H186,2)</f>
        <v>0</v>
      </c>
      <c r="BL186" s="18" t="s">
        <v>164</v>
      </c>
      <c r="BM186" s="197" t="s">
        <v>569</v>
      </c>
    </row>
    <row r="187" spans="2:65" s="1" customFormat="1" ht="19.5">
      <c r="B187" s="35"/>
      <c r="C187" s="36"/>
      <c r="D187" s="199" t="s">
        <v>166</v>
      </c>
      <c r="E187" s="36"/>
      <c r="F187" s="200" t="s">
        <v>570</v>
      </c>
      <c r="G187" s="36"/>
      <c r="H187" s="36"/>
      <c r="I187" s="115"/>
      <c r="J187" s="36"/>
      <c r="K187" s="36"/>
      <c r="L187" s="39"/>
      <c r="M187" s="201"/>
      <c r="N187" s="64"/>
      <c r="O187" s="64"/>
      <c r="P187" s="64"/>
      <c r="Q187" s="64"/>
      <c r="R187" s="64"/>
      <c r="S187" s="64"/>
      <c r="T187" s="65"/>
      <c r="AT187" s="18" t="s">
        <v>166</v>
      </c>
      <c r="AU187" s="18" t="s">
        <v>84</v>
      </c>
    </row>
    <row r="188" spans="2:65" s="13" customFormat="1" ht="11.25">
      <c r="B188" s="212"/>
      <c r="C188" s="213"/>
      <c r="D188" s="199" t="s">
        <v>184</v>
      </c>
      <c r="E188" s="214" t="s">
        <v>20</v>
      </c>
      <c r="F188" s="215" t="s">
        <v>1727</v>
      </c>
      <c r="G188" s="213"/>
      <c r="H188" s="216">
        <v>1801.835</v>
      </c>
      <c r="I188" s="217"/>
      <c r="J188" s="213"/>
      <c r="K188" s="213"/>
      <c r="L188" s="218"/>
      <c r="M188" s="219"/>
      <c r="N188" s="220"/>
      <c r="O188" s="220"/>
      <c r="P188" s="220"/>
      <c r="Q188" s="220"/>
      <c r="R188" s="220"/>
      <c r="S188" s="220"/>
      <c r="T188" s="221"/>
      <c r="AT188" s="222" t="s">
        <v>184</v>
      </c>
      <c r="AU188" s="222" t="s">
        <v>84</v>
      </c>
      <c r="AV188" s="13" t="s">
        <v>84</v>
      </c>
      <c r="AW188" s="13" t="s">
        <v>35</v>
      </c>
      <c r="AX188" s="13" t="s">
        <v>74</v>
      </c>
      <c r="AY188" s="222" t="s">
        <v>159</v>
      </c>
    </row>
    <row r="189" spans="2:65" s="13" customFormat="1" ht="11.25">
      <c r="B189" s="212"/>
      <c r="C189" s="213"/>
      <c r="D189" s="199" t="s">
        <v>184</v>
      </c>
      <c r="E189" s="214" t="s">
        <v>20</v>
      </c>
      <c r="F189" s="215" t="s">
        <v>1728</v>
      </c>
      <c r="G189" s="213"/>
      <c r="H189" s="216">
        <v>-744</v>
      </c>
      <c r="I189" s="217"/>
      <c r="J189" s="213"/>
      <c r="K189" s="213"/>
      <c r="L189" s="218"/>
      <c r="M189" s="219"/>
      <c r="N189" s="220"/>
      <c r="O189" s="220"/>
      <c r="P189" s="220"/>
      <c r="Q189" s="220"/>
      <c r="R189" s="220"/>
      <c r="S189" s="220"/>
      <c r="T189" s="221"/>
      <c r="AT189" s="222" t="s">
        <v>184</v>
      </c>
      <c r="AU189" s="222" t="s">
        <v>84</v>
      </c>
      <c r="AV189" s="13" t="s">
        <v>84</v>
      </c>
      <c r="AW189" s="13" t="s">
        <v>35</v>
      </c>
      <c r="AX189" s="13" t="s">
        <v>74</v>
      </c>
      <c r="AY189" s="222" t="s">
        <v>159</v>
      </c>
    </row>
    <row r="190" spans="2:65" s="14" customFormat="1" ht="11.25">
      <c r="B190" s="223"/>
      <c r="C190" s="224"/>
      <c r="D190" s="199" t="s">
        <v>184</v>
      </c>
      <c r="E190" s="225" t="s">
        <v>20</v>
      </c>
      <c r="F190" s="226" t="s">
        <v>223</v>
      </c>
      <c r="G190" s="224"/>
      <c r="H190" s="227">
        <v>1057.835</v>
      </c>
      <c r="I190" s="228"/>
      <c r="J190" s="224"/>
      <c r="K190" s="224"/>
      <c r="L190" s="229"/>
      <c r="M190" s="230"/>
      <c r="N190" s="231"/>
      <c r="O190" s="231"/>
      <c r="P190" s="231"/>
      <c r="Q190" s="231"/>
      <c r="R190" s="231"/>
      <c r="S190" s="231"/>
      <c r="T190" s="232"/>
      <c r="AT190" s="233" t="s">
        <v>184</v>
      </c>
      <c r="AU190" s="233" t="s">
        <v>84</v>
      </c>
      <c r="AV190" s="14" t="s">
        <v>164</v>
      </c>
      <c r="AW190" s="14" t="s">
        <v>35</v>
      </c>
      <c r="AX190" s="14" t="s">
        <v>22</v>
      </c>
      <c r="AY190" s="233" t="s">
        <v>159</v>
      </c>
    </row>
    <row r="191" spans="2:65" s="1" customFormat="1" ht="16.5" customHeight="1">
      <c r="B191" s="35"/>
      <c r="C191" s="186" t="s">
        <v>487</v>
      </c>
      <c r="D191" s="186" t="s">
        <v>162</v>
      </c>
      <c r="E191" s="187" t="s">
        <v>575</v>
      </c>
      <c r="F191" s="188" t="s">
        <v>576</v>
      </c>
      <c r="G191" s="189" t="s">
        <v>182</v>
      </c>
      <c r="H191" s="190">
        <v>264.459</v>
      </c>
      <c r="I191" s="191"/>
      <c r="J191" s="192">
        <f>ROUND(I191*H191,2)</f>
        <v>0</v>
      </c>
      <c r="K191" s="188" t="s">
        <v>194</v>
      </c>
      <c r="L191" s="39"/>
      <c r="M191" s="193" t="s">
        <v>20</v>
      </c>
      <c r="N191" s="194" t="s">
        <v>45</v>
      </c>
      <c r="O191" s="64"/>
      <c r="P191" s="195">
        <f>O191*H191</f>
        <v>0</v>
      </c>
      <c r="Q191" s="195">
        <v>0</v>
      </c>
      <c r="R191" s="195">
        <f>Q191*H191</f>
        <v>0</v>
      </c>
      <c r="S191" s="195">
        <v>0</v>
      </c>
      <c r="T191" s="196">
        <f>S191*H191</f>
        <v>0</v>
      </c>
      <c r="AR191" s="197" t="s">
        <v>164</v>
      </c>
      <c r="AT191" s="197" t="s">
        <v>162</v>
      </c>
      <c r="AU191" s="197" t="s">
        <v>84</v>
      </c>
      <c r="AY191" s="18" t="s">
        <v>159</v>
      </c>
      <c r="BE191" s="198">
        <f>IF(N191="základní",J191,0)</f>
        <v>0</v>
      </c>
      <c r="BF191" s="198">
        <f>IF(N191="snížená",J191,0)</f>
        <v>0</v>
      </c>
      <c r="BG191" s="198">
        <f>IF(N191="zákl. přenesená",J191,0)</f>
        <v>0</v>
      </c>
      <c r="BH191" s="198">
        <f>IF(N191="sníž. přenesená",J191,0)</f>
        <v>0</v>
      </c>
      <c r="BI191" s="198">
        <f>IF(N191="nulová",J191,0)</f>
        <v>0</v>
      </c>
      <c r="BJ191" s="18" t="s">
        <v>22</v>
      </c>
      <c r="BK191" s="198">
        <f>ROUND(I191*H191,2)</f>
        <v>0</v>
      </c>
      <c r="BL191" s="18" t="s">
        <v>164</v>
      </c>
      <c r="BM191" s="197" t="s">
        <v>577</v>
      </c>
    </row>
    <row r="192" spans="2:65" s="1" customFormat="1" ht="19.5">
      <c r="B192" s="35"/>
      <c r="C192" s="36"/>
      <c r="D192" s="199" t="s">
        <v>166</v>
      </c>
      <c r="E192" s="36"/>
      <c r="F192" s="200" t="s">
        <v>578</v>
      </c>
      <c r="G192" s="36"/>
      <c r="H192" s="36"/>
      <c r="I192" s="115"/>
      <c r="J192" s="36"/>
      <c r="K192" s="36"/>
      <c r="L192" s="39"/>
      <c r="M192" s="201"/>
      <c r="N192" s="64"/>
      <c r="O192" s="64"/>
      <c r="P192" s="64"/>
      <c r="Q192" s="64"/>
      <c r="R192" s="64"/>
      <c r="S192" s="64"/>
      <c r="T192" s="65"/>
      <c r="AT192" s="18" t="s">
        <v>166</v>
      </c>
      <c r="AU192" s="18" t="s">
        <v>84</v>
      </c>
    </row>
    <row r="193" spans="2:65" s="13" customFormat="1" ht="11.25">
      <c r="B193" s="212"/>
      <c r="C193" s="213"/>
      <c r="D193" s="199" t="s">
        <v>184</v>
      </c>
      <c r="E193" s="214" t="s">
        <v>20</v>
      </c>
      <c r="F193" s="215" t="s">
        <v>1729</v>
      </c>
      <c r="G193" s="213"/>
      <c r="H193" s="216">
        <v>450.459</v>
      </c>
      <c r="I193" s="217"/>
      <c r="J193" s="213"/>
      <c r="K193" s="213"/>
      <c r="L193" s="218"/>
      <c r="M193" s="219"/>
      <c r="N193" s="220"/>
      <c r="O193" s="220"/>
      <c r="P193" s="220"/>
      <c r="Q193" s="220"/>
      <c r="R193" s="220"/>
      <c r="S193" s="220"/>
      <c r="T193" s="221"/>
      <c r="AT193" s="222" t="s">
        <v>184</v>
      </c>
      <c r="AU193" s="222" t="s">
        <v>84</v>
      </c>
      <c r="AV193" s="13" t="s">
        <v>84</v>
      </c>
      <c r="AW193" s="13" t="s">
        <v>35</v>
      </c>
      <c r="AX193" s="13" t="s">
        <v>74</v>
      </c>
      <c r="AY193" s="222" t="s">
        <v>159</v>
      </c>
    </row>
    <row r="194" spans="2:65" s="13" customFormat="1" ht="11.25">
      <c r="B194" s="212"/>
      <c r="C194" s="213"/>
      <c r="D194" s="199" t="s">
        <v>184</v>
      </c>
      <c r="E194" s="214" t="s">
        <v>20</v>
      </c>
      <c r="F194" s="215" t="s">
        <v>1730</v>
      </c>
      <c r="G194" s="213"/>
      <c r="H194" s="216">
        <v>-186</v>
      </c>
      <c r="I194" s="217"/>
      <c r="J194" s="213"/>
      <c r="K194" s="213"/>
      <c r="L194" s="218"/>
      <c r="M194" s="219"/>
      <c r="N194" s="220"/>
      <c r="O194" s="220"/>
      <c r="P194" s="220"/>
      <c r="Q194" s="220"/>
      <c r="R194" s="220"/>
      <c r="S194" s="220"/>
      <c r="T194" s="221"/>
      <c r="AT194" s="222" t="s">
        <v>184</v>
      </c>
      <c r="AU194" s="222" t="s">
        <v>84</v>
      </c>
      <c r="AV194" s="13" t="s">
        <v>84</v>
      </c>
      <c r="AW194" s="13" t="s">
        <v>35</v>
      </c>
      <c r="AX194" s="13" t="s">
        <v>74</v>
      </c>
      <c r="AY194" s="222" t="s">
        <v>159</v>
      </c>
    </row>
    <row r="195" spans="2:65" s="14" customFormat="1" ht="11.25">
      <c r="B195" s="223"/>
      <c r="C195" s="224"/>
      <c r="D195" s="199" t="s">
        <v>184</v>
      </c>
      <c r="E195" s="225" t="s">
        <v>20</v>
      </c>
      <c r="F195" s="226" t="s">
        <v>223</v>
      </c>
      <c r="G195" s="224"/>
      <c r="H195" s="227">
        <v>264.459</v>
      </c>
      <c r="I195" s="228"/>
      <c r="J195" s="224"/>
      <c r="K195" s="224"/>
      <c r="L195" s="229"/>
      <c r="M195" s="230"/>
      <c r="N195" s="231"/>
      <c r="O195" s="231"/>
      <c r="P195" s="231"/>
      <c r="Q195" s="231"/>
      <c r="R195" s="231"/>
      <c r="S195" s="231"/>
      <c r="T195" s="232"/>
      <c r="AT195" s="233" t="s">
        <v>184</v>
      </c>
      <c r="AU195" s="233" t="s">
        <v>84</v>
      </c>
      <c r="AV195" s="14" t="s">
        <v>164</v>
      </c>
      <c r="AW195" s="14" t="s">
        <v>35</v>
      </c>
      <c r="AX195" s="14" t="s">
        <v>22</v>
      </c>
      <c r="AY195" s="233" t="s">
        <v>159</v>
      </c>
    </row>
    <row r="196" spans="2:65" s="1" customFormat="1" ht="16.5" customHeight="1">
      <c r="B196" s="35"/>
      <c r="C196" s="186" t="s">
        <v>7</v>
      </c>
      <c r="D196" s="186" t="s">
        <v>162</v>
      </c>
      <c r="E196" s="187" t="s">
        <v>583</v>
      </c>
      <c r="F196" s="188" t="s">
        <v>584</v>
      </c>
      <c r="G196" s="189" t="s">
        <v>182</v>
      </c>
      <c r="H196" s="190">
        <v>744</v>
      </c>
      <c r="I196" s="191"/>
      <c r="J196" s="192">
        <f>ROUND(I196*H196,2)</f>
        <v>0</v>
      </c>
      <c r="K196" s="188" t="s">
        <v>194</v>
      </c>
      <c r="L196" s="39"/>
      <c r="M196" s="193" t="s">
        <v>20</v>
      </c>
      <c r="N196" s="194" t="s">
        <v>45</v>
      </c>
      <c r="O196" s="64"/>
      <c r="P196" s="195">
        <f>O196*H196</f>
        <v>0</v>
      </c>
      <c r="Q196" s="195">
        <v>0</v>
      </c>
      <c r="R196" s="195">
        <f>Q196*H196</f>
        <v>0</v>
      </c>
      <c r="S196" s="195">
        <v>0</v>
      </c>
      <c r="T196" s="196">
        <f>S196*H196</f>
        <v>0</v>
      </c>
      <c r="AR196" s="197" t="s">
        <v>164</v>
      </c>
      <c r="AT196" s="197" t="s">
        <v>162</v>
      </c>
      <c r="AU196" s="197" t="s">
        <v>84</v>
      </c>
      <c r="AY196" s="18" t="s">
        <v>159</v>
      </c>
      <c r="BE196" s="198">
        <f>IF(N196="základní",J196,0)</f>
        <v>0</v>
      </c>
      <c r="BF196" s="198">
        <f>IF(N196="snížená",J196,0)</f>
        <v>0</v>
      </c>
      <c r="BG196" s="198">
        <f>IF(N196="zákl. přenesená",J196,0)</f>
        <v>0</v>
      </c>
      <c r="BH196" s="198">
        <f>IF(N196="sníž. přenesená",J196,0)</f>
        <v>0</v>
      </c>
      <c r="BI196" s="198">
        <f>IF(N196="nulová",J196,0)</f>
        <v>0</v>
      </c>
      <c r="BJ196" s="18" t="s">
        <v>22</v>
      </c>
      <c r="BK196" s="198">
        <f>ROUND(I196*H196,2)</f>
        <v>0</v>
      </c>
      <c r="BL196" s="18" t="s">
        <v>164</v>
      </c>
      <c r="BM196" s="197" t="s">
        <v>585</v>
      </c>
    </row>
    <row r="197" spans="2:65" s="1" customFormat="1" ht="19.5">
      <c r="B197" s="35"/>
      <c r="C197" s="36"/>
      <c r="D197" s="199" t="s">
        <v>166</v>
      </c>
      <c r="E197" s="36"/>
      <c r="F197" s="200" t="s">
        <v>586</v>
      </c>
      <c r="G197" s="36"/>
      <c r="H197" s="36"/>
      <c r="I197" s="115"/>
      <c r="J197" s="36"/>
      <c r="K197" s="36"/>
      <c r="L197" s="39"/>
      <c r="M197" s="201"/>
      <c r="N197" s="64"/>
      <c r="O197" s="64"/>
      <c r="P197" s="64"/>
      <c r="Q197" s="64"/>
      <c r="R197" s="64"/>
      <c r="S197" s="64"/>
      <c r="T197" s="65"/>
      <c r="AT197" s="18" t="s">
        <v>166</v>
      </c>
      <c r="AU197" s="18" t="s">
        <v>84</v>
      </c>
    </row>
    <row r="198" spans="2:65" s="13" customFormat="1" ht="11.25">
      <c r="B198" s="212"/>
      <c r="C198" s="213"/>
      <c r="D198" s="199" t="s">
        <v>184</v>
      </c>
      <c r="E198" s="214" t="s">
        <v>20</v>
      </c>
      <c r="F198" s="215" t="s">
        <v>1731</v>
      </c>
      <c r="G198" s="213"/>
      <c r="H198" s="216">
        <v>930</v>
      </c>
      <c r="I198" s="217"/>
      <c r="J198" s="213"/>
      <c r="K198" s="213"/>
      <c r="L198" s="218"/>
      <c r="M198" s="219"/>
      <c r="N198" s="220"/>
      <c r="O198" s="220"/>
      <c r="P198" s="220"/>
      <c r="Q198" s="220"/>
      <c r="R198" s="220"/>
      <c r="S198" s="220"/>
      <c r="T198" s="221"/>
      <c r="AT198" s="222" t="s">
        <v>184</v>
      </c>
      <c r="AU198" s="222" t="s">
        <v>84</v>
      </c>
      <c r="AV198" s="13" t="s">
        <v>84</v>
      </c>
      <c r="AW198" s="13" t="s">
        <v>35</v>
      </c>
      <c r="AX198" s="13" t="s">
        <v>74</v>
      </c>
      <c r="AY198" s="222" t="s">
        <v>159</v>
      </c>
    </row>
    <row r="199" spans="2:65" s="15" customFormat="1" ht="11.25">
      <c r="B199" s="234"/>
      <c r="C199" s="235"/>
      <c r="D199" s="199" t="s">
        <v>184</v>
      </c>
      <c r="E199" s="236" t="s">
        <v>20</v>
      </c>
      <c r="F199" s="237" t="s">
        <v>436</v>
      </c>
      <c r="G199" s="235"/>
      <c r="H199" s="238">
        <v>930</v>
      </c>
      <c r="I199" s="239"/>
      <c r="J199" s="235"/>
      <c r="K199" s="235"/>
      <c r="L199" s="240"/>
      <c r="M199" s="241"/>
      <c r="N199" s="242"/>
      <c r="O199" s="242"/>
      <c r="P199" s="242"/>
      <c r="Q199" s="242"/>
      <c r="R199" s="242"/>
      <c r="S199" s="242"/>
      <c r="T199" s="243"/>
      <c r="AT199" s="244" t="s">
        <v>184</v>
      </c>
      <c r="AU199" s="244" t="s">
        <v>84</v>
      </c>
      <c r="AV199" s="15" t="s">
        <v>171</v>
      </c>
      <c r="AW199" s="15" t="s">
        <v>35</v>
      </c>
      <c r="AX199" s="15" t="s">
        <v>74</v>
      </c>
      <c r="AY199" s="244" t="s">
        <v>159</v>
      </c>
    </row>
    <row r="200" spans="2:65" s="13" customFormat="1" ht="11.25">
      <c r="B200" s="212"/>
      <c r="C200" s="213"/>
      <c r="D200" s="199" t="s">
        <v>184</v>
      </c>
      <c r="E200" s="214" t="s">
        <v>20</v>
      </c>
      <c r="F200" s="215" t="s">
        <v>1732</v>
      </c>
      <c r="G200" s="213"/>
      <c r="H200" s="216">
        <v>744</v>
      </c>
      <c r="I200" s="217"/>
      <c r="J200" s="213"/>
      <c r="K200" s="213"/>
      <c r="L200" s="218"/>
      <c r="M200" s="219"/>
      <c r="N200" s="220"/>
      <c r="O200" s="220"/>
      <c r="P200" s="220"/>
      <c r="Q200" s="220"/>
      <c r="R200" s="220"/>
      <c r="S200" s="220"/>
      <c r="T200" s="221"/>
      <c r="AT200" s="222" t="s">
        <v>184</v>
      </c>
      <c r="AU200" s="222" t="s">
        <v>84</v>
      </c>
      <c r="AV200" s="13" t="s">
        <v>84</v>
      </c>
      <c r="AW200" s="13" t="s">
        <v>35</v>
      </c>
      <c r="AX200" s="13" t="s">
        <v>22</v>
      </c>
      <c r="AY200" s="222" t="s">
        <v>159</v>
      </c>
    </row>
    <row r="201" spans="2:65" s="1" customFormat="1" ht="16.5" customHeight="1">
      <c r="B201" s="35"/>
      <c r="C201" s="186" t="s">
        <v>497</v>
      </c>
      <c r="D201" s="186" t="s">
        <v>162</v>
      </c>
      <c r="E201" s="187" t="s">
        <v>590</v>
      </c>
      <c r="F201" s="188" t="s">
        <v>591</v>
      </c>
      <c r="G201" s="189" t="s">
        <v>182</v>
      </c>
      <c r="H201" s="190">
        <v>186</v>
      </c>
      <c r="I201" s="191"/>
      <c r="J201" s="192">
        <f>ROUND(I201*H201,2)</f>
        <v>0</v>
      </c>
      <c r="K201" s="188" t="s">
        <v>194</v>
      </c>
      <c r="L201" s="39"/>
      <c r="M201" s="193" t="s">
        <v>20</v>
      </c>
      <c r="N201" s="194" t="s">
        <v>45</v>
      </c>
      <c r="O201" s="64"/>
      <c r="P201" s="195">
        <f>O201*H201</f>
        <v>0</v>
      </c>
      <c r="Q201" s="195">
        <v>0</v>
      </c>
      <c r="R201" s="195">
        <f>Q201*H201</f>
        <v>0</v>
      </c>
      <c r="S201" s="195">
        <v>0</v>
      </c>
      <c r="T201" s="196">
        <f>S201*H201</f>
        <v>0</v>
      </c>
      <c r="AR201" s="197" t="s">
        <v>164</v>
      </c>
      <c r="AT201" s="197" t="s">
        <v>162</v>
      </c>
      <c r="AU201" s="197" t="s">
        <v>84</v>
      </c>
      <c r="AY201" s="18" t="s">
        <v>159</v>
      </c>
      <c r="BE201" s="198">
        <f>IF(N201="základní",J201,0)</f>
        <v>0</v>
      </c>
      <c r="BF201" s="198">
        <f>IF(N201="snížená",J201,0)</f>
        <v>0</v>
      </c>
      <c r="BG201" s="198">
        <f>IF(N201="zákl. přenesená",J201,0)</f>
        <v>0</v>
      </c>
      <c r="BH201" s="198">
        <f>IF(N201="sníž. přenesená",J201,0)</f>
        <v>0</v>
      </c>
      <c r="BI201" s="198">
        <f>IF(N201="nulová",J201,0)</f>
        <v>0</v>
      </c>
      <c r="BJ201" s="18" t="s">
        <v>22</v>
      </c>
      <c r="BK201" s="198">
        <f>ROUND(I201*H201,2)</f>
        <v>0</v>
      </c>
      <c r="BL201" s="18" t="s">
        <v>164</v>
      </c>
      <c r="BM201" s="197" t="s">
        <v>592</v>
      </c>
    </row>
    <row r="202" spans="2:65" s="1" customFormat="1" ht="19.5">
      <c r="B202" s="35"/>
      <c r="C202" s="36"/>
      <c r="D202" s="199" t="s">
        <v>166</v>
      </c>
      <c r="E202" s="36"/>
      <c r="F202" s="200" t="s">
        <v>593</v>
      </c>
      <c r="G202" s="36"/>
      <c r="H202" s="36"/>
      <c r="I202" s="115"/>
      <c r="J202" s="36"/>
      <c r="K202" s="36"/>
      <c r="L202" s="39"/>
      <c r="M202" s="201"/>
      <c r="N202" s="64"/>
      <c r="O202" s="64"/>
      <c r="P202" s="64"/>
      <c r="Q202" s="64"/>
      <c r="R202" s="64"/>
      <c r="S202" s="64"/>
      <c r="T202" s="65"/>
      <c r="AT202" s="18" t="s">
        <v>166</v>
      </c>
      <c r="AU202" s="18" t="s">
        <v>84</v>
      </c>
    </row>
    <row r="203" spans="2:65" s="13" customFormat="1" ht="11.25">
      <c r="B203" s="212"/>
      <c r="C203" s="213"/>
      <c r="D203" s="199" t="s">
        <v>184</v>
      </c>
      <c r="E203" s="214" t="s">
        <v>20</v>
      </c>
      <c r="F203" s="215" t="s">
        <v>1733</v>
      </c>
      <c r="G203" s="213"/>
      <c r="H203" s="216">
        <v>186</v>
      </c>
      <c r="I203" s="217"/>
      <c r="J203" s="213"/>
      <c r="K203" s="213"/>
      <c r="L203" s="218"/>
      <c r="M203" s="219"/>
      <c r="N203" s="220"/>
      <c r="O203" s="220"/>
      <c r="P203" s="220"/>
      <c r="Q203" s="220"/>
      <c r="R203" s="220"/>
      <c r="S203" s="220"/>
      <c r="T203" s="221"/>
      <c r="AT203" s="222" t="s">
        <v>184</v>
      </c>
      <c r="AU203" s="222" t="s">
        <v>84</v>
      </c>
      <c r="AV203" s="13" t="s">
        <v>84</v>
      </c>
      <c r="AW203" s="13" t="s">
        <v>35</v>
      </c>
      <c r="AX203" s="13" t="s">
        <v>74</v>
      </c>
      <c r="AY203" s="222" t="s">
        <v>159</v>
      </c>
    </row>
    <row r="204" spans="2:65" s="14" customFormat="1" ht="11.25">
      <c r="B204" s="223"/>
      <c r="C204" s="224"/>
      <c r="D204" s="199" t="s">
        <v>184</v>
      </c>
      <c r="E204" s="225" t="s">
        <v>20</v>
      </c>
      <c r="F204" s="226" t="s">
        <v>223</v>
      </c>
      <c r="G204" s="224"/>
      <c r="H204" s="227">
        <v>186</v>
      </c>
      <c r="I204" s="228"/>
      <c r="J204" s="224"/>
      <c r="K204" s="224"/>
      <c r="L204" s="229"/>
      <c r="M204" s="230"/>
      <c r="N204" s="231"/>
      <c r="O204" s="231"/>
      <c r="P204" s="231"/>
      <c r="Q204" s="231"/>
      <c r="R204" s="231"/>
      <c r="S204" s="231"/>
      <c r="T204" s="232"/>
      <c r="AT204" s="233" t="s">
        <v>184</v>
      </c>
      <c r="AU204" s="233" t="s">
        <v>84</v>
      </c>
      <c r="AV204" s="14" t="s">
        <v>164</v>
      </c>
      <c r="AW204" s="14" t="s">
        <v>35</v>
      </c>
      <c r="AX204" s="14" t="s">
        <v>22</v>
      </c>
      <c r="AY204" s="233" t="s">
        <v>159</v>
      </c>
    </row>
    <row r="205" spans="2:65" s="1" customFormat="1" ht="16.5" customHeight="1">
      <c r="B205" s="35"/>
      <c r="C205" s="186" t="s">
        <v>502</v>
      </c>
      <c r="D205" s="186" t="s">
        <v>162</v>
      </c>
      <c r="E205" s="187" t="s">
        <v>609</v>
      </c>
      <c r="F205" s="188" t="s">
        <v>610</v>
      </c>
      <c r="G205" s="189" t="s">
        <v>182</v>
      </c>
      <c r="H205" s="190">
        <v>470.91</v>
      </c>
      <c r="I205" s="191"/>
      <c r="J205" s="192">
        <f>ROUND(I205*H205,2)</f>
        <v>0</v>
      </c>
      <c r="K205" s="188" t="s">
        <v>194</v>
      </c>
      <c r="L205" s="39"/>
      <c r="M205" s="193" t="s">
        <v>20</v>
      </c>
      <c r="N205" s="194" t="s">
        <v>45</v>
      </c>
      <c r="O205" s="64"/>
      <c r="P205" s="195">
        <f>O205*H205</f>
        <v>0</v>
      </c>
      <c r="Q205" s="195">
        <v>0</v>
      </c>
      <c r="R205" s="195">
        <f>Q205*H205</f>
        <v>0</v>
      </c>
      <c r="S205" s="195">
        <v>0</v>
      </c>
      <c r="T205" s="196">
        <f>S205*H205</f>
        <v>0</v>
      </c>
      <c r="AR205" s="197" t="s">
        <v>164</v>
      </c>
      <c r="AT205" s="197" t="s">
        <v>162</v>
      </c>
      <c r="AU205" s="197" t="s">
        <v>84</v>
      </c>
      <c r="AY205" s="18" t="s">
        <v>159</v>
      </c>
      <c r="BE205" s="198">
        <f>IF(N205="základní",J205,0)</f>
        <v>0</v>
      </c>
      <c r="BF205" s="198">
        <f>IF(N205="snížená",J205,0)</f>
        <v>0</v>
      </c>
      <c r="BG205" s="198">
        <f>IF(N205="zákl. přenesená",J205,0)</f>
        <v>0</v>
      </c>
      <c r="BH205" s="198">
        <f>IF(N205="sníž. přenesená",J205,0)</f>
        <v>0</v>
      </c>
      <c r="BI205" s="198">
        <f>IF(N205="nulová",J205,0)</f>
        <v>0</v>
      </c>
      <c r="BJ205" s="18" t="s">
        <v>22</v>
      </c>
      <c r="BK205" s="198">
        <f>ROUND(I205*H205,2)</f>
        <v>0</v>
      </c>
      <c r="BL205" s="18" t="s">
        <v>164</v>
      </c>
      <c r="BM205" s="197" t="s">
        <v>611</v>
      </c>
    </row>
    <row r="206" spans="2:65" s="1" customFormat="1" ht="19.5">
      <c r="B206" s="35"/>
      <c r="C206" s="36"/>
      <c r="D206" s="199" t="s">
        <v>166</v>
      </c>
      <c r="E206" s="36"/>
      <c r="F206" s="200" t="s">
        <v>612</v>
      </c>
      <c r="G206" s="36"/>
      <c r="H206" s="36"/>
      <c r="I206" s="115"/>
      <c r="J206" s="36"/>
      <c r="K206" s="36"/>
      <c r="L206" s="39"/>
      <c r="M206" s="201"/>
      <c r="N206" s="64"/>
      <c r="O206" s="64"/>
      <c r="P206" s="64"/>
      <c r="Q206" s="64"/>
      <c r="R206" s="64"/>
      <c r="S206" s="64"/>
      <c r="T206" s="65"/>
      <c r="AT206" s="18" t="s">
        <v>166</v>
      </c>
      <c r="AU206" s="18" t="s">
        <v>84</v>
      </c>
    </row>
    <row r="207" spans="2:65" s="12" customFormat="1" ht="11.25">
      <c r="B207" s="202"/>
      <c r="C207" s="203"/>
      <c r="D207" s="199" t="s">
        <v>184</v>
      </c>
      <c r="E207" s="204" t="s">
        <v>20</v>
      </c>
      <c r="F207" s="205" t="s">
        <v>613</v>
      </c>
      <c r="G207" s="203"/>
      <c r="H207" s="204" t="s">
        <v>20</v>
      </c>
      <c r="I207" s="206"/>
      <c r="J207" s="203"/>
      <c r="K207" s="203"/>
      <c r="L207" s="207"/>
      <c r="M207" s="208"/>
      <c r="N207" s="209"/>
      <c r="O207" s="209"/>
      <c r="P207" s="209"/>
      <c r="Q207" s="209"/>
      <c r="R207" s="209"/>
      <c r="S207" s="209"/>
      <c r="T207" s="210"/>
      <c r="AT207" s="211" t="s">
        <v>184</v>
      </c>
      <c r="AU207" s="211" t="s">
        <v>84</v>
      </c>
      <c r="AV207" s="12" t="s">
        <v>22</v>
      </c>
      <c r="AW207" s="12" t="s">
        <v>35</v>
      </c>
      <c r="AX207" s="12" t="s">
        <v>74</v>
      </c>
      <c r="AY207" s="211" t="s">
        <v>159</v>
      </c>
    </row>
    <row r="208" spans="2:65" s="13" customFormat="1" ht="11.25">
      <c r="B208" s="212"/>
      <c r="C208" s="213"/>
      <c r="D208" s="199" t="s">
        <v>184</v>
      </c>
      <c r="E208" s="214" t="s">
        <v>20</v>
      </c>
      <c r="F208" s="215" t="s">
        <v>1734</v>
      </c>
      <c r="G208" s="213"/>
      <c r="H208" s="216">
        <v>40.26</v>
      </c>
      <c r="I208" s="217"/>
      <c r="J208" s="213"/>
      <c r="K208" s="213"/>
      <c r="L208" s="218"/>
      <c r="M208" s="219"/>
      <c r="N208" s="220"/>
      <c r="O208" s="220"/>
      <c r="P208" s="220"/>
      <c r="Q208" s="220"/>
      <c r="R208" s="220"/>
      <c r="S208" s="220"/>
      <c r="T208" s="221"/>
      <c r="AT208" s="222" t="s">
        <v>184</v>
      </c>
      <c r="AU208" s="222" t="s">
        <v>84</v>
      </c>
      <c r="AV208" s="13" t="s">
        <v>84</v>
      </c>
      <c r="AW208" s="13" t="s">
        <v>35</v>
      </c>
      <c r="AX208" s="13" t="s">
        <v>74</v>
      </c>
      <c r="AY208" s="222" t="s">
        <v>159</v>
      </c>
    </row>
    <row r="209" spans="2:65" s="13" customFormat="1" ht="11.25">
      <c r="B209" s="212"/>
      <c r="C209" s="213"/>
      <c r="D209" s="199" t="s">
        <v>184</v>
      </c>
      <c r="E209" s="214" t="s">
        <v>20</v>
      </c>
      <c r="F209" s="215" t="s">
        <v>1735</v>
      </c>
      <c r="G209" s="213"/>
      <c r="H209" s="216">
        <v>430.65</v>
      </c>
      <c r="I209" s="217"/>
      <c r="J209" s="213"/>
      <c r="K209" s="213"/>
      <c r="L209" s="218"/>
      <c r="M209" s="219"/>
      <c r="N209" s="220"/>
      <c r="O209" s="220"/>
      <c r="P209" s="220"/>
      <c r="Q209" s="220"/>
      <c r="R209" s="220"/>
      <c r="S209" s="220"/>
      <c r="T209" s="221"/>
      <c r="AT209" s="222" t="s">
        <v>184</v>
      </c>
      <c r="AU209" s="222" t="s">
        <v>84</v>
      </c>
      <c r="AV209" s="13" t="s">
        <v>84</v>
      </c>
      <c r="AW209" s="13" t="s">
        <v>35</v>
      </c>
      <c r="AX209" s="13" t="s">
        <v>74</v>
      </c>
      <c r="AY209" s="222" t="s">
        <v>159</v>
      </c>
    </row>
    <row r="210" spans="2:65" s="14" customFormat="1" ht="11.25">
      <c r="B210" s="223"/>
      <c r="C210" s="224"/>
      <c r="D210" s="199" t="s">
        <v>184</v>
      </c>
      <c r="E210" s="225" t="s">
        <v>20</v>
      </c>
      <c r="F210" s="226" t="s">
        <v>223</v>
      </c>
      <c r="G210" s="224"/>
      <c r="H210" s="227">
        <v>470.91</v>
      </c>
      <c r="I210" s="228"/>
      <c r="J210" s="224"/>
      <c r="K210" s="224"/>
      <c r="L210" s="229"/>
      <c r="M210" s="230"/>
      <c r="N210" s="231"/>
      <c r="O210" s="231"/>
      <c r="P210" s="231"/>
      <c r="Q210" s="231"/>
      <c r="R210" s="231"/>
      <c r="S210" s="231"/>
      <c r="T210" s="232"/>
      <c r="AT210" s="233" t="s">
        <v>184</v>
      </c>
      <c r="AU210" s="233" t="s">
        <v>84</v>
      </c>
      <c r="AV210" s="14" t="s">
        <v>164</v>
      </c>
      <c r="AW210" s="14" t="s">
        <v>35</v>
      </c>
      <c r="AX210" s="14" t="s">
        <v>22</v>
      </c>
      <c r="AY210" s="233" t="s">
        <v>159</v>
      </c>
    </row>
    <row r="211" spans="2:65" s="1" customFormat="1" ht="16.5" customHeight="1">
      <c r="B211" s="35"/>
      <c r="C211" s="186" t="s">
        <v>548</v>
      </c>
      <c r="D211" s="186" t="s">
        <v>162</v>
      </c>
      <c r="E211" s="187" t="s">
        <v>617</v>
      </c>
      <c r="F211" s="188" t="s">
        <v>618</v>
      </c>
      <c r="G211" s="189" t="s">
        <v>182</v>
      </c>
      <c r="H211" s="190">
        <v>470.91</v>
      </c>
      <c r="I211" s="191"/>
      <c r="J211" s="192">
        <f>ROUND(I211*H211,2)</f>
        <v>0</v>
      </c>
      <c r="K211" s="188" t="s">
        <v>194</v>
      </c>
      <c r="L211" s="39"/>
      <c r="M211" s="193" t="s">
        <v>20</v>
      </c>
      <c r="N211" s="194" t="s">
        <v>45</v>
      </c>
      <c r="O211" s="64"/>
      <c r="P211" s="195">
        <f>O211*H211</f>
        <v>0</v>
      </c>
      <c r="Q211" s="195">
        <v>0</v>
      </c>
      <c r="R211" s="195">
        <f>Q211*H211</f>
        <v>0</v>
      </c>
      <c r="S211" s="195">
        <v>0</v>
      </c>
      <c r="T211" s="196">
        <f>S211*H211</f>
        <v>0</v>
      </c>
      <c r="AR211" s="197" t="s">
        <v>164</v>
      </c>
      <c r="AT211" s="197" t="s">
        <v>162</v>
      </c>
      <c r="AU211" s="197" t="s">
        <v>84</v>
      </c>
      <c r="AY211" s="18" t="s">
        <v>159</v>
      </c>
      <c r="BE211" s="198">
        <f>IF(N211="základní",J211,0)</f>
        <v>0</v>
      </c>
      <c r="BF211" s="198">
        <f>IF(N211="snížená",J211,0)</f>
        <v>0</v>
      </c>
      <c r="BG211" s="198">
        <f>IF(N211="zákl. přenesená",J211,0)</f>
        <v>0</v>
      </c>
      <c r="BH211" s="198">
        <f>IF(N211="sníž. přenesená",J211,0)</f>
        <v>0</v>
      </c>
      <c r="BI211" s="198">
        <f>IF(N211="nulová",J211,0)</f>
        <v>0</v>
      </c>
      <c r="BJ211" s="18" t="s">
        <v>22</v>
      </c>
      <c r="BK211" s="198">
        <f>ROUND(I211*H211,2)</f>
        <v>0</v>
      </c>
      <c r="BL211" s="18" t="s">
        <v>164</v>
      </c>
      <c r="BM211" s="197" t="s">
        <v>619</v>
      </c>
    </row>
    <row r="212" spans="2:65" s="1" customFormat="1" ht="11.25">
      <c r="B212" s="35"/>
      <c r="C212" s="36"/>
      <c r="D212" s="199" t="s">
        <v>166</v>
      </c>
      <c r="E212" s="36"/>
      <c r="F212" s="200" t="s">
        <v>620</v>
      </c>
      <c r="G212" s="36"/>
      <c r="H212" s="36"/>
      <c r="I212" s="115"/>
      <c r="J212" s="36"/>
      <c r="K212" s="36"/>
      <c r="L212" s="39"/>
      <c r="M212" s="201"/>
      <c r="N212" s="64"/>
      <c r="O212" s="64"/>
      <c r="P212" s="64"/>
      <c r="Q212" s="64"/>
      <c r="R212" s="64"/>
      <c r="S212" s="64"/>
      <c r="T212" s="65"/>
      <c r="AT212" s="18" t="s">
        <v>166</v>
      </c>
      <c r="AU212" s="18" t="s">
        <v>84</v>
      </c>
    </row>
    <row r="213" spans="2:65" s="12" customFormat="1" ht="11.25">
      <c r="B213" s="202"/>
      <c r="C213" s="203"/>
      <c r="D213" s="199" t="s">
        <v>184</v>
      </c>
      <c r="E213" s="204" t="s">
        <v>20</v>
      </c>
      <c r="F213" s="205" t="s">
        <v>613</v>
      </c>
      <c r="G213" s="203"/>
      <c r="H213" s="204" t="s">
        <v>20</v>
      </c>
      <c r="I213" s="206"/>
      <c r="J213" s="203"/>
      <c r="K213" s="203"/>
      <c r="L213" s="207"/>
      <c r="M213" s="208"/>
      <c r="N213" s="209"/>
      <c r="O213" s="209"/>
      <c r="P213" s="209"/>
      <c r="Q213" s="209"/>
      <c r="R213" s="209"/>
      <c r="S213" s="209"/>
      <c r="T213" s="210"/>
      <c r="AT213" s="211" t="s">
        <v>184</v>
      </c>
      <c r="AU213" s="211" t="s">
        <v>84</v>
      </c>
      <c r="AV213" s="12" t="s">
        <v>22</v>
      </c>
      <c r="AW213" s="12" t="s">
        <v>35</v>
      </c>
      <c r="AX213" s="12" t="s">
        <v>74</v>
      </c>
      <c r="AY213" s="211" t="s">
        <v>159</v>
      </c>
    </row>
    <row r="214" spans="2:65" s="13" customFormat="1" ht="11.25">
      <c r="B214" s="212"/>
      <c r="C214" s="213"/>
      <c r="D214" s="199" t="s">
        <v>184</v>
      </c>
      <c r="E214" s="214" t="s">
        <v>20</v>
      </c>
      <c r="F214" s="215" t="s">
        <v>1734</v>
      </c>
      <c r="G214" s="213"/>
      <c r="H214" s="216">
        <v>40.26</v>
      </c>
      <c r="I214" s="217"/>
      <c r="J214" s="213"/>
      <c r="K214" s="213"/>
      <c r="L214" s="218"/>
      <c r="M214" s="219"/>
      <c r="N214" s="220"/>
      <c r="O214" s="220"/>
      <c r="P214" s="220"/>
      <c r="Q214" s="220"/>
      <c r="R214" s="220"/>
      <c r="S214" s="220"/>
      <c r="T214" s="221"/>
      <c r="AT214" s="222" t="s">
        <v>184</v>
      </c>
      <c r="AU214" s="222" t="s">
        <v>84</v>
      </c>
      <c r="AV214" s="13" t="s">
        <v>84</v>
      </c>
      <c r="AW214" s="13" t="s">
        <v>35</v>
      </c>
      <c r="AX214" s="13" t="s">
        <v>74</v>
      </c>
      <c r="AY214" s="222" t="s">
        <v>159</v>
      </c>
    </row>
    <row r="215" spans="2:65" s="13" customFormat="1" ht="11.25">
      <c r="B215" s="212"/>
      <c r="C215" s="213"/>
      <c r="D215" s="199" t="s">
        <v>184</v>
      </c>
      <c r="E215" s="214" t="s">
        <v>20</v>
      </c>
      <c r="F215" s="215" t="s">
        <v>1735</v>
      </c>
      <c r="G215" s="213"/>
      <c r="H215" s="216">
        <v>430.65</v>
      </c>
      <c r="I215" s="217"/>
      <c r="J215" s="213"/>
      <c r="K215" s="213"/>
      <c r="L215" s="218"/>
      <c r="M215" s="219"/>
      <c r="N215" s="220"/>
      <c r="O215" s="220"/>
      <c r="P215" s="220"/>
      <c r="Q215" s="220"/>
      <c r="R215" s="220"/>
      <c r="S215" s="220"/>
      <c r="T215" s="221"/>
      <c r="AT215" s="222" t="s">
        <v>184</v>
      </c>
      <c r="AU215" s="222" t="s">
        <v>84</v>
      </c>
      <c r="AV215" s="13" t="s">
        <v>84</v>
      </c>
      <c r="AW215" s="13" t="s">
        <v>35</v>
      </c>
      <c r="AX215" s="13" t="s">
        <v>74</v>
      </c>
      <c r="AY215" s="222" t="s">
        <v>159</v>
      </c>
    </row>
    <row r="216" spans="2:65" s="14" customFormat="1" ht="11.25">
      <c r="B216" s="223"/>
      <c r="C216" s="224"/>
      <c r="D216" s="199" t="s">
        <v>184</v>
      </c>
      <c r="E216" s="225" t="s">
        <v>20</v>
      </c>
      <c r="F216" s="226" t="s">
        <v>223</v>
      </c>
      <c r="G216" s="224"/>
      <c r="H216" s="227">
        <v>470.91</v>
      </c>
      <c r="I216" s="228"/>
      <c r="J216" s="224"/>
      <c r="K216" s="224"/>
      <c r="L216" s="229"/>
      <c r="M216" s="230"/>
      <c r="N216" s="231"/>
      <c r="O216" s="231"/>
      <c r="P216" s="231"/>
      <c r="Q216" s="231"/>
      <c r="R216" s="231"/>
      <c r="S216" s="231"/>
      <c r="T216" s="232"/>
      <c r="AT216" s="233" t="s">
        <v>184</v>
      </c>
      <c r="AU216" s="233" t="s">
        <v>84</v>
      </c>
      <c r="AV216" s="14" t="s">
        <v>164</v>
      </c>
      <c r="AW216" s="14" t="s">
        <v>35</v>
      </c>
      <c r="AX216" s="14" t="s">
        <v>22</v>
      </c>
      <c r="AY216" s="233" t="s">
        <v>159</v>
      </c>
    </row>
    <row r="217" spans="2:65" s="1" customFormat="1" ht="16.5" customHeight="1">
      <c r="B217" s="35"/>
      <c r="C217" s="186" t="s">
        <v>553</v>
      </c>
      <c r="D217" s="186" t="s">
        <v>162</v>
      </c>
      <c r="E217" s="187" t="s">
        <v>609</v>
      </c>
      <c r="F217" s="188" t="s">
        <v>610</v>
      </c>
      <c r="G217" s="189" t="s">
        <v>182</v>
      </c>
      <c r="H217" s="190">
        <v>826.01499999999999</v>
      </c>
      <c r="I217" s="191"/>
      <c r="J217" s="192">
        <f>ROUND(I217*H217,2)</f>
        <v>0</v>
      </c>
      <c r="K217" s="188" t="s">
        <v>194</v>
      </c>
      <c r="L217" s="39"/>
      <c r="M217" s="193" t="s">
        <v>20</v>
      </c>
      <c r="N217" s="194" t="s">
        <v>45</v>
      </c>
      <c r="O217" s="64"/>
      <c r="P217" s="195">
        <f>O217*H217</f>
        <v>0</v>
      </c>
      <c r="Q217" s="195">
        <v>0</v>
      </c>
      <c r="R217" s="195">
        <f>Q217*H217</f>
        <v>0</v>
      </c>
      <c r="S217" s="195">
        <v>0</v>
      </c>
      <c r="T217" s="196">
        <f>S217*H217</f>
        <v>0</v>
      </c>
      <c r="AR217" s="197" t="s">
        <v>164</v>
      </c>
      <c r="AT217" s="197" t="s">
        <v>162</v>
      </c>
      <c r="AU217" s="197" t="s">
        <v>84</v>
      </c>
      <c r="AY217" s="18" t="s">
        <v>159</v>
      </c>
      <c r="BE217" s="198">
        <f>IF(N217="základní",J217,0)</f>
        <v>0</v>
      </c>
      <c r="BF217" s="198">
        <f>IF(N217="snížená",J217,0)</f>
        <v>0</v>
      </c>
      <c r="BG217" s="198">
        <f>IF(N217="zákl. přenesená",J217,0)</f>
        <v>0</v>
      </c>
      <c r="BH217" s="198">
        <f>IF(N217="sníž. přenesená",J217,0)</f>
        <v>0</v>
      </c>
      <c r="BI217" s="198">
        <f>IF(N217="nulová",J217,0)</f>
        <v>0</v>
      </c>
      <c r="BJ217" s="18" t="s">
        <v>22</v>
      </c>
      <c r="BK217" s="198">
        <f>ROUND(I217*H217,2)</f>
        <v>0</v>
      </c>
      <c r="BL217" s="18" t="s">
        <v>164</v>
      </c>
      <c r="BM217" s="197" t="s">
        <v>622</v>
      </c>
    </row>
    <row r="218" spans="2:65" s="1" customFormat="1" ht="19.5">
      <c r="B218" s="35"/>
      <c r="C218" s="36"/>
      <c r="D218" s="199" t="s">
        <v>166</v>
      </c>
      <c r="E218" s="36"/>
      <c r="F218" s="200" t="s">
        <v>612</v>
      </c>
      <c r="G218" s="36"/>
      <c r="H218" s="36"/>
      <c r="I218" s="115"/>
      <c r="J218" s="36"/>
      <c r="K218" s="36"/>
      <c r="L218" s="39"/>
      <c r="M218" s="201"/>
      <c r="N218" s="64"/>
      <c r="O218" s="64"/>
      <c r="P218" s="64"/>
      <c r="Q218" s="64"/>
      <c r="R218" s="64"/>
      <c r="S218" s="64"/>
      <c r="T218" s="65"/>
      <c r="AT218" s="18" t="s">
        <v>166</v>
      </c>
      <c r="AU218" s="18" t="s">
        <v>84</v>
      </c>
    </row>
    <row r="219" spans="2:65" s="12" customFormat="1" ht="11.25">
      <c r="B219" s="202"/>
      <c r="C219" s="203"/>
      <c r="D219" s="199" t="s">
        <v>184</v>
      </c>
      <c r="E219" s="204" t="s">
        <v>20</v>
      </c>
      <c r="F219" s="205" t="s">
        <v>623</v>
      </c>
      <c r="G219" s="203"/>
      <c r="H219" s="204" t="s">
        <v>20</v>
      </c>
      <c r="I219" s="206"/>
      <c r="J219" s="203"/>
      <c r="K219" s="203"/>
      <c r="L219" s="207"/>
      <c r="M219" s="208"/>
      <c r="N219" s="209"/>
      <c r="O219" s="209"/>
      <c r="P219" s="209"/>
      <c r="Q219" s="209"/>
      <c r="R219" s="209"/>
      <c r="S219" s="209"/>
      <c r="T219" s="210"/>
      <c r="AT219" s="211" t="s">
        <v>184</v>
      </c>
      <c r="AU219" s="211" t="s">
        <v>84</v>
      </c>
      <c r="AV219" s="12" t="s">
        <v>22</v>
      </c>
      <c r="AW219" s="12" t="s">
        <v>35</v>
      </c>
      <c r="AX219" s="12" t="s">
        <v>74</v>
      </c>
      <c r="AY219" s="211" t="s">
        <v>159</v>
      </c>
    </row>
    <row r="220" spans="2:65" s="13" customFormat="1" ht="11.25">
      <c r="B220" s="212"/>
      <c r="C220" s="213"/>
      <c r="D220" s="199" t="s">
        <v>184</v>
      </c>
      <c r="E220" s="214" t="s">
        <v>20</v>
      </c>
      <c r="F220" s="215" t="s">
        <v>1736</v>
      </c>
      <c r="G220" s="213"/>
      <c r="H220" s="216">
        <v>544.48</v>
      </c>
      <c r="I220" s="217"/>
      <c r="J220" s="213"/>
      <c r="K220" s="213"/>
      <c r="L220" s="218"/>
      <c r="M220" s="219"/>
      <c r="N220" s="220"/>
      <c r="O220" s="220"/>
      <c r="P220" s="220"/>
      <c r="Q220" s="220"/>
      <c r="R220" s="220"/>
      <c r="S220" s="220"/>
      <c r="T220" s="221"/>
      <c r="AT220" s="222" t="s">
        <v>184</v>
      </c>
      <c r="AU220" s="222" t="s">
        <v>84</v>
      </c>
      <c r="AV220" s="13" t="s">
        <v>84</v>
      </c>
      <c r="AW220" s="13" t="s">
        <v>35</v>
      </c>
      <c r="AX220" s="13" t="s">
        <v>74</v>
      </c>
      <c r="AY220" s="222" t="s">
        <v>159</v>
      </c>
    </row>
    <row r="221" spans="2:65" s="13" customFormat="1" ht="11.25">
      <c r="B221" s="212"/>
      <c r="C221" s="213"/>
      <c r="D221" s="199" t="s">
        <v>184</v>
      </c>
      <c r="E221" s="214" t="s">
        <v>20</v>
      </c>
      <c r="F221" s="215" t="s">
        <v>1737</v>
      </c>
      <c r="G221" s="213"/>
      <c r="H221" s="216">
        <v>170.77500000000001</v>
      </c>
      <c r="I221" s="217"/>
      <c r="J221" s="213"/>
      <c r="K221" s="213"/>
      <c r="L221" s="218"/>
      <c r="M221" s="219"/>
      <c r="N221" s="220"/>
      <c r="O221" s="220"/>
      <c r="P221" s="220"/>
      <c r="Q221" s="220"/>
      <c r="R221" s="220"/>
      <c r="S221" s="220"/>
      <c r="T221" s="221"/>
      <c r="AT221" s="222" t="s">
        <v>184</v>
      </c>
      <c r="AU221" s="222" t="s">
        <v>84</v>
      </c>
      <c r="AV221" s="13" t="s">
        <v>84</v>
      </c>
      <c r="AW221" s="13" t="s">
        <v>35</v>
      </c>
      <c r="AX221" s="13" t="s">
        <v>74</v>
      </c>
      <c r="AY221" s="222" t="s">
        <v>159</v>
      </c>
    </row>
    <row r="222" spans="2:65" s="13" customFormat="1" ht="11.25">
      <c r="B222" s="212"/>
      <c r="C222" s="213"/>
      <c r="D222" s="199" t="s">
        <v>184</v>
      </c>
      <c r="E222" s="214" t="s">
        <v>20</v>
      </c>
      <c r="F222" s="215" t="s">
        <v>626</v>
      </c>
      <c r="G222" s="213"/>
      <c r="H222" s="216">
        <v>110.76</v>
      </c>
      <c r="I222" s="217"/>
      <c r="J222" s="213"/>
      <c r="K222" s="213"/>
      <c r="L222" s="218"/>
      <c r="M222" s="219"/>
      <c r="N222" s="220"/>
      <c r="O222" s="220"/>
      <c r="P222" s="220"/>
      <c r="Q222" s="220"/>
      <c r="R222" s="220"/>
      <c r="S222" s="220"/>
      <c r="T222" s="221"/>
      <c r="AT222" s="222" t="s">
        <v>184</v>
      </c>
      <c r="AU222" s="222" t="s">
        <v>84</v>
      </c>
      <c r="AV222" s="13" t="s">
        <v>84</v>
      </c>
      <c r="AW222" s="13" t="s">
        <v>35</v>
      </c>
      <c r="AX222" s="13" t="s">
        <v>74</v>
      </c>
      <c r="AY222" s="222" t="s">
        <v>159</v>
      </c>
    </row>
    <row r="223" spans="2:65" s="14" customFormat="1" ht="11.25">
      <c r="B223" s="223"/>
      <c r="C223" s="224"/>
      <c r="D223" s="199" t="s">
        <v>184</v>
      </c>
      <c r="E223" s="225" t="s">
        <v>20</v>
      </c>
      <c r="F223" s="226" t="s">
        <v>223</v>
      </c>
      <c r="G223" s="224"/>
      <c r="H223" s="227">
        <v>826.01499999999999</v>
      </c>
      <c r="I223" s="228"/>
      <c r="J223" s="224"/>
      <c r="K223" s="224"/>
      <c r="L223" s="229"/>
      <c r="M223" s="230"/>
      <c r="N223" s="231"/>
      <c r="O223" s="231"/>
      <c r="P223" s="231"/>
      <c r="Q223" s="231"/>
      <c r="R223" s="231"/>
      <c r="S223" s="231"/>
      <c r="T223" s="232"/>
      <c r="AT223" s="233" t="s">
        <v>184</v>
      </c>
      <c r="AU223" s="233" t="s">
        <v>84</v>
      </c>
      <c r="AV223" s="14" t="s">
        <v>164</v>
      </c>
      <c r="AW223" s="14" t="s">
        <v>35</v>
      </c>
      <c r="AX223" s="14" t="s">
        <v>22</v>
      </c>
      <c r="AY223" s="233" t="s">
        <v>159</v>
      </c>
    </row>
    <row r="224" spans="2:65" s="1" customFormat="1" ht="16.5" customHeight="1">
      <c r="B224" s="35"/>
      <c r="C224" s="186" t="s">
        <v>561</v>
      </c>
      <c r="D224" s="186" t="s">
        <v>162</v>
      </c>
      <c r="E224" s="187" t="s">
        <v>617</v>
      </c>
      <c r="F224" s="188" t="s">
        <v>618</v>
      </c>
      <c r="G224" s="189" t="s">
        <v>182</v>
      </c>
      <c r="H224" s="190">
        <v>826.01499999999999</v>
      </c>
      <c r="I224" s="191"/>
      <c r="J224" s="192">
        <f>ROUND(I224*H224,2)</f>
        <v>0</v>
      </c>
      <c r="K224" s="188" t="s">
        <v>194</v>
      </c>
      <c r="L224" s="39"/>
      <c r="M224" s="193" t="s">
        <v>20</v>
      </c>
      <c r="N224" s="194" t="s">
        <v>45</v>
      </c>
      <c r="O224" s="64"/>
      <c r="P224" s="195">
        <f>O224*H224</f>
        <v>0</v>
      </c>
      <c r="Q224" s="195">
        <v>0</v>
      </c>
      <c r="R224" s="195">
        <f>Q224*H224</f>
        <v>0</v>
      </c>
      <c r="S224" s="195">
        <v>0</v>
      </c>
      <c r="T224" s="196">
        <f>S224*H224</f>
        <v>0</v>
      </c>
      <c r="AR224" s="197" t="s">
        <v>164</v>
      </c>
      <c r="AT224" s="197" t="s">
        <v>162</v>
      </c>
      <c r="AU224" s="197" t="s">
        <v>84</v>
      </c>
      <c r="AY224" s="18" t="s">
        <v>159</v>
      </c>
      <c r="BE224" s="198">
        <f>IF(N224="základní",J224,0)</f>
        <v>0</v>
      </c>
      <c r="BF224" s="198">
        <f>IF(N224="snížená",J224,0)</f>
        <v>0</v>
      </c>
      <c r="BG224" s="198">
        <f>IF(N224="zákl. přenesená",J224,0)</f>
        <v>0</v>
      </c>
      <c r="BH224" s="198">
        <f>IF(N224="sníž. přenesená",J224,0)</f>
        <v>0</v>
      </c>
      <c r="BI224" s="198">
        <f>IF(N224="nulová",J224,0)</f>
        <v>0</v>
      </c>
      <c r="BJ224" s="18" t="s">
        <v>22</v>
      </c>
      <c r="BK224" s="198">
        <f>ROUND(I224*H224,2)</f>
        <v>0</v>
      </c>
      <c r="BL224" s="18" t="s">
        <v>164</v>
      </c>
      <c r="BM224" s="197" t="s">
        <v>628</v>
      </c>
    </row>
    <row r="225" spans="2:65" s="1" customFormat="1" ht="11.25">
      <c r="B225" s="35"/>
      <c r="C225" s="36"/>
      <c r="D225" s="199" t="s">
        <v>166</v>
      </c>
      <c r="E225" s="36"/>
      <c r="F225" s="200" t="s">
        <v>620</v>
      </c>
      <c r="G225" s="36"/>
      <c r="H225" s="36"/>
      <c r="I225" s="115"/>
      <c r="J225" s="36"/>
      <c r="K225" s="36"/>
      <c r="L225" s="39"/>
      <c r="M225" s="201"/>
      <c r="N225" s="64"/>
      <c r="O225" s="64"/>
      <c r="P225" s="64"/>
      <c r="Q225" s="64"/>
      <c r="R225" s="64"/>
      <c r="S225" s="64"/>
      <c r="T225" s="65"/>
      <c r="AT225" s="18" t="s">
        <v>166</v>
      </c>
      <c r="AU225" s="18" t="s">
        <v>84</v>
      </c>
    </row>
    <row r="226" spans="2:65" s="12" customFormat="1" ht="11.25">
      <c r="B226" s="202"/>
      <c r="C226" s="203"/>
      <c r="D226" s="199" t="s">
        <v>184</v>
      </c>
      <c r="E226" s="204" t="s">
        <v>20</v>
      </c>
      <c r="F226" s="205" t="s">
        <v>623</v>
      </c>
      <c r="G226" s="203"/>
      <c r="H226" s="204" t="s">
        <v>20</v>
      </c>
      <c r="I226" s="206"/>
      <c r="J226" s="203"/>
      <c r="K226" s="203"/>
      <c r="L226" s="207"/>
      <c r="M226" s="208"/>
      <c r="N226" s="209"/>
      <c r="O226" s="209"/>
      <c r="P226" s="209"/>
      <c r="Q226" s="209"/>
      <c r="R226" s="209"/>
      <c r="S226" s="209"/>
      <c r="T226" s="210"/>
      <c r="AT226" s="211" t="s">
        <v>184</v>
      </c>
      <c r="AU226" s="211" t="s">
        <v>84</v>
      </c>
      <c r="AV226" s="12" t="s">
        <v>22</v>
      </c>
      <c r="AW226" s="12" t="s">
        <v>35</v>
      </c>
      <c r="AX226" s="12" t="s">
        <v>74</v>
      </c>
      <c r="AY226" s="211" t="s">
        <v>159</v>
      </c>
    </row>
    <row r="227" spans="2:65" s="13" customFormat="1" ht="11.25">
      <c r="B227" s="212"/>
      <c r="C227" s="213"/>
      <c r="D227" s="199" t="s">
        <v>184</v>
      </c>
      <c r="E227" s="214" t="s">
        <v>20</v>
      </c>
      <c r="F227" s="215" t="s">
        <v>1736</v>
      </c>
      <c r="G227" s="213"/>
      <c r="H227" s="216">
        <v>544.48</v>
      </c>
      <c r="I227" s="217"/>
      <c r="J227" s="213"/>
      <c r="K227" s="213"/>
      <c r="L227" s="218"/>
      <c r="M227" s="219"/>
      <c r="N227" s="220"/>
      <c r="O227" s="220"/>
      <c r="P227" s="220"/>
      <c r="Q227" s="220"/>
      <c r="R227" s="220"/>
      <c r="S227" s="220"/>
      <c r="T227" s="221"/>
      <c r="AT227" s="222" t="s">
        <v>184</v>
      </c>
      <c r="AU227" s="222" t="s">
        <v>84</v>
      </c>
      <c r="AV227" s="13" t="s">
        <v>84</v>
      </c>
      <c r="AW227" s="13" t="s">
        <v>35</v>
      </c>
      <c r="AX227" s="13" t="s">
        <v>74</v>
      </c>
      <c r="AY227" s="222" t="s">
        <v>159</v>
      </c>
    </row>
    <row r="228" spans="2:65" s="13" customFormat="1" ht="11.25">
      <c r="B228" s="212"/>
      <c r="C228" s="213"/>
      <c r="D228" s="199" t="s">
        <v>184</v>
      </c>
      <c r="E228" s="214" t="s">
        <v>20</v>
      </c>
      <c r="F228" s="215" t="s">
        <v>1737</v>
      </c>
      <c r="G228" s="213"/>
      <c r="H228" s="216">
        <v>170.77500000000001</v>
      </c>
      <c r="I228" s="217"/>
      <c r="J228" s="213"/>
      <c r="K228" s="213"/>
      <c r="L228" s="218"/>
      <c r="M228" s="219"/>
      <c r="N228" s="220"/>
      <c r="O228" s="220"/>
      <c r="P228" s="220"/>
      <c r="Q228" s="220"/>
      <c r="R228" s="220"/>
      <c r="S228" s="220"/>
      <c r="T228" s="221"/>
      <c r="AT228" s="222" t="s">
        <v>184</v>
      </c>
      <c r="AU228" s="222" t="s">
        <v>84</v>
      </c>
      <c r="AV228" s="13" t="s">
        <v>84</v>
      </c>
      <c r="AW228" s="13" t="s">
        <v>35</v>
      </c>
      <c r="AX228" s="13" t="s">
        <v>74</v>
      </c>
      <c r="AY228" s="222" t="s">
        <v>159</v>
      </c>
    </row>
    <row r="229" spans="2:65" s="13" customFormat="1" ht="11.25">
      <c r="B229" s="212"/>
      <c r="C229" s="213"/>
      <c r="D229" s="199" t="s">
        <v>184</v>
      </c>
      <c r="E229" s="214" t="s">
        <v>20</v>
      </c>
      <c r="F229" s="215" t="s">
        <v>626</v>
      </c>
      <c r="G229" s="213"/>
      <c r="H229" s="216">
        <v>110.76</v>
      </c>
      <c r="I229" s="217"/>
      <c r="J229" s="213"/>
      <c r="K229" s="213"/>
      <c r="L229" s="218"/>
      <c r="M229" s="219"/>
      <c r="N229" s="220"/>
      <c r="O229" s="220"/>
      <c r="P229" s="220"/>
      <c r="Q229" s="220"/>
      <c r="R229" s="220"/>
      <c r="S229" s="220"/>
      <c r="T229" s="221"/>
      <c r="AT229" s="222" t="s">
        <v>184</v>
      </c>
      <c r="AU229" s="222" t="s">
        <v>84</v>
      </c>
      <c r="AV229" s="13" t="s">
        <v>84</v>
      </c>
      <c r="AW229" s="13" t="s">
        <v>35</v>
      </c>
      <c r="AX229" s="13" t="s">
        <v>74</v>
      </c>
      <c r="AY229" s="222" t="s">
        <v>159</v>
      </c>
    </row>
    <row r="230" spans="2:65" s="14" customFormat="1" ht="11.25">
      <c r="B230" s="223"/>
      <c r="C230" s="224"/>
      <c r="D230" s="199" t="s">
        <v>184</v>
      </c>
      <c r="E230" s="225" t="s">
        <v>20</v>
      </c>
      <c r="F230" s="226" t="s">
        <v>223</v>
      </c>
      <c r="G230" s="224"/>
      <c r="H230" s="227">
        <v>826.01499999999999</v>
      </c>
      <c r="I230" s="228"/>
      <c r="J230" s="224"/>
      <c r="K230" s="224"/>
      <c r="L230" s="229"/>
      <c r="M230" s="230"/>
      <c r="N230" s="231"/>
      <c r="O230" s="231"/>
      <c r="P230" s="231"/>
      <c r="Q230" s="231"/>
      <c r="R230" s="231"/>
      <c r="S230" s="231"/>
      <c r="T230" s="232"/>
      <c r="AT230" s="233" t="s">
        <v>184</v>
      </c>
      <c r="AU230" s="233" t="s">
        <v>84</v>
      </c>
      <c r="AV230" s="14" t="s">
        <v>164</v>
      </c>
      <c r="AW230" s="14" t="s">
        <v>35</v>
      </c>
      <c r="AX230" s="14" t="s">
        <v>22</v>
      </c>
      <c r="AY230" s="233" t="s">
        <v>159</v>
      </c>
    </row>
    <row r="231" spans="2:65" s="1" customFormat="1" ht="16.5" customHeight="1">
      <c r="B231" s="35"/>
      <c r="C231" s="186" t="s">
        <v>566</v>
      </c>
      <c r="D231" s="186" t="s">
        <v>162</v>
      </c>
      <c r="E231" s="187" t="s">
        <v>630</v>
      </c>
      <c r="F231" s="188" t="s">
        <v>631</v>
      </c>
      <c r="G231" s="189" t="s">
        <v>182</v>
      </c>
      <c r="H231" s="190">
        <v>1586.51</v>
      </c>
      <c r="I231" s="191"/>
      <c r="J231" s="192">
        <f>ROUND(I231*H231,2)</f>
        <v>0</v>
      </c>
      <c r="K231" s="188" t="s">
        <v>194</v>
      </c>
      <c r="L231" s="39"/>
      <c r="M231" s="193" t="s">
        <v>20</v>
      </c>
      <c r="N231" s="194" t="s">
        <v>45</v>
      </c>
      <c r="O231" s="64"/>
      <c r="P231" s="195">
        <f>O231*H231</f>
        <v>0</v>
      </c>
      <c r="Q231" s="195">
        <v>0</v>
      </c>
      <c r="R231" s="195">
        <f>Q231*H231</f>
        <v>0</v>
      </c>
      <c r="S231" s="195">
        <v>0</v>
      </c>
      <c r="T231" s="196">
        <f>S231*H231</f>
        <v>0</v>
      </c>
      <c r="AR231" s="197" t="s">
        <v>164</v>
      </c>
      <c r="AT231" s="197" t="s">
        <v>162</v>
      </c>
      <c r="AU231" s="197" t="s">
        <v>84</v>
      </c>
      <c r="AY231" s="18" t="s">
        <v>159</v>
      </c>
      <c r="BE231" s="198">
        <f>IF(N231="základní",J231,0)</f>
        <v>0</v>
      </c>
      <c r="BF231" s="198">
        <f>IF(N231="snížená",J231,0)</f>
        <v>0</v>
      </c>
      <c r="BG231" s="198">
        <f>IF(N231="zákl. přenesená",J231,0)</f>
        <v>0</v>
      </c>
      <c r="BH231" s="198">
        <f>IF(N231="sníž. přenesená",J231,0)</f>
        <v>0</v>
      </c>
      <c r="BI231" s="198">
        <f>IF(N231="nulová",J231,0)</f>
        <v>0</v>
      </c>
      <c r="BJ231" s="18" t="s">
        <v>22</v>
      </c>
      <c r="BK231" s="198">
        <f>ROUND(I231*H231,2)</f>
        <v>0</v>
      </c>
      <c r="BL231" s="18" t="s">
        <v>164</v>
      </c>
      <c r="BM231" s="197" t="s">
        <v>632</v>
      </c>
    </row>
    <row r="232" spans="2:65" s="1" customFormat="1" ht="19.5">
      <c r="B232" s="35"/>
      <c r="C232" s="36"/>
      <c r="D232" s="199" t="s">
        <v>166</v>
      </c>
      <c r="E232" s="36"/>
      <c r="F232" s="200" t="s">
        <v>633</v>
      </c>
      <c r="G232" s="36"/>
      <c r="H232" s="36"/>
      <c r="I232" s="115"/>
      <c r="J232" s="36"/>
      <c r="K232" s="36"/>
      <c r="L232" s="39"/>
      <c r="M232" s="201"/>
      <c r="N232" s="64"/>
      <c r="O232" s="64"/>
      <c r="P232" s="64"/>
      <c r="Q232" s="64"/>
      <c r="R232" s="64"/>
      <c r="S232" s="64"/>
      <c r="T232" s="65"/>
      <c r="AT232" s="18" t="s">
        <v>166</v>
      </c>
      <c r="AU232" s="18" t="s">
        <v>84</v>
      </c>
    </row>
    <row r="233" spans="2:65" s="13" customFormat="1" ht="11.25">
      <c r="B233" s="212"/>
      <c r="C233" s="213"/>
      <c r="D233" s="199" t="s">
        <v>184</v>
      </c>
      <c r="E233" s="214" t="s">
        <v>20</v>
      </c>
      <c r="F233" s="215" t="s">
        <v>1727</v>
      </c>
      <c r="G233" s="213"/>
      <c r="H233" s="216">
        <v>1801.835</v>
      </c>
      <c r="I233" s="217"/>
      <c r="J233" s="213"/>
      <c r="K233" s="213"/>
      <c r="L233" s="218"/>
      <c r="M233" s="219"/>
      <c r="N233" s="220"/>
      <c r="O233" s="220"/>
      <c r="P233" s="220"/>
      <c r="Q233" s="220"/>
      <c r="R233" s="220"/>
      <c r="S233" s="220"/>
      <c r="T233" s="221"/>
      <c r="AT233" s="222" t="s">
        <v>184</v>
      </c>
      <c r="AU233" s="222" t="s">
        <v>84</v>
      </c>
      <c r="AV233" s="13" t="s">
        <v>84</v>
      </c>
      <c r="AW233" s="13" t="s">
        <v>35</v>
      </c>
      <c r="AX233" s="13" t="s">
        <v>74</v>
      </c>
      <c r="AY233" s="222" t="s">
        <v>159</v>
      </c>
    </row>
    <row r="234" spans="2:65" s="13" customFormat="1" ht="11.25">
      <c r="B234" s="212"/>
      <c r="C234" s="213"/>
      <c r="D234" s="199" t="s">
        <v>184</v>
      </c>
      <c r="E234" s="214" t="s">
        <v>20</v>
      </c>
      <c r="F234" s="215" t="s">
        <v>1738</v>
      </c>
      <c r="G234" s="213"/>
      <c r="H234" s="216">
        <v>-215.32499999999999</v>
      </c>
      <c r="I234" s="217"/>
      <c r="J234" s="213"/>
      <c r="K234" s="213"/>
      <c r="L234" s="218"/>
      <c r="M234" s="219"/>
      <c r="N234" s="220"/>
      <c r="O234" s="220"/>
      <c r="P234" s="220"/>
      <c r="Q234" s="220"/>
      <c r="R234" s="220"/>
      <c r="S234" s="220"/>
      <c r="T234" s="221"/>
      <c r="AT234" s="222" t="s">
        <v>184</v>
      </c>
      <c r="AU234" s="222" t="s">
        <v>84</v>
      </c>
      <c r="AV234" s="13" t="s">
        <v>84</v>
      </c>
      <c r="AW234" s="13" t="s">
        <v>35</v>
      </c>
      <c r="AX234" s="13" t="s">
        <v>74</v>
      </c>
      <c r="AY234" s="222" t="s">
        <v>159</v>
      </c>
    </row>
    <row r="235" spans="2:65" s="14" customFormat="1" ht="11.25">
      <c r="B235" s="223"/>
      <c r="C235" s="224"/>
      <c r="D235" s="199" t="s">
        <v>184</v>
      </c>
      <c r="E235" s="225" t="s">
        <v>20</v>
      </c>
      <c r="F235" s="226" t="s">
        <v>223</v>
      </c>
      <c r="G235" s="224"/>
      <c r="H235" s="227">
        <v>1586.51</v>
      </c>
      <c r="I235" s="228"/>
      <c r="J235" s="224"/>
      <c r="K235" s="224"/>
      <c r="L235" s="229"/>
      <c r="M235" s="230"/>
      <c r="N235" s="231"/>
      <c r="O235" s="231"/>
      <c r="P235" s="231"/>
      <c r="Q235" s="231"/>
      <c r="R235" s="231"/>
      <c r="S235" s="231"/>
      <c r="T235" s="232"/>
      <c r="AT235" s="233" t="s">
        <v>184</v>
      </c>
      <c r="AU235" s="233" t="s">
        <v>84</v>
      </c>
      <c r="AV235" s="14" t="s">
        <v>164</v>
      </c>
      <c r="AW235" s="14" t="s">
        <v>35</v>
      </c>
      <c r="AX235" s="14" t="s">
        <v>22</v>
      </c>
      <c r="AY235" s="233" t="s">
        <v>159</v>
      </c>
    </row>
    <row r="236" spans="2:65" s="1" customFormat="1" ht="16.5" customHeight="1">
      <c r="B236" s="35"/>
      <c r="C236" s="186" t="s">
        <v>574</v>
      </c>
      <c r="D236" s="186" t="s">
        <v>162</v>
      </c>
      <c r="E236" s="187" t="s">
        <v>636</v>
      </c>
      <c r="F236" s="188" t="s">
        <v>637</v>
      </c>
      <c r="G236" s="189" t="s">
        <v>182</v>
      </c>
      <c r="H236" s="190">
        <v>11105.57</v>
      </c>
      <c r="I236" s="191"/>
      <c r="J236" s="192">
        <f>ROUND(I236*H236,2)</f>
        <v>0</v>
      </c>
      <c r="K236" s="188" t="s">
        <v>194</v>
      </c>
      <c r="L236" s="39"/>
      <c r="M236" s="193" t="s">
        <v>20</v>
      </c>
      <c r="N236" s="194" t="s">
        <v>45</v>
      </c>
      <c r="O236" s="64"/>
      <c r="P236" s="195">
        <f>O236*H236</f>
        <v>0</v>
      </c>
      <c r="Q236" s="195">
        <v>0</v>
      </c>
      <c r="R236" s="195">
        <f>Q236*H236</f>
        <v>0</v>
      </c>
      <c r="S236" s="195">
        <v>0</v>
      </c>
      <c r="T236" s="196">
        <f>S236*H236</f>
        <v>0</v>
      </c>
      <c r="AR236" s="197" t="s">
        <v>164</v>
      </c>
      <c r="AT236" s="197" t="s">
        <v>162</v>
      </c>
      <c r="AU236" s="197" t="s">
        <v>84</v>
      </c>
      <c r="AY236" s="18" t="s">
        <v>159</v>
      </c>
      <c r="BE236" s="198">
        <f>IF(N236="základní",J236,0)</f>
        <v>0</v>
      </c>
      <c r="BF236" s="198">
        <f>IF(N236="snížená",J236,0)</f>
        <v>0</v>
      </c>
      <c r="BG236" s="198">
        <f>IF(N236="zákl. přenesená",J236,0)</f>
        <v>0</v>
      </c>
      <c r="BH236" s="198">
        <f>IF(N236="sníž. přenesená",J236,0)</f>
        <v>0</v>
      </c>
      <c r="BI236" s="198">
        <f>IF(N236="nulová",J236,0)</f>
        <v>0</v>
      </c>
      <c r="BJ236" s="18" t="s">
        <v>22</v>
      </c>
      <c r="BK236" s="198">
        <f>ROUND(I236*H236,2)</f>
        <v>0</v>
      </c>
      <c r="BL236" s="18" t="s">
        <v>164</v>
      </c>
      <c r="BM236" s="197" t="s">
        <v>638</v>
      </c>
    </row>
    <row r="237" spans="2:65" s="1" customFormat="1" ht="19.5">
      <c r="B237" s="35"/>
      <c r="C237" s="36"/>
      <c r="D237" s="199" t="s">
        <v>166</v>
      </c>
      <c r="E237" s="36"/>
      <c r="F237" s="200" t="s">
        <v>639</v>
      </c>
      <c r="G237" s="36"/>
      <c r="H237" s="36"/>
      <c r="I237" s="115"/>
      <c r="J237" s="36"/>
      <c r="K237" s="36"/>
      <c r="L237" s="39"/>
      <c r="M237" s="201"/>
      <c r="N237" s="64"/>
      <c r="O237" s="64"/>
      <c r="P237" s="64"/>
      <c r="Q237" s="64"/>
      <c r="R237" s="64"/>
      <c r="S237" s="64"/>
      <c r="T237" s="65"/>
      <c r="AT237" s="18" t="s">
        <v>166</v>
      </c>
      <c r="AU237" s="18" t="s">
        <v>84</v>
      </c>
    </row>
    <row r="238" spans="2:65" s="13" customFormat="1" ht="11.25">
      <c r="B238" s="212"/>
      <c r="C238" s="213"/>
      <c r="D238" s="199" t="s">
        <v>184</v>
      </c>
      <c r="E238" s="214" t="s">
        <v>20</v>
      </c>
      <c r="F238" s="215" t="s">
        <v>1739</v>
      </c>
      <c r="G238" s="213"/>
      <c r="H238" s="216">
        <v>11105.57</v>
      </c>
      <c r="I238" s="217"/>
      <c r="J238" s="213"/>
      <c r="K238" s="213"/>
      <c r="L238" s="218"/>
      <c r="M238" s="219"/>
      <c r="N238" s="220"/>
      <c r="O238" s="220"/>
      <c r="P238" s="220"/>
      <c r="Q238" s="220"/>
      <c r="R238" s="220"/>
      <c r="S238" s="220"/>
      <c r="T238" s="221"/>
      <c r="AT238" s="222" t="s">
        <v>184</v>
      </c>
      <c r="AU238" s="222" t="s">
        <v>84</v>
      </c>
      <c r="AV238" s="13" t="s">
        <v>84</v>
      </c>
      <c r="AW238" s="13" t="s">
        <v>35</v>
      </c>
      <c r="AX238" s="13" t="s">
        <v>22</v>
      </c>
      <c r="AY238" s="222" t="s">
        <v>159</v>
      </c>
    </row>
    <row r="239" spans="2:65" s="1" customFormat="1" ht="16.5" customHeight="1">
      <c r="B239" s="35"/>
      <c r="C239" s="186" t="s">
        <v>582</v>
      </c>
      <c r="D239" s="186" t="s">
        <v>162</v>
      </c>
      <c r="E239" s="187" t="s">
        <v>642</v>
      </c>
      <c r="F239" s="188" t="s">
        <v>643</v>
      </c>
      <c r="G239" s="189" t="s">
        <v>182</v>
      </c>
      <c r="H239" s="190">
        <v>450.459</v>
      </c>
      <c r="I239" s="191"/>
      <c r="J239" s="192">
        <f>ROUND(I239*H239,2)</f>
        <v>0</v>
      </c>
      <c r="K239" s="188" t="s">
        <v>194</v>
      </c>
      <c r="L239" s="39"/>
      <c r="M239" s="193" t="s">
        <v>20</v>
      </c>
      <c r="N239" s="194" t="s">
        <v>45</v>
      </c>
      <c r="O239" s="64"/>
      <c r="P239" s="195">
        <f>O239*H239</f>
        <v>0</v>
      </c>
      <c r="Q239" s="195">
        <v>0</v>
      </c>
      <c r="R239" s="195">
        <f>Q239*H239</f>
        <v>0</v>
      </c>
      <c r="S239" s="195">
        <v>0</v>
      </c>
      <c r="T239" s="196">
        <f>S239*H239</f>
        <v>0</v>
      </c>
      <c r="AR239" s="197" t="s">
        <v>164</v>
      </c>
      <c r="AT239" s="197" t="s">
        <v>162</v>
      </c>
      <c r="AU239" s="197" t="s">
        <v>84</v>
      </c>
      <c r="AY239" s="18" t="s">
        <v>159</v>
      </c>
      <c r="BE239" s="198">
        <f>IF(N239="základní",J239,0)</f>
        <v>0</v>
      </c>
      <c r="BF239" s="198">
        <f>IF(N239="snížená",J239,0)</f>
        <v>0</v>
      </c>
      <c r="BG239" s="198">
        <f>IF(N239="zákl. přenesená",J239,0)</f>
        <v>0</v>
      </c>
      <c r="BH239" s="198">
        <f>IF(N239="sníž. přenesená",J239,0)</f>
        <v>0</v>
      </c>
      <c r="BI239" s="198">
        <f>IF(N239="nulová",J239,0)</f>
        <v>0</v>
      </c>
      <c r="BJ239" s="18" t="s">
        <v>22</v>
      </c>
      <c r="BK239" s="198">
        <f>ROUND(I239*H239,2)</f>
        <v>0</v>
      </c>
      <c r="BL239" s="18" t="s">
        <v>164</v>
      </c>
      <c r="BM239" s="197" t="s">
        <v>644</v>
      </c>
    </row>
    <row r="240" spans="2:65" s="1" customFormat="1" ht="19.5">
      <c r="B240" s="35"/>
      <c r="C240" s="36"/>
      <c r="D240" s="199" t="s">
        <v>166</v>
      </c>
      <c r="E240" s="36"/>
      <c r="F240" s="200" t="s">
        <v>645</v>
      </c>
      <c r="G240" s="36"/>
      <c r="H240" s="36"/>
      <c r="I240" s="115"/>
      <c r="J240" s="36"/>
      <c r="K240" s="36"/>
      <c r="L240" s="39"/>
      <c r="M240" s="201"/>
      <c r="N240" s="64"/>
      <c r="O240" s="64"/>
      <c r="P240" s="64"/>
      <c r="Q240" s="64"/>
      <c r="R240" s="64"/>
      <c r="S240" s="64"/>
      <c r="T240" s="65"/>
      <c r="AT240" s="18" t="s">
        <v>166</v>
      </c>
      <c r="AU240" s="18" t="s">
        <v>84</v>
      </c>
    </row>
    <row r="241" spans="2:65" s="13" customFormat="1" ht="11.25">
      <c r="B241" s="212"/>
      <c r="C241" s="213"/>
      <c r="D241" s="199" t="s">
        <v>184</v>
      </c>
      <c r="E241" s="214" t="s">
        <v>20</v>
      </c>
      <c r="F241" s="215" t="s">
        <v>1729</v>
      </c>
      <c r="G241" s="213"/>
      <c r="H241" s="216">
        <v>450.459</v>
      </c>
      <c r="I241" s="217"/>
      <c r="J241" s="213"/>
      <c r="K241" s="213"/>
      <c r="L241" s="218"/>
      <c r="M241" s="219"/>
      <c r="N241" s="220"/>
      <c r="O241" s="220"/>
      <c r="P241" s="220"/>
      <c r="Q241" s="220"/>
      <c r="R241" s="220"/>
      <c r="S241" s="220"/>
      <c r="T241" s="221"/>
      <c r="AT241" s="222" t="s">
        <v>184</v>
      </c>
      <c r="AU241" s="222" t="s">
        <v>84</v>
      </c>
      <c r="AV241" s="13" t="s">
        <v>84</v>
      </c>
      <c r="AW241" s="13" t="s">
        <v>35</v>
      </c>
      <c r="AX241" s="13" t="s">
        <v>74</v>
      </c>
      <c r="AY241" s="222" t="s">
        <v>159</v>
      </c>
    </row>
    <row r="242" spans="2:65" s="14" customFormat="1" ht="11.25">
      <c r="B242" s="223"/>
      <c r="C242" s="224"/>
      <c r="D242" s="199" t="s">
        <v>184</v>
      </c>
      <c r="E242" s="225" t="s">
        <v>20</v>
      </c>
      <c r="F242" s="226" t="s">
        <v>223</v>
      </c>
      <c r="G242" s="224"/>
      <c r="H242" s="227">
        <v>450.459</v>
      </c>
      <c r="I242" s="228"/>
      <c r="J242" s="224"/>
      <c r="K242" s="224"/>
      <c r="L242" s="229"/>
      <c r="M242" s="230"/>
      <c r="N242" s="231"/>
      <c r="O242" s="231"/>
      <c r="P242" s="231"/>
      <c r="Q242" s="231"/>
      <c r="R242" s="231"/>
      <c r="S242" s="231"/>
      <c r="T242" s="232"/>
      <c r="AT242" s="233" t="s">
        <v>184</v>
      </c>
      <c r="AU242" s="233" t="s">
        <v>84</v>
      </c>
      <c r="AV242" s="14" t="s">
        <v>164</v>
      </c>
      <c r="AW242" s="14" t="s">
        <v>35</v>
      </c>
      <c r="AX242" s="14" t="s">
        <v>22</v>
      </c>
      <c r="AY242" s="233" t="s">
        <v>159</v>
      </c>
    </row>
    <row r="243" spans="2:65" s="1" customFormat="1" ht="16.5" customHeight="1">
      <c r="B243" s="35"/>
      <c r="C243" s="186" t="s">
        <v>589</v>
      </c>
      <c r="D243" s="186" t="s">
        <v>162</v>
      </c>
      <c r="E243" s="187" t="s">
        <v>647</v>
      </c>
      <c r="F243" s="188" t="s">
        <v>648</v>
      </c>
      <c r="G243" s="189" t="s">
        <v>182</v>
      </c>
      <c r="H243" s="190">
        <v>3153.2130000000002</v>
      </c>
      <c r="I243" s="191"/>
      <c r="J243" s="192">
        <f>ROUND(I243*H243,2)</f>
        <v>0</v>
      </c>
      <c r="K243" s="188" t="s">
        <v>194</v>
      </c>
      <c r="L243" s="39"/>
      <c r="M243" s="193" t="s">
        <v>20</v>
      </c>
      <c r="N243" s="194" t="s">
        <v>45</v>
      </c>
      <c r="O243" s="64"/>
      <c r="P243" s="195">
        <f>O243*H243</f>
        <v>0</v>
      </c>
      <c r="Q243" s="195">
        <v>0</v>
      </c>
      <c r="R243" s="195">
        <f>Q243*H243</f>
        <v>0</v>
      </c>
      <c r="S243" s="195">
        <v>0</v>
      </c>
      <c r="T243" s="196">
        <f>S243*H243</f>
        <v>0</v>
      </c>
      <c r="AR243" s="197" t="s">
        <v>164</v>
      </c>
      <c r="AT243" s="197" t="s">
        <v>162</v>
      </c>
      <c r="AU243" s="197" t="s">
        <v>84</v>
      </c>
      <c r="AY243" s="18" t="s">
        <v>159</v>
      </c>
      <c r="BE243" s="198">
        <f>IF(N243="základní",J243,0)</f>
        <v>0</v>
      </c>
      <c r="BF243" s="198">
        <f>IF(N243="snížená",J243,0)</f>
        <v>0</v>
      </c>
      <c r="BG243" s="198">
        <f>IF(N243="zákl. přenesená",J243,0)</f>
        <v>0</v>
      </c>
      <c r="BH243" s="198">
        <f>IF(N243="sníž. přenesená",J243,0)</f>
        <v>0</v>
      </c>
      <c r="BI243" s="198">
        <f>IF(N243="nulová",J243,0)</f>
        <v>0</v>
      </c>
      <c r="BJ243" s="18" t="s">
        <v>22</v>
      </c>
      <c r="BK243" s="198">
        <f>ROUND(I243*H243,2)</f>
        <v>0</v>
      </c>
      <c r="BL243" s="18" t="s">
        <v>164</v>
      </c>
      <c r="BM243" s="197" t="s">
        <v>649</v>
      </c>
    </row>
    <row r="244" spans="2:65" s="1" customFormat="1" ht="19.5">
      <c r="B244" s="35"/>
      <c r="C244" s="36"/>
      <c r="D244" s="199" t="s">
        <v>166</v>
      </c>
      <c r="E244" s="36"/>
      <c r="F244" s="200" t="s">
        <v>650</v>
      </c>
      <c r="G244" s="36"/>
      <c r="H244" s="36"/>
      <c r="I244" s="115"/>
      <c r="J244" s="36"/>
      <c r="K244" s="36"/>
      <c r="L244" s="39"/>
      <c r="M244" s="201"/>
      <c r="N244" s="64"/>
      <c r="O244" s="64"/>
      <c r="P244" s="64"/>
      <c r="Q244" s="64"/>
      <c r="R244" s="64"/>
      <c r="S244" s="64"/>
      <c r="T244" s="65"/>
      <c r="AT244" s="18" t="s">
        <v>166</v>
      </c>
      <c r="AU244" s="18" t="s">
        <v>84</v>
      </c>
    </row>
    <row r="245" spans="2:65" s="13" customFormat="1" ht="11.25">
      <c r="B245" s="212"/>
      <c r="C245" s="213"/>
      <c r="D245" s="199" t="s">
        <v>184</v>
      </c>
      <c r="E245" s="214" t="s">
        <v>20</v>
      </c>
      <c r="F245" s="215" t="s">
        <v>1740</v>
      </c>
      <c r="G245" s="213"/>
      <c r="H245" s="216">
        <v>3153.2130000000002</v>
      </c>
      <c r="I245" s="217"/>
      <c r="J245" s="213"/>
      <c r="K245" s="213"/>
      <c r="L245" s="218"/>
      <c r="M245" s="219"/>
      <c r="N245" s="220"/>
      <c r="O245" s="220"/>
      <c r="P245" s="220"/>
      <c r="Q245" s="220"/>
      <c r="R245" s="220"/>
      <c r="S245" s="220"/>
      <c r="T245" s="221"/>
      <c r="AT245" s="222" t="s">
        <v>184</v>
      </c>
      <c r="AU245" s="222" t="s">
        <v>84</v>
      </c>
      <c r="AV245" s="13" t="s">
        <v>84</v>
      </c>
      <c r="AW245" s="13" t="s">
        <v>35</v>
      </c>
      <c r="AX245" s="13" t="s">
        <v>22</v>
      </c>
      <c r="AY245" s="222" t="s">
        <v>159</v>
      </c>
    </row>
    <row r="246" spans="2:65" s="1" customFormat="1" ht="16.5" customHeight="1">
      <c r="B246" s="35"/>
      <c r="C246" s="186" t="s">
        <v>595</v>
      </c>
      <c r="D246" s="186" t="s">
        <v>162</v>
      </c>
      <c r="E246" s="187" t="s">
        <v>617</v>
      </c>
      <c r="F246" s="188" t="s">
        <v>618</v>
      </c>
      <c r="G246" s="189" t="s">
        <v>182</v>
      </c>
      <c r="H246" s="190">
        <v>1586.51</v>
      </c>
      <c r="I246" s="191"/>
      <c r="J246" s="192">
        <f>ROUND(I246*H246,2)</f>
        <v>0</v>
      </c>
      <c r="K246" s="188" t="s">
        <v>194</v>
      </c>
      <c r="L246" s="39"/>
      <c r="M246" s="193" t="s">
        <v>20</v>
      </c>
      <c r="N246" s="194" t="s">
        <v>45</v>
      </c>
      <c r="O246" s="64"/>
      <c r="P246" s="195">
        <f>O246*H246</f>
        <v>0</v>
      </c>
      <c r="Q246" s="195">
        <v>0</v>
      </c>
      <c r="R246" s="195">
        <f>Q246*H246</f>
        <v>0</v>
      </c>
      <c r="S246" s="195">
        <v>0</v>
      </c>
      <c r="T246" s="196">
        <f>S246*H246</f>
        <v>0</v>
      </c>
      <c r="AR246" s="197" t="s">
        <v>164</v>
      </c>
      <c r="AT246" s="197" t="s">
        <v>162</v>
      </c>
      <c r="AU246" s="197" t="s">
        <v>84</v>
      </c>
      <c r="AY246" s="18" t="s">
        <v>159</v>
      </c>
      <c r="BE246" s="198">
        <f>IF(N246="základní",J246,0)</f>
        <v>0</v>
      </c>
      <c r="BF246" s="198">
        <f>IF(N246="snížená",J246,0)</f>
        <v>0</v>
      </c>
      <c r="BG246" s="198">
        <f>IF(N246="zákl. přenesená",J246,0)</f>
        <v>0</v>
      </c>
      <c r="BH246" s="198">
        <f>IF(N246="sníž. přenesená",J246,0)</f>
        <v>0</v>
      </c>
      <c r="BI246" s="198">
        <f>IF(N246="nulová",J246,0)</f>
        <v>0</v>
      </c>
      <c r="BJ246" s="18" t="s">
        <v>22</v>
      </c>
      <c r="BK246" s="198">
        <f>ROUND(I246*H246,2)</f>
        <v>0</v>
      </c>
      <c r="BL246" s="18" t="s">
        <v>164</v>
      </c>
      <c r="BM246" s="197" t="s">
        <v>653</v>
      </c>
    </row>
    <row r="247" spans="2:65" s="1" customFormat="1" ht="11.25">
      <c r="B247" s="35"/>
      <c r="C247" s="36"/>
      <c r="D247" s="199" t="s">
        <v>166</v>
      </c>
      <c r="E247" s="36"/>
      <c r="F247" s="200" t="s">
        <v>620</v>
      </c>
      <c r="G247" s="36"/>
      <c r="H247" s="36"/>
      <c r="I247" s="115"/>
      <c r="J247" s="36"/>
      <c r="K247" s="36"/>
      <c r="L247" s="39"/>
      <c r="M247" s="201"/>
      <c r="N247" s="64"/>
      <c r="O247" s="64"/>
      <c r="P247" s="64"/>
      <c r="Q247" s="64"/>
      <c r="R247" s="64"/>
      <c r="S247" s="64"/>
      <c r="T247" s="65"/>
      <c r="AT247" s="18" t="s">
        <v>166</v>
      </c>
      <c r="AU247" s="18" t="s">
        <v>84</v>
      </c>
    </row>
    <row r="248" spans="2:65" s="13" customFormat="1" ht="11.25">
      <c r="B248" s="212"/>
      <c r="C248" s="213"/>
      <c r="D248" s="199" t="s">
        <v>184</v>
      </c>
      <c r="E248" s="214" t="s">
        <v>20</v>
      </c>
      <c r="F248" s="215" t="s">
        <v>1741</v>
      </c>
      <c r="G248" s="213"/>
      <c r="H248" s="216">
        <v>1586.51</v>
      </c>
      <c r="I248" s="217"/>
      <c r="J248" s="213"/>
      <c r="K248" s="213"/>
      <c r="L248" s="218"/>
      <c r="M248" s="219"/>
      <c r="N248" s="220"/>
      <c r="O248" s="220"/>
      <c r="P248" s="220"/>
      <c r="Q248" s="220"/>
      <c r="R248" s="220"/>
      <c r="S248" s="220"/>
      <c r="T248" s="221"/>
      <c r="AT248" s="222" t="s">
        <v>184</v>
      </c>
      <c r="AU248" s="222" t="s">
        <v>84</v>
      </c>
      <c r="AV248" s="13" t="s">
        <v>84</v>
      </c>
      <c r="AW248" s="13" t="s">
        <v>35</v>
      </c>
      <c r="AX248" s="13" t="s">
        <v>22</v>
      </c>
      <c r="AY248" s="222" t="s">
        <v>159</v>
      </c>
    </row>
    <row r="249" spans="2:65" s="1" customFormat="1" ht="16.5" customHeight="1">
      <c r="B249" s="35"/>
      <c r="C249" s="186" t="s">
        <v>602</v>
      </c>
      <c r="D249" s="186" t="s">
        <v>162</v>
      </c>
      <c r="E249" s="187" t="s">
        <v>656</v>
      </c>
      <c r="F249" s="188" t="s">
        <v>657</v>
      </c>
      <c r="G249" s="189" t="s">
        <v>182</v>
      </c>
      <c r="H249" s="190">
        <v>450.459</v>
      </c>
      <c r="I249" s="191"/>
      <c r="J249" s="192">
        <f>ROUND(I249*H249,2)</f>
        <v>0</v>
      </c>
      <c r="K249" s="188" t="s">
        <v>194</v>
      </c>
      <c r="L249" s="39"/>
      <c r="M249" s="193" t="s">
        <v>20</v>
      </c>
      <c r="N249" s="194" t="s">
        <v>45</v>
      </c>
      <c r="O249" s="64"/>
      <c r="P249" s="195">
        <f>O249*H249</f>
        <v>0</v>
      </c>
      <c r="Q249" s="195">
        <v>0</v>
      </c>
      <c r="R249" s="195">
        <f>Q249*H249</f>
        <v>0</v>
      </c>
      <c r="S249" s="195">
        <v>0</v>
      </c>
      <c r="T249" s="196">
        <f>S249*H249</f>
        <v>0</v>
      </c>
      <c r="AR249" s="197" t="s">
        <v>164</v>
      </c>
      <c r="AT249" s="197" t="s">
        <v>162</v>
      </c>
      <c r="AU249" s="197" t="s">
        <v>84</v>
      </c>
      <c r="AY249" s="18" t="s">
        <v>159</v>
      </c>
      <c r="BE249" s="198">
        <f>IF(N249="základní",J249,0)</f>
        <v>0</v>
      </c>
      <c r="BF249" s="198">
        <f>IF(N249="snížená",J249,0)</f>
        <v>0</v>
      </c>
      <c r="BG249" s="198">
        <f>IF(N249="zákl. přenesená",J249,0)</f>
        <v>0</v>
      </c>
      <c r="BH249" s="198">
        <f>IF(N249="sníž. přenesená",J249,0)</f>
        <v>0</v>
      </c>
      <c r="BI249" s="198">
        <f>IF(N249="nulová",J249,0)</f>
        <v>0</v>
      </c>
      <c r="BJ249" s="18" t="s">
        <v>22</v>
      </c>
      <c r="BK249" s="198">
        <f>ROUND(I249*H249,2)</f>
        <v>0</v>
      </c>
      <c r="BL249" s="18" t="s">
        <v>164</v>
      </c>
      <c r="BM249" s="197" t="s">
        <v>658</v>
      </c>
    </row>
    <row r="250" spans="2:65" s="1" customFormat="1" ht="11.25">
      <c r="B250" s="35"/>
      <c r="C250" s="36"/>
      <c r="D250" s="199" t="s">
        <v>166</v>
      </c>
      <c r="E250" s="36"/>
      <c r="F250" s="200" t="s">
        <v>659</v>
      </c>
      <c r="G250" s="36"/>
      <c r="H250" s="36"/>
      <c r="I250" s="115"/>
      <c r="J250" s="36"/>
      <c r="K250" s="36"/>
      <c r="L250" s="39"/>
      <c r="M250" s="201"/>
      <c r="N250" s="64"/>
      <c r="O250" s="64"/>
      <c r="P250" s="64"/>
      <c r="Q250" s="64"/>
      <c r="R250" s="64"/>
      <c r="S250" s="64"/>
      <c r="T250" s="65"/>
      <c r="AT250" s="18" t="s">
        <v>166</v>
      </c>
      <c r="AU250" s="18" t="s">
        <v>84</v>
      </c>
    </row>
    <row r="251" spans="2:65" s="13" customFormat="1" ht="11.25">
      <c r="B251" s="212"/>
      <c r="C251" s="213"/>
      <c r="D251" s="199" t="s">
        <v>184</v>
      </c>
      <c r="E251" s="214" t="s">
        <v>20</v>
      </c>
      <c r="F251" s="215" t="s">
        <v>1742</v>
      </c>
      <c r="G251" s="213"/>
      <c r="H251" s="216">
        <v>450.459</v>
      </c>
      <c r="I251" s="217"/>
      <c r="J251" s="213"/>
      <c r="K251" s="213"/>
      <c r="L251" s="218"/>
      <c r="M251" s="219"/>
      <c r="N251" s="220"/>
      <c r="O251" s="220"/>
      <c r="P251" s="220"/>
      <c r="Q251" s="220"/>
      <c r="R251" s="220"/>
      <c r="S251" s="220"/>
      <c r="T251" s="221"/>
      <c r="AT251" s="222" t="s">
        <v>184</v>
      </c>
      <c r="AU251" s="222" t="s">
        <v>84</v>
      </c>
      <c r="AV251" s="13" t="s">
        <v>84</v>
      </c>
      <c r="AW251" s="13" t="s">
        <v>35</v>
      </c>
      <c r="AX251" s="13" t="s">
        <v>22</v>
      </c>
      <c r="AY251" s="222" t="s">
        <v>159</v>
      </c>
    </row>
    <row r="252" spans="2:65" s="1" customFormat="1" ht="16.5" customHeight="1">
      <c r="B252" s="35"/>
      <c r="C252" s="186" t="s">
        <v>608</v>
      </c>
      <c r="D252" s="186" t="s">
        <v>162</v>
      </c>
      <c r="E252" s="187" t="s">
        <v>662</v>
      </c>
      <c r="F252" s="188" t="s">
        <v>663</v>
      </c>
      <c r="G252" s="189" t="s">
        <v>182</v>
      </c>
      <c r="H252" s="190">
        <v>2036.9690000000001</v>
      </c>
      <c r="I252" s="191"/>
      <c r="J252" s="192">
        <f>ROUND(I252*H252,2)</f>
        <v>0</v>
      </c>
      <c r="K252" s="188" t="s">
        <v>194</v>
      </c>
      <c r="L252" s="39"/>
      <c r="M252" s="193" t="s">
        <v>20</v>
      </c>
      <c r="N252" s="194" t="s">
        <v>45</v>
      </c>
      <c r="O252" s="64"/>
      <c r="P252" s="195">
        <f>O252*H252</f>
        <v>0</v>
      </c>
      <c r="Q252" s="195">
        <v>0</v>
      </c>
      <c r="R252" s="195">
        <f>Q252*H252</f>
        <v>0</v>
      </c>
      <c r="S252" s="195">
        <v>0</v>
      </c>
      <c r="T252" s="196">
        <f>S252*H252</f>
        <v>0</v>
      </c>
      <c r="AR252" s="197" t="s">
        <v>164</v>
      </c>
      <c r="AT252" s="197" t="s">
        <v>162</v>
      </c>
      <c r="AU252" s="197" t="s">
        <v>84</v>
      </c>
      <c r="AY252" s="18" t="s">
        <v>159</v>
      </c>
      <c r="BE252" s="198">
        <f>IF(N252="základní",J252,0)</f>
        <v>0</v>
      </c>
      <c r="BF252" s="198">
        <f>IF(N252="snížená",J252,0)</f>
        <v>0</v>
      </c>
      <c r="BG252" s="198">
        <f>IF(N252="zákl. přenesená",J252,0)</f>
        <v>0</v>
      </c>
      <c r="BH252" s="198">
        <f>IF(N252="sníž. přenesená",J252,0)</f>
        <v>0</v>
      </c>
      <c r="BI252" s="198">
        <f>IF(N252="nulová",J252,0)</f>
        <v>0</v>
      </c>
      <c r="BJ252" s="18" t="s">
        <v>22</v>
      </c>
      <c r="BK252" s="198">
        <f>ROUND(I252*H252,2)</f>
        <v>0</v>
      </c>
      <c r="BL252" s="18" t="s">
        <v>164</v>
      </c>
      <c r="BM252" s="197" t="s">
        <v>664</v>
      </c>
    </row>
    <row r="253" spans="2:65" s="1" customFormat="1" ht="11.25">
      <c r="B253" s="35"/>
      <c r="C253" s="36"/>
      <c r="D253" s="199" t="s">
        <v>166</v>
      </c>
      <c r="E253" s="36"/>
      <c r="F253" s="200" t="s">
        <v>663</v>
      </c>
      <c r="G253" s="36"/>
      <c r="H253" s="36"/>
      <c r="I253" s="115"/>
      <c r="J253" s="36"/>
      <c r="K253" s="36"/>
      <c r="L253" s="39"/>
      <c r="M253" s="201"/>
      <c r="N253" s="64"/>
      <c r="O253" s="64"/>
      <c r="P253" s="64"/>
      <c r="Q253" s="64"/>
      <c r="R253" s="64"/>
      <c r="S253" s="64"/>
      <c r="T253" s="65"/>
      <c r="AT253" s="18" t="s">
        <v>166</v>
      </c>
      <c r="AU253" s="18" t="s">
        <v>84</v>
      </c>
    </row>
    <row r="254" spans="2:65" s="13" customFormat="1" ht="11.25">
      <c r="B254" s="212"/>
      <c r="C254" s="213"/>
      <c r="D254" s="199" t="s">
        <v>184</v>
      </c>
      <c r="E254" s="214" t="s">
        <v>20</v>
      </c>
      <c r="F254" s="215" t="s">
        <v>1743</v>
      </c>
      <c r="G254" s="213"/>
      <c r="H254" s="216">
        <v>2036.9690000000001</v>
      </c>
      <c r="I254" s="217"/>
      <c r="J254" s="213"/>
      <c r="K254" s="213"/>
      <c r="L254" s="218"/>
      <c r="M254" s="219"/>
      <c r="N254" s="220"/>
      <c r="O254" s="220"/>
      <c r="P254" s="220"/>
      <c r="Q254" s="220"/>
      <c r="R254" s="220"/>
      <c r="S254" s="220"/>
      <c r="T254" s="221"/>
      <c r="AT254" s="222" t="s">
        <v>184</v>
      </c>
      <c r="AU254" s="222" t="s">
        <v>84</v>
      </c>
      <c r="AV254" s="13" t="s">
        <v>84</v>
      </c>
      <c r="AW254" s="13" t="s">
        <v>35</v>
      </c>
      <c r="AX254" s="13" t="s">
        <v>22</v>
      </c>
      <c r="AY254" s="222" t="s">
        <v>159</v>
      </c>
    </row>
    <row r="255" spans="2:65" s="1" customFormat="1" ht="16.5" customHeight="1">
      <c r="B255" s="35"/>
      <c r="C255" s="186" t="s">
        <v>616</v>
      </c>
      <c r="D255" s="186" t="s">
        <v>162</v>
      </c>
      <c r="E255" s="187" t="s">
        <v>667</v>
      </c>
      <c r="F255" s="188" t="s">
        <v>668</v>
      </c>
      <c r="G255" s="189" t="s">
        <v>669</v>
      </c>
      <c r="H255" s="190">
        <v>4073.9380000000001</v>
      </c>
      <c r="I255" s="191"/>
      <c r="J255" s="192">
        <f>ROUND(I255*H255,2)</f>
        <v>0</v>
      </c>
      <c r="K255" s="188" t="s">
        <v>194</v>
      </c>
      <c r="L255" s="39"/>
      <c r="M255" s="193" t="s">
        <v>20</v>
      </c>
      <c r="N255" s="194" t="s">
        <v>45</v>
      </c>
      <c r="O255" s="64"/>
      <c r="P255" s="195">
        <f>O255*H255</f>
        <v>0</v>
      </c>
      <c r="Q255" s="195">
        <v>0</v>
      </c>
      <c r="R255" s="195">
        <f>Q255*H255</f>
        <v>0</v>
      </c>
      <c r="S255" s="195">
        <v>0</v>
      </c>
      <c r="T255" s="196">
        <f>S255*H255</f>
        <v>0</v>
      </c>
      <c r="AR255" s="197" t="s">
        <v>164</v>
      </c>
      <c r="AT255" s="197" t="s">
        <v>162</v>
      </c>
      <c r="AU255" s="197" t="s">
        <v>84</v>
      </c>
      <c r="AY255" s="18" t="s">
        <v>159</v>
      </c>
      <c r="BE255" s="198">
        <f>IF(N255="základní",J255,0)</f>
        <v>0</v>
      </c>
      <c r="BF255" s="198">
        <f>IF(N255="snížená",J255,0)</f>
        <v>0</v>
      </c>
      <c r="BG255" s="198">
        <f>IF(N255="zákl. přenesená",J255,0)</f>
        <v>0</v>
      </c>
      <c r="BH255" s="198">
        <f>IF(N255="sníž. přenesená",J255,0)</f>
        <v>0</v>
      </c>
      <c r="BI255" s="198">
        <f>IF(N255="nulová",J255,0)</f>
        <v>0</v>
      </c>
      <c r="BJ255" s="18" t="s">
        <v>22</v>
      </c>
      <c r="BK255" s="198">
        <f>ROUND(I255*H255,2)</f>
        <v>0</v>
      </c>
      <c r="BL255" s="18" t="s">
        <v>164</v>
      </c>
      <c r="BM255" s="197" t="s">
        <v>670</v>
      </c>
    </row>
    <row r="256" spans="2:65" s="1" customFormat="1" ht="11.25">
      <c r="B256" s="35"/>
      <c r="C256" s="36"/>
      <c r="D256" s="199" t="s">
        <v>166</v>
      </c>
      <c r="E256" s="36"/>
      <c r="F256" s="200" t="s">
        <v>671</v>
      </c>
      <c r="G256" s="36"/>
      <c r="H256" s="36"/>
      <c r="I256" s="115"/>
      <c r="J256" s="36"/>
      <c r="K256" s="36"/>
      <c r="L256" s="39"/>
      <c r="M256" s="201"/>
      <c r="N256" s="64"/>
      <c r="O256" s="64"/>
      <c r="P256" s="64"/>
      <c r="Q256" s="64"/>
      <c r="R256" s="64"/>
      <c r="S256" s="64"/>
      <c r="T256" s="65"/>
      <c r="AT256" s="18" t="s">
        <v>166</v>
      </c>
      <c r="AU256" s="18" t="s">
        <v>84</v>
      </c>
    </row>
    <row r="257" spans="2:65" s="13" customFormat="1" ht="11.25">
      <c r="B257" s="212"/>
      <c r="C257" s="213"/>
      <c r="D257" s="199" t="s">
        <v>184</v>
      </c>
      <c r="E257" s="214" t="s">
        <v>20</v>
      </c>
      <c r="F257" s="215" t="s">
        <v>1744</v>
      </c>
      <c r="G257" s="213"/>
      <c r="H257" s="216">
        <v>4073.9380000000001</v>
      </c>
      <c r="I257" s="217"/>
      <c r="J257" s="213"/>
      <c r="K257" s="213"/>
      <c r="L257" s="218"/>
      <c r="M257" s="219"/>
      <c r="N257" s="220"/>
      <c r="O257" s="220"/>
      <c r="P257" s="220"/>
      <c r="Q257" s="220"/>
      <c r="R257" s="220"/>
      <c r="S257" s="220"/>
      <c r="T257" s="221"/>
      <c r="AT257" s="222" t="s">
        <v>184</v>
      </c>
      <c r="AU257" s="222" t="s">
        <v>84</v>
      </c>
      <c r="AV257" s="13" t="s">
        <v>84</v>
      </c>
      <c r="AW257" s="13" t="s">
        <v>35</v>
      </c>
      <c r="AX257" s="13" t="s">
        <v>22</v>
      </c>
      <c r="AY257" s="222" t="s">
        <v>159</v>
      </c>
    </row>
    <row r="258" spans="2:65" s="1" customFormat="1" ht="16.5" customHeight="1">
      <c r="B258" s="35"/>
      <c r="C258" s="186" t="s">
        <v>621</v>
      </c>
      <c r="D258" s="186" t="s">
        <v>162</v>
      </c>
      <c r="E258" s="187" t="s">
        <v>674</v>
      </c>
      <c r="F258" s="188" t="s">
        <v>675</v>
      </c>
      <c r="G258" s="189" t="s">
        <v>182</v>
      </c>
      <c r="H258" s="190">
        <v>215.32499999999999</v>
      </c>
      <c r="I258" s="191"/>
      <c r="J258" s="192">
        <f>ROUND(I258*H258,2)</f>
        <v>0</v>
      </c>
      <c r="K258" s="188" t="s">
        <v>194</v>
      </c>
      <c r="L258" s="39"/>
      <c r="M258" s="193" t="s">
        <v>20</v>
      </c>
      <c r="N258" s="194" t="s">
        <v>45</v>
      </c>
      <c r="O258" s="64"/>
      <c r="P258" s="195">
        <f>O258*H258</f>
        <v>0</v>
      </c>
      <c r="Q258" s="195">
        <v>0</v>
      </c>
      <c r="R258" s="195">
        <f>Q258*H258</f>
        <v>0</v>
      </c>
      <c r="S258" s="195">
        <v>0</v>
      </c>
      <c r="T258" s="196">
        <f>S258*H258</f>
        <v>0</v>
      </c>
      <c r="AR258" s="197" t="s">
        <v>164</v>
      </c>
      <c r="AT258" s="197" t="s">
        <v>162</v>
      </c>
      <c r="AU258" s="197" t="s">
        <v>84</v>
      </c>
      <c r="AY258" s="18" t="s">
        <v>159</v>
      </c>
      <c r="BE258" s="198">
        <f>IF(N258="základní",J258,0)</f>
        <v>0</v>
      </c>
      <c r="BF258" s="198">
        <f>IF(N258="snížená",J258,0)</f>
        <v>0</v>
      </c>
      <c r="BG258" s="198">
        <f>IF(N258="zákl. přenesená",J258,0)</f>
        <v>0</v>
      </c>
      <c r="BH258" s="198">
        <f>IF(N258="sníž. přenesená",J258,0)</f>
        <v>0</v>
      </c>
      <c r="BI258" s="198">
        <f>IF(N258="nulová",J258,0)</f>
        <v>0</v>
      </c>
      <c r="BJ258" s="18" t="s">
        <v>22</v>
      </c>
      <c r="BK258" s="198">
        <f>ROUND(I258*H258,2)</f>
        <v>0</v>
      </c>
      <c r="BL258" s="18" t="s">
        <v>164</v>
      </c>
      <c r="BM258" s="197" t="s">
        <v>676</v>
      </c>
    </row>
    <row r="259" spans="2:65" s="1" customFormat="1" ht="19.5">
      <c r="B259" s="35"/>
      <c r="C259" s="36"/>
      <c r="D259" s="199" t="s">
        <v>166</v>
      </c>
      <c r="E259" s="36"/>
      <c r="F259" s="200" t="s">
        <v>677</v>
      </c>
      <c r="G259" s="36"/>
      <c r="H259" s="36"/>
      <c r="I259" s="115"/>
      <c r="J259" s="36"/>
      <c r="K259" s="36"/>
      <c r="L259" s="39"/>
      <c r="M259" s="201"/>
      <c r="N259" s="64"/>
      <c r="O259" s="64"/>
      <c r="P259" s="64"/>
      <c r="Q259" s="64"/>
      <c r="R259" s="64"/>
      <c r="S259" s="64"/>
      <c r="T259" s="65"/>
      <c r="AT259" s="18" t="s">
        <v>166</v>
      </c>
      <c r="AU259" s="18" t="s">
        <v>84</v>
      </c>
    </row>
    <row r="260" spans="2:65" s="12" customFormat="1" ht="11.25">
      <c r="B260" s="202"/>
      <c r="C260" s="203"/>
      <c r="D260" s="199" t="s">
        <v>184</v>
      </c>
      <c r="E260" s="204" t="s">
        <v>20</v>
      </c>
      <c r="F260" s="205" t="s">
        <v>678</v>
      </c>
      <c r="G260" s="203"/>
      <c r="H260" s="204" t="s">
        <v>20</v>
      </c>
      <c r="I260" s="206"/>
      <c r="J260" s="203"/>
      <c r="K260" s="203"/>
      <c r="L260" s="207"/>
      <c r="M260" s="208"/>
      <c r="N260" s="209"/>
      <c r="O260" s="209"/>
      <c r="P260" s="209"/>
      <c r="Q260" s="209"/>
      <c r="R260" s="209"/>
      <c r="S260" s="209"/>
      <c r="T260" s="210"/>
      <c r="AT260" s="211" t="s">
        <v>184</v>
      </c>
      <c r="AU260" s="211" t="s">
        <v>84</v>
      </c>
      <c r="AV260" s="12" t="s">
        <v>22</v>
      </c>
      <c r="AW260" s="12" t="s">
        <v>35</v>
      </c>
      <c r="AX260" s="12" t="s">
        <v>74</v>
      </c>
      <c r="AY260" s="211" t="s">
        <v>159</v>
      </c>
    </row>
    <row r="261" spans="2:65" s="12" customFormat="1" ht="11.25">
      <c r="B261" s="202"/>
      <c r="C261" s="203"/>
      <c r="D261" s="199" t="s">
        <v>184</v>
      </c>
      <c r="E261" s="204" t="s">
        <v>20</v>
      </c>
      <c r="F261" s="205" t="s">
        <v>679</v>
      </c>
      <c r="G261" s="203"/>
      <c r="H261" s="204" t="s">
        <v>20</v>
      </c>
      <c r="I261" s="206"/>
      <c r="J261" s="203"/>
      <c r="K261" s="203"/>
      <c r="L261" s="207"/>
      <c r="M261" s="208"/>
      <c r="N261" s="209"/>
      <c r="O261" s="209"/>
      <c r="P261" s="209"/>
      <c r="Q261" s="209"/>
      <c r="R261" s="209"/>
      <c r="S261" s="209"/>
      <c r="T261" s="210"/>
      <c r="AT261" s="211" t="s">
        <v>184</v>
      </c>
      <c r="AU261" s="211" t="s">
        <v>84</v>
      </c>
      <c r="AV261" s="12" t="s">
        <v>22</v>
      </c>
      <c r="AW261" s="12" t="s">
        <v>35</v>
      </c>
      <c r="AX261" s="12" t="s">
        <v>74</v>
      </c>
      <c r="AY261" s="211" t="s">
        <v>159</v>
      </c>
    </row>
    <row r="262" spans="2:65" s="13" customFormat="1" ht="11.25">
      <c r="B262" s="212"/>
      <c r="C262" s="213"/>
      <c r="D262" s="199" t="s">
        <v>184</v>
      </c>
      <c r="E262" s="214" t="s">
        <v>20</v>
      </c>
      <c r="F262" s="215" t="s">
        <v>1745</v>
      </c>
      <c r="G262" s="213"/>
      <c r="H262" s="216">
        <v>215.32499999999999</v>
      </c>
      <c r="I262" s="217"/>
      <c r="J262" s="213"/>
      <c r="K262" s="213"/>
      <c r="L262" s="218"/>
      <c r="M262" s="219"/>
      <c r="N262" s="220"/>
      <c r="O262" s="220"/>
      <c r="P262" s="220"/>
      <c r="Q262" s="220"/>
      <c r="R262" s="220"/>
      <c r="S262" s="220"/>
      <c r="T262" s="221"/>
      <c r="AT262" s="222" t="s">
        <v>184</v>
      </c>
      <c r="AU262" s="222" t="s">
        <v>84</v>
      </c>
      <c r="AV262" s="13" t="s">
        <v>84</v>
      </c>
      <c r="AW262" s="13" t="s">
        <v>35</v>
      </c>
      <c r="AX262" s="13" t="s">
        <v>74</v>
      </c>
      <c r="AY262" s="222" t="s">
        <v>159</v>
      </c>
    </row>
    <row r="263" spans="2:65" s="14" customFormat="1" ht="11.25">
      <c r="B263" s="223"/>
      <c r="C263" s="224"/>
      <c r="D263" s="199" t="s">
        <v>184</v>
      </c>
      <c r="E263" s="225" t="s">
        <v>20</v>
      </c>
      <c r="F263" s="226" t="s">
        <v>223</v>
      </c>
      <c r="G263" s="224"/>
      <c r="H263" s="227">
        <v>215.32499999999999</v>
      </c>
      <c r="I263" s="228"/>
      <c r="J263" s="224"/>
      <c r="K263" s="224"/>
      <c r="L263" s="229"/>
      <c r="M263" s="230"/>
      <c r="N263" s="231"/>
      <c r="O263" s="231"/>
      <c r="P263" s="231"/>
      <c r="Q263" s="231"/>
      <c r="R263" s="231"/>
      <c r="S263" s="231"/>
      <c r="T263" s="232"/>
      <c r="AT263" s="233" t="s">
        <v>184</v>
      </c>
      <c r="AU263" s="233" t="s">
        <v>84</v>
      </c>
      <c r="AV263" s="14" t="s">
        <v>164</v>
      </c>
      <c r="AW263" s="14" t="s">
        <v>35</v>
      </c>
      <c r="AX263" s="14" t="s">
        <v>22</v>
      </c>
      <c r="AY263" s="233" t="s">
        <v>159</v>
      </c>
    </row>
    <row r="264" spans="2:65" s="1" customFormat="1" ht="16.5" customHeight="1">
      <c r="B264" s="35"/>
      <c r="C264" s="186" t="s">
        <v>627</v>
      </c>
      <c r="D264" s="186" t="s">
        <v>162</v>
      </c>
      <c r="E264" s="187" t="s">
        <v>690</v>
      </c>
      <c r="F264" s="188" t="s">
        <v>691</v>
      </c>
      <c r="G264" s="189" t="s">
        <v>182</v>
      </c>
      <c r="H264" s="190">
        <v>544.48</v>
      </c>
      <c r="I264" s="191"/>
      <c r="J264" s="192">
        <f>ROUND(I264*H264,2)</f>
        <v>0</v>
      </c>
      <c r="K264" s="188" t="s">
        <v>194</v>
      </c>
      <c r="L264" s="39"/>
      <c r="M264" s="193" t="s">
        <v>20</v>
      </c>
      <c r="N264" s="194" t="s">
        <v>45</v>
      </c>
      <c r="O264" s="64"/>
      <c r="P264" s="195">
        <f>O264*H264</f>
        <v>0</v>
      </c>
      <c r="Q264" s="195">
        <v>0</v>
      </c>
      <c r="R264" s="195">
        <f>Q264*H264</f>
        <v>0</v>
      </c>
      <c r="S264" s="195">
        <v>0</v>
      </c>
      <c r="T264" s="196">
        <f>S264*H264</f>
        <v>0</v>
      </c>
      <c r="AR264" s="197" t="s">
        <v>164</v>
      </c>
      <c r="AT264" s="197" t="s">
        <v>162</v>
      </c>
      <c r="AU264" s="197" t="s">
        <v>84</v>
      </c>
      <c r="AY264" s="18" t="s">
        <v>159</v>
      </c>
      <c r="BE264" s="198">
        <f>IF(N264="základní",J264,0)</f>
        <v>0</v>
      </c>
      <c r="BF264" s="198">
        <f>IF(N264="snížená",J264,0)</f>
        <v>0</v>
      </c>
      <c r="BG264" s="198">
        <f>IF(N264="zákl. přenesená",J264,0)</f>
        <v>0</v>
      </c>
      <c r="BH264" s="198">
        <f>IF(N264="sníž. přenesená",J264,0)</f>
        <v>0</v>
      </c>
      <c r="BI264" s="198">
        <f>IF(N264="nulová",J264,0)</f>
        <v>0</v>
      </c>
      <c r="BJ264" s="18" t="s">
        <v>22</v>
      </c>
      <c r="BK264" s="198">
        <f>ROUND(I264*H264,2)</f>
        <v>0</v>
      </c>
      <c r="BL264" s="18" t="s">
        <v>164</v>
      </c>
      <c r="BM264" s="197" t="s">
        <v>692</v>
      </c>
    </row>
    <row r="265" spans="2:65" s="1" customFormat="1" ht="19.5">
      <c r="B265" s="35"/>
      <c r="C265" s="36"/>
      <c r="D265" s="199" t="s">
        <v>166</v>
      </c>
      <c r="E265" s="36"/>
      <c r="F265" s="200" t="s">
        <v>693</v>
      </c>
      <c r="G265" s="36"/>
      <c r="H265" s="36"/>
      <c r="I265" s="115"/>
      <c r="J265" s="36"/>
      <c r="K265" s="36"/>
      <c r="L265" s="39"/>
      <c r="M265" s="201"/>
      <c r="N265" s="64"/>
      <c r="O265" s="64"/>
      <c r="P265" s="64"/>
      <c r="Q265" s="64"/>
      <c r="R265" s="64"/>
      <c r="S265" s="64"/>
      <c r="T265" s="65"/>
      <c r="AT265" s="18" t="s">
        <v>166</v>
      </c>
      <c r="AU265" s="18" t="s">
        <v>84</v>
      </c>
    </row>
    <row r="266" spans="2:65" s="13" customFormat="1" ht="11.25">
      <c r="B266" s="212"/>
      <c r="C266" s="213"/>
      <c r="D266" s="199" t="s">
        <v>184</v>
      </c>
      <c r="E266" s="214" t="s">
        <v>20</v>
      </c>
      <c r="F266" s="215" t="s">
        <v>1746</v>
      </c>
      <c r="G266" s="213"/>
      <c r="H266" s="216">
        <v>455.4</v>
      </c>
      <c r="I266" s="217"/>
      <c r="J266" s="213"/>
      <c r="K266" s="213"/>
      <c r="L266" s="218"/>
      <c r="M266" s="219"/>
      <c r="N266" s="220"/>
      <c r="O266" s="220"/>
      <c r="P266" s="220"/>
      <c r="Q266" s="220"/>
      <c r="R266" s="220"/>
      <c r="S266" s="220"/>
      <c r="T266" s="221"/>
      <c r="AT266" s="222" t="s">
        <v>184</v>
      </c>
      <c r="AU266" s="222" t="s">
        <v>84</v>
      </c>
      <c r="AV266" s="13" t="s">
        <v>84</v>
      </c>
      <c r="AW266" s="13" t="s">
        <v>35</v>
      </c>
      <c r="AX266" s="13" t="s">
        <v>74</v>
      </c>
      <c r="AY266" s="222" t="s">
        <v>159</v>
      </c>
    </row>
    <row r="267" spans="2:65" s="13" customFormat="1" ht="11.25">
      <c r="B267" s="212"/>
      <c r="C267" s="213"/>
      <c r="D267" s="199" t="s">
        <v>184</v>
      </c>
      <c r="E267" s="214" t="s">
        <v>20</v>
      </c>
      <c r="F267" s="215" t="s">
        <v>1747</v>
      </c>
      <c r="G267" s="213"/>
      <c r="H267" s="216">
        <v>125.235</v>
      </c>
      <c r="I267" s="217"/>
      <c r="J267" s="213"/>
      <c r="K267" s="213"/>
      <c r="L267" s="218"/>
      <c r="M267" s="219"/>
      <c r="N267" s="220"/>
      <c r="O267" s="220"/>
      <c r="P267" s="220"/>
      <c r="Q267" s="220"/>
      <c r="R267" s="220"/>
      <c r="S267" s="220"/>
      <c r="T267" s="221"/>
      <c r="AT267" s="222" t="s">
        <v>184</v>
      </c>
      <c r="AU267" s="222" t="s">
        <v>84</v>
      </c>
      <c r="AV267" s="13" t="s">
        <v>84</v>
      </c>
      <c r="AW267" s="13" t="s">
        <v>35</v>
      </c>
      <c r="AX267" s="13" t="s">
        <v>74</v>
      </c>
      <c r="AY267" s="222" t="s">
        <v>159</v>
      </c>
    </row>
    <row r="268" spans="2:65" s="12" customFormat="1" ht="11.25">
      <c r="B268" s="202"/>
      <c r="C268" s="203"/>
      <c r="D268" s="199" t="s">
        <v>184</v>
      </c>
      <c r="E268" s="204" t="s">
        <v>20</v>
      </c>
      <c r="F268" s="205" t="s">
        <v>1704</v>
      </c>
      <c r="G268" s="203"/>
      <c r="H268" s="204" t="s">
        <v>20</v>
      </c>
      <c r="I268" s="206"/>
      <c r="J268" s="203"/>
      <c r="K268" s="203"/>
      <c r="L268" s="207"/>
      <c r="M268" s="208"/>
      <c r="N268" s="209"/>
      <c r="O268" s="209"/>
      <c r="P268" s="209"/>
      <c r="Q268" s="209"/>
      <c r="R268" s="209"/>
      <c r="S268" s="209"/>
      <c r="T268" s="210"/>
      <c r="AT268" s="211" t="s">
        <v>184</v>
      </c>
      <c r="AU268" s="211" t="s">
        <v>84</v>
      </c>
      <c r="AV268" s="12" t="s">
        <v>22</v>
      </c>
      <c r="AW268" s="12" t="s">
        <v>35</v>
      </c>
      <c r="AX268" s="12" t="s">
        <v>74</v>
      </c>
      <c r="AY268" s="211" t="s">
        <v>159</v>
      </c>
    </row>
    <row r="269" spans="2:65" s="15" customFormat="1" ht="11.25">
      <c r="B269" s="234"/>
      <c r="C269" s="235"/>
      <c r="D269" s="199" t="s">
        <v>184</v>
      </c>
      <c r="E269" s="236" t="s">
        <v>20</v>
      </c>
      <c r="F269" s="237" t="s">
        <v>436</v>
      </c>
      <c r="G269" s="235"/>
      <c r="H269" s="238">
        <v>580.63499999999999</v>
      </c>
      <c r="I269" s="239"/>
      <c r="J269" s="235"/>
      <c r="K269" s="235"/>
      <c r="L269" s="240"/>
      <c r="M269" s="241"/>
      <c r="N269" s="242"/>
      <c r="O269" s="242"/>
      <c r="P269" s="242"/>
      <c r="Q269" s="242"/>
      <c r="R269" s="242"/>
      <c r="S269" s="242"/>
      <c r="T269" s="243"/>
      <c r="AT269" s="244" t="s">
        <v>184</v>
      </c>
      <c r="AU269" s="244" t="s">
        <v>84</v>
      </c>
      <c r="AV269" s="15" t="s">
        <v>171</v>
      </c>
      <c r="AW269" s="15" t="s">
        <v>35</v>
      </c>
      <c r="AX269" s="15" t="s">
        <v>74</v>
      </c>
      <c r="AY269" s="244" t="s">
        <v>159</v>
      </c>
    </row>
    <row r="270" spans="2:65" s="12" customFormat="1" ht="11.25">
      <c r="B270" s="202"/>
      <c r="C270" s="203"/>
      <c r="D270" s="199" t="s">
        <v>184</v>
      </c>
      <c r="E270" s="204" t="s">
        <v>20</v>
      </c>
      <c r="F270" s="205" t="s">
        <v>740</v>
      </c>
      <c r="G270" s="203"/>
      <c r="H270" s="204" t="s">
        <v>20</v>
      </c>
      <c r="I270" s="206"/>
      <c r="J270" s="203"/>
      <c r="K270" s="203"/>
      <c r="L270" s="207"/>
      <c r="M270" s="208"/>
      <c r="N270" s="209"/>
      <c r="O270" s="209"/>
      <c r="P270" s="209"/>
      <c r="Q270" s="209"/>
      <c r="R270" s="209"/>
      <c r="S270" s="209"/>
      <c r="T270" s="210"/>
      <c r="AT270" s="211" t="s">
        <v>184</v>
      </c>
      <c r="AU270" s="211" t="s">
        <v>84</v>
      </c>
      <c r="AV270" s="12" t="s">
        <v>22</v>
      </c>
      <c r="AW270" s="12" t="s">
        <v>35</v>
      </c>
      <c r="AX270" s="12" t="s">
        <v>74</v>
      </c>
      <c r="AY270" s="211" t="s">
        <v>159</v>
      </c>
    </row>
    <row r="271" spans="2:65" s="13" customFormat="1" ht="11.25">
      <c r="B271" s="212"/>
      <c r="C271" s="213"/>
      <c r="D271" s="199" t="s">
        <v>184</v>
      </c>
      <c r="E271" s="214" t="s">
        <v>20</v>
      </c>
      <c r="F271" s="215" t="s">
        <v>1748</v>
      </c>
      <c r="G271" s="213"/>
      <c r="H271" s="216">
        <v>-25.998999999999999</v>
      </c>
      <c r="I271" s="217"/>
      <c r="J271" s="213"/>
      <c r="K271" s="213"/>
      <c r="L271" s="218"/>
      <c r="M271" s="219"/>
      <c r="N271" s="220"/>
      <c r="O271" s="220"/>
      <c r="P271" s="220"/>
      <c r="Q271" s="220"/>
      <c r="R271" s="220"/>
      <c r="S271" s="220"/>
      <c r="T271" s="221"/>
      <c r="AT271" s="222" t="s">
        <v>184</v>
      </c>
      <c r="AU271" s="222" t="s">
        <v>84</v>
      </c>
      <c r="AV271" s="13" t="s">
        <v>84</v>
      </c>
      <c r="AW271" s="13" t="s">
        <v>35</v>
      </c>
      <c r="AX271" s="13" t="s">
        <v>74</v>
      </c>
      <c r="AY271" s="222" t="s">
        <v>159</v>
      </c>
    </row>
    <row r="272" spans="2:65" s="13" customFormat="1" ht="11.25">
      <c r="B272" s="212"/>
      <c r="C272" s="213"/>
      <c r="D272" s="199" t="s">
        <v>184</v>
      </c>
      <c r="E272" s="214" t="s">
        <v>20</v>
      </c>
      <c r="F272" s="215" t="s">
        <v>1749</v>
      </c>
      <c r="G272" s="213"/>
      <c r="H272" s="216">
        <v>-10.156000000000001</v>
      </c>
      <c r="I272" s="217"/>
      <c r="J272" s="213"/>
      <c r="K272" s="213"/>
      <c r="L272" s="218"/>
      <c r="M272" s="219"/>
      <c r="N272" s="220"/>
      <c r="O272" s="220"/>
      <c r="P272" s="220"/>
      <c r="Q272" s="220"/>
      <c r="R272" s="220"/>
      <c r="S272" s="220"/>
      <c r="T272" s="221"/>
      <c r="AT272" s="222" t="s">
        <v>184</v>
      </c>
      <c r="AU272" s="222" t="s">
        <v>84</v>
      </c>
      <c r="AV272" s="13" t="s">
        <v>84</v>
      </c>
      <c r="AW272" s="13" t="s">
        <v>35</v>
      </c>
      <c r="AX272" s="13" t="s">
        <v>74</v>
      </c>
      <c r="AY272" s="222" t="s">
        <v>159</v>
      </c>
    </row>
    <row r="273" spans="2:65" s="14" customFormat="1" ht="11.25">
      <c r="B273" s="223"/>
      <c r="C273" s="224"/>
      <c r="D273" s="199" t="s">
        <v>184</v>
      </c>
      <c r="E273" s="225" t="s">
        <v>20</v>
      </c>
      <c r="F273" s="226" t="s">
        <v>223</v>
      </c>
      <c r="G273" s="224"/>
      <c r="H273" s="227">
        <v>544.48</v>
      </c>
      <c r="I273" s="228"/>
      <c r="J273" s="224"/>
      <c r="K273" s="224"/>
      <c r="L273" s="229"/>
      <c r="M273" s="230"/>
      <c r="N273" s="231"/>
      <c r="O273" s="231"/>
      <c r="P273" s="231"/>
      <c r="Q273" s="231"/>
      <c r="R273" s="231"/>
      <c r="S273" s="231"/>
      <c r="T273" s="232"/>
      <c r="AT273" s="233" t="s">
        <v>184</v>
      </c>
      <c r="AU273" s="233" t="s">
        <v>84</v>
      </c>
      <c r="AV273" s="14" t="s">
        <v>164</v>
      </c>
      <c r="AW273" s="14" t="s">
        <v>35</v>
      </c>
      <c r="AX273" s="14" t="s">
        <v>22</v>
      </c>
      <c r="AY273" s="233" t="s">
        <v>159</v>
      </c>
    </row>
    <row r="274" spans="2:65" s="1" customFormat="1" ht="16.5" customHeight="1">
      <c r="B274" s="35"/>
      <c r="C274" s="245" t="s">
        <v>629</v>
      </c>
      <c r="D274" s="245" t="s">
        <v>744</v>
      </c>
      <c r="E274" s="246" t="s">
        <v>745</v>
      </c>
      <c r="F274" s="247" t="s">
        <v>746</v>
      </c>
      <c r="G274" s="248" t="s">
        <v>669</v>
      </c>
      <c r="H274" s="249">
        <v>1118.4159999999999</v>
      </c>
      <c r="I274" s="250"/>
      <c r="J274" s="251">
        <f>ROUND(I274*H274,2)</f>
        <v>0</v>
      </c>
      <c r="K274" s="247" t="s">
        <v>20</v>
      </c>
      <c r="L274" s="252"/>
      <c r="M274" s="253" t="s">
        <v>20</v>
      </c>
      <c r="N274" s="254" t="s">
        <v>45</v>
      </c>
      <c r="O274" s="64"/>
      <c r="P274" s="195">
        <f>O274*H274</f>
        <v>0</v>
      </c>
      <c r="Q274" s="195">
        <v>0</v>
      </c>
      <c r="R274" s="195">
        <f>Q274*H274</f>
        <v>0</v>
      </c>
      <c r="S274" s="195">
        <v>0</v>
      </c>
      <c r="T274" s="196">
        <f>S274*H274</f>
        <v>0</v>
      </c>
      <c r="AR274" s="197" t="s">
        <v>204</v>
      </c>
      <c r="AT274" s="197" t="s">
        <v>744</v>
      </c>
      <c r="AU274" s="197" t="s">
        <v>84</v>
      </c>
      <c r="AY274" s="18" t="s">
        <v>159</v>
      </c>
      <c r="BE274" s="198">
        <f>IF(N274="základní",J274,0)</f>
        <v>0</v>
      </c>
      <c r="BF274" s="198">
        <f>IF(N274="snížená",J274,0)</f>
        <v>0</v>
      </c>
      <c r="BG274" s="198">
        <f>IF(N274="zákl. přenesená",J274,0)</f>
        <v>0</v>
      </c>
      <c r="BH274" s="198">
        <f>IF(N274="sníž. přenesená",J274,0)</f>
        <v>0</v>
      </c>
      <c r="BI274" s="198">
        <f>IF(N274="nulová",J274,0)</f>
        <v>0</v>
      </c>
      <c r="BJ274" s="18" t="s">
        <v>22</v>
      </c>
      <c r="BK274" s="198">
        <f>ROUND(I274*H274,2)</f>
        <v>0</v>
      </c>
      <c r="BL274" s="18" t="s">
        <v>164</v>
      </c>
      <c r="BM274" s="197" t="s">
        <v>747</v>
      </c>
    </row>
    <row r="275" spans="2:65" s="13" customFormat="1" ht="11.25">
      <c r="B275" s="212"/>
      <c r="C275" s="213"/>
      <c r="D275" s="199" t="s">
        <v>184</v>
      </c>
      <c r="E275" s="214" t="s">
        <v>20</v>
      </c>
      <c r="F275" s="215" t="s">
        <v>1750</v>
      </c>
      <c r="G275" s="213"/>
      <c r="H275" s="216">
        <v>1118.4159999999999</v>
      </c>
      <c r="I275" s="217"/>
      <c r="J275" s="213"/>
      <c r="K275" s="213"/>
      <c r="L275" s="218"/>
      <c r="M275" s="219"/>
      <c r="N275" s="220"/>
      <c r="O275" s="220"/>
      <c r="P275" s="220"/>
      <c r="Q275" s="220"/>
      <c r="R275" s="220"/>
      <c r="S275" s="220"/>
      <c r="T275" s="221"/>
      <c r="AT275" s="222" t="s">
        <v>184</v>
      </c>
      <c r="AU275" s="222" t="s">
        <v>84</v>
      </c>
      <c r="AV275" s="13" t="s">
        <v>84</v>
      </c>
      <c r="AW275" s="13" t="s">
        <v>35</v>
      </c>
      <c r="AX275" s="13" t="s">
        <v>22</v>
      </c>
      <c r="AY275" s="222" t="s">
        <v>159</v>
      </c>
    </row>
    <row r="276" spans="2:65" s="1" customFormat="1" ht="16.5" customHeight="1">
      <c r="B276" s="35"/>
      <c r="C276" s="186" t="s">
        <v>635</v>
      </c>
      <c r="D276" s="186" t="s">
        <v>162</v>
      </c>
      <c r="E276" s="187" t="s">
        <v>750</v>
      </c>
      <c r="F276" s="188" t="s">
        <v>751</v>
      </c>
      <c r="G276" s="189" t="s">
        <v>464</v>
      </c>
      <c r="H276" s="190">
        <v>201.3</v>
      </c>
      <c r="I276" s="191"/>
      <c r="J276" s="192">
        <f>ROUND(I276*H276,2)</f>
        <v>0</v>
      </c>
      <c r="K276" s="188" t="s">
        <v>194</v>
      </c>
      <c r="L276" s="39"/>
      <c r="M276" s="193" t="s">
        <v>20</v>
      </c>
      <c r="N276" s="194" t="s">
        <v>45</v>
      </c>
      <c r="O276" s="64"/>
      <c r="P276" s="195">
        <f>O276*H276</f>
        <v>0</v>
      </c>
      <c r="Q276" s="195">
        <v>0</v>
      </c>
      <c r="R276" s="195">
        <f>Q276*H276</f>
        <v>0</v>
      </c>
      <c r="S276" s="195">
        <v>0</v>
      </c>
      <c r="T276" s="196">
        <f>S276*H276</f>
        <v>0</v>
      </c>
      <c r="AR276" s="197" t="s">
        <v>164</v>
      </c>
      <c r="AT276" s="197" t="s">
        <v>162</v>
      </c>
      <c r="AU276" s="197" t="s">
        <v>84</v>
      </c>
      <c r="AY276" s="18" t="s">
        <v>159</v>
      </c>
      <c r="BE276" s="198">
        <f>IF(N276="základní",J276,0)</f>
        <v>0</v>
      </c>
      <c r="BF276" s="198">
        <f>IF(N276="snížená",J276,0)</f>
        <v>0</v>
      </c>
      <c r="BG276" s="198">
        <f>IF(N276="zákl. přenesená",J276,0)</f>
        <v>0</v>
      </c>
      <c r="BH276" s="198">
        <f>IF(N276="sníž. přenesená",J276,0)</f>
        <v>0</v>
      </c>
      <c r="BI276" s="198">
        <f>IF(N276="nulová",J276,0)</f>
        <v>0</v>
      </c>
      <c r="BJ276" s="18" t="s">
        <v>22</v>
      </c>
      <c r="BK276" s="198">
        <f>ROUND(I276*H276,2)</f>
        <v>0</v>
      </c>
      <c r="BL276" s="18" t="s">
        <v>164</v>
      </c>
      <c r="BM276" s="197" t="s">
        <v>752</v>
      </c>
    </row>
    <row r="277" spans="2:65" s="1" customFormat="1" ht="11.25">
      <c r="B277" s="35"/>
      <c r="C277" s="36"/>
      <c r="D277" s="199" t="s">
        <v>166</v>
      </c>
      <c r="E277" s="36"/>
      <c r="F277" s="200" t="s">
        <v>753</v>
      </c>
      <c r="G277" s="36"/>
      <c r="H277" s="36"/>
      <c r="I277" s="115"/>
      <c r="J277" s="36"/>
      <c r="K277" s="36"/>
      <c r="L277" s="39"/>
      <c r="M277" s="201"/>
      <c r="N277" s="64"/>
      <c r="O277" s="64"/>
      <c r="P277" s="64"/>
      <c r="Q277" s="64"/>
      <c r="R277" s="64"/>
      <c r="S277" s="64"/>
      <c r="T277" s="65"/>
      <c r="AT277" s="18" t="s">
        <v>166</v>
      </c>
      <c r="AU277" s="18" t="s">
        <v>84</v>
      </c>
    </row>
    <row r="278" spans="2:65" s="13" customFormat="1" ht="11.25">
      <c r="B278" s="212"/>
      <c r="C278" s="213"/>
      <c r="D278" s="199" t="s">
        <v>184</v>
      </c>
      <c r="E278" s="214" t="s">
        <v>20</v>
      </c>
      <c r="F278" s="215" t="s">
        <v>1751</v>
      </c>
      <c r="G278" s="213"/>
      <c r="H278" s="216">
        <v>201.3</v>
      </c>
      <c r="I278" s="217"/>
      <c r="J278" s="213"/>
      <c r="K278" s="213"/>
      <c r="L278" s="218"/>
      <c r="M278" s="219"/>
      <c r="N278" s="220"/>
      <c r="O278" s="220"/>
      <c r="P278" s="220"/>
      <c r="Q278" s="220"/>
      <c r="R278" s="220"/>
      <c r="S278" s="220"/>
      <c r="T278" s="221"/>
      <c r="AT278" s="222" t="s">
        <v>184</v>
      </c>
      <c r="AU278" s="222" t="s">
        <v>84</v>
      </c>
      <c r="AV278" s="13" t="s">
        <v>84</v>
      </c>
      <c r="AW278" s="13" t="s">
        <v>35</v>
      </c>
      <c r="AX278" s="13" t="s">
        <v>22</v>
      </c>
      <c r="AY278" s="222" t="s">
        <v>159</v>
      </c>
    </row>
    <row r="279" spans="2:65" s="1" customFormat="1" ht="16.5" customHeight="1">
      <c r="B279" s="35"/>
      <c r="C279" s="186" t="s">
        <v>641</v>
      </c>
      <c r="D279" s="186" t="s">
        <v>162</v>
      </c>
      <c r="E279" s="187" t="s">
        <v>756</v>
      </c>
      <c r="F279" s="188" t="s">
        <v>757</v>
      </c>
      <c r="G279" s="189" t="s">
        <v>464</v>
      </c>
      <c r="H279" s="190">
        <v>201.3</v>
      </c>
      <c r="I279" s="191"/>
      <c r="J279" s="192">
        <f>ROUND(I279*H279,2)</f>
        <v>0</v>
      </c>
      <c r="K279" s="188" t="s">
        <v>20</v>
      </c>
      <c r="L279" s="39"/>
      <c r="M279" s="193" t="s">
        <v>20</v>
      </c>
      <c r="N279" s="194" t="s">
        <v>45</v>
      </c>
      <c r="O279" s="64"/>
      <c r="P279" s="195">
        <f>O279*H279</f>
        <v>0</v>
      </c>
      <c r="Q279" s="195">
        <v>0</v>
      </c>
      <c r="R279" s="195">
        <f>Q279*H279</f>
        <v>0</v>
      </c>
      <c r="S279" s="195">
        <v>0</v>
      </c>
      <c r="T279" s="196">
        <f>S279*H279</f>
        <v>0</v>
      </c>
      <c r="AR279" s="197" t="s">
        <v>164</v>
      </c>
      <c r="AT279" s="197" t="s">
        <v>162</v>
      </c>
      <c r="AU279" s="197" t="s">
        <v>84</v>
      </c>
      <c r="AY279" s="18" t="s">
        <v>159</v>
      </c>
      <c r="BE279" s="198">
        <f>IF(N279="základní",J279,0)</f>
        <v>0</v>
      </c>
      <c r="BF279" s="198">
        <f>IF(N279="snížená",J279,0)</f>
        <v>0</v>
      </c>
      <c r="BG279" s="198">
        <f>IF(N279="zákl. přenesená",J279,0)</f>
        <v>0</v>
      </c>
      <c r="BH279" s="198">
        <f>IF(N279="sníž. přenesená",J279,0)</f>
        <v>0</v>
      </c>
      <c r="BI279" s="198">
        <f>IF(N279="nulová",J279,0)</f>
        <v>0</v>
      </c>
      <c r="BJ279" s="18" t="s">
        <v>22</v>
      </c>
      <c r="BK279" s="198">
        <f>ROUND(I279*H279,2)</f>
        <v>0</v>
      </c>
      <c r="BL279" s="18" t="s">
        <v>164</v>
      </c>
      <c r="BM279" s="197" t="s">
        <v>758</v>
      </c>
    </row>
    <row r="280" spans="2:65" s="13" customFormat="1" ht="11.25">
      <c r="B280" s="212"/>
      <c r="C280" s="213"/>
      <c r="D280" s="199" t="s">
        <v>184</v>
      </c>
      <c r="E280" s="214" t="s">
        <v>20</v>
      </c>
      <c r="F280" s="215" t="s">
        <v>1751</v>
      </c>
      <c r="G280" s="213"/>
      <c r="H280" s="216">
        <v>201.3</v>
      </c>
      <c r="I280" s="217"/>
      <c r="J280" s="213"/>
      <c r="K280" s="213"/>
      <c r="L280" s="218"/>
      <c r="M280" s="219"/>
      <c r="N280" s="220"/>
      <c r="O280" s="220"/>
      <c r="P280" s="220"/>
      <c r="Q280" s="220"/>
      <c r="R280" s="220"/>
      <c r="S280" s="220"/>
      <c r="T280" s="221"/>
      <c r="AT280" s="222" t="s">
        <v>184</v>
      </c>
      <c r="AU280" s="222" t="s">
        <v>84</v>
      </c>
      <c r="AV280" s="13" t="s">
        <v>84</v>
      </c>
      <c r="AW280" s="13" t="s">
        <v>35</v>
      </c>
      <c r="AX280" s="13" t="s">
        <v>22</v>
      </c>
      <c r="AY280" s="222" t="s">
        <v>159</v>
      </c>
    </row>
    <row r="281" spans="2:65" s="1" customFormat="1" ht="16.5" customHeight="1">
      <c r="B281" s="35"/>
      <c r="C281" s="186" t="s">
        <v>646</v>
      </c>
      <c r="D281" s="186" t="s">
        <v>162</v>
      </c>
      <c r="E281" s="187" t="s">
        <v>1752</v>
      </c>
      <c r="F281" s="188" t="s">
        <v>761</v>
      </c>
      <c r="G281" s="189" t="s">
        <v>182</v>
      </c>
      <c r="H281" s="190">
        <v>240</v>
      </c>
      <c r="I281" s="191"/>
      <c r="J281" s="192">
        <f>ROUND(I281*H281,2)</f>
        <v>0</v>
      </c>
      <c r="K281" s="188" t="s">
        <v>20</v>
      </c>
      <c r="L281" s="39"/>
      <c r="M281" s="193" t="s">
        <v>20</v>
      </c>
      <c r="N281" s="194" t="s">
        <v>45</v>
      </c>
      <c r="O281" s="64"/>
      <c r="P281" s="195">
        <f>O281*H281</f>
        <v>0</v>
      </c>
      <c r="Q281" s="195">
        <v>0</v>
      </c>
      <c r="R281" s="195">
        <f>Q281*H281</f>
        <v>0</v>
      </c>
      <c r="S281" s="195">
        <v>0</v>
      </c>
      <c r="T281" s="196">
        <f>S281*H281</f>
        <v>0</v>
      </c>
      <c r="AR281" s="197" t="s">
        <v>164</v>
      </c>
      <c r="AT281" s="197" t="s">
        <v>162</v>
      </c>
      <c r="AU281" s="197" t="s">
        <v>84</v>
      </c>
      <c r="AY281" s="18" t="s">
        <v>159</v>
      </c>
      <c r="BE281" s="198">
        <f>IF(N281="základní",J281,0)</f>
        <v>0</v>
      </c>
      <c r="BF281" s="198">
        <f>IF(N281="snížená",J281,0)</f>
        <v>0</v>
      </c>
      <c r="BG281" s="198">
        <f>IF(N281="zákl. přenesená",J281,0)</f>
        <v>0</v>
      </c>
      <c r="BH281" s="198">
        <f>IF(N281="sníž. přenesená",J281,0)</f>
        <v>0</v>
      </c>
      <c r="BI281" s="198">
        <f>IF(N281="nulová",J281,0)</f>
        <v>0</v>
      </c>
      <c r="BJ281" s="18" t="s">
        <v>22</v>
      </c>
      <c r="BK281" s="198">
        <f>ROUND(I281*H281,2)</f>
        <v>0</v>
      </c>
      <c r="BL281" s="18" t="s">
        <v>164</v>
      </c>
      <c r="BM281" s="197" t="s">
        <v>762</v>
      </c>
    </row>
    <row r="282" spans="2:65" s="13" customFormat="1" ht="11.25">
      <c r="B282" s="212"/>
      <c r="C282" s="213"/>
      <c r="D282" s="199" t="s">
        <v>184</v>
      </c>
      <c r="E282" s="214" t="s">
        <v>20</v>
      </c>
      <c r="F282" s="215" t="s">
        <v>1753</v>
      </c>
      <c r="G282" s="213"/>
      <c r="H282" s="216">
        <v>240</v>
      </c>
      <c r="I282" s="217"/>
      <c r="J282" s="213"/>
      <c r="K282" s="213"/>
      <c r="L282" s="218"/>
      <c r="M282" s="219"/>
      <c r="N282" s="220"/>
      <c r="O282" s="220"/>
      <c r="P282" s="220"/>
      <c r="Q282" s="220"/>
      <c r="R282" s="220"/>
      <c r="S282" s="220"/>
      <c r="T282" s="221"/>
      <c r="AT282" s="222" t="s">
        <v>184</v>
      </c>
      <c r="AU282" s="222" t="s">
        <v>84</v>
      </c>
      <c r="AV282" s="13" t="s">
        <v>84</v>
      </c>
      <c r="AW282" s="13" t="s">
        <v>35</v>
      </c>
      <c r="AX282" s="13" t="s">
        <v>22</v>
      </c>
      <c r="AY282" s="222" t="s">
        <v>159</v>
      </c>
    </row>
    <row r="283" spans="2:65" s="11" customFormat="1" ht="22.9" customHeight="1">
      <c r="B283" s="170"/>
      <c r="C283" s="171"/>
      <c r="D283" s="172" t="s">
        <v>73</v>
      </c>
      <c r="E283" s="184" t="s">
        <v>164</v>
      </c>
      <c r="F283" s="184" t="s">
        <v>827</v>
      </c>
      <c r="G283" s="171"/>
      <c r="H283" s="171"/>
      <c r="I283" s="174"/>
      <c r="J283" s="185">
        <f>BK283</f>
        <v>0</v>
      </c>
      <c r="K283" s="171"/>
      <c r="L283" s="176"/>
      <c r="M283" s="177"/>
      <c r="N283" s="178"/>
      <c r="O283" s="178"/>
      <c r="P283" s="179">
        <f>SUM(P284:P288)</f>
        <v>0</v>
      </c>
      <c r="Q283" s="178"/>
      <c r="R283" s="179">
        <f>SUM(R284:R288)</f>
        <v>0</v>
      </c>
      <c r="S283" s="178"/>
      <c r="T283" s="180">
        <f>SUM(T284:T288)</f>
        <v>0</v>
      </c>
      <c r="AR283" s="181" t="s">
        <v>22</v>
      </c>
      <c r="AT283" s="182" t="s">
        <v>73</v>
      </c>
      <c r="AU283" s="182" t="s">
        <v>22</v>
      </c>
      <c r="AY283" s="181" t="s">
        <v>159</v>
      </c>
      <c r="BK283" s="183">
        <f>SUM(BK284:BK288)</f>
        <v>0</v>
      </c>
    </row>
    <row r="284" spans="2:65" s="1" customFormat="1" ht="16.5" customHeight="1">
      <c r="B284" s="35"/>
      <c r="C284" s="186" t="s">
        <v>652</v>
      </c>
      <c r="D284" s="186" t="s">
        <v>162</v>
      </c>
      <c r="E284" s="187" t="s">
        <v>829</v>
      </c>
      <c r="F284" s="188" t="s">
        <v>830</v>
      </c>
      <c r="G284" s="189" t="s">
        <v>182</v>
      </c>
      <c r="H284" s="190">
        <v>170.77500000000001</v>
      </c>
      <c r="I284" s="191"/>
      <c r="J284" s="192">
        <f>ROUND(I284*H284,2)</f>
        <v>0</v>
      </c>
      <c r="K284" s="188" t="s">
        <v>20</v>
      </c>
      <c r="L284" s="39"/>
      <c r="M284" s="193" t="s">
        <v>20</v>
      </c>
      <c r="N284" s="194" t="s">
        <v>45</v>
      </c>
      <c r="O284" s="64"/>
      <c r="P284" s="195">
        <f>O284*H284</f>
        <v>0</v>
      </c>
      <c r="Q284" s="195">
        <v>0</v>
      </c>
      <c r="R284" s="195">
        <f>Q284*H284</f>
        <v>0</v>
      </c>
      <c r="S284" s="195">
        <v>0</v>
      </c>
      <c r="T284" s="196">
        <f>S284*H284</f>
        <v>0</v>
      </c>
      <c r="AR284" s="197" t="s">
        <v>164</v>
      </c>
      <c r="AT284" s="197" t="s">
        <v>162</v>
      </c>
      <c r="AU284" s="197" t="s">
        <v>84</v>
      </c>
      <c r="AY284" s="18" t="s">
        <v>159</v>
      </c>
      <c r="BE284" s="198">
        <f>IF(N284="základní",J284,0)</f>
        <v>0</v>
      </c>
      <c r="BF284" s="198">
        <f>IF(N284="snížená",J284,0)</f>
        <v>0</v>
      </c>
      <c r="BG284" s="198">
        <f>IF(N284="zákl. přenesená",J284,0)</f>
        <v>0</v>
      </c>
      <c r="BH284" s="198">
        <f>IF(N284="sníž. přenesená",J284,0)</f>
        <v>0</v>
      </c>
      <c r="BI284" s="198">
        <f>IF(N284="nulová",J284,0)</f>
        <v>0</v>
      </c>
      <c r="BJ284" s="18" t="s">
        <v>22</v>
      </c>
      <c r="BK284" s="198">
        <f>ROUND(I284*H284,2)</f>
        <v>0</v>
      </c>
      <c r="BL284" s="18" t="s">
        <v>164</v>
      </c>
      <c r="BM284" s="197" t="s">
        <v>831</v>
      </c>
    </row>
    <row r="285" spans="2:65" s="1" customFormat="1" ht="11.25">
      <c r="B285" s="35"/>
      <c r="C285" s="36"/>
      <c r="D285" s="199" t="s">
        <v>166</v>
      </c>
      <c r="E285" s="36"/>
      <c r="F285" s="200" t="s">
        <v>830</v>
      </c>
      <c r="G285" s="36"/>
      <c r="H285" s="36"/>
      <c r="I285" s="115"/>
      <c r="J285" s="36"/>
      <c r="K285" s="36"/>
      <c r="L285" s="39"/>
      <c r="M285" s="201"/>
      <c r="N285" s="64"/>
      <c r="O285" s="64"/>
      <c r="P285" s="64"/>
      <c r="Q285" s="64"/>
      <c r="R285" s="64"/>
      <c r="S285" s="64"/>
      <c r="T285" s="65"/>
      <c r="AT285" s="18" t="s">
        <v>166</v>
      </c>
      <c r="AU285" s="18" t="s">
        <v>84</v>
      </c>
    </row>
    <row r="286" spans="2:65" s="13" customFormat="1" ht="11.25">
      <c r="B286" s="212"/>
      <c r="C286" s="213"/>
      <c r="D286" s="199" t="s">
        <v>184</v>
      </c>
      <c r="E286" s="214" t="s">
        <v>20</v>
      </c>
      <c r="F286" s="215" t="s">
        <v>1754</v>
      </c>
      <c r="G286" s="213"/>
      <c r="H286" s="216">
        <v>136.62</v>
      </c>
      <c r="I286" s="217"/>
      <c r="J286" s="213"/>
      <c r="K286" s="213"/>
      <c r="L286" s="218"/>
      <c r="M286" s="219"/>
      <c r="N286" s="220"/>
      <c r="O286" s="220"/>
      <c r="P286" s="220"/>
      <c r="Q286" s="220"/>
      <c r="R286" s="220"/>
      <c r="S286" s="220"/>
      <c r="T286" s="221"/>
      <c r="AT286" s="222" t="s">
        <v>184</v>
      </c>
      <c r="AU286" s="222" t="s">
        <v>84</v>
      </c>
      <c r="AV286" s="13" t="s">
        <v>84</v>
      </c>
      <c r="AW286" s="13" t="s">
        <v>35</v>
      </c>
      <c r="AX286" s="13" t="s">
        <v>74</v>
      </c>
      <c r="AY286" s="222" t="s">
        <v>159</v>
      </c>
    </row>
    <row r="287" spans="2:65" s="13" customFormat="1" ht="11.25">
      <c r="B287" s="212"/>
      <c r="C287" s="213"/>
      <c r="D287" s="199" t="s">
        <v>184</v>
      </c>
      <c r="E287" s="214" t="s">
        <v>20</v>
      </c>
      <c r="F287" s="215" t="s">
        <v>1755</v>
      </c>
      <c r="G287" s="213"/>
      <c r="H287" s="216">
        <v>34.155000000000001</v>
      </c>
      <c r="I287" s="217"/>
      <c r="J287" s="213"/>
      <c r="K287" s="213"/>
      <c r="L287" s="218"/>
      <c r="M287" s="219"/>
      <c r="N287" s="220"/>
      <c r="O287" s="220"/>
      <c r="P287" s="220"/>
      <c r="Q287" s="220"/>
      <c r="R287" s="220"/>
      <c r="S287" s="220"/>
      <c r="T287" s="221"/>
      <c r="AT287" s="222" t="s">
        <v>184</v>
      </c>
      <c r="AU287" s="222" t="s">
        <v>84</v>
      </c>
      <c r="AV287" s="13" t="s">
        <v>84</v>
      </c>
      <c r="AW287" s="13" t="s">
        <v>35</v>
      </c>
      <c r="AX287" s="13" t="s">
        <v>74</v>
      </c>
      <c r="AY287" s="222" t="s">
        <v>159</v>
      </c>
    </row>
    <row r="288" spans="2:65" s="14" customFormat="1" ht="11.25">
      <c r="B288" s="223"/>
      <c r="C288" s="224"/>
      <c r="D288" s="199" t="s">
        <v>184</v>
      </c>
      <c r="E288" s="225" t="s">
        <v>20</v>
      </c>
      <c r="F288" s="226" t="s">
        <v>223</v>
      </c>
      <c r="G288" s="224"/>
      <c r="H288" s="227">
        <v>170.77500000000001</v>
      </c>
      <c r="I288" s="228"/>
      <c r="J288" s="224"/>
      <c r="K288" s="224"/>
      <c r="L288" s="229"/>
      <c r="M288" s="230"/>
      <c r="N288" s="231"/>
      <c r="O288" s="231"/>
      <c r="P288" s="231"/>
      <c r="Q288" s="231"/>
      <c r="R288" s="231"/>
      <c r="S288" s="231"/>
      <c r="T288" s="232"/>
      <c r="AT288" s="233" t="s">
        <v>184</v>
      </c>
      <c r="AU288" s="233" t="s">
        <v>84</v>
      </c>
      <c r="AV288" s="14" t="s">
        <v>164</v>
      </c>
      <c r="AW288" s="14" t="s">
        <v>35</v>
      </c>
      <c r="AX288" s="14" t="s">
        <v>22</v>
      </c>
      <c r="AY288" s="233" t="s">
        <v>159</v>
      </c>
    </row>
    <row r="289" spans="2:65" s="11" customFormat="1" ht="22.9" customHeight="1">
      <c r="B289" s="170"/>
      <c r="C289" s="171"/>
      <c r="D289" s="172" t="s">
        <v>73</v>
      </c>
      <c r="E289" s="184" t="s">
        <v>204</v>
      </c>
      <c r="F289" s="184" t="s">
        <v>927</v>
      </c>
      <c r="G289" s="171"/>
      <c r="H289" s="171"/>
      <c r="I289" s="174"/>
      <c r="J289" s="185">
        <f>BK289</f>
        <v>0</v>
      </c>
      <c r="K289" s="171"/>
      <c r="L289" s="176"/>
      <c r="M289" s="177"/>
      <c r="N289" s="178"/>
      <c r="O289" s="178"/>
      <c r="P289" s="179">
        <f>P290+P291+P292+P317+P324+P349</f>
        <v>0</v>
      </c>
      <c r="Q289" s="178"/>
      <c r="R289" s="179">
        <f>R290+R291+R292+R317+R324+R349</f>
        <v>14.277350000000002</v>
      </c>
      <c r="S289" s="178"/>
      <c r="T289" s="180">
        <f>T290+T291+T292+T317+T324+T349</f>
        <v>0</v>
      </c>
      <c r="AR289" s="181" t="s">
        <v>22</v>
      </c>
      <c r="AT289" s="182" t="s">
        <v>73</v>
      </c>
      <c r="AU289" s="182" t="s">
        <v>22</v>
      </c>
      <c r="AY289" s="181" t="s">
        <v>159</v>
      </c>
      <c r="BK289" s="183">
        <f>BK290+BK291+BK292+BK317+BK324+BK349</f>
        <v>0</v>
      </c>
    </row>
    <row r="290" spans="2:65" s="1" customFormat="1" ht="24" customHeight="1">
      <c r="B290" s="35"/>
      <c r="C290" s="186" t="s">
        <v>655</v>
      </c>
      <c r="D290" s="186" t="s">
        <v>162</v>
      </c>
      <c r="E290" s="187" t="s">
        <v>929</v>
      </c>
      <c r="F290" s="188" t="s">
        <v>930</v>
      </c>
      <c r="G290" s="189" t="s">
        <v>20</v>
      </c>
      <c r="H290" s="190">
        <v>0</v>
      </c>
      <c r="I290" s="191"/>
      <c r="J290" s="192">
        <f>ROUND(I290*H290,2)</f>
        <v>0</v>
      </c>
      <c r="K290" s="188" t="s">
        <v>20</v>
      </c>
      <c r="L290" s="39"/>
      <c r="M290" s="193" t="s">
        <v>20</v>
      </c>
      <c r="N290" s="194" t="s">
        <v>45</v>
      </c>
      <c r="O290" s="64"/>
      <c r="P290" s="195">
        <f>O290*H290</f>
        <v>0</v>
      </c>
      <c r="Q290" s="195">
        <v>0</v>
      </c>
      <c r="R290" s="195">
        <f>Q290*H290</f>
        <v>0</v>
      </c>
      <c r="S290" s="195">
        <v>0</v>
      </c>
      <c r="T290" s="196">
        <f>S290*H290</f>
        <v>0</v>
      </c>
      <c r="AR290" s="197" t="s">
        <v>164</v>
      </c>
      <c r="AT290" s="197" t="s">
        <v>162</v>
      </c>
      <c r="AU290" s="197" t="s">
        <v>84</v>
      </c>
      <c r="AY290" s="18" t="s">
        <v>159</v>
      </c>
      <c r="BE290" s="198">
        <f>IF(N290="základní",J290,0)</f>
        <v>0</v>
      </c>
      <c r="BF290" s="198">
        <f>IF(N290="snížená",J290,0)</f>
        <v>0</v>
      </c>
      <c r="BG290" s="198">
        <f>IF(N290="zákl. přenesená",J290,0)</f>
        <v>0</v>
      </c>
      <c r="BH290" s="198">
        <f>IF(N290="sníž. přenesená",J290,0)</f>
        <v>0</v>
      </c>
      <c r="BI290" s="198">
        <f>IF(N290="nulová",J290,0)</f>
        <v>0</v>
      </c>
      <c r="BJ290" s="18" t="s">
        <v>22</v>
      </c>
      <c r="BK290" s="198">
        <f>ROUND(I290*H290,2)</f>
        <v>0</v>
      </c>
      <c r="BL290" s="18" t="s">
        <v>164</v>
      </c>
      <c r="BM290" s="197" t="s">
        <v>931</v>
      </c>
    </row>
    <row r="291" spans="2:65" s="1" customFormat="1" ht="24" customHeight="1">
      <c r="B291" s="35"/>
      <c r="C291" s="186" t="s">
        <v>661</v>
      </c>
      <c r="D291" s="186" t="s">
        <v>162</v>
      </c>
      <c r="E291" s="187" t="s">
        <v>933</v>
      </c>
      <c r="F291" s="188" t="s">
        <v>934</v>
      </c>
      <c r="G291" s="189" t="s">
        <v>20</v>
      </c>
      <c r="H291" s="190">
        <v>0</v>
      </c>
      <c r="I291" s="191"/>
      <c r="J291" s="192">
        <f>ROUND(I291*H291,2)</f>
        <v>0</v>
      </c>
      <c r="K291" s="188" t="s">
        <v>20</v>
      </c>
      <c r="L291" s="39"/>
      <c r="M291" s="193" t="s">
        <v>20</v>
      </c>
      <c r="N291" s="194" t="s">
        <v>45</v>
      </c>
      <c r="O291" s="64"/>
      <c r="P291" s="195">
        <f>O291*H291</f>
        <v>0</v>
      </c>
      <c r="Q291" s="195">
        <v>0</v>
      </c>
      <c r="R291" s="195">
        <f>Q291*H291</f>
        <v>0</v>
      </c>
      <c r="S291" s="195">
        <v>0</v>
      </c>
      <c r="T291" s="196">
        <f>S291*H291</f>
        <v>0</v>
      </c>
      <c r="AR291" s="197" t="s">
        <v>164</v>
      </c>
      <c r="AT291" s="197" t="s">
        <v>162</v>
      </c>
      <c r="AU291" s="197" t="s">
        <v>84</v>
      </c>
      <c r="AY291" s="18" t="s">
        <v>159</v>
      </c>
      <c r="BE291" s="198">
        <f>IF(N291="základní",J291,0)</f>
        <v>0</v>
      </c>
      <c r="BF291" s="198">
        <f>IF(N291="snížená",J291,0)</f>
        <v>0</v>
      </c>
      <c r="BG291" s="198">
        <f>IF(N291="zákl. přenesená",J291,0)</f>
        <v>0</v>
      </c>
      <c r="BH291" s="198">
        <f>IF(N291="sníž. přenesená",J291,0)</f>
        <v>0</v>
      </c>
      <c r="BI291" s="198">
        <f>IF(N291="nulová",J291,0)</f>
        <v>0</v>
      </c>
      <c r="BJ291" s="18" t="s">
        <v>22</v>
      </c>
      <c r="BK291" s="198">
        <f>ROUND(I291*H291,2)</f>
        <v>0</v>
      </c>
      <c r="BL291" s="18" t="s">
        <v>164</v>
      </c>
      <c r="BM291" s="197" t="s">
        <v>935</v>
      </c>
    </row>
    <row r="292" spans="2:65" s="11" customFormat="1" ht="20.85" customHeight="1">
      <c r="B292" s="170"/>
      <c r="C292" s="171"/>
      <c r="D292" s="172" t="s">
        <v>73</v>
      </c>
      <c r="E292" s="184" t="s">
        <v>936</v>
      </c>
      <c r="F292" s="184" t="s">
        <v>937</v>
      </c>
      <c r="G292" s="171"/>
      <c r="H292" s="171"/>
      <c r="I292" s="174"/>
      <c r="J292" s="185">
        <f>BK292</f>
        <v>0</v>
      </c>
      <c r="K292" s="171"/>
      <c r="L292" s="176"/>
      <c r="M292" s="177"/>
      <c r="N292" s="178"/>
      <c r="O292" s="178"/>
      <c r="P292" s="179">
        <f>SUM(P293:P316)</f>
        <v>0</v>
      </c>
      <c r="Q292" s="178"/>
      <c r="R292" s="179">
        <f>SUM(R293:R316)</f>
        <v>1.0350000000000002E-2</v>
      </c>
      <c r="S292" s="178"/>
      <c r="T292" s="180">
        <f>SUM(T293:T316)</f>
        <v>0</v>
      </c>
      <c r="AR292" s="181" t="s">
        <v>22</v>
      </c>
      <c r="AT292" s="182" t="s">
        <v>73</v>
      </c>
      <c r="AU292" s="182" t="s">
        <v>84</v>
      </c>
      <c r="AY292" s="181" t="s">
        <v>159</v>
      </c>
      <c r="BK292" s="183">
        <f>SUM(BK293:BK316)</f>
        <v>0</v>
      </c>
    </row>
    <row r="293" spans="2:65" s="1" customFormat="1" ht="16.5" customHeight="1">
      <c r="B293" s="35"/>
      <c r="C293" s="186" t="s">
        <v>666</v>
      </c>
      <c r="D293" s="186" t="s">
        <v>162</v>
      </c>
      <c r="E293" s="187" t="s">
        <v>1756</v>
      </c>
      <c r="F293" s="188" t="s">
        <v>1757</v>
      </c>
      <c r="G293" s="189" t="s">
        <v>201</v>
      </c>
      <c r="H293" s="190">
        <v>208</v>
      </c>
      <c r="I293" s="191"/>
      <c r="J293" s="192">
        <f>ROUND(I293*H293,2)</f>
        <v>0</v>
      </c>
      <c r="K293" s="188" t="s">
        <v>194</v>
      </c>
      <c r="L293" s="39"/>
      <c r="M293" s="193" t="s">
        <v>20</v>
      </c>
      <c r="N293" s="194" t="s">
        <v>45</v>
      </c>
      <c r="O293" s="64"/>
      <c r="P293" s="195">
        <f>O293*H293</f>
        <v>0</v>
      </c>
      <c r="Q293" s="195">
        <v>1.0000000000000001E-5</v>
      </c>
      <c r="R293" s="195">
        <f>Q293*H293</f>
        <v>2.0800000000000003E-3</v>
      </c>
      <c r="S293" s="195">
        <v>0</v>
      </c>
      <c r="T293" s="196">
        <f>S293*H293</f>
        <v>0</v>
      </c>
      <c r="AR293" s="197" t="s">
        <v>164</v>
      </c>
      <c r="AT293" s="197" t="s">
        <v>162</v>
      </c>
      <c r="AU293" s="197" t="s">
        <v>171</v>
      </c>
      <c r="AY293" s="18" t="s">
        <v>159</v>
      </c>
      <c r="BE293" s="198">
        <f>IF(N293="základní",J293,0)</f>
        <v>0</v>
      </c>
      <c r="BF293" s="198">
        <f>IF(N293="snížená",J293,0)</f>
        <v>0</v>
      </c>
      <c r="BG293" s="198">
        <f>IF(N293="zákl. přenesená",J293,0)</f>
        <v>0</v>
      </c>
      <c r="BH293" s="198">
        <f>IF(N293="sníž. přenesená",J293,0)</f>
        <v>0</v>
      </c>
      <c r="BI293" s="198">
        <f>IF(N293="nulová",J293,0)</f>
        <v>0</v>
      </c>
      <c r="BJ293" s="18" t="s">
        <v>22</v>
      </c>
      <c r="BK293" s="198">
        <f>ROUND(I293*H293,2)</f>
        <v>0</v>
      </c>
      <c r="BL293" s="18" t="s">
        <v>164</v>
      </c>
      <c r="BM293" s="197" t="s">
        <v>1758</v>
      </c>
    </row>
    <row r="294" spans="2:65" s="1" customFormat="1" ht="11.25">
      <c r="B294" s="35"/>
      <c r="C294" s="36"/>
      <c r="D294" s="199" t="s">
        <v>166</v>
      </c>
      <c r="E294" s="36"/>
      <c r="F294" s="200" t="s">
        <v>1757</v>
      </c>
      <c r="G294" s="36"/>
      <c r="H294" s="36"/>
      <c r="I294" s="115"/>
      <c r="J294" s="36"/>
      <c r="K294" s="36"/>
      <c r="L294" s="39"/>
      <c r="M294" s="201"/>
      <c r="N294" s="64"/>
      <c r="O294" s="64"/>
      <c r="P294" s="64"/>
      <c r="Q294" s="64"/>
      <c r="R294" s="64"/>
      <c r="S294" s="64"/>
      <c r="T294" s="65"/>
      <c r="AT294" s="18" t="s">
        <v>166</v>
      </c>
      <c r="AU294" s="18" t="s">
        <v>171</v>
      </c>
    </row>
    <row r="295" spans="2:65" s="1" customFormat="1" ht="16.5" customHeight="1">
      <c r="B295" s="35"/>
      <c r="C295" s="186" t="s">
        <v>673</v>
      </c>
      <c r="D295" s="186" t="s">
        <v>162</v>
      </c>
      <c r="E295" s="187" t="s">
        <v>1759</v>
      </c>
      <c r="F295" s="188" t="s">
        <v>1760</v>
      </c>
      <c r="G295" s="189" t="s">
        <v>201</v>
      </c>
      <c r="H295" s="190">
        <v>620</v>
      </c>
      <c r="I295" s="191"/>
      <c r="J295" s="192">
        <f>ROUND(I295*H295,2)</f>
        <v>0</v>
      </c>
      <c r="K295" s="188" t="s">
        <v>194</v>
      </c>
      <c r="L295" s="39"/>
      <c r="M295" s="193" t="s">
        <v>20</v>
      </c>
      <c r="N295" s="194" t="s">
        <v>45</v>
      </c>
      <c r="O295" s="64"/>
      <c r="P295" s="195">
        <f>O295*H295</f>
        <v>0</v>
      </c>
      <c r="Q295" s="195">
        <v>1.0000000000000001E-5</v>
      </c>
      <c r="R295" s="195">
        <f>Q295*H295</f>
        <v>6.2000000000000006E-3</v>
      </c>
      <c r="S295" s="195">
        <v>0</v>
      </c>
      <c r="T295" s="196">
        <f>S295*H295</f>
        <v>0</v>
      </c>
      <c r="AR295" s="197" t="s">
        <v>164</v>
      </c>
      <c r="AT295" s="197" t="s">
        <v>162</v>
      </c>
      <c r="AU295" s="197" t="s">
        <v>171</v>
      </c>
      <c r="AY295" s="18" t="s">
        <v>159</v>
      </c>
      <c r="BE295" s="198">
        <f>IF(N295="základní",J295,0)</f>
        <v>0</v>
      </c>
      <c r="BF295" s="198">
        <f>IF(N295="snížená",J295,0)</f>
        <v>0</v>
      </c>
      <c r="BG295" s="198">
        <f>IF(N295="zákl. přenesená",J295,0)</f>
        <v>0</v>
      </c>
      <c r="BH295" s="198">
        <f>IF(N295="sníž. přenesená",J295,0)</f>
        <v>0</v>
      </c>
      <c r="BI295" s="198">
        <f>IF(N295="nulová",J295,0)</f>
        <v>0</v>
      </c>
      <c r="BJ295" s="18" t="s">
        <v>22</v>
      </c>
      <c r="BK295" s="198">
        <f>ROUND(I295*H295,2)</f>
        <v>0</v>
      </c>
      <c r="BL295" s="18" t="s">
        <v>164</v>
      </c>
      <c r="BM295" s="197" t="s">
        <v>1761</v>
      </c>
    </row>
    <row r="296" spans="2:65" s="1" customFormat="1" ht="11.25">
      <c r="B296" s="35"/>
      <c r="C296" s="36"/>
      <c r="D296" s="199" t="s">
        <v>166</v>
      </c>
      <c r="E296" s="36"/>
      <c r="F296" s="200" t="s">
        <v>1760</v>
      </c>
      <c r="G296" s="36"/>
      <c r="H296" s="36"/>
      <c r="I296" s="115"/>
      <c r="J296" s="36"/>
      <c r="K296" s="36"/>
      <c r="L296" s="39"/>
      <c r="M296" s="201"/>
      <c r="N296" s="64"/>
      <c r="O296" s="64"/>
      <c r="P296" s="64"/>
      <c r="Q296" s="64"/>
      <c r="R296" s="64"/>
      <c r="S296" s="64"/>
      <c r="T296" s="65"/>
      <c r="AT296" s="18" t="s">
        <v>166</v>
      </c>
      <c r="AU296" s="18" t="s">
        <v>171</v>
      </c>
    </row>
    <row r="297" spans="2:65" s="1" customFormat="1" ht="16.5" customHeight="1">
      <c r="B297" s="35"/>
      <c r="C297" s="186" t="s">
        <v>689</v>
      </c>
      <c r="D297" s="186" t="s">
        <v>162</v>
      </c>
      <c r="E297" s="187" t="s">
        <v>939</v>
      </c>
      <c r="F297" s="188" t="s">
        <v>940</v>
      </c>
      <c r="G297" s="189" t="s">
        <v>201</v>
      </c>
      <c r="H297" s="190">
        <v>52</v>
      </c>
      <c r="I297" s="191"/>
      <c r="J297" s="192">
        <f>ROUND(I297*H297,2)</f>
        <v>0</v>
      </c>
      <c r="K297" s="188" t="s">
        <v>194</v>
      </c>
      <c r="L297" s="39"/>
      <c r="M297" s="193" t="s">
        <v>20</v>
      </c>
      <c r="N297" s="194" t="s">
        <v>45</v>
      </c>
      <c r="O297" s="64"/>
      <c r="P297" s="195">
        <f>O297*H297</f>
        <v>0</v>
      </c>
      <c r="Q297" s="195">
        <v>1.0000000000000001E-5</v>
      </c>
      <c r="R297" s="195">
        <f>Q297*H297</f>
        <v>5.2000000000000006E-4</v>
      </c>
      <c r="S297" s="195">
        <v>0</v>
      </c>
      <c r="T297" s="196">
        <f>S297*H297</f>
        <v>0</v>
      </c>
      <c r="AR297" s="197" t="s">
        <v>164</v>
      </c>
      <c r="AT297" s="197" t="s">
        <v>162</v>
      </c>
      <c r="AU297" s="197" t="s">
        <v>171</v>
      </c>
      <c r="AY297" s="18" t="s">
        <v>159</v>
      </c>
      <c r="BE297" s="198">
        <f>IF(N297="základní",J297,0)</f>
        <v>0</v>
      </c>
      <c r="BF297" s="198">
        <f>IF(N297="snížená",J297,0)</f>
        <v>0</v>
      </c>
      <c r="BG297" s="198">
        <f>IF(N297="zákl. přenesená",J297,0)</f>
        <v>0</v>
      </c>
      <c r="BH297" s="198">
        <f>IF(N297="sníž. přenesená",J297,0)</f>
        <v>0</v>
      </c>
      <c r="BI297" s="198">
        <f>IF(N297="nulová",J297,0)</f>
        <v>0</v>
      </c>
      <c r="BJ297" s="18" t="s">
        <v>22</v>
      </c>
      <c r="BK297" s="198">
        <f>ROUND(I297*H297,2)</f>
        <v>0</v>
      </c>
      <c r="BL297" s="18" t="s">
        <v>164</v>
      </c>
      <c r="BM297" s="197" t="s">
        <v>941</v>
      </c>
    </row>
    <row r="298" spans="2:65" s="1" customFormat="1" ht="11.25">
      <c r="B298" s="35"/>
      <c r="C298" s="36"/>
      <c r="D298" s="199" t="s">
        <v>166</v>
      </c>
      <c r="E298" s="36"/>
      <c r="F298" s="200" t="s">
        <v>940</v>
      </c>
      <c r="G298" s="36"/>
      <c r="H298" s="36"/>
      <c r="I298" s="115"/>
      <c r="J298" s="36"/>
      <c r="K298" s="36"/>
      <c r="L298" s="39"/>
      <c r="M298" s="201"/>
      <c r="N298" s="64"/>
      <c r="O298" s="64"/>
      <c r="P298" s="64"/>
      <c r="Q298" s="64"/>
      <c r="R298" s="64"/>
      <c r="S298" s="64"/>
      <c r="T298" s="65"/>
      <c r="AT298" s="18" t="s">
        <v>166</v>
      </c>
      <c r="AU298" s="18" t="s">
        <v>171</v>
      </c>
    </row>
    <row r="299" spans="2:65" s="1" customFormat="1" ht="16.5" customHeight="1">
      <c r="B299" s="35"/>
      <c r="C299" s="186" t="s">
        <v>743</v>
      </c>
      <c r="D299" s="186" t="s">
        <v>162</v>
      </c>
      <c r="E299" s="187" t="s">
        <v>1762</v>
      </c>
      <c r="F299" s="188" t="s">
        <v>1763</v>
      </c>
      <c r="G299" s="189" t="s">
        <v>201</v>
      </c>
      <c r="H299" s="190">
        <v>155</v>
      </c>
      <c r="I299" s="191"/>
      <c r="J299" s="192">
        <f>ROUND(I299*H299,2)</f>
        <v>0</v>
      </c>
      <c r="K299" s="188" t="s">
        <v>194</v>
      </c>
      <c r="L299" s="39"/>
      <c r="M299" s="193" t="s">
        <v>20</v>
      </c>
      <c r="N299" s="194" t="s">
        <v>45</v>
      </c>
      <c r="O299" s="64"/>
      <c r="P299" s="195">
        <f>O299*H299</f>
        <v>0</v>
      </c>
      <c r="Q299" s="195">
        <v>1.0000000000000001E-5</v>
      </c>
      <c r="R299" s="195">
        <f>Q299*H299</f>
        <v>1.5500000000000002E-3</v>
      </c>
      <c r="S299" s="195">
        <v>0</v>
      </c>
      <c r="T299" s="196">
        <f>S299*H299</f>
        <v>0</v>
      </c>
      <c r="AR299" s="197" t="s">
        <v>164</v>
      </c>
      <c r="AT299" s="197" t="s">
        <v>162</v>
      </c>
      <c r="AU299" s="197" t="s">
        <v>171</v>
      </c>
      <c r="AY299" s="18" t="s">
        <v>159</v>
      </c>
      <c r="BE299" s="198">
        <f>IF(N299="základní",J299,0)</f>
        <v>0</v>
      </c>
      <c r="BF299" s="198">
        <f>IF(N299="snížená",J299,0)</f>
        <v>0</v>
      </c>
      <c r="BG299" s="198">
        <f>IF(N299="zákl. přenesená",J299,0)</f>
        <v>0</v>
      </c>
      <c r="BH299" s="198">
        <f>IF(N299="sníž. přenesená",J299,0)</f>
        <v>0</v>
      </c>
      <c r="BI299" s="198">
        <f>IF(N299="nulová",J299,0)</f>
        <v>0</v>
      </c>
      <c r="BJ299" s="18" t="s">
        <v>22</v>
      </c>
      <c r="BK299" s="198">
        <f>ROUND(I299*H299,2)</f>
        <v>0</v>
      </c>
      <c r="BL299" s="18" t="s">
        <v>164</v>
      </c>
      <c r="BM299" s="197" t="s">
        <v>1764</v>
      </c>
    </row>
    <row r="300" spans="2:65" s="1" customFormat="1" ht="11.25">
      <c r="B300" s="35"/>
      <c r="C300" s="36"/>
      <c r="D300" s="199" t="s">
        <v>166</v>
      </c>
      <c r="E300" s="36"/>
      <c r="F300" s="200" t="s">
        <v>1765</v>
      </c>
      <c r="G300" s="36"/>
      <c r="H300" s="36"/>
      <c r="I300" s="115"/>
      <c r="J300" s="36"/>
      <c r="K300" s="36"/>
      <c r="L300" s="39"/>
      <c r="M300" s="201"/>
      <c r="N300" s="64"/>
      <c r="O300" s="64"/>
      <c r="P300" s="64"/>
      <c r="Q300" s="64"/>
      <c r="R300" s="64"/>
      <c r="S300" s="64"/>
      <c r="T300" s="65"/>
      <c r="AT300" s="18" t="s">
        <v>166</v>
      </c>
      <c r="AU300" s="18" t="s">
        <v>171</v>
      </c>
    </row>
    <row r="301" spans="2:65" s="1" customFormat="1" ht="16.5" customHeight="1">
      <c r="B301" s="35"/>
      <c r="C301" s="186" t="s">
        <v>749</v>
      </c>
      <c r="D301" s="186" t="s">
        <v>162</v>
      </c>
      <c r="E301" s="187" t="s">
        <v>1766</v>
      </c>
      <c r="F301" s="188" t="s">
        <v>1767</v>
      </c>
      <c r="G301" s="189" t="s">
        <v>961</v>
      </c>
      <c r="H301" s="190">
        <v>448</v>
      </c>
      <c r="I301" s="191"/>
      <c r="J301" s="192">
        <f>ROUND(I301*H301,2)</f>
        <v>0</v>
      </c>
      <c r="K301" s="188" t="s">
        <v>194</v>
      </c>
      <c r="L301" s="39"/>
      <c r="M301" s="193" t="s">
        <v>20</v>
      </c>
      <c r="N301" s="194" t="s">
        <v>45</v>
      </c>
      <c r="O301" s="64"/>
      <c r="P301" s="195">
        <f>O301*H301</f>
        <v>0</v>
      </c>
      <c r="Q301" s="195">
        <v>0</v>
      </c>
      <c r="R301" s="195">
        <f>Q301*H301</f>
        <v>0</v>
      </c>
      <c r="S301" s="195">
        <v>0</v>
      </c>
      <c r="T301" s="196">
        <f>S301*H301</f>
        <v>0</v>
      </c>
      <c r="AR301" s="197" t="s">
        <v>164</v>
      </c>
      <c r="AT301" s="197" t="s">
        <v>162</v>
      </c>
      <c r="AU301" s="197" t="s">
        <v>171</v>
      </c>
      <c r="AY301" s="18" t="s">
        <v>159</v>
      </c>
      <c r="BE301" s="198">
        <f>IF(N301="základní",J301,0)</f>
        <v>0</v>
      </c>
      <c r="BF301" s="198">
        <f>IF(N301="snížená",J301,0)</f>
        <v>0</v>
      </c>
      <c r="BG301" s="198">
        <f>IF(N301="zákl. přenesená",J301,0)</f>
        <v>0</v>
      </c>
      <c r="BH301" s="198">
        <f>IF(N301="sníž. přenesená",J301,0)</f>
        <v>0</v>
      </c>
      <c r="BI301" s="198">
        <f>IF(N301="nulová",J301,0)</f>
        <v>0</v>
      </c>
      <c r="BJ301" s="18" t="s">
        <v>22</v>
      </c>
      <c r="BK301" s="198">
        <f>ROUND(I301*H301,2)</f>
        <v>0</v>
      </c>
      <c r="BL301" s="18" t="s">
        <v>164</v>
      </c>
      <c r="BM301" s="197" t="s">
        <v>1768</v>
      </c>
    </row>
    <row r="302" spans="2:65" s="1" customFormat="1" ht="11.25">
      <c r="B302" s="35"/>
      <c r="C302" s="36"/>
      <c r="D302" s="199" t="s">
        <v>166</v>
      </c>
      <c r="E302" s="36"/>
      <c r="F302" s="200" t="s">
        <v>1767</v>
      </c>
      <c r="G302" s="36"/>
      <c r="H302" s="36"/>
      <c r="I302" s="115"/>
      <c r="J302" s="36"/>
      <c r="K302" s="36"/>
      <c r="L302" s="39"/>
      <c r="M302" s="201"/>
      <c r="N302" s="64"/>
      <c r="O302" s="64"/>
      <c r="P302" s="64"/>
      <c r="Q302" s="64"/>
      <c r="R302" s="64"/>
      <c r="S302" s="64"/>
      <c r="T302" s="65"/>
      <c r="AT302" s="18" t="s">
        <v>166</v>
      </c>
      <c r="AU302" s="18" t="s">
        <v>171</v>
      </c>
    </row>
    <row r="303" spans="2:65" s="13" customFormat="1" ht="11.25">
      <c r="B303" s="212"/>
      <c r="C303" s="213"/>
      <c r="D303" s="199" t="s">
        <v>184</v>
      </c>
      <c r="E303" s="214" t="s">
        <v>20</v>
      </c>
      <c r="F303" s="215" t="s">
        <v>1769</v>
      </c>
      <c r="G303" s="213"/>
      <c r="H303" s="216">
        <v>448</v>
      </c>
      <c r="I303" s="217"/>
      <c r="J303" s="213"/>
      <c r="K303" s="213"/>
      <c r="L303" s="218"/>
      <c r="M303" s="219"/>
      <c r="N303" s="220"/>
      <c r="O303" s="220"/>
      <c r="P303" s="220"/>
      <c r="Q303" s="220"/>
      <c r="R303" s="220"/>
      <c r="S303" s="220"/>
      <c r="T303" s="221"/>
      <c r="AT303" s="222" t="s">
        <v>184</v>
      </c>
      <c r="AU303" s="222" t="s">
        <v>171</v>
      </c>
      <c r="AV303" s="13" t="s">
        <v>84</v>
      </c>
      <c r="AW303" s="13" t="s">
        <v>35</v>
      </c>
      <c r="AX303" s="13" t="s">
        <v>22</v>
      </c>
      <c r="AY303" s="222" t="s">
        <v>159</v>
      </c>
    </row>
    <row r="304" spans="2:65" s="1" customFormat="1" ht="16.5" customHeight="1">
      <c r="B304" s="35"/>
      <c r="C304" s="186" t="s">
        <v>755</v>
      </c>
      <c r="D304" s="186" t="s">
        <v>162</v>
      </c>
      <c r="E304" s="187" t="s">
        <v>1770</v>
      </c>
      <c r="F304" s="188" t="s">
        <v>1771</v>
      </c>
      <c r="G304" s="189" t="s">
        <v>961</v>
      </c>
      <c r="H304" s="190">
        <v>112</v>
      </c>
      <c r="I304" s="191"/>
      <c r="J304" s="192">
        <f>ROUND(I304*H304,2)</f>
        <v>0</v>
      </c>
      <c r="K304" s="188" t="s">
        <v>194</v>
      </c>
      <c r="L304" s="39"/>
      <c r="M304" s="193" t="s">
        <v>20</v>
      </c>
      <c r="N304" s="194" t="s">
        <v>45</v>
      </c>
      <c r="O304" s="64"/>
      <c r="P304" s="195">
        <f>O304*H304</f>
        <v>0</v>
      </c>
      <c r="Q304" s="195">
        <v>0</v>
      </c>
      <c r="R304" s="195">
        <f>Q304*H304</f>
        <v>0</v>
      </c>
      <c r="S304" s="195">
        <v>0</v>
      </c>
      <c r="T304" s="196">
        <f>S304*H304</f>
        <v>0</v>
      </c>
      <c r="AR304" s="197" t="s">
        <v>164</v>
      </c>
      <c r="AT304" s="197" t="s">
        <v>162</v>
      </c>
      <c r="AU304" s="197" t="s">
        <v>171</v>
      </c>
      <c r="AY304" s="18" t="s">
        <v>159</v>
      </c>
      <c r="BE304" s="198">
        <f>IF(N304="základní",J304,0)</f>
        <v>0</v>
      </c>
      <c r="BF304" s="198">
        <f>IF(N304="snížená",J304,0)</f>
        <v>0</v>
      </c>
      <c r="BG304" s="198">
        <f>IF(N304="zákl. přenesená",J304,0)</f>
        <v>0</v>
      </c>
      <c r="BH304" s="198">
        <f>IF(N304="sníž. přenesená",J304,0)</f>
        <v>0</v>
      </c>
      <c r="BI304" s="198">
        <f>IF(N304="nulová",J304,0)</f>
        <v>0</v>
      </c>
      <c r="BJ304" s="18" t="s">
        <v>22</v>
      </c>
      <c r="BK304" s="198">
        <f>ROUND(I304*H304,2)</f>
        <v>0</v>
      </c>
      <c r="BL304" s="18" t="s">
        <v>164</v>
      </c>
      <c r="BM304" s="197" t="s">
        <v>1772</v>
      </c>
    </row>
    <row r="305" spans="2:65" s="1" customFormat="1" ht="11.25">
      <c r="B305" s="35"/>
      <c r="C305" s="36"/>
      <c r="D305" s="199" t="s">
        <v>166</v>
      </c>
      <c r="E305" s="36"/>
      <c r="F305" s="200" t="s">
        <v>1771</v>
      </c>
      <c r="G305" s="36"/>
      <c r="H305" s="36"/>
      <c r="I305" s="115"/>
      <c r="J305" s="36"/>
      <c r="K305" s="36"/>
      <c r="L305" s="39"/>
      <c r="M305" s="201"/>
      <c r="N305" s="64"/>
      <c r="O305" s="64"/>
      <c r="P305" s="64"/>
      <c r="Q305" s="64"/>
      <c r="R305" s="64"/>
      <c r="S305" s="64"/>
      <c r="T305" s="65"/>
      <c r="AT305" s="18" t="s">
        <v>166</v>
      </c>
      <c r="AU305" s="18" t="s">
        <v>171</v>
      </c>
    </row>
    <row r="306" spans="2:65" s="13" customFormat="1" ht="11.25">
      <c r="B306" s="212"/>
      <c r="C306" s="213"/>
      <c r="D306" s="199" t="s">
        <v>184</v>
      </c>
      <c r="E306" s="214" t="s">
        <v>20</v>
      </c>
      <c r="F306" s="215" t="s">
        <v>1773</v>
      </c>
      <c r="G306" s="213"/>
      <c r="H306" s="216">
        <v>112</v>
      </c>
      <c r="I306" s="217"/>
      <c r="J306" s="213"/>
      <c r="K306" s="213"/>
      <c r="L306" s="218"/>
      <c r="M306" s="219"/>
      <c r="N306" s="220"/>
      <c r="O306" s="220"/>
      <c r="P306" s="220"/>
      <c r="Q306" s="220"/>
      <c r="R306" s="220"/>
      <c r="S306" s="220"/>
      <c r="T306" s="221"/>
      <c r="AT306" s="222" t="s">
        <v>184</v>
      </c>
      <c r="AU306" s="222" t="s">
        <v>171</v>
      </c>
      <c r="AV306" s="13" t="s">
        <v>84</v>
      </c>
      <c r="AW306" s="13" t="s">
        <v>35</v>
      </c>
      <c r="AX306" s="13" t="s">
        <v>22</v>
      </c>
      <c r="AY306" s="222" t="s">
        <v>159</v>
      </c>
    </row>
    <row r="307" spans="2:65" s="1" customFormat="1" ht="16.5" customHeight="1">
      <c r="B307" s="35"/>
      <c r="C307" s="186" t="s">
        <v>759</v>
      </c>
      <c r="D307" s="186" t="s">
        <v>162</v>
      </c>
      <c r="E307" s="187" t="s">
        <v>1774</v>
      </c>
      <c r="F307" s="188" t="s">
        <v>1775</v>
      </c>
      <c r="G307" s="189" t="s">
        <v>961</v>
      </c>
      <c r="H307" s="190">
        <v>48</v>
      </c>
      <c r="I307" s="191"/>
      <c r="J307" s="192">
        <f>ROUND(I307*H307,2)</f>
        <v>0</v>
      </c>
      <c r="K307" s="188" t="s">
        <v>194</v>
      </c>
      <c r="L307" s="39"/>
      <c r="M307" s="193" t="s">
        <v>20</v>
      </c>
      <c r="N307" s="194" t="s">
        <v>45</v>
      </c>
      <c r="O307" s="64"/>
      <c r="P307" s="195">
        <f>O307*H307</f>
        <v>0</v>
      </c>
      <c r="Q307" s="195">
        <v>0</v>
      </c>
      <c r="R307" s="195">
        <f>Q307*H307</f>
        <v>0</v>
      </c>
      <c r="S307" s="195">
        <v>0</v>
      </c>
      <c r="T307" s="196">
        <f>S307*H307</f>
        <v>0</v>
      </c>
      <c r="AR307" s="197" t="s">
        <v>164</v>
      </c>
      <c r="AT307" s="197" t="s">
        <v>162</v>
      </c>
      <c r="AU307" s="197" t="s">
        <v>171</v>
      </c>
      <c r="AY307" s="18" t="s">
        <v>159</v>
      </c>
      <c r="BE307" s="198">
        <f>IF(N307="základní",J307,0)</f>
        <v>0</v>
      </c>
      <c r="BF307" s="198">
        <f>IF(N307="snížená",J307,0)</f>
        <v>0</v>
      </c>
      <c r="BG307" s="198">
        <f>IF(N307="zákl. přenesená",J307,0)</f>
        <v>0</v>
      </c>
      <c r="BH307" s="198">
        <f>IF(N307="sníž. přenesená",J307,0)</f>
        <v>0</v>
      </c>
      <c r="BI307" s="198">
        <f>IF(N307="nulová",J307,0)</f>
        <v>0</v>
      </c>
      <c r="BJ307" s="18" t="s">
        <v>22</v>
      </c>
      <c r="BK307" s="198">
        <f>ROUND(I307*H307,2)</f>
        <v>0</v>
      </c>
      <c r="BL307" s="18" t="s">
        <v>164</v>
      </c>
      <c r="BM307" s="197" t="s">
        <v>1776</v>
      </c>
    </row>
    <row r="308" spans="2:65" s="1" customFormat="1" ht="11.25">
      <c r="B308" s="35"/>
      <c r="C308" s="36"/>
      <c r="D308" s="199" t="s">
        <v>166</v>
      </c>
      <c r="E308" s="36"/>
      <c r="F308" s="200" t="s">
        <v>1775</v>
      </c>
      <c r="G308" s="36"/>
      <c r="H308" s="36"/>
      <c r="I308" s="115"/>
      <c r="J308" s="36"/>
      <c r="K308" s="36"/>
      <c r="L308" s="39"/>
      <c r="M308" s="201"/>
      <c r="N308" s="64"/>
      <c r="O308" s="64"/>
      <c r="P308" s="64"/>
      <c r="Q308" s="64"/>
      <c r="R308" s="64"/>
      <c r="S308" s="64"/>
      <c r="T308" s="65"/>
      <c r="AT308" s="18" t="s">
        <v>166</v>
      </c>
      <c r="AU308" s="18" t="s">
        <v>171</v>
      </c>
    </row>
    <row r="309" spans="2:65" s="1" customFormat="1" ht="16.5" customHeight="1">
      <c r="B309" s="35"/>
      <c r="C309" s="186" t="s">
        <v>765</v>
      </c>
      <c r="D309" s="186" t="s">
        <v>162</v>
      </c>
      <c r="E309" s="187" t="s">
        <v>1777</v>
      </c>
      <c r="F309" s="188" t="s">
        <v>1778</v>
      </c>
      <c r="G309" s="189" t="s">
        <v>961</v>
      </c>
      <c r="H309" s="190">
        <v>12</v>
      </c>
      <c r="I309" s="191"/>
      <c r="J309" s="192">
        <f>ROUND(I309*H309,2)</f>
        <v>0</v>
      </c>
      <c r="K309" s="188" t="s">
        <v>194</v>
      </c>
      <c r="L309" s="39"/>
      <c r="M309" s="193" t="s">
        <v>20</v>
      </c>
      <c r="N309" s="194" t="s">
        <v>45</v>
      </c>
      <c r="O309" s="64"/>
      <c r="P309" s="195">
        <f>O309*H309</f>
        <v>0</v>
      </c>
      <c r="Q309" s="195">
        <v>0</v>
      </c>
      <c r="R309" s="195">
        <f>Q309*H309</f>
        <v>0</v>
      </c>
      <c r="S309" s="195">
        <v>0</v>
      </c>
      <c r="T309" s="196">
        <f>S309*H309</f>
        <v>0</v>
      </c>
      <c r="AR309" s="197" t="s">
        <v>164</v>
      </c>
      <c r="AT309" s="197" t="s">
        <v>162</v>
      </c>
      <c r="AU309" s="197" t="s">
        <v>171</v>
      </c>
      <c r="AY309" s="18" t="s">
        <v>159</v>
      </c>
      <c r="BE309" s="198">
        <f>IF(N309="základní",J309,0)</f>
        <v>0</v>
      </c>
      <c r="BF309" s="198">
        <f>IF(N309="snížená",J309,0)</f>
        <v>0</v>
      </c>
      <c r="BG309" s="198">
        <f>IF(N309="zákl. přenesená",J309,0)</f>
        <v>0</v>
      </c>
      <c r="BH309" s="198">
        <f>IF(N309="sníž. přenesená",J309,0)</f>
        <v>0</v>
      </c>
      <c r="BI309" s="198">
        <f>IF(N309="nulová",J309,0)</f>
        <v>0</v>
      </c>
      <c r="BJ309" s="18" t="s">
        <v>22</v>
      </c>
      <c r="BK309" s="198">
        <f>ROUND(I309*H309,2)</f>
        <v>0</v>
      </c>
      <c r="BL309" s="18" t="s">
        <v>164</v>
      </c>
      <c r="BM309" s="197" t="s">
        <v>1779</v>
      </c>
    </row>
    <row r="310" spans="2:65" s="1" customFormat="1" ht="11.25">
      <c r="B310" s="35"/>
      <c r="C310" s="36"/>
      <c r="D310" s="199" t="s">
        <v>166</v>
      </c>
      <c r="E310" s="36"/>
      <c r="F310" s="200" t="s">
        <v>1778</v>
      </c>
      <c r="G310" s="36"/>
      <c r="H310" s="36"/>
      <c r="I310" s="115"/>
      <c r="J310" s="36"/>
      <c r="K310" s="36"/>
      <c r="L310" s="39"/>
      <c r="M310" s="201"/>
      <c r="N310" s="64"/>
      <c r="O310" s="64"/>
      <c r="P310" s="64"/>
      <c r="Q310" s="64"/>
      <c r="R310" s="64"/>
      <c r="S310" s="64"/>
      <c r="T310" s="65"/>
      <c r="AT310" s="18" t="s">
        <v>166</v>
      </c>
      <c r="AU310" s="18" t="s">
        <v>171</v>
      </c>
    </row>
    <row r="311" spans="2:65" s="1" customFormat="1" ht="24" customHeight="1">
      <c r="B311" s="35"/>
      <c r="C311" s="186" t="s">
        <v>768</v>
      </c>
      <c r="D311" s="186" t="s">
        <v>162</v>
      </c>
      <c r="E311" s="187" t="s">
        <v>968</v>
      </c>
      <c r="F311" s="188" t="s">
        <v>969</v>
      </c>
      <c r="G311" s="189" t="s">
        <v>201</v>
      </c>
      <c r="H311" s="190">
        <v>1070</v>
      </c>
      <c r="I311" s="191"/>
      <c r="J311" s="192">
        <f>ROUND(I311*H311,2)</f>
        <v>0</v>
      </c>
      <c r="K311" s="188" t="s">
        <v>20</v>
      </c>
      <c r="L311" s="39"/>
      <c r="M311" s="193" t="s">
        <v>20</v>
      </c>
      <c r="N311" s="194" t="s">
        <v>45</v>
      </c>
      <c r="O311" s="64"/>
      <c r="P311" s="195">
        <f>O311*H311</f>
        <v>0</v>
      </c>
      <c r="Q311" s="195">
        <v>0</v>
      </c>
      <c r="R311" s="195">
        <f>Q311*H311</f>
        <v>0</v>
      </c>
      <c r="S311" s="195">
        <v>0</v>
      </c>
      <c r="T311" s="196">
        <f>S311*H311</f>
        <v>0</v>
      </c>
      <c r="AR311" s="197" t="s">
        <v>164</v>
      </c>
      <c r="AT311" s="197" t="s">
        <v>162</v>
      </c>
      <c r="AU311" s="197" t="s">
        <v>171</v>
      </c>
      <c r="AY311" s="18" t="s">
        <v>159</v>
      </c>
      <c r="BE311" s="198">
        <f>IF(N311="základní",J311,0)</f>
        <v>0</v>
      </c>
      <c r="BF311" s="198">
        <f>IF(N311="snížená",J311,0)</f>
        <v>0</v>
      </c>
      <c r="BG311" s="198">
        <f>IF(N311="zákl. přenesená",J311,0)</f>
        <v>0</v>
      </c>
      <c r="BH311" s="198">
        <f>IF(N311="sníž. přenesená",J311,0)</f>
        <v>0</v>
      </c>
      <c r="BI311" s="198">
        <f>IF(N311="nulová",J311,0)</f>
        <v>0</v>
      </c>
      <c r="BJ311" s="18" t="s">
        <v>22</v>
      </c>
      <c r="BK311" s="198">
        <f>ROUND(I311*H311,2)</f>
        <v>0</v>
      </c>
      <c r="BL311" s="18" t="s">
        <v>164</v>
      </c>
      <c r="BM311" s="197" t="s">
        <v>1780</v>
      </c>
    </row>
    <row r="312" spans="2:65" s="1" customFormat="1" ht="11.25">
      <c r="B312" s="35"/>
      <c r="C312" s="36"/>
      <c r="D312" s="199" t="s">
        <v>166</v>
      </c>
      <c r="E312" s="36"/>
      <c r="F312" s="200" t="s">
        <v>969</v>
      </c>
      <c r="G312" s="36"/>
      <c r="H312" s="36"/>
      <c r="I312" s="115"/>
      <c r="J312" s="36"/>
      <c r="K312" s="36"/>
      <c r="L312" s="39"/>
      <c r="M312" s="201"/>
      <c r="N312" s="64"/>
      <c r="O312" s="64"/>
      <c r="P312" s="64"/>
      <c r="Q312" s="64"/>
      <c r="R312" s="64"/>
      <c r="S312" s="64"/>
      <c r="T312" s="65"/>
      <c r="AT312" s="18" t="s">
        <v>166</v>
      </c>
      <c r="AU312" s="18" t="s">
        <v>171</v>
      </c>
    </row>
    <row r="313" spans="2:65" s="1" customFormat="1" ht="39">
      <c r="B313" s="35"/>
      <c r="C313" s="36"/>
      <c r="D313" s="199" t="s">
        <v>971</v>
      </c>
      <c r="E313" s="36"/>
      <c r="F313" s="255" t="s">
        <v>972</v>
      </c>
      <c r="G313" s="36"/>
      <c r="H313" s="36"/>
      <c r="I313" s="115"/>
      <c r="J313" s="36"/>
      <c r="K313" s="36"/>
      <c r="L313" s="39"/>
      <c r="M313" s="201"/>
      <c r="N313" s="64"/>
      <c r="O313" s="64"/>
      <c r="P313" s="64"/>
      <c r="Q313" s="64"/>
      <c r="R313" s="64"/>
      <c r="S313" s="64"/>
      <c r="T313" s="65"/>
      <c r="AT313" s="18" t="s">
        <v>971</v>
      </c>
      <c r="AU313" s="18" t="s">
        <v>171</v>
      </c>
    </row>
    <row r="314" spans="2:65" s="13" customFormat="1" ht="11.25">
      <c r="B314" s="212"/>
      <c r="C314" s="213"/>
      <c r="D314" s="199" t="s">
        <v>184</v>
      </c>
      <c r="E314" s="214" t="s">
        <v>20</v>
      </c>
      <c r="F314" s="215" t="s">
        <v>1781</v>
      </c>
      <c r="G314" s="213"/>
      <c r="H314" s="216">
        <v>1035</v>
      </c>
      <c r="I314" s="217"/>
      <c r="J314" s="213"/>
      <c r="K314" s="213"/>
      <c r="L314" s="218"/>
      <c r="M314" s="219"/>
      <c r="N314" s="220"/>
      <c r="O314" s="220"/>
      <c r="P314" s="220"/>
      <c r="Q314" s="220"/>
      <c r="R314" s="220"/>
      <c r="S314" s="220"/>
      <c r="T314" s="221"/>
      <c r="AT314" s="222" t="s">
        <v>184</v>
      </c>
      <c r="AU314" s="222" t="s">
        <v>171</v>
      </c>
      <c r="AV314" s="13" t="s">
        <v>84</v>
      </c>
      <c r="AW314" s="13" t="s">
        <v>35</v>
      </c>
      <c r="AX314" s="13" t="s">
        <v>74</v>
      </c>
      <c r="AY314" s="222" t="s">
        <v>159</v>
      </c>
    </row>
    <row r="315" spans="2:65" s="13" customFormat="1" ht="11.25">
      <c r="B315" s="212"/>
      <c r="C315" s="213"/>
      <c r="D315" s="199" t="s">
        <v>184</v>
      </c>
      <c r="E315" s="214" t="s">
        <v>20</v>
      </c>
      <c r="F315" s="215" t="s">
        <v>1782</v>
      </c>
      <c r="G315" s="213"/>
      <c r="H315" s="216">
        <v>35</v>
      </c>
      <c r="I315" s="217"/>
      <c r="J315" s="213"/>
      <c r="K315" s="213"/>
      <c r="L315" s="218"/>
      <c r="M315" s="219"/>
      <c r="N315" s="220"/>
      <c r="O315" s="220"/>
      <c r="P315" s="220"/>
      <c r="Q315" s="220"/>
      <c r="R315" s="220"/>
      <c r="S315" s="220"/>
      <c r="T315" s="221"/>
      <c r="AT315" s="222" t="s">
        <v>184</v>
      </c>
      <c r="AU315" s="222" t="s">
        <v>171</v>
      </c>
      <c r="AV315" s="13" t="s">
        <v>84</v>
      </c>
      <c r="AW315" s="13" t="s">
        <v>35</v>
      </c>
      <c r="AX315" s="13" t="s">
        <v>74</v>
      </c>
      <c r="AY315" s="222" t="s">
        <v>159</v>
      </c>
    </row>
    <row r="316" spans="2:65" s="14" customFormat="1" ht="11.25">
      <c r="B316" s="223"/>
      <c r="C316" s="224"/>
      <c r="D316" s="199" t="s">
        <v>184</v>
      </c>
      <c r="E316" s="225" t="s">
        <v>20</v>
      </c>
      <c r="F316" s="226" t="s">
        <v>223</v>
      </c>
      <c r="G316" s="224"/>
      <c r="H316" s="227">
        <v>1070</v>
      </c>
      <c r="I316" s="228"/>
      <c r="J316" s="224"/>
      <c r="K316" s="224"/>
      <c r="L316" s="229"/>
      <c r="M316" s="230"/>
      <c r="N316" s="231"/>
      <c r="O316" s="231"/>
      <c r="P316" s="231"/>
      <c r="Q316" s="231"/>
      <c r="R316" s="231"/>
      <c r="S316" s="231"/>
      <c r="T316" s="232"/>
      <c r="AT316" s="233" t="s">
        <v>184</v>
      </c>
      <c r="AU316" s="233" t="s">
        <v>171</v>
      </c>
      <c r="AV316" s="14" t="s">
        <v>164</v>
      </c>
      <c r="AW316" s="14" t="s">
        <v>35</v>
      </c>
      <c r="AX316" s="14" t="s">
        <v>22</v>
      </c>
      <c r="AY316" s="233" t="s">
        <v>159</v>
      </c>
    </row>
    <row r="317" spans="2:65" s="11" customFormat="1" ht="20.85" customHeight="1">
      <c r="B317" s="170"/>
      <c r="C317" s="171"/>
      <c r="D317" s="172" t="s">
        <v>73</v>
      </c>
      <c r="E317" s="184" t="s">
        <v>999</v>
      </c>
      <c r="F317" s="184" t="s">
        <v>1000</v>
      </c>
      <c r="G317" s="171"/>
      <c r="H317" s="171"/>
      <c r="I317" s="174"/>
      <c r="J317" s="185">
        <f>BK317</f>
        <v>0</v>
      </c>
      <c r="K317" s="171"/>
      <c r="L317" s="176"/>
      <c r="M317" s="177"/>
      <c r="N317" s="178"/>
      <c r="O317" s="178"/>
      <c r="P317" s="179">
        <f>SUM(P318:P323)</f>
        <v>0</v>
      </c>
      <c r="Q317" s="178"/>
      <c r="R317" s="179">
        <f>SUM(R318:R323)</f>
        <v>9.2999999999999989</v>
      </c>
      <c r="S317" s="178"/>
      <c r="T317" s="180">
        <f>SUM(T318:T323)</f>
        <v>0</v>
      </c>
      <c r="AR317" s="181" t="s">
        <v>22</v>
      </c>
      <c r="AT317" s="182" t="s">
        <v>73</v>
      </c>
      <c r="AU317" s="182" t="s">
        <v>84</v>
      </c>
      <c r="AY317" s="181" t="s">
        <v>159</v>
      </c>
      <c r="BK317" s="183">
        <f>SUM(BK318:BK323)</f>
        <v>0</v>
      </c>
    </row>
    <row r="318" spans="2:65" s="1" customFormat="1" ht="16.5" customHeight="1">
      <c r="B318" s="35"/>
      <c r="C318" s="186" t="s">
        <v>773</v>
      </c>
      <c r="D318" s="186" t="s">
        <v>162</v>
      </c>
      <c r="E318" s="187" t="s">
        <v>1783</v>
      </c>
      <c r="F318" s="188" t="s">
        <v>1784</v>
      </c>
      <c r="G318" s="189" t="s">
        <v>1004</v>
      </c>
      <c r="H318" s="190">
        <v>31</v>
      </c>
      <c r="I318" s="191"/>
      <c r="J318" s="192">
        <f>ROUND(I318*H318,2)</f>
        <v>0</v>
      </c>
      <c r="K318" s="188" t="s">
        <v>20</v>
      </c>
      <c r="L318" s="39"/>
      <c r="M318" s="193" t="s">
        <v>20</v>
      </c>
      <c r="N318" s="194" t="s">
        <v>45</v>
      </c>
      <c r="O318" s="64"/>
      <c r="P318" s="195">
        <f>O318*H318</f>
        <v>0</v>
      </c>
      <c r="Q318" s="195">
        <v>0.3</v>
      </c>
      <c r="R318" s="195">
        <f>Q318*H318</f>
        <v>9.2999999999999989</v>
      </c>
      <c r="S318" s="195">
        <v>0</v>
      </c>
      <c r="T318" s="196">
        <f>S318*H318</f>
        <v>0</v>
      </c>
      <c r="AR318" s="197" t="s">
        <v>164</v>
      </c>
      <c r="AT318" s="197" t="s">
        <v>162</v>
      </c>
      <c r="AU318" s="197" t="s">
        <v>171</v>
      </c>
      <c r="AY318" s="18" t="s">
        <v>159</v>
      </c>
      <c r="BE318" s="198">
        <f>IF(N318="základní",J318,0)</f>
        <v>0</v>
      </c>
      <c r="BF318" s="198">
        <f>IF(N318="snížená",J318,0)</f>
        <v>0</v>
      </c>
      <c r="BG318" s="198">
        <f>IF(N318="zákl. přenesená",J318,0)</f>
        <v>0</v>
      </c>
      <c r="BH318" s="198">
        <f>IF(N318="sníž. přenesená",J318,0)</f>
        <v>0</v>
      </c>
      <c r="BI318" s="198">
        <f>IF(N318="nulová",J318,0)</f>
        <v>0</v>
      </c>
      <c r="BJ318" s="18" t="s">
        <v>22</v>
      </c>
      <c r="BK318" s="198">
        <f>ROUND(I318*H318,2)</f>
        <v>0</v>
      </c>
      <c r="BL318" s="18" t="s">
        <v>164</v>
      </c>
      <c r="BM318" s="197" t="s">
        <v>1785</v>
      </c>
    </row>
    <row r="319" spans="2:65" s="12" customFormat="1" ht="11.25">
      <c r="B319" s="202"/>
      <c r="C319" s="203"/>
      <c r="D319" s="199" t="s">
        <v>184</v>
      </c>
      <c r="E319" s="204" t="s">
        <v>20</v>
      </c>
      <c r="F319" s="205" t="s">
        <v>1786</v>
      </c>
      <c r="G319" s="203"/>
      <c r="H319" s="204" t="s">
        <v>20</v>
      </c>
      <c r="I319" s="206"/>
      <c r="J319" s="203"/>
      <c r="K319" s="203"/>
      <c r="L319" s="207"/>
      <c r="M319" s="208"/>
      <c r="N319" s="209"/>
      <c r="O319" s="209"/>
      <c r="P319" s="209"/>
      <c r="Q319" s="209"/>
      <c r="R319" s="209"/>
      <c r="S319" s="209"/>
      <c r="T319" s="210"/>
      <c r="AT319" s="211" t="s">
        <v>184</v>
      </c>
      <c r="AU319" s="211" t="s">
        <v>171</v>
      </c>
      <c r="AV319" s="12" t="s">
        <v>22</v>
      </c>
      <c r="AW319" s="12" t="s">
        <v>35</v>
      </c>
      <c r="AX319" s="12" t="s">
        <v>74</v>
      </c>
      <c r="AY319" s="211" t="s">
        <v>159</v>
      </c>
    </row>
    <row r="320" spans="2:65" s="12" customFormat="1" ht="11.25">
      <c r="B320" s="202"/>
      <c r="C320" s="203"/>
      <c r="D320" s="199" t="s">
        <v>184</v>
      </c>
      <c r="E320" s="204" t="s">
        <v>20</v>
      </c>
      <c r="F320" s="205" t="s">
        <v>1014</v>
      </c>
      <c r="G320" s="203"/>
      <c r="H320" s="204" t="s">
        <v>20</v>
      </c>
      <c r="I320" s="206"/>
      <c r="J320" s="203"/>
      <c r="K320" s="203"/>
      <c r="L320" s="207"/>
      <c r="M320" s="208"/>
      <c r="N320" s="209"/>
      <c r="O320" s="209"/>
      <c r="P320" s="209"/>
      <c r="Q320" s="209"/>
      <c r="R320" s="209"/>
      <c r="S320" s="209"/>
      <c r="T320" s="210"/>
      <c r="AT320" s="211" t="s">
        <v>184</v>
      </c>
      <c r="AU320" s="211" t="s">
        <v>171</v>
      </c>
      <c r="AV320" s="12" t="s">
        <v>22</v>
      </c>
      <c r="AW320" s="12" t="s">
        <v>35</v>
      </c>
      <c r="AX320" s="12" t="s">
        <v>74</v>
      </c>
      <c r="AY320" s="211" t="s">
        <v>159</v>
      </c>
    </row>
    <row r="321" spans="2:65" s="12" customFormat="1" ht="11.25">
      <c r="B321" s="202"/>
      <c r="C321" s="203"/>
      <c r="D321" s="199" t="s">
        <v>184</v>
      </c>
      <c r="E321" s="204" t="s">
        <v>20</v>
      </c>
      <c r="F321" s="205" t="s">
        <v>794</v>
      </c>
      <c r="G321" s="203"/>
      <c r="H321" s="204" t="s">
        <v>20</v>
      </c>
      <c r="I321" s="206"/>
      <c r="J321" s="203"/>
      <c r="K321" s="203"/>
      <c r="L321" s="207"/>
      <c r="M321" s="208"/>
      <c r="N321" s="209"/>
      <c r="O321" s="209"/>
      <c r="P321" s="209"/>
      <c r="Q321" s="209"/>
      <c r="R321" s="209"/>
      <c r="S321" s="209"/>
      <c r="T321" s="210"/>
      <c r="AT321" s="211" t="s">
        <v>184</v>
      </c>
      <c r="AU321" s="211" t="s">
        <v>171</v>
      </c>
      <c r="AV321" s="12" t="s">
        <v>22</v>
      </c>
      <c r="AW321" s="12" t="s">
        <v>35</v>
      </c>
      <c r="AX321" s="12" t="s">
        <v>74</v>
      </c>
      <c r="AY321" s="211" t="s">
        <v>159</v>
      </c>
    </row>
    <row r="322" spans="2:65" s="12" customFormat="1" ht="11.25">
      <c r="B322" s="202"/>
      <c r="C322" s="203"/>
      <c r="D322" s="199" t="s">
        <v>184</v>
      </c>
      <c r="E322" s="204" t="s">
        <v>20</v>
      </c>
      <c r="F322" s="205" t="s">
        <v>1787</v>
      </c>
      <c r="G322" s="203"/>
      <c r="H322" s="204" t="s">
        <v>20</v>
      </c>
      <c r="I322" s="206"/>
      <c r="J322" s="203"/>
      <c r="K322" s="203"/>
      <c r="L322" s="207"/>
      <c r="M322" s="208"/>
      <c r="N322" s="209"/>
      <c r="O322" s="209"/>
      <c r="P322" s="209"/>
      <c r="Q322" s="209"/>
      <c r="R322" s="209"/>
      <c r="S322" s="209"/>
      <c r="T322" s="210"/>
      <c r="AT322" s="211" t="s">
        <v>184</v>
      </c>
      <c r="AU322" s="211" t="s">
        <v>171</v>
      </c>
      <c r="AV322" s="12" t="s">
        <v>22</v>
      </c>
      <c r="AW322" s="12" t="s">
        <v>35</v>
      </c>
      <c r="AX322" s="12" t="s">
        <v>74</v>
      </c>
      <c r="AY322" s="211" t="s">
        <v>159</v>
      </c>
    </row>
    <row r="323" spans="2:65" s="13" customFormat="1" ht="11.25">
      <c r="B323" s="212"/>
      <c r="C323" s="213"/>
      <c r="D323" s="199" t="s">
        <v>184</v>
      </c>
      <c r="E323" s="214" t="s">
        <v>20</v>
      </c>
      <c r="F323" s="215" t="s">
        <v>595</v>
      </c>
      <c r="G323" s="213"/>
      <c r="H323" s="216">
        <v>31</v>
      </c>
      <c r="I323" s="217"/>
      <c r="J323" s="213"/>
      <c r="K323" s="213"/>
      <c r="L323" s="218"/>
      <c r="M323" s="219"/>
      <c r="N323" s="220"/>
      <c r="O323" s="220"/>
      <c r="P323" s="220"/>
      <c r="Q323" s="220"/>
      <c r="R323" s="220"/>
      <c r="S323" s="220"/>
      <c r="T323" s="221"/>
      <c r="AT323" s="222" t="s">
        <v>184</v>
      </c>
      <c r="AU323" s="222" t="s">
        <v>171</v>
      </c>
      <c r="AV323" s="13" t="s">
        <v>84</v>
      </c>
      <c r="AW323" s="13" t="s">
        <v>35</v>
      </c>
      <c r="AX323" s="13" t="s">
        <v>22</v>
      </c>
      <c r="AY323" s="222" t="s">
        <v>159</v>
      </c>
    </row>
    <row r="324" spans="2:65" s="11" customFormat="1" ht="20.85" customHeight="1">
      <c r="B324" s="170"/>
      <c r="C324" s="171"/>
      <c r="D324" s="172" t="s">
        <v>73</v>
      </c>
      <c r="E324" s="184" t="s">
        <v>1152</v>
      </c>
      <c r="F324" s="184" t="s">
        <v>1153</v>
      </c>
      <c r="G324" s="171"/>
      <c r="H324" s="171"/>
      <c r="I324" s="174"/>
      <c r="J324" s="185">
        <f>BK324</f>
        <v>0</v>
      </c>
      <c r="K324" s="171"/>
      <c r="L324" s="176"/>
      <c r="M324" s="177"/>
      <c r="N324" s="178"/>
      <c r="O324" s="178"/>
      <c r="P324" s="179">
        <f>SUM(P325:P348)</f>
        <v>0</v>
      </c>
      <c r="Q324" s="178"/>
      <c r="R324" s="179">
        <f>SUM(R325:R348)</f>
        <v>0.62000000000000011</v>
      </c>
      <c r="S324" s="178"/>
      <c r="T324" s="180">
        <f>SUM(T325:T348)</f>
        <v>0</v>
      </c>
      <c r="AR324" s="181" t="s">
        <v>22</v>
      </c>
      <c r="AT324" s="182" t="s">
        <v>73</v>
      </c>
      <c r="AU324" s="182" t="s">
        <v>84</v>
      </c>
      <c r="AY324" s="181" t="s">
        <v>159</v>
      </c>
      <c r="BK324" s="183">
        <f>SUM(BK325:BK348)</f>
        <v>0</v>
      </c>
    </row>
    <row r="325" spans="2:65" s="1" customFormat="1" ht="16.5" customHeight="1">
      <c r="B325" s="35"/>
      <c r="C325" s="245" t="s">
        <v>779</v>
      </c>
      <c r="D325" s="245" t="s">
        <v>744</v>
      </c>
      <c r="E325" s="246" t="s">
        <v>1788</v>
      </c>
      <c r="F325" s="247" t="s">
        <v>1789</v>
      </c>
      <c r="G325" s="248" t="s">
        <v>961</v>
      </c>
      <c r="H325" s="249">
        <v>224</v>
      </c>
      <c r="I325" s="250"/>
      <c r="J325" s="251">
        <f>ROUND(I325*H325,2)</f>
        <v>0</v>
      </c>
      <c r="K325" s="247" t="s">
        <v>20</v>
      </c>
      <c r="L325" s="252"/>
      <c r="M325" s="253" t="s">
        <v>20</v>
      </c>
      <c r="N325" s="254" t="s">
        <v>45</v>
      </c>
      <c r="O325" s="64"/>
      <c r="P325" s="195">
        <f>O325*H325</f>
        <v>0</v>
      </c>
      <c r="Q325" s="195">
        <v>1E-3</v>
      </c>
      <c r="R325" s="195">
        <f>Q325*H325</f>
        <v>0.224</v>
      </c>
      <c r="S325" s="195">
        <v>0</v>
      </c>
      <c r="T325" s="196">
        <f>S325*H325</f>
        <v>0</v>
      </c>
      <c r="AR325" s="197" t="s">
        <v>204</v>
      </c>
      <c r="AT325" s="197" t="s">
        <v>744</v>
      </c>
      <c r="AU325" s="197" t="s">
        <v>171</v>
      </c>
      <c r="AY325" s="18" t="s">
        <v>159</v>
      </c>
      <c r="BE325" s="198">
        <f>IF(N325="základní",J325,0)</f>
        <v>0</v>
      </c>
      <c r="BF325" s="198">
        <f>IF(N325="snížená",J325,0)</f>
        <v>0</v>
      </c>
      <c r="BG325" s="198">
        <f>IF(N325="zákl. přenesená",J325,0)</f>
        <v>0</v>
      </c>
      <c r="BH325" s="198">
        <f>IF(N325="sníž. přenesená",J325,0)</f>
        <v>0</v>
      </c>
      <c r="BI325" s="198">
        <f>IF(N325="nulová",J325,0)</f>
        <v>0</v>
      </c>
      <c r="BJ325" s="18" t="s">
        <v>22</v>
      </c>
      <c r="BK325" s="198">
        <f>ROUND(I325*H325,2)</f>
        <v>0</v>
      </c>
      <c r="BL325" s="18" t="s">
        <v>164</v>
      </c>
      <c r="BM325" s="197" t="s">
        <v>1790</v>
      </c>
    </row>
    <row r="326" spans="2:65" s="1" customFormat="1" ht="19.5">
      <c r="B326" s="35"/>
      <c r="C326" s="36"/>
      <c r="D326" s="199" t="s">
        <v>971</v>
      </c>
      <c r="E326" s="36"/>
      <c r="F326" s="255" t="s">
        <v>1127</v>
      </c>
      <c r="G326" s="36"/>
      <c r="H326" s="36"/>
      <c r="I326" s="115"/>
      <c r="J326" s="36"/>
      <c r="K326" s="36"/>
      <c r="L326" s="39"/>
      <c r="M326" s="201"/>
      <c r="N326" s="64"/>
      <c r="O326" s="64"/>
      <c r="P326" s="64"/>
      <c r="Q326" s="64"/>
      <c r="R326" s="64"/>
      <c r="S326" s="64"/>
      <c r="T326" s="65"/>
      <c r="AT326" s="18" t="s">
        <v>971</v>
      </c>
      <c r="AU326" s="18" t="s">
        <v>171</v>
      </c>
    </row>
    <row r="327" spans="2:65" s="1" customFormat="1" ht="16.5" customHeight="1">
      <c r="B327" s="35"/>
      <c r="C327" s="245" t="s">
        <v>784</v>
      </c>
      <c r="D327" s="245" t="s">
        <v>744</v>
      </c>
      <c r="E327" s="246" t="s">
        <v>1791</v>
      </c>
      <c r="F327" s="247" t="s">
        <v>1792</v>
      </c>
      <c r="G327" s="248" t="s">
        <v>961</v>
      </c>
      <c r="H327" s="249">
        <v>224</v>
      </c>
      <c r="I327" s="250"/>
      <c r="J327" s="251">
        <f>ROUND(I327*H327,2)</f>
        <v>0</v>
      </c>
      <c r="K327" s="247" t="s">
        <v>20</v>
      </c>
      <c r="L327" s="252"/>
      <c r="M327" s="253" t="s">
        <v>20</v>
      </c>
      <c r="N327" s="254" t="s">
        <v>45</v>
      </c>
      <c r="O327" s="64"/>
      <c r="P327" s="195">
        <f>O327*H327</f>
        <v>0</v>
      </c>
      <c r="Q327" s="195">
        <v>1E-3</v>
      </c>
      <c r="R327" s="195">
        <f>Q327*H327</f>
        <v>0.224</v>
      </c>
      <c r="S327" s="195">
        <v>0</v>
      </c>
      <c r="T327" s="196">
        <f>S327*H327</f>
        <v>0</v>
      </c>
      <c r="AR327" s="197" t="s">
        <v>204</v>
      </c>
      <c r="AT327" s="197" t="s">
        <v>744</v>
      </c>
      <c r="AU327" s="197" t="s">
        <v>171</v>
      </c>
      <c r="AY327" s="18" t="s">
        <v>159</v>
      </c>
      <c r="BE327" s="198">
        <f>IF(N327="základní",J327,0)</f>
        <v>0</v>
      </c>
      <c r="BF327" s="198">
        <f>IF(N327="snížená",J327,0)</f>
        <v>0</v>
      </c>
      <c r="BG327" s="198">
        <f>IF(N327="zákl. přenesená",J327,0)</f>
        <v>0</v>
      </c>
      <c r="BH327" s="198">
        <f>IF(N327="sníž. přenesená",J327,0)</f>
        <v>0</v>
      </c>
      <c r="BI327" s="198">
        <f>IF(N327="nulová",J327,0)</f>
        <v>0</v>
      </c>
      <c r="BJ327" s="18" t="s">
        <v>22</v>
      </c>
      <c r="BK327" s="198">
        <f>ROUND(I327*H327,2)</f>
        <v>0</v>
      </c>
      <c r="BL327" s="18" t="s">
        <v>164</v>
      </c>
      <c r="BM327" s="197" t="s">
        <v>1793</v>
      </c>
    </row>
    <row r="328" spans="2:65" s="1" customFormat="1" ht="19.5">
      <c r="B328" s="35"/>
      <c r="C328" s="36"/>
      <c r="D328" s="199" t="s">
        <v>971</v>
      </c>
      <c r="E328" s="36"/>
      <c r="F328" s="255" t="s">
        <v>1127</v>
      </c>
      <c r="G328" s="36"/>
      <c r="H328" s="36"/>
      <c r="I328" s="115"/>
      <c r="J328" s="36"/>
      <c r="K328" s="36"/>
      <c r="L328" s="39"/>
      <c r="M328" s="201"/>
      <c r="N328" s="64"/>
      <c r="O328" s="64"/>
      <c r="P328" s="64"/>
      <c r="Q328" s="64"/>
      <c r="R328" s="64"/>
      <c r="S328" s="64"/>
      <c r="T328" s="65"/>
      <c r="AT328" s="18" t="s">
        <v>971</v>
      </c>
      <c r="AU328" s="18" t="s">
        <v>171</v>
      </c>
    </row>
    <row r="329" spans="2:65" s="1" customFormat="1" ht="16.5" customHeight="1">
      <c r="B329" s="35"/>
      <c r="C329" s="245" t="s">
        <v>796</v>
      </c>
      <c r="D329" s="245" t="s">
        <v>744</v>
      </c>
      <c r="E329" s="246" t="s">
        <v>1794</v>
      </c>
      <c r="F329" s="247" t="s">
        <v>1795</v>
      </c>
      <c r="G329" s="248" t="s">
        <v>961</v>
      </c>
      <c r="H329" s="249">
        <v>56</v>
      </c>
      <c r="I329" s="250"/>
      <c r="J329" s="251">
        <f>ROUND(I329*H329,2)</f>
        <v>0</v>
      </c>
      <c r="K329" s="247" t="s">
        <v>20</v>
      </c>
      <c r="L329" s="252"/>
      <c r="M329" s="253" t="s">
        <v>20</v>
      </c>
      <c r="N329" s="254" t="s">
        <v>45</v>
      </c>
      <c r="O329" s="64"/>
      <c r="P329" s="195">
        <f>O329*H329</f>
        <v>0</v>
      </c>
      <c r="Q329" s="195">
        <v>1E-3</v>
      </c>
      <c r="R329" s="195">
        <f>Q329*H329</f>
        <v>5.6000000000000001E-2</v>
      </c>
      <c r="S329" s="195">
        <v>0</v>
      </c>
      <c r="T329" s="196">
        <f>S329*H329</f>
        <v>0</v>
      </c>
      <c r="AR329" s="197" t="s">
        <v>204</v>
      </c>
      <c r="AT329" s="197" t="s">
        <v>744</v>
      </c>
      <c r="AU329" s="197" t="s">
        <v>171</v>
      </c>
      <c r="AY329" s="18" t="s">
        <v>159</v>
      </c>
      <c r="BE329" s="198">
        <f>IF(N329="základní",J329,0)</f>
        <v>0</v>
      </c>
      <c r="BF329" s="198">
        <f>IF(N329="snížená",J329,0)</f>
        <v>0</v>
      </c>
      <c r="BG329" s="198">
        <f>IF(N329="zákl. přenesená",J329,0)</f>
        <v>0</v>
      </c>
      <c r="BH329" s="198">
        <f>IF(N329="sníž. přenesená",J329,0)</f>
        <v>0</v>
      </c>
      <c r="BI329" s="198">
        <f>IF(N329="nulová",J329,0)</f>
        <v>0</v>
      </c>
      <c r="BJ329" s="18" t="s">
        <v>22</v>
      </c>
      <c r="BK329" s="198">
        <f>ROUND(I329*H329,2)</f>
        <v>0</v>
      </c>
      <c r="BL329" s="18" t="s">
        <v>164</v>
      </c>
      <c r="BM329" s="197" t="s">
        <v>1796</v>
      </c>
    </row>
    <row r="330" spans="2:65" s="1" customFormat="1" ht="19.5">
      <c r="B330" s="35"/>
      <c r="C330" s="36"/>
      <c r="D330" s="199" t="s">
        <v>971</v>
      </c>
      <c r="E330" s="36"/>
      <c r="F330" s="255" t="s">
        <v>1127</v>
      </c>
      <c r="G330" s="36"/>
      <c r="H330" s="36"/>
      <c r="I330" s="115"/>
      <c r="J330" s="36"/>
      <c r="K330" s="36"/>
      <c r="L330" s="39"/>
      <c r="M330" s="201"/>
      <c r="N330" s="64"/>
      <c r="O330" s="64"/>
      <c r="P330" s="64"/>
      <c r="Q330" s="64"/>
      <c r="R330" s="64"/>
      <c r="S330" s="64"/>
      <c r="T330" s="65"/>
      <c r="AT330" s="18" t="s">
        <v>971</v>
      </c>
      <c r="AU330" s="18" t="s">
        <v>171</v>
      </c>
    </row>
    <row r="331" spans="2:65" s="1" customFormat="1" ht="16.5" customHeight="1">
      <c r="B331" s="35"/>
      <c r="C331" s="245" t="s">
        <v>801</v>
      </c>
      <c r="D331" s="245" t="s">
        <v>744</v>
      </c>
      <c r="E331" s="246" t="s">
        <v>1797</v>
      </c>
      <c r="F331" s="247" t="s">
        <v>1798</v>
      </c>
      <c r="G331" s="248" t="s">
        <v>961</v>
      </c>
      <c r="H331" s="249">
        <v>56</v>
      </c>
      <c r="I331" s="250"/>
      <c r="J331" s="251">
        <f>ROUND(I331*H331,2)</f>
        <v>0</v>
      </c>
      <c r="K331" s="247" t="s">
        <v>20</v>
      </c>
      <c r="L331" s="252"/>
      <c r="M331" s="253" t="s">
        <v>20</v>
      </c>
      <c r="N331" s="254" t="s">
        <v>45</v>
      </c>
      <c r="O331" s="64"/>
      <c r="P331" s="195">
        <f>O331*H331</f>
        <v>0</v>
      </c>
      <c r="Q331" s="195">
        <v>1E-3</v>
      </c>
      <c r="R331" s="195">
        <f>Q331*H331</f>
        <v>5.6000000000000001E-2</v>
      </c>
      <c r="S331" s="195">
        <v>0</v>
      </c>
      <c r="T331" s="196">
        <f>S331*H331</f>
        <v>0</v>
      </c>
      <c r="AR331" s="197" t="s">
        <v>204</v>
      </c>
      <c r="AT331" s="197" t="s">
        <v>744</v>
      </c>
      <c r="AU331" s="197" t="s">
        <v>171</v>
      </c>
      <c r="AY331" s="18" t="s">
        <v>159</v>
      </c>
      <c r="BE331" s="198">
        <f>IF(N331="základní",J331,0)</f>
        <v>0</v>
      </c>
      <c r="BF331" s="198">
        <f>IF(N331="snížená",J331,0)</f>
        <v>0</v>
      </c>
      <c r="BG331" s="198">
        <f>IF(N331="zákl. přenesená",J331,0)</f>
        <v>0</v>
      </c>
      <c r="BH331" s="198">
        <f>IF(N331="sníž. přenesená",J331,0)</f>
        <v>0</v>
      </c>
      <c r="BI331" s="198">
        <f>IF(N331="nulová",J331,0)</f>
        <v>0</v>
      </c>
      <c r="BJ331" s="18" t="s">
        <v>22</v>
      </c>
      <c r="BK331" s="198">
        <f>ROUND(I331*H331,2)</f>
        <v>0</v>
      </c>
      <c r="BL331" s="18" t="s">
        <v>164</v>
      </c>
      <c r="BM331" s="197" t="s">
        <v>1799</v>
      </c>
    </row>
    <row r="332" spans="2:65" s="1" customFormat="1" ht="19.5">
      <c r="B332" s="35"/>
      <c r="C332" s="36"/>
      <c r="D332" s="199" t="s">
        <v>971</v>
      </c>
      <c r="E332" s="36"/>
      <c r="F332" s="255" t="s">
        <v>1127</v>
      </c>
      <c r="G332" s="36"/>
      <c r="H332" s="36"/>
      <c r="I332" s="115"/>
      <c r="J332" s="36"/>
      <c r="K332" s="36"/>
      <c r="L332" s="39"/>
      <c r="M332" s="201"/>
      <c r="N332" s="64"/>
      <c r="O332" s="64"/>
      <c r="P332" s="64"/>
      <c r="Q332" s="64"/>
      <c r="R332" s="64"/>
      <c r="S332" s="64"/>
      <c r="T332" s="65"/>
      <c r="AT332" s="18" t="s">
        <v>971</v>
      </c>
      <c r="AU332" s="18" t="s">
        <v>171</v>
      </c>
    </row>
    <row r="333" spans="2:65" s="1" customFormat="1" ht="16.5" customHeight="1">
      <c r="B333" s="35"/>
      <c r="C333" s="245" t="s">
        <v>806</v>
      </c>
      <c r="D333" s="245" t="s">
        <v>744</v>
      </c>
      <c r="E333" s="246" t="s">
        <v>1800</v>
      </c>
      <c r="F333" s="247" t="s">
        <v>1801</v>
      </c>
      <c r="G333" s="248" t="s">
        <v>961</v>
      </c>
      <c r="H333" s="249">
        <v>48</v>
      </c>
      <c r="I333" s="250"/>
      <c r="J333" s="251">
        <f>ROUND(I333*H333,2)</f>
        <v>0</v>
      </c>
      <c r="K333" s="247" t="s">
        <v>20</v>
      </c>
      <c r="L333" s="252"/>
      <c r="M333" s="253" t="s">
        <v>20</v>
      </c>
      <c r="N333" s="254" t="s">
        <v>45</v>
      </c>
      <c r="O333" s="64"/>
      <c r="P333" s="195">
        <f>O333*H333</f>
        <v>0</v>
      </c>
      <c r="Q333" s="195">
        <v>1E-3</v>
      </c>
      <c r="R333" s="195">
        <f>Q333*H333</f>
        <v>4.8000000000000001E-2</v>
      </c>
      <c r="S333" s="195">
        <v>0</v>
      </c>
      <c r="T333" s="196">
        <f>S333*H333</f>
        <v>0</v>
      </c>
      <c r="AR333" s="197" t="s">
        <v>204</v>
      </c>
      <c r="AT333" s="197" t="s">
        <v>744</v>
      </c>
      <c r="AU333" s="197" t="s">
        <v>171</v>
      </c>
      <c r="AY333" s="18" t="s">
        <v>159</v>
      </c>
      <c r="BE333" s="198">
        <f>IF(N333="základní",J333,0)</f>
        <v>0</v>
      </c>
      <c r="BF333" s="198">
        <f>IF(N333="snížená",J333,0)</f>
        <v>0</v>
      </c>
      <c r="BG333" s="198">
        <f>IF(N333="zákl. přenesená",J333,0)</f>
        <v>0</v>
      </c>
      <c r="BH333" s="198">
        <f>IF(N333="sníž. přenesená",J333,0)</f>
        <v>0</v>
      </c>
      <c r="BI333" s="198">
        <f>IF(N333="nulová",J333,0)</f>
        <v>0</v>
      </c>
      <c r="BJ333" s="18" t="s">
        <v>22</v>
      </c>
      <c r="BK333" s="198">
        <f>ROUND(I333*H333,2)</f>
        <v>0</v>
      </c>
      <c r="BL333" s="18" t="s">
        <v>164</v>
      </c>
      <c r="BM333" s="197" t="s">
        <v>1802</v>
      </c>
    </row>
    <row r="334" spans="2:65" s="1" customFormat="1" ht="19.5">
      <c r="B334" s="35"/>
      <c r="C334" s="36"/>
      <c r="D334" s="199" t="s">
        <v>971</v>
      </c>
      <c r="E334" s="36"/>
      <c r="F334" s="255" t="s">
        <v>1127</v>
      </c>
      <c r="G334" s="36"/>
      <c r="H334" s="36"/>
      <c r="I334" s="115"/>
      <c r="J334" s="36"/>
      <c r="K334" s="36"/>
      <c r="L334" s="39"/>
      <c r="M334" s="201"/>
      <c r="N334" s="64"/>
      <c r="O334" s="64"/>
      <c r="P334" s="64"/>
      <c r="Q334" s="64"/>
      <c r="R334" s="64"/>
      <c r="S334" s="64"/>
      <c r="T334" s="65"/>
      <c r="AT334" s="18" t="s">
        <v>971</v>
      </c>
      <c r="AU334" s="18" t="s">
        <v>171</v>
      </c>
    </row>
    <row r="335" spans="2:65" s="12" customFormat="1" ht="11.25">
      <c r="B335" s="202"/>
      <c r="C335" s="203"/>
      <c r="D335" s="199" t="s">
        <v>184</v>
      </c>
      <c r="E335" s="204" t="s">
        <v>20</v>
      </c>
      <c r="F335" s="205" t="s">
        <v>1803</v>
      </c>
      <c r="G335" s="203"/>
      <c r="H335" s="204" t="s">
        <v>20</v>
      </c>
      <c r="I335" s="206"/>
      <c r="J335" s="203"/>
      <c r="K335" s="203"/>
      <c r="L335" s="207"/>
      <c r="M335" s="208"/>
      <c r="N335" s="209"/>
      <c r="O335" s="209"/>
      <c r="P335" s="209"/>
      <c r="Q335" s="209"/>
      <c r="R335" s="209"/>
      <c r="S335" s="209"/>
      <c r="T335" s="210"/>
      <c r="AT335" s="211" t="s">
        <v>184</v>
      </c>
      <c r="AU335" s="211" t="s">
        <v>171</v>
      </c>
      <c r="AV335" s="12" t="s">
        <v>22</v>
      </c>
      <c r="AW335" s="12" t="s">
        <v>35</v>
      </c>
      <c r="AX335" s="12" t="s">
        <v>74</v>
      </c>
      <c r="AY335" s="211" t="s">
        <v>159</v>
      </c>
    </row>
    <row r="336" spans="2:65" s="12" customFormat="1" ht="11.25">
      <c r="B336" s="202"/>
      <c r="C336" s="203"/>
      <c r="D336" s="199" t="s">
        <v>184</v>
      </c>
      <c r="E336" s="204" t="s">
        <v>20</v>
      </c>
      <c r="F336" s="205" t="s">
        <v>1804</v>
      </c>
      <c r="G336" s="203"/>
      <c r="H336" s="204" t="s">
        <v>20</v>
      </c>
      <c r="I336" s="206"/>
      <c r="J336" s="203"/>
      <c r="K336" s="203"/>
      <c r="L336" s="207"/>
      <c r="M336" s="208"/>
      <c r="N336" s="209"/>
      <c r="O336" s="209"/>
      <c r="P336" s="209"/>
      <c r="Q336" s="209"/>
      <c r="R336" s="209"/>
      <c r="S336" s="209"/>
      <c r="T336" s="210"/>
      <c r="AT336" s="211" t="s">
        <v>184</v>
      </c>
      <c r="AU336" s="211" t="s">
        <v>171</v>
      </c>
      <c r="AV336" s="12" t="s">
        <v>22</v>
      </c>
      <c r="AW336" s="12" t="s">
        <v>35</v>
      </c>
      <c r="AX336" s="12" t="s">
        <v>74</v>
      </c>
      <c r="AY336" s="211" t="s">
        <v>159</v>
      </c>
    </row>
    <row r="337" spans="2:65" s="12" customFormat="1" ht="11.25">
      <c r="B337" s="202"/>
      <c r="C337" s="203"/>
      <c r="D337" s="199" t="s">
        <v>184</v>
      </c>
      <c r="E337" s="204" t="s">
        <v>20</v>
      </c>
      <c r="F337" s="205" t="s">
        <v>1805</v>
      </c>
      <c r="G337" s="203"/>
      <c r="H337" s="204" t="s">
        <v>20</v>
      </c>
      <c r="I337" s="206"/>
      <c r="J337" s="203"/>
      <c r="K337" s="203"/>
      <c r="L337" s="207"/>
      <c r="M337" s="208"/>
      <c r="N337" s="209"/>
      <c r="O337" s="209"/>
      <c r="P337" s="209"/>
      <c r="Q337" s="209"/>
      <c r="R337" s="209"/>
      <c r="S337" s="209"/>
      <c r="T337" s="210"/>
      <c r="AT337" s="211" t="s">
        <v>184</v>
      </c>
      <c r="AU337" s="211" t="s">
        <v>171</v>
      </c>
      <c r="AV337" s="12" t="s">
        <v>22</v>
      </c>
      <c r="AW337" s="12" t="s">
        <v>35</v>
      </c>
      <c r="AX337" s="12" t="s">
        <v>74</v>
      </c>
      <c r="AY337" s="211" t="s">
        <v>159</v>
      </c>
    </row>
    <row r="338" spans="2:65" s="12" customFormat="1" ht="11.25">
      <c r="B338" s="202"/>
      <c r="C338" s="203"/>
      <c r="D338" s="199" t="s">
        <v>184</v>
      </c>
      <c r="E338" s="204" t="s">
        <v>20</v>
      </c>
      <c r="F338" s="205" t="s">
        <v>1806</v>
      </c>
      <c r="G338" s="203"/>
      <c r="H338" s="204" t="s">
        <v>20</v>
      </c>
      <c r="I338" s="206"/>
      <c r="J338" s="203"/>
      <c r="K338" s="203"/>
      <c r="L338" s="207"/>
      <c r="M338" s="208"/>
      <c r="N338" s="209"/>
      <c r="O338" s="209"/>
      <c r="P338" s="209"/>
      <c r="Q338" s="209"/>
      <c r="R338" s="209"/>
      <c r="S338" s="209"/>
      <c r="T338" s="210"/>
      <c r="AT338" s="211" t="s">
        <v>184</v>
      </c>
      <c r="AU338" s="211" t="s">
        <v>171</v>
      </c>
      <c r="AV338" s="12" t="s">
        <v>22</v>
      </c>
      <c r="AW338" s="12" t="s">
        <v>35</v>
      </c>
      <c r="AX338" s="12" t="s">
        <v>74</v>
      </c>
      <c r="AY338" s="211" t="s">
        <v>159</v>
      </c>
    </row>
    <row r="339" spans="2:65" s="12" customFormat="1" ht="11.25">
      <c r="B339" s="202"/>
      <c r="C339" s="203"/>
      <c r="D339" s="199" t="s">
        <v>184</v>
      </c>
      <c r="E339" s="204" t="s">
        <v>20</v>
      </c>
      <c r="F339" s="205" t="s">
        <v>1807</v>
      </c>
      <c r="G339" s="203"/>
      <c r="H339" s="204" t="s">
        <v>20</v>
      </c>
      <c r="I339" s="206"/>
      <c r="J339" s="203"/>
      <c r="K339" s="203"/>
      <c r="L339" s="207"/>
      <c r="M339" s="208"/>
      <c r="N339" s="209"/>
      <c r="O339" s="209"/>
      <c r="P339" s="209"/>
      <c r="Q339" s="209"/>
      <c r="R339" s="209"/>
      <c r="S339" s="209"/>
      <c r="T339" s="210"/>
      <c r="AT339" s="211" t="s">
        <v>184</v>
      </c>
      <c r="AU339" s="211" t="s">
        <v>171</v>
      </c>
      <c r="AV339" s="12" t="s">
        <v>22</v>
      </c>
      <c r="AW339" s="12" t="s">
        <v>35</v>
      </c>
      <c r="AX339" s="12" t="s">
        <v>74</v>
      </c>
      <c r="AY339" s="211" t="s">
        <v>159</v>
      </c>
    </row>
    <row r="340" spans="2:65" s="13" customFormat="1" ht="11.25">
      <c r="B340" s="212"/>
      <c r="C340" s="213"/>
      <c r="D340" s="199" t="s">
        <v>184</v>
      </c>
      <c r="E340" s="214" t="s">
        <v>20</v>
      </c>
      <c r="F340" s="215" t="s">
        <v>749</v>
      </c>
      <c r="G340" s="213"/>
      <c r="H340" s="216">
        <v>48</v>
      </c>
      <c r="I340" s="217"/>
      <c r="J340" s="213"/>
      <c r="K340" s="213"/>
      <c r="L340" s="218"/>
      <c r="M340" s="219"/>
      <c r="N340" s="220"/>
      <c r="O340" s="220"/>
      <c r="P340" s="220"/>
      <c r="Q340" s="220"/>
      <c r="R340" s="220"/>
      <c r="S340" s="220"/>
      <c r="T340" s="221"/>
      <c r="AT340" s="222" t="s">
        <v>184</v>
      </c>
      <c r="AU340" s="222" t="s">
        <v>171</v>
      </c>
      <c r="AV340" s="13" t="s">
        <v>84</v>
      </c>
      <c r="AW340" s="13" t="s">
        <v>35</v>
      </c>
      <c r="AX340" s="13" t="s">
        <v>22</v>
      </c>
      <c r="AY340" s="222" t="s">
        <v>159</v>
      </c>
    </row>
    <row r="341" spans="2:65" s="1" customFormat="1" ht="16.5" customHeight="1">
      <c r="B341" s="35"/>
      <c r="C341" s="245" t="s">
        <v>812</v>
      </c>
      <c r="D341" s="245" t="s">
        <v>744</v>
      </c>
      <c r="E341" s="246" t="s">
        <v>1808</v>
      </c>
      <c r="F341" s="247" t="s">
        <v>1809</v>
      </c>
      <c r="G341" s="248" t="s">
        <v>961</v>
      </c>
      <c r="H341" s="249">
        <v>12</v>
      </c>
      <c r="I341" s="250"/>
      <c r="J341" s="251">
        <f>ROUND(I341*H341,2)</f>
        <v>0</v>
      </c>
      <c r="K341" s="247" t="s">
        <v>20</v>
      </c>
      <c r="L341" s="252"/>
      <c r="M341" s="253" t="s">
        <v>20</v>
      </c>
      <c r="N341" s="254" t="s">
        <v>45</v>
      </c>
      <c r="O341" s="64"/>
      <c r="P341" s="195">
        <f>O341*H341</f>
        <v>0</v>
      </c>
      <c r="Q341" s="195">
        <v>1E-3</v>
      </c>
      <c r="R341" s="195">
        <f>Q341*H341</f>
        <v>1.2E-2</v>
      </c>
      <c r="S341" s="195">
        <v>0</v>
      </c>
      <c r="T341" s="196">
        <f>S341*H341</f>
        <v>0</v>
      </c>
      <c r="AR341" s="197" t="s">
        <v>204</v>
      </c>
      <c r="AT341" s="197" t="s">
        <v>744</v>
      </c>
      <c r="AU341" s="197" t="s">
        <v>171</v>
      </c>
      <c r="AY341" s="18" t="s">
        <v>159</v>
      </c>
      <c r="BE341" s="198">
        <f>IF(N341="základní",J341,0)</f>
        <v>0</v>
      </c>
      <c r="BF341" s="198">
        <f>IF(N341="snížená",J341,0)</f>
        <v>0</v>
      </c>
      <c r="BG341" s="198">
        <f>IF(N341="zákl. přenesená",J341,0)</f>
        <v>0</v>
      </c>
      <c r="BH341" s="198">
        <f>IF(N341="sníž. přenesená",J341,0)</f>
        <v>0</v>
      </c>
      <c r="BI341" s="198">
        <f>IF(N341="nulová",J341,0)</f>
        <v>0</v>
      </c>
      <c r="BJ341" s="18" t="s">
        <v>22</v>
      </c>
      <c r="BK341" s="198">
        <f>ROUND(I341*H341,2)</f>
        <v>0</v>
      </c>
      <c r="BL341" s="18" t="s">
        <v>164</v>
      </c>
      <c r="BM341" s="197" t="s">
        <v>1810</v>
      </c>
    </row>
    <row r="342" spans="2:65" s="1" customFormat="1" ht="19.5">
      <c r="B342" s="35"/>
      <c r="C342" s="36"/>
      <c r="D342" s="199" t="s">
        <v>971</v>
      </c>
      <c r="E342" s="36"/>
      <c r="F342" s="255" t="s">
        <v>1127</v>
      </c>
      <c r="G342" s="36"/>
      <c r="H342" s="36"/>
      <c r="I342" s="115"/>
      <c r="J342" s="36"/>
      <c r="K342" s="36"/>
      <c r="L342" s="39"/>
      <c r="M342" s="201"/>
      <c r="N342" s="64"/>
      <c r="O342" s="64"/>
      <c r="P342" s="64"/>
      <c r="Q342" s="64"/>
      <c r="R342" s="64"/>
      <c r="S342" s="64"/>
      <c r="T342" s="65"/>
      <c r="AT342" s="18" t="s">
        <v>971</v>
      </c>
      <c r="AU342" s="18" t="s">
        <v>171</v>
      </c>
    </row>
    <row r="343" spans="2:65" s="12" customFormat="1" ht="11.25">
      <c r="B343" s="202"/>
      <c r="C343" s="203"/>
      <c r="D343" s="199" t="s">
        <v>184</v>
      </c>
      <c r="E343" s="204" t="s">
        <v>20</v>
      </c>
      <c r="F343" s="205" t="s">
        <v>1803</v>
      </c>
      <c r="G343" s="203"/>
      <c r="H343" s="204" t="s">
        <v>20</v>
      </c>
      <c r="I343" s="206"/>
      <c r="J343" s="203"/>
      <c r="K343" s="203"/>
      <c r="L343" s="207"/>
      <c r="M343" s="208"/>
      <c r="N343" s="209"/>
      <c r="O343" s="209"/>
      <c r="P343" s="209"/>
      <c r="Q343" s="209"/>
      <c r="R343" s="209"/>
      <c r="S343" s="209"/>
      <c r="T343" s="210"/>
      <c r="AT343" s="211" t="s">
        <v>184</v>
      </c>
      <c r="AU343" s="211" t="s">
        <v>171</v>
      </c>
      <c r="AV343" s="12" t="s">
        <v>22</v>
      </c>
      <c r="AW343" s="12" t="s">
        <v>35</v>
      </c>
      <c r="AX343" s="12" t="s">
        <v>74</v>
      </c>
      <c r="AY343" s="211" t="s">
        <v>159</v>
      </c>
    </row>
    <row r="344" spans="2:65" s="12" customFormat="1" ht="11.25">
      <c r="B344" s="202"/>
      <c r="C344" s="203"/>
      <c r="D344" s="199" t="s">
        <v>184</v>
      </c>
      <c r="E344" s="204" t="s">
        <v>20</v>
      </c>
      <c r="F344" s="205" t="s">
        <v>1804</v>
      </c>
      <c r="G344" s="203"/>
      <c r="H344" s="204" t="s">
        <v>20</v>
      </c>
      <c r="I344" s="206"/>
      <c r="J344" s="203"/>
      <c r="K344" s="203"/>
      <c r="L344" s="207"/>
      <c r="M344" s="208"/>
      <c r="N344" s="209"/>
      <c r="O344" s="209"/>
      <c r="P344" s="209"/>
      <c r="Q344" s="209"/>
      <c r="R344" s="209"/>
      <c r="S344" s="209"/>
      <c r="T344" s="210"/>
      <c r="AT344" s="211" t="s">
        <v>184</v>
      </c>
      <c r="AU344" s="211" t="s">
        <v>171</v>
      </c>
      <c r="AV344" s="12" t="s">
        <v>22</v>
      </c>
      <c r="AW344" s="12" t="s">
        <v>35</v>
      </c>
      <c r="AX344" s="12" t="s">
        <v>74</v>
      </c>
      <c r="AY344" s="211" t="s">
        <v>159</v>
      </c>
    </row>
    <row r="345" spans="2:65" s="12" customFormat="1" ht="11.25">
      <c r="B345" s="202"/>
      <c r="C345" s="203"/>
      <c r="D345" s="199" t="s">
        <v>184</v>
      </c>
      <c r="E345" s="204" t="s">
        <v>20</v>
      </c>
      <c r="F345" s="205" t="s">
        <v>1805</v>
      </c>
      <c r="G345" s="203"/>
      <c r="H345" s="204" t="s">
        <v>20</v>
      </c>
      <c r="I345" s="206"/>
      <c r="J345" s="203"/>
      <c r="K345" s="203"/>
      <c r="L345" s="207"/>
      <c r="M345" s="208"/>
      <c r="N345" s="209"/>
      <c r="O345" s="209"/>
      <c r="P345" s="209"/>
      <c r="Q345" s="209"/>
      <c r="R345" s="209"/>
      <c r="S345" s="209"/>
      <c r="T345" s="210"/>
      <c r="AT345" s="211" t="s">
        <v>184</v>
      </c>
      <c r="AU345" s="211" t="s">
        <v>171</v>
      </c>
      <c r="AV345" s="12" t="s">
        <v>22</v>
      </c>
      <c r="AW345" s="12" t="s">
        <v>35</v>
      </c>
      <c r="AX345" s="12" t="s">
        <v>74</v>
      </c>
      <c r="AY345" s="211" t="s">
        <v>159</v>
      </c>
    </row>
    <row r="346" spans="2:65" s="12" customFormat="1" ht="11.25">
      <c r="B346" s="202"/>
      <c r="C346" s="203"/>
      <c r="D346" s="199" t="s">
        <v>184</v>
      </c>
      <c r="E346" s="204" t="s">
        <v>20</v>
      </c>
      <c r="F346" s="205" t="s">
        <v>1806</v>
      </c>
      <c r="G346" s="203"/>
      <c r="H346" s="204" t="s">
        <v>20</v>
      </c>
      <c r="I346" s="206"/>
      <c r="J346" s="203"/>
      <c r="K346" s="203"/>
      <c r="L346" s="207"/>
      <c r="M346" s="208"/>
      <c r="N346" s="209"/>
      <c r="O346" s="209"/>
      <c r="P346" s="209"/>
      <c r="Q346" s="209"/>
      <c r="R346" s="209"/>
      <c r="S346" s="209"/>
      <c r="T346" s="210"/>
      <c r="AT346" s="211" t="s">
        <v>184</v>
      </c>
      <c r="AU346" s="211" t="s">
        <v>171</v>
      </c>
      <c r="AV346" s="12" t="s">
        <v>22</v>
      </c>
      <c r="AW346" s="12" t="s">
        <v>35</v>
      </c>
      <c r="AX346" s="12" t="s">
        <v>74</v>
      </c>
      <c r="AY346" s="211" t="s">
        <v>159</v>
      </c>
    </row>
    <row r="347" spans="2:65" s="12" customFormat="1" ht="11.25">
      <c r="B347" s="202"/>
      <c r="C347" s="203"/>
      <c r="D347" s="199" t="s">
        <v>184</v>
      </c>
      <c r="E347" s="204" t="s">
        <v>20</v>
      </c>
      <c r="F347" s="205" t="s">
        <v>1807</v>
      </c>
      <c r="G347" s="203"/>
      <c r="H347" s="204" t="s">
        <v>20</v>
      </c>
      <c r="I347" s="206"/>
      <c r="J347" s="203"/>
      <c r="K347" s="203"/>
      <c r="L347" s="207"/>
      <c r="M347" s="208"/>
      <c r="N347" s="209"/>
      <c r="O347" s="209"/>
      <c r="P347" s="209"/>
      <c r="Q347" s="209"/>
      <c r="R347" s="209"/>
      <c r="S347" s="209"/>
      <c r="T347" s="210"/>
      <c r="AT347" s="211" t="s">
        <v>184</v>
      </c>
      <c r="AU347" s="211" t="s">
        <v>171</v>
      </c>
      <c r="AV347" s="12" t="s">
        <v>22</v>
      </c>
      <c r="AW347" s="12" t="s">
        <v>35</v>
      </c>
      <c r="AX347" s="12" t="s">
        <v>74</v>
      </c>
      <c r="AY347" s="211" t="s">
        <v>159</v>
      </c>
    </row>
    <row r="348" spans="2:65" s="13" customFormat="1" ht="11.25">
      <c r="B348" s="212"/>
      <c r="C348" s="213"/>
      <c r="D348" s="199" t="s">
        <v>184</v>
      </c>
      <c r="E348" s="214" t="s">
        <v>20</v>
      </c>
      <c r="F348" s="215" t="s">
        <v>257</v>
      </c>
      <c r="G348" s="213"/>
      <c r="H348" s="216">
        <v>12</v>
      </c>
      <c r="I348" s="217"/>
      <c r="J348" s="213"/>
      <c r="K348" s="213"/>
      <c r="L348" s="218"/>
      <c r="M348" s="219"/>
      <c r="N348" s="220"/>
      <c r="O348" s="220"/>
      <c r="P348" s="220"/>
      <c r="Q348" s="220"/>
      <c r="R348" s="220"/>
      <c r="S348" s="220"/>
      <c r="T348" s="221"/>
      <c r="AT348" s="222" t="s">
        <v>184</v>
      </c>
      <c r="AU348" s="222" t="s">
        <v>171</v>
      </c>
      <c r="AV348" s="13" t="s">
        <v>84</v>
      </c>
      <c r="AW348" s="13" t="s">
        <v>35</v>
      </c>
      <c r="AX348" s="13" t="s">
        <v>22</v>
      </c>
      <c r="AY348" s="222" t="s">
        <v>159</v>
      </c>
    </row>
    <row r="349" spans="2:65" s="11" customFormat="1" ht="20.85" customHeight="1">
      <c r="B349" s="170"/>
      <c r="C349" s="171"/>
      <c r="D349" s="172" t="s">
        <v>73</v>
      </c>
      <c r="E349" s="184" t="s">
        <v>1170</v>
      </c>
      <c r="F349" s="184" t="s">
        <v>1171</v>
      </c>
      <c r="G349" s="171"/>
      <c r="H349" s="171"/>
      <c r="I349" s="174"/>
      <c r="J349" s="185">
        <f>BK349</f>
        <v>0</v>
      </c>
      <c r="K349" s="171"/>
      <c r="L349" s="176"/>
      <c r="M349" s="177"/>
      <c r="N349" s="178"/>
      <c r="O349" s="178"/>
      <c r="P349" s="179">
        <f>SUM(P350:P357)</f>
        <v>0</v>
      </c>
      <c r="Q349" s="178"/>
      <c r="R349" s="179">
        <f>SUM(R350:R357)</f>
        <v>4.3470000000000004</v>
      </c>
      <c r="S349" s="178"/>
      <c r="T349" s="180">
        <f>SUM(T350:T357)</f>
        <v>0</v>
      </c>
      <c r="AR349" s="181" t="s">
        <v>22</v>
      </c>
      <c r="AT349" s="182" t="s">
        <v>73</v>
      </c>
      <c r="AU349" s="182" t="s">
        <v>84</v>
      </c>
      <c r="AY349" s="181" t="s">
        <v>159</v>
      </c>
      <c r="BK349" s="183">
        <f>SUM(BK350:BK357)</f>
        <v>0</v>
      </c>
    </row>
    <row r="350" spans="2:65" s="1" customFormat="1" ht="24" customHeight="1">
      <c r="B350" s="35"/>
      <c r="C350" s="245" t="s">
        <v>817</v>
      </c>
      <c r="D350" s="245" t="s">
        <v>744</v>
      </c>
      <c r="E350" s="246" t="s">
        <v>1811</v>
      </c>
      <c r="F350" s="247" t="s">
        <v>1812</v>
      </c>
      <c r="G350" s="248" t="s">
        <v>201</v>
      </c>
      <c r="H350" s="249">
        <v>208</v>
      </c>
      <c r="I350" s="250"/>
      <c r="J350" s="251">
        <f>ROUND(I350*H350,2)</f>
        <v>0</v>
      </c>
      <c r="K350" s="247" t="s">
        <v>20</v>
      </c>
      <c r="L350" s="252"/>
      <c r="M350" s="253" t="s">
        <v>20</v>
      </c>
      <c r="N350" s="254" t="s">
        <v>45</v>
      </c>
      <c r="O350" s="64"/>
      <c r="P350" s="195">
        <f>O350*H350</f>
        <v>0</v>
      </c>
      <c r="Q350" s="195">
        <v>4.0000000000000001E-3</v>
      </c>
      <c r="R350" s="195">
        <f>Q350*H350</f>
        <v>0.83200000000000007</v>
      </c>
      <c r="S350" s="195">
        <v>0</v>
      </c>
      <c r="T350" s="196">
        <f>S350*H350</f>
        <v>0</v>
      </c>
      <c r="AR350" s="197" t="s">
        <v>204</v>
      </c>
      <c r="AT350" s="197" t="s">
        <v>744</v>
      </c>
      <c r="AU350" s="197" t="s">
        <v>171</v>
      </c>
      <c r="AY350" s="18" t="s">
        <v>159</v>
      </c>
      <c r="BE350" s="198">
        <f>IF(N350="základní",J350,0)</f>
        <v>0</v>
      </c>
      <c r="BF350" s="198">
        <f>IF(N350="snížená",J350,0)</f>
        <v>0</v>
      </c>
      <c r="BG350" s="198">
        <f>IF(N350="zákl. přenesená",J350,0)</f>
        <v>0</v>
      </c>
      <c r="BH350" s="198">
        <f>IF(N350="sníž. přenesená",J350,0)</f>
        <v>0</v>
      </c>
      <c r="BI350" s="198">
        <f>IF(N350="nulová",J350,0)</f>
        <v>0</v>
      </c>
      <c r="BJ350" s="18" t="s">
        <v>22</v>
      </c>
      <c r="BK350" s="198">
        <f>ROUND(I350*H350,2)</f>
        <v>0</v>
      </c>
      <c r="BL350" s="18" t="s">
        <v>164</v>
      </c>
      <c r="BM350" s="197" t="s">
        <v>1813</v>
      </c>
    </row>
    <row r="351" spans="2:65" s="1" customFormat="1" ht="19.5">
      <c r="B351" s="35"/>
      <c r="C351" s="36"/>
      <c r="D351" s="199" t="s">
        <v>971</v>
      </c>
      <c r="E351" s="36"/>
      <c r="F351" s="255" t="s">
        <v>1127</v>
      </c>
      <c r="G351" s="36"/>
      <c r="H351" s="36"/>
      <c r="I351" s="115"/>
      <c r="J351" s="36"/>
      <c r="K351" s="36"/>
      <c r="L351" s="39"/>
      <c r="M351" s="201"/>
      <c r="N351" s="64"/>
      <c r="O351" s="64"/>
      <c r="P351" s="64"/>
      <c r="Q351" s="64"/>
      <c r="R351" s="64"/>
      <c r="S351" s="64"/>
      <c r="T351" s="65"/>
      <c r="AT351" s="18" t="s">
        <v>971</v>
      </c>
      <c r="AU351" s="18" t="s">
        <v>171</v>
      </c>
    </row>
    <row r="352" spans="2:65" s="1" customFormat="1" ht="24" customHeight="1">
      <c r="B352" s="35"/>
      <c r="C352" s="245" t="s">
        <v>822</v>
      </c>
      <c r="D352" s="245" t="s">
        <v>744</v>
      </c>
      <c r="E352" s="246" t="s">
        <v>1814</v>
      </c>
      <c r="F352" s="247" t="s">
        <v>1815</v>
      </c>
      <c r="G352" s="248" t="s">
        <v>201</v>
      </c>
      <c r="H352" s="249">
        <v>620</v>
      </c>
      <c r="I352" s="250"/>
      <c r="J352" s="251">
        <f>ROUND(I352*H352,2)</f>
        <v>0</v>
      </c>
      <c r="K352" s="247" t="s">
        <v>20</v>
      </c>
      <c r="L352" s="252"/>
      <c r="M352" s="253" t="s">
        <v>20</v>
      </c>
      <c r="N352" s="254" t="s">
        <v>45</v>
      </c>
      <c r="O352" s="64"/>
      <c r="P352" s="195">
        <f>O352*H352</f>
        <v>0</v>
      </c>
      <c r="Q352" s="195">
        <v>4.0000000000000001E-3</v>
      </c>
      <c r="R352" s="195">
        <f>Q352*H352</f>
        <v>2.48</v>
      </c>
      <c r="S352" s="195">
        <v>0</v>
      </c>
      <c r="T352" s="196">
        <f>S352*H352</f>
        <v>0</v>
      </c>
      <c r="AR352" s="197" t="s">
        <v>204</v>
      </c>
      <c r="AT352" s="197" t="s">
        <v>744</v>
      </c>
      <c r="AU352" s="197" t="s">
        <v>171</v>
      </c>
      <c r="AY352" s="18" t="s">
        <v>159</v>
      </c>
      <c r="BE352" s="198">
        <f>IF(N352="základní",J352,0)</f>
        <v>0</v>
      </c>
      <c r="BF352" s="198">
        <f>IF(N352="snížená",J352,0)</f>
        <v>0</v>
      </c>
      <c r="BG352" s="198">
        <f>IF(N352="zákl. přenesená",J352,0)</f>
        <v>0</v>
      </c>
      <c r="BH352" s="198">
        <f>IF(N352="sníž. přenesená",J352,0)</f>
        <v>0</v>
      </c>
      <c r="BI352" s="198">
        <f>IF(N352="nulová",J352,0)</f>
        <v>0</v>
      </c>
      <c r="BJ352" s="18" t="s">
        <v>22</v>
      </c>
      <c r="BK352" s="198">
        <f>ROUND(I352*H352,2)</f>
        <v>0</v>
      </c>
      <c r="BL352" s="18" t="s">
        <v>164</v>
      </c>
      <c r="BM352" s="197" t="s">
        <v>1816</v>
      </c>
    </row>
    <row r="353" spans="2:65" s="1" customFormat="1" ht="19.5">
      <c r="B353" s="35"/>
      <c r="C353" s="36"/>
      <c r="D353" s="199" t="s">
        <v>971</v>
      </c>
      <c r="E353" s="36"/>
      <c r="F353" s="255" t="s">
        <v>1127</v>
      </c>
      <c r="G353" s="36"/>
      <c r="H353" s="36"/>
      <c r="I353" s="115"/>
      <c r="J353" s="36"/>
      <c r="K353" s="36"/>
      <c r="L353" s="39"/>
      <c r="M353" s="201"/>
      <c r="N353" s="64"/>
      <c r="O353" s="64"/>
      <c r="P353" s="64"/>
      <c r="Q353" s="64"/>
      <c r="R353" s="64"/>
      <c r="S353" s="64"/>
      <c r="T353" s="65"/>
      <c r="AT353" s="18" t="s">
        <v>971</v>
      </c>
      <c r="AU353" s="18" t="s">
        <v>171</v>
      </c>
    </row>
    <row r="354" spans="2:65" s="1" customFormat="1" ht="24" customHeight="1">
      <c r="B354" s="35"/>
      <c r="C354" s="245" t="s">
        <v>828</v>
      </c>
      <c r="D354" s="245" t="s">
        <v>744</v>
      </c>
      <c r="E354" s="246" t="s">
        <v>1817</v>
      </c>
      <c r="F354" s="247" t="s">
        <v>1818</v>
      </c>
      <c r="G354" s="248" t="s">
        <v>201</v>
      </c>
      <c r="H354" s="249">
        <v>52</v>
      </c>
      <c r="I354" s="250"/>
      <c r="J354" s="251">
        <f>ROUND(I354*H354,2)</f>
        <v>0</v>
      </c>
      <c r="K354" s="247" t="s">
        <v>20</v>
      </c>
      <c r="L354" s="252"/>
      <c r="M354" s="253" t="s">
        <v>20</v>
      </c>
      <c r="N354" s="254" t="s">
        <v>45</v>
      </c>
      <c r="O354" s="64"/>
      <c r="P354" s="195">
        <f>O354*H354</f>
        <v>0</v>
      </c>
      <c r="Q354" s="195">
        <v>5.0000000000000001E-3</v>
      </c>
      <c r="R354" s="195">
        <f>Q354*H354</f>
        <v>0.26</v>
      </c>
      <c r="S354" s="195">
        <v>0</v>
      </c>
      <c r="T354" s="196">
        <f>S354*H354</f>
        <v>0</v>
      </c>
      <c r="AR354" s="197" t="s">
        <v>204</v>
      </c>
      <c r="AT354" s="197" t="s">
        <v>744</v>
      </c>
      <c r="AU354" s="197" t="s">
        <v>171</v>
      </c>
      <c r="AY354" s="18" t="s">
        <v>159</v>
      </c>
      <c r="BE354" s="198">
        <f>IF(N354="základní",J354,0)</f>
        <v>0</v>
      </c>
      <c r="BF354" s="198">
        <f>IF(N354="snížená",J354,0)</f>
        <v>0</v>
      </c>
      <c r="BG354" s="198">
        <f>IF(N354="zákl. přenesená",J354,0)</f>
        <v>0</v>
      </c>
      <c r="BH354" s="198">
        <f>IF(N354="sníž. přenesená",J354,0)</f>
        <v>0</v>
      </c>
      <c r="BI354" s="198">
        <f>IF(N354="nulová",J354,0)</f>
        <v>0</v>
      </c>
      <c r="BJ354" s="18" t="s">
        <v>22</v>
      </c>
      <c r="BK354" s="198">
        <f>ROUND(I354*H354,2)</f>
        <v>0</v>
      </c>
      <c r="BL354" s="18" t="s">
        <v>164</v>
      </c>
      <c r="BM354" s="197" t="s">
        <v>1819</v>
      </c>
    </row>
    <row r="355" spans="2:65" s="1" customFormat="1" ht="19.5">
      <c r="B355" s="35"/>
      <c r="C355" s="36"/>
      <c r="D355" s="199" t="s">
        <v>971</v>
      </c>
      <c r="E355" s="36"/>
      <c r="F355" s="255" t="s">
        <v>1127</v>
      </c>
      <c r="G355" s="36"/>
      <c r="H355" s="36"/>
      <c r="I355" s="115"/>
      <c r="J355" s="36"/>
      <c r="K355" s="36"/>
      <c r="L355" s="39"/>
      <c r="M355" s="201"/>
      <c r="N355" s="64"/>
      <c r="O355" s="64"/>
      <c r="P355" s="64"/>
      <c r="Q355" s="64"/>
      <c r="R355" s="64"/>
      <c r="S355" s="64"/>
      <c r="T355" s="65"/>
      <c r="AT355" s="18" t="s">
        <v>971</v>
      </c>
      <c r="AU355" s="18" t="s">
        <v>171</v>
      </c>
    </row>
    <row r="356" spans="2:65" s="1" customFormat="1" ht="24" customHeight="1">
      <c r="B356" s="35"/>
      <c r="C356" s="245" t="s">
        <v>878</v>
      </c>
      <c r="D356" s="245" t="s">
        <v>744</v>
      </c>
      <c r="E356" s="246" t="s">
        <v>1182</v>
      </c>
      <c r="F356" s="247" t="s">
        <v>1183</v>
      </c>
      <c r="G356" s="248" t="s">
        <v>201</v>
      </c>
      <c r="H356" s="249">
        <v>155</v>
      </c>
      <c r="I356" s="250"/>
      <c r="J356" s="251">
        <f>ROUND(I356*H356,2)</f>
        <v>0</v>
      </c>
      <c r="K356" s="247" t="s">
        <v>20</v>
      </c>
      <c r="L356" s="252"/>
      <c r="M356" s="253" t="s">
        <v>20</v>
      </c>
      <c r="N356" s="254" t="s">
        <v>45</v>
      </c>
      <c r="O356" s="64"/>
      <c r="P356" s="195">
        <f>O356*H356</f>
        <v>0</v>
      </c>
      <c r="Q356" s="195">
        <v>5.0000000000000001E-3</v>
      </c>
      <c r="R356" s="195">
        <f>Q356*H356</f>
        <v>0.77500000000000002</v>
      </c>
      <c r="S356" s="195">
        <v>0</v>
      </c>
      <c r="T356" s="196">
        <f>S356*H356</f>
        <v>0</v>
      </c>
      <c r="AR356" s="197" t="s">
        <v>204</v>
      </c>
      <c r="AT356" s="197" t="s">
        <v>744</v>
      </c>
      <c r="AU356" s="197" t="s">
        <v>171</v>
      </c>
      <c r="AY356" s="18" t="s">
        <v>159</v>
      </c>
      <c r="BE356" s="198">
        <f>IF(N356="základní",J356,0)</f>
        <v>0</v>
      </c>
      <c r="BF356" s="198">
        <f>IF(N356="snížená",J356,0)</f>
        <v>0</v>
      </c>
      <c r="BG356" s="198">
        <f>IF(N356="zákl. přenesená",J356,0)</f>
        <v>0</v>
      </c>
      <c r="BH356" s="198">
        <f>IF(N356="sníž. přenesená",J356,0)</f>
        <v>0</v>
      </c>
      <c r="BI356" s="198">
        <f>IF(N356="nulová",J356,0)</f>
        <v>0</v>
      </c>
      <c r="BJ356" s="18" t="s">
        <v>22</v>
      </c>
      <c r="BK356" s="198">
        <f>ROUND(I356*H356,2)</f>
        <v>0</v>
      </c>
      <c r="BL356" s="18" t="s">
        <v>164</v>
      </c>
      <c r="BM356" s="197" t="s">
        <v>1184</v>
      </c>
    </row>
    <row r="357" spans="2:65" s="1" customFormat="1" ht="19.5">
      <c r="B357" s="35"/>
      <c r="C357" s="36"/>
      <c r="D357" s="199" t="s">
        <v>971</v>
      </c>
      <c r="E357" s="36"/>
      <c r="F357" s="255" t="s">
        <v>1127</v>
      </c>
      <c r="G357" s="36"/>
      <c r="H357" s="36"/>
      <c r="I357" s="115"/>
      <c r="J357" s="36"/>
      <c r="K357" s="36"/>
      <c r="L357" s="39"/>
      <c r="M357" s="201"/>
      <c r="N357" s="64"/>
      <c r="O357" s="64"/>
      <c r="P357" s="64"/>
      <c r="Q357" s="64"/>
      <c r="R357" s="64"/>
      <c r="S357" s="64"/>
      <c r="T357" s="65"/>
      <c r="AT357" s="18" t="s">
        <v>971</v>
      </c>
      <c r="AU357" s="18" t="s">
        <v>171</v>
      </c>
    </row>
    <row r="358" spans="2:65" s="11" customFormat="1" ht="22.9" customHeight="1">
      <c r="B358" s="170"/>
      <c r="C358" s="171"/>
      <c r="D358" s="172" t="s">
        <v>73</v>
      </c>
      <c r="E358" s="184" t="s">
        <v>1084</v>
      </c>
      <c r="F358" s="184" t="s">
        <v>1201</v>
      </c>
      <c r="G358" s="171"/>
      <c r="H358" s="171"/>
      <c r="I358" s="174"/>
      <c r="J358" s="185">
        <f>BK358</f>
        <v>0</v>
      </c>
      <c r="K358" s="171"/>
      <c r="L358" s="176"/>
      <c r="M358" s="177"/>
      <c r="N358" s="178"/>
      <c r="O358" s="178"/>
      <c r="P358" s="179">
        <f>SUM(P359:P360)</f>
        <v>0</v>
      </c>
      <c r="Q358" s="178"/>
      <c r="R358" s="179">
        <f>SUM(R359:R360)</f>
        <v>0</v>
      </c>
      <c r="S358" s="178"/>
      <c r="T358" s="180">
        <f>SUM(T359:T360)</f>
        <v>0</v>
      </c>
      <c r="AR358" s="181" t="s">
        <v>22</v>
      </c>
      <c r="AT358" s="182" t="s">
        <v>73</v>
      </c>
      <c r="AU358" s="182" t="s">
        <v>22</v>
      </c>
      <c r="AY358" s="181" t="s">
        <v>159</v>
      </c>
      <c r="BK358" s="183">
        <f>SUM(BK359:BK360)</f>
        <v>0</v>
      </c>
    </row>
    <row r="359" spans="2:65" s="1" customFormat="1" ht="16.5" customHeight="1">
      <c r="B359" s="35"/>
      <c r="C359" s="186" t="s">
        <v>883</v>
      </c>
      <c r="D359" s="186" t="s">
        <v>162</v>
      </c>
      <c r="E359" s="187" t="s">
        <v>1203</v>
      </c>
      <c r="F359" s="188" t="s">
        <v>1204</v>
      </c>
      <c r="G359" s="189" t="s">
        <v>669</v>
      </c>
      <c r="H359" s="190">
        <v>29.01</v>
      </c>
      <c r="I359" s="191"/>
      <c r="J359" s="192">
        <f>ROUND(I359*H359,2)</f>
        <v>0</v>
      </c>
      <c r="K359" s="188" t="s">
        <v>194</v>
      </c>
      <c r="L359" s="39"/>
      <c r="M359" s="193" t="s">
        <v>20</v>
      </c>
      <c r="N359" s="194" t="s">
        <v>45</v>
      </c>
      <c r="O359" s="64"/>
      <c r="P359" s="195">
        <f>O359*H359</f>
        <v>0</v>
      </c>
      <c r="Q359" s="195">
        <v>0</v>
      </c>
      <c r="R359" s="195">
        <f>Q359*H359</f>
        <v>0</v>
      </c>
      <c r="S359" s="195">
        <v>0</v>
      </c>
      <c r="T359" s="196">
        <f>S359*H359</f>
        <v>0</v>
      </c>
      <c r="AR359" s="197" t="s">
        <v>164</v>
      </c>
      <c r="AT359" s="197" t="s">
        <v>162</v>
      </c>
      <c r="AU359" s="197" t="s">
        <v>84</v>
      </c>
      <c r="AY359" s="18" t="s">
        <v>159</v>
      </c>
      <c r="BE359" s="198">
        <f>IF(N359="základní",J359,0)</f>
        <v>0</v>
      </c>
      <c r="BF359" s="198">
        <f>IF(N359="snížená",J359,0)</f>
        <v>0</v>
      </c>
      <c r="BG359" s="198">
        <f>IF(N359="zákl. přenesená",J359,0)</f>
        <v>0</v>
      </c>
      <c r="BH359" s="198">
        <f>IF(N359="sníž. přenesená",J359,0)</f>
        <v>0</v>
      </c>
      <c r="BI359" s="198">
        <f>IF(N359="nulová",J359,0)</f>
        <v>0</v>
      </c>
      <c r="BJ359" s="18" t="s">
        <v>22</v>
      </c>
      <c r="BK359" s="198">
        <f>ROUND(I359*H359,2)</f>
        <v>0</v>
      </c>
      <c r="BL359" s="18" t="s">
        <v>164</v>
      </c>
      <c r="BM359" s="197" t="s">
        <v>1205</v>
      </c>
    </row>
    <row r="360" spans="2:65" s="1" customFormat="1" ht="19.5">
      <c r="B360" s="35"/>
      <c r="C360" s="36"/>
      <c r="D360" s="199" t="s">
        <v>166</v>
      </c>
      <c r="E360" s="36"/>
      <c r="F360" s="200" t="s">
        <v>1206</v>
      </c>
      <c r="G360" s="36"/>
      <c r="H360" s="36"/>
      <c r="I360" s="115"/>
      <c r="J360" s="36"/>
      <c r="K360" s="36"/>
      <c r="L360" s="39"/>
      <c r="M360" s="201"/>
      <c r="N360" s="64"/>
      <c r="O360" s="64"/>
      <c r="P360" s="64"/>
      <c r="Q360" s="64"/>
      <c r="R360" s="64"/>
      <c r="S360" s="64"/>
      <c r="T360" s="65"/>
      <c r="AT360" s="18" t="s">
        <v>166</v>
      </c>
      <c r="AU360" s="18" t="s">
        <v>84</v>
      </c>
    </row>
    <row r="361" spans="2:65" s="11" customFormat="1" ht="22.9" customHeight="1">
      <c r="B361" s="170"/>
      <c r="C361" s="171"/>
      <c r="D361" s="172" t="s">
        <v>73</v>
      </c>
      <c r="E361" s="184" t="s">
        <v>1820</v>
      </c>
      <c r="F361" s="184" t="s">
        <v>1821</v>
      </c>
      <c r="G361" s="171"/>
      <c r="H361" s="171"/>
      <c r="I361" s="174"/>
      <c r="J361" s="185">
        <f>BK361</f>
        <v>0</v>
      </c>
      <c r="K361" s="171"/>
      <c r="L361" s="176"/>
      <c r="M361" s="177"/>
      <c r="N361" s="178"/>
      <c r="O361" s="178"/>
      <c r="P361" s="179">
        <f>SUM(P362:P403)</f>
        <v>0</v>
      </c>
      <c r="Q361" s="178"/>
      <c r="R361" s="179">
        <f>SUM(R362:R403)</f>
        <v>1.4769999999999999</v>
      </c>
      <c r="S361" s="178"/>
      <c r="T361" s="180">
        <f>SUM(T362:T403)</f>
        <v>0</v>
      </c>
      <c r="AR361" s="181" t="s">
        <v>22</v>
      </c>
      <c r="AT361" s="182" t="s">
        <v>73</v>
      </c>
      <c r="AU361" s="182" t="s">
        <v>22</v>
      </c>
      <c r="AY361" s="181" t="s">
        <v>159</v>
      </c>
      <c r="BK361" s="183">
        <f>SUM(BK362:BK403)</f>
        <v>0</v>
      </c>
    </row>
    <row r="362" spans="2:65" s="1" customFormat="1" ht="16.5" customHeight="1">
      <c r="B362" s="35"/>
      <c r="C362" s="186" t="s">
        <v>889</v>
      </c>
      <c r="D362" s="186" t="s">
        <v>162</v>
      </c>
      <c r="E362" s="187" t="s">
        <v>1822</v>
      </c>
      <c r="F362" s="188" t="s">
        <v>1823</v>
      </c>
      <c r="G362" s="189" t="s">
        <v>201</v>
      </c>
      <c r="H362" s="190">
        <v>20</v>
      </c>
      <c r="I362" s="191"/>
      <c r="J362" s="192">
        <f>ROUND(I362*H362,2)</f>
        <v>0</v>
      </c>
      <c r="K362" s="188" t="s">
        <v>20</v>
      </c>
      <c r="L362" s="39"/>
      <c r="M362" s="193" t="s">
        <v>20</v>
      </c>
      <c r="N362" s="194" t="s">
        <v>45</v>
      </c>
      <c r="O362" s="64"/>
      <c r="P362" s="195">
        <f>O362*H362</f>
        <v>0</v>
      </c>
      <c r="Q362" s="195">
        <v>0</v>
      </c>
      <c r="R362" s="195">
        <f>Q362*H362</f>
        <v>0</v>
      </c>
      <c r="S362" s="195">
        <v>0</v>
      </c>
      <c r="T362" s="196">
        <f>S362*H362</f>
        <v>0</v>
      </c>
      <c r="AR362" s="197" t="s">
        <v>164</v>
      </c>
      <c r="AT362" s="197" t="s">
        <v>162</v>
      </c>
      <c r="AU362" s="197" t="s">
        <v>84</v>
      </c>
      <c r="AY362" s="18" t="s">
        <v>159</v>
      </c>
      <c r="BE362" s="198">
        <f>IF(N362="základní",J362,0)</f>
        <v>0</v>
      </c>
      <c r="BF362" s="198">
        <f>IF(N362="snížená",J362,0)</f>
        <v>0</v>
      </c>
      <c r="BG362" s="198">
        <f>IF(N362="zákl. přenesená",J362,0)</f>
        <v>0</v>
      </c>
      <c r="BH362" s="198">
        <f>IF(N362="sníž. přenesená",J362,0)</f>
        <v>0</v>
      </c>
      <c r="BI362" s="198">
        <f>IF(N362="nulová",J362,0)</f>
        <v>0</v>
      </c>
      <c r="BJ362" s="18" t="s">
        <v>22</v>
      </c>
      <c r="BK362" s="198">
        <f>ROUND(I362*H362,2)</f>
        <v>0</v>
      </c>
      <c r="BL362" s="18" t="s">
        <v>164</v>
      </c>
      <c r="BM362" s="197" t="s">
        <v>1824</v>
      </c>
    </row>
    <row r="363" spans="2:65" s="1" customFormat="1" ht="11.25">
      <c r="B363" s="35"/>
      <c r="C363" s="36"/>
      <c r="D363" s="199" t="s">
        <v>166</v>
      </c>
      <c r="E363" s="36"/>
      <c r="F363" s="200" t="s">
        <v>1823</v>
      </c>
      <c r="G363" s="36"/>
      <c r="H363" s="36"/>
      <c r="I363" s="115"/>
      <c r="J363" s="36"/>
      <c r="K363" s="36"/>
      <c r="L363" s="39"/>
      <c r="M363" s="201"/>
      <c r="N363" s="64"/>
      <c r="O363" s="64"/>
      <c r="P363" s="64"/>
      <c r="Q363" s="64"/>
      <c r="R363" s="64"/>
      <c r="S363" s="64"/>
      <c r="T363" s="65"/>
      <c r="AT363" s="18" t="s">
        <v>166</v>
      </c>
      <c r="AU363" s="18" t="s">
        <v>84</v>
      </c>
    </row>
    <row r="364" spans="2:65" s="1" customFormat="1" ht="107.25">
      <c r="B364" s="35"/>
      <c r="C364" s="36"/>
      <c r="D364" s="199" t="s">
        <v>971</v>
      </c>
      <c r="E364" s="36"/>
      <c r="F364" s="255" t="s">
        <v>1825</v>
      </c>
      <c r="G364" s="36"/>
      <c r="H364" s="36"/>
      <c r="I364" s="115"/>
      <c r="J364" s="36"/>
      <c r="K364" s="36"/>
      <c r="L364" s="39"/>
      <c r="M364" s="201"/>
      <c r="N364" s="64"/>
      <c r="O364" s="64"/>
      <c r="P364" s="64"/>
      <c r="Q364" s="64"/>
      <c r="R364" s="64"/>
      <c r="S364" s="64"/>
      <c r="T364" s="65"/>
      <c r="AT364" s="18" t="s">
        <v>971</v>
      </c>
      <c r="AU364" s="18" t="s">
        <v>84</v>
      </c>
    </row>
    <row r="365" spans="2:65" s="12" customFormat="1" ht="11.25">
      <c r="B365" s="202"/>
      <c r="C365" s="203"/>
      <c r="D365" s="199" t="s">
        <v>184</v>
      </c>
      <c r="E365" s="204" t="s">
        <v>20</v>
      </c>
      <c r="F365" s="205" t="s">
        <v>1826</v>
      </c>
      <c r="G365" s="203"/>
      <c r="H365" s="204" t="s">
        <v>20</v>
      </c>
      <c r="I365" s="206"/>
      <c r="J365" s="203"/>
      <c r="K365" s="203"/>
      <c r="L365" s="207"/>
      <c r="M365" s="208"/>
      <c r="N365" s="209"/>
      <c r="O365" s="209"/>
      <c r="P365" s="209"/>
      <c r="Q365" s="209"/>
      <c r="R365" s="209"/>
      <c r="S365" s="209"/>
      <c r="T365" s="210"/>
      <c r="AT365" s="211" t="s">
        <v>184</v>
      </c>
      <c r="AU365" s="211" t="s">
        <v>84</v>
      </c>
      <c r="AV365" s="12" t="s">
        <v>22</v>
      </c>
      <c r="AW365" s="12" t="s">
        <v>35</v>
      </c>
      <c r="AX365" s="12" t="s">
        <v>74</v>
      </c>
      <c r="AY365" s="211" t="s">
        <v>159</v>
      </c>
    </row>
    <row r="366" spans="2:65" s="12" customFormat="1" ht="11.25">
      <c r="B366" s="202"/>
      <c r="C366" s="203"/>
      <c r="D366" s="199" t="s">
        <v>184</v>
      </c>
      <c r="E366" s="204" t="s">
        <v>20</v>
      </c>
      <c r="F366" s="205" t="s">
        <v>1827</v>
      </c>
      <c r="G366" s="203"/>
      <c r="H366" s="204" t="s">
        <v>20</v>
      </c>
      <c r="I366" s="206"/>
      <c r="J366" s="203"/>
      <c r="K366" s="203"/>
      <c r="L366" s="207"/>
      <c r="M366" s="208"/>
      <c r="N366" s="209"/>
      <c r="O366" s="209"/>
      <c r="P366" s="209"/>
      <c r="Q366" s="209"/>
      <c r="R366" s="209"/>
      <c r="S366" s="209"/>
      <c r="T366" s="210"/>
      <c r="AT366" s="211" t="s">
        <v>184</v>
      </c>
      <c r="AU366" s="211" t="s">
        <v>84</v>
      </c>
      <c r="AV366" s="12" t="s">
        <v>22</v>
      </c>
      <c r="AW366" s="12" t="s">
        <v>35</v>
      </c>
      <c r="AX366" s="12" t="s">
        <v>74</v>
      </c>
      <c r="AY366" s="211" t="s">
        <v>159</v>
      </c>
    </row>
    <row r="367" spans="2:65" s="13" customFormat="1" ht="11.25">
      <c r="B367" s="212"/>
      <c r="C367" s="213"/>
      <c r="D367" s="199" t="s">
        <v>184</v>
      </c>
      <c r="E367" s="214" t="s">
        <v>20</v>
      </c>
      <c r="F367" s="215" t="s">
        <v>1828</v>
      </c>
      <c r="G367" s="213"/>
      <c r="H367" s="216">
        <v>20</v>
      </c>
      <c r="I367" s="217"/>
      <c r="J367" s="213"/>
      <c r="K367" s="213"/>
      <c r="L367" s="218"/>
      <c r="M367" s="219"/>
      <c r="N367" s="220"/>
      <c r="O367" s="220"/>
      <c r="P367" s="220"/>
      <c r="Q367" s="220"/>
      <c r="R367" s="220"/>
      <c r="S367" s="220"/>
      <c r="T367" s="221"/>
      <c r="AT367" s="222" t="s">
        <v>184</v>
      </c>
      <c r="AU367" s="222" t="s">
        <v>84</v>
      </c>
      <c r="AV367" s="13" t="s">
        <v>84</v>
      </c>
      <c r="AW367" s="13" t="s">
        <v>35</v>
      </c>
      <c r="AX367" s="13" t="s">
        <v>22</v>
      </c>
      <c r="AY367" s="222" t="s">
        <v>159</v>
      </c>
    </row>
    <row r="368" spans="2:65" s="1" customFormat="1" ht="16.5" customHeight="1">
      <c r="B368" s="35"/>
      <c r="C368" s="245" t="s">
        <v>892</v>
      </c>
      <c r="D368" s="245" t="s">
        <v>744</v>
      </c>
      <c r="E368" s="246" t="s">
        <v>1829</v>
      </c>
      <c r="F368" s="247" t="s">
        <v>1830</v>
      </c>
      <c r="G368" s="248" t="s">
        <v>201</v>
      </c>
      <c r="H368" s="249">
        <v>20</v>
      </c>
      <c r="I368" s="250"/>
      <c r="J368" s="251">
        <f>ROUND(I368*H368,2)</f>
        <v>0</v>
      </c>
      <c r="K368" s="247" t="s">
        <v>20</v>
      </c>
      <c r="L368" s="252"/>
      <c r="M368" s="253" t="s">
        <v>20</v>
      </c>
      <c r="N368" s="254" t="s">
        <v>45</v>
      </c>
      <c r="O368" s="64"/>
      <c r="P368" s="195">
        <f>O368*H368</f>
        <v>0</v>
      </c>
      <c r="Q368" s="195">
        <v>6.2E-2</v>
      </c>
      <c r="R368" s="195">
        <f>Q368*H368</f>
        <v>1.24</v>
      </c>
      <c r="S368" s="195">
        <v>0</v>
      </c>
      <c r="T368" s="196">
        <f>S368*H368</f>
        <v>0</v>
      </c>
      <c r="AR368" s="197" t="s">
        <v>204</v>
      </c>
      <c r="AT368" s="197" t="s">
        <v>744</v>
      </c>
      <c r="AU368" s="197" t="s">
        <v>84</v>
      </c>
      <c r="AY368" s="18" t="s">
        <v>159</v>
      </c>
      <c r="BE368" s="198">
        <f>IF(N368="základní",J368,0)</f>
        <v>0</v>
      </c>
      <c r="BF368" s="198">
        <f>IF(N368="snížená",J368,0)</f>
        <v>0</v>
      </c>
      <c r="BG368" s="198">
        <f>IF(N368="zákl. přenesená",J368,0)</f>
        <v>0</v>
      </c>
      <c r="BH368" s="198">
        <f>IF(N368="sníž. přenesená",J368,0)</f>
        <v>0</v>
      </c>
      <c r="BI368" s="198">
        <f>IF(N368="nulová",J368,0)</f>
        <v>0</v>
      </c>
      <c r="BJ368" s="18" t="s">
        <v>22</v>
      </c>
      <c r="BK368" s="198">
        <f>ROUND(I368*H368,2)</f>
        <v>0</v>
      </c>
      <c r="BL368" s="18" t="s">
        <v>164</v>
      </c>
      <c r="BM368" s="197" t="s">
        <v>1831</v>
      </c>
    </row>
    <row r="369" spans="2:65" s="1" customFormat="1" ht="11.25">
      <c r="B369" s="35"/>
      <c r="C369" s="36"/>
      <c r="D369" s="199" t="s">
        <v>166</v>
      </c>
      <c r="E369" s="36"/>
      <c r="F369" s="200" t="s">
        <v>1830</v>
      </c>
      <c r="G369" s="36"/>
      <c r="H369" s="36"/>
      <c r="I369" s="115"/>
      <c r="J369" s="36"/>
      <c r="K369" s="36"/>
      <c r="L369" s="39"/>
      <c r="M369" s="201"/>
      <c r="N369" s="64"/>
      <c r="O369" s="64"/>
      <c r="P369" s="64"/>
      <c r="Q369" s="64"/>
      <c r="R369" s="64"/>
      <c r="S369" s="64"/>
      <c r="T369" s="65"/>
      <c r="AT369" s="18" t="s">
        <v>166</v>
      </c>
      <c r="AU369" s="18" t="s">
        <v>84</v>
      </c>
    </row>
    <row r="370" spans="2:65" s="12" customFormat="1" ht="11.25">
      <c r="B370" s="202"/>
      <c r="C370" s="203"/>
      <c r="D370" s="199" t="s">
        <v>184</v>
      </c>
      <c r="E370" s="204" t="s">
        <v>20</v>
      </c>
      <c r="F370" s="205" t="s">
        <v>1832</v>
      </c>
      <c r="G370" s="203"/>
      <c r="H370" s="204" t="s">
        <v>20</v>
      </c>
      <c r="I370" s="206"/>
      <c r="J370" s="203"/>
      <c r="K370" s="203"/>
      <c r="L370" s="207"/>
      <c r="M370" s="208"/>
      <c r="N370" s="209"/>
      <c r="O370" s="209"/>
      <c r="P370" s="209"/>
      <c r="Q370" s="209"/>
      <c r="R370" s="209"/>
      <c r="S370" s="209"/>
      <c r="T370" s="210"/>
      <c r="AT370" s="211" t="s">
        <v>184</v>
      </c>
      <c r="AU370" s="211" t="s">
        <v>84</v>
      </c>
      <c r="AV370" s="12" t="s">
        <v>22</v>
      </c>
      <c r="AW370" s="12" t="s">
        <v>35</v>
      </c>
      <c r="AX370" s="12" t="s">
        <v>74</v>
      </c>
      <c r="AY370" s="211" t="s">
        <v>159</v>
      </c>
    </row>
    <row r="371" spans="2:65" s="13" customFormat="1" ht="11.25">
      <c r="B371" s="212"/>
      <c r="C371" s="213"/>
      <c r="D371" s="199" t="s">
        <v>184</v>
      </c>
      <c r="E371" s="214" t="s">
        <v>20</v>
      </c>
      <c r="F371" s="215" t="s">
        <v>1828</v>
      </c>
      <c r="G371" s="213"/>
      <c r="H371" s="216">
        <v>20</v>
      </c>
      <c r="I371" s="217"/>
      <c r="J371" s="213"/>
      <c r="K371" s="213"/>
      <c r="L371" s="218"/>
      <c r="M371" s="219"/>
      <c r="N371" s="220"/>
      <c r="O371" s="220"/>
      <c r="P371" s="220"/>
      <c r="Q371" s="220"/>
      <c r="R371" s="220"/>
      <c r="S371" s="220"/>
      <c r="T371" s="221"/>
      <c r="AT371" s="222" t="s">
        <v>184</v>
      </c>
      <c r="AU371" s="222" t="s">
        <v>84</v>
      </c>
      <c r="AV371" s="13" t="s">
        <v>84</v>
      </c>
      <c r="AW371" s="13" t="s">
        <v>35</v>
      </c>
      <c r="AX371" s="13" t="s">
        <v>22</v>
      </c>
      <c r="AY371" s="222" t="s">
        <v>159</v>
      </c>
    </row>
    <row r="372" spans="2:65" s="1" customFormat="1" ht="16.5" customHeight="1">
      <c r="B372" s="35"/>
      <c r="C372" s="186" t="s">
        <v>896</v>
      </c>
      <c r="D372" s="186" t="s">
        <v>162</v>
      </c>
      <c r="E372" s="187" t="s">
        <v>1833</v>
      </c>
      <c r="F372" s="188" t="s">
        <v>1834</v>
      </c>
      <c r="G372" s="189" t="s">
        <v>201</v>
      </c>
      <c r="H372" s="190">
        <v>15</v>
      </c>
      <c r="I372" s="191"/>
      <c r="J372" s="192">
        <f>ROUND(I372*H372,2)</f>
        <v>0</v>
      </c>
      <c r="K372" s="188" t="s">
        <v>20</v>
      </c>
      <c r="L372" s="39"/>
      <c r="M372" s="193" t="s">
        <v>20</v>
      </c>
      <c r="N372" s="194" t="s">
        <v>45</v>
      </c>
      <c r="O372" s="64"/>
      <c r="P372" s="195">
        <f>O372*H372</f>
        <v>0</v>
      </c>
      <c r="Q372" s="195">
        <v>0</v>
      </c>
      <c r="R372" s="195">
        <f>Q372*H372</f>
        <v>0</v>
      </c>
      <c r="S372" s="195">
        <v>0</v>
      </c>
      <c r="T372" s="196">
        <f>S372*H372</f>
        <v>0</v>
      </c>
      <c r="AR372" s="197" t="s">
        <v>164</v>
      </c>
      <c r="AT372" s="197" t="s">
        <v>162</v>
      </c>
      <c r="AU372" s="197" t="s">
        <v>84</v>
      </c>
      <c r="AY372" s="18" t="s">
        <v>159</v>
      </c>
      <c r="BE372" s="198">
        <f>IF(N372="základní",J372,0)</f>
        <v>0</v>
      </c>
      <c r="BF372" s="198">
        <f>IF(N372="snížená",J372,0)</f>
        <v>0</v>
      </c>
      <c r="BG372" s="198">
        <f>IF(N372="zákl. přenesená",J372,0)</f>
        <v>0</v>
      </c>
      <c r="BH372" s="198">
        <f>IF(N372="sníž. přenesená",J372,0)</f>
        <v>0</v>
      </c>
      <c r="BI372" s="198">
        <f>IF(N372="nulová",J372,0)</f>
        <v>0</v>
      </c>
      <c r="BJ372" s="18" t="s">
        <v>22</v>
      </c>
      <c r="BK372" s="198">
        <f>ROUND(I372*H372,2)</f>
        <v>0</v>
      </c>
      <c r="BL372" s="18" t="s">
        <v>164</v>
      </c>
      <c r="BM372" s="197" t="s">
        <v>1835</v>
      </c>
    </row>
    <row r="373" spans="2:65" s="1" customFormat="1" ht="11.25">
      <c r="B373" s="35"/>
      <c r="C373" s="36"/>
      <c r="D373" s="199" t="s">
        <v>166</v>
      </c>
      <c r="E373" s="36"/>
      <c r="F373" s="200" t="s">
        <v>1834</v>
      </c>
      <c r="G373" s="36"/>
      <c r="H373" s="36"/>
      <c r="I373" s="115"/>
      <c r="J373" s="36"/>
      <c r="K373" s="36"/>
      <c r="L373" s="39"/>
      <c r="M373" s="201"/>
      <c r="N373" s="64"/>
      <c r="O373" s="64"/>
      <c r="P373" s="64"/>
      <c r="Q373" s="64"/>
      <c r="R373" s="64"/>
      <c r="S373" s="64"/>
      <c r="T373" s="65"/>
      <c r="AT373" s="18" t="s">
        <v>166</v>
      </c>
      <c r="AU373" s="18" t="s">
        <v>84</v>
      </c>
    </row>
    <row r="374" spans="2:65" s="1" customFormat="1" ht="107.25">
      <c r="B374" s="35"/>
      <c r="C374" s="36"/>
      <c r="D374" s="199" t="s">
        <v>971</v>
      </c>
      <c r="E374" s="36"/>
      <c r="F374" s="255" t="s">
        <v>1825</v>
      </c>
      <c r="G374" s="36"/>
      <c r="H374" s="36"/>
      <c r="I374" s="115"/>
      <c r="J374" s="36"/>
      <c r="K374" s="36"/>
      <c r="L374" s="39"/>
      <c r="M374" s="201"/>
      <c r="N374" s="64"/>
      <c r="O374" s="64"/>
      <c r="P374" s="64"/>
      <c r="Q374" s="64"/>
      <c r="R374" s="64"/>
      <c r="S374" s="64"/>
      <c r="T374" s="65"/>
      <c r="AT374" s="18" t="s">
        <v>971</v>
      </c>
      <c r="AU374" s="18" t="s">
        <v>84</v>
      </c>
    </row>
    <row r="375" spans="2:65" s="12" customFormat="1" ht="11.25">
      <c r="B375" s="202"/>
      <c r="C375" s="203"/>
      <c r="D375" s="199" t="s">
        <v>184</v>
      </c>
      <c r="E375" s="204" t="s">
        <v>20</v>
      </c>
      <c r="F375" s="205" t="s">
        <v>1826</v>
      </c>
      <c r="G375" s="203"/>
      <c r="H375" s="204" t="s">
        <v>20</v>
      </c>
      <c r="I375" s="206"/>
      <c r="J375" s="203"/>
      <c r="K375" s="203"/>
      <c r="L375" s="207"/>
      <c r="M375" s="208"/>
      <c r="N375" s="209"/>
      <c r="O375" s="209"/>
      <c r="P375" s="209"/>
      <c r="Q375" s="209"/>
      <c r="R375" s="209"/>
      <c r="S375" s="209"/>
      <c r="T375" s="210"/>
      <c r="AT375" s="211" t="s">
        <v>184</v>
      </c>
      <c r="AU375" s="211" t="s">
        <v>84</v>
      </c>
      <c r="AV375" s="12" t="s">
        <v>22</v>
      </c>
      <c r="AW375" s="12" t="s">
        <v>35</v>
      </c>
      <c r="AX375" s="12" t="s">
        <v>74</v>
      </c>
      <c r="AY375" s="211" t="s">
        <v>159</v>
      </c>
    </row>
    <row r="376" spans="2:65" s="12" customFormat="1" ht="11.25">
      <c r="B376" s="202"/>
      <c r="C376" s="203"/>
      <c r="D376" s="199" t="s">
        <v>184</v>
      </c>
      <c r="E376" s="204" t="s">
        <v>20</v>
      </c>
      <c r="F376" s="205" t="s">
        <v>1827</v>
      </c>
      <c r="G376" s="203"/>
      <c r="H376" s="204" t="s">
        <v>20</v>
      </c>
      <c r="I376" s="206"/>
      <c r="J376" s="203"/>
      <c r="K376" s="203"/>
      <c r="L376" s="207"/>
      <c r="M376" s="208"/>
      <c r="N376" s="209"/>
      <c r="O376" s="209"/>
      <c r="P376" s="209"/>
      <c r="Q376" s="209"/>
      <c r="R376" s="209"/>
      <c r="S376" s="209"/>
      <c r="T376" s="210"/>
      <c r="AT376" s="211" t="s">
        <v>184</v>
      </c>
      <c r="AU376" s="211" t="s">
        <v>84</v>
      </c>
      <c r="AV376" s="12" t="s">
        <v>22</v>
      </c>
      <c r="AW376" s="12" t="s">
        <v>35</v>
      </c>
      <c r="AX376" s="12" t="s">
        <v>74</v>
      </c>
      <c r="AY376" s="211" t="s">
        <v>159</v>
      </c>
    </row>
    <row r="377" spans="2:65" s="13" customFormat="1" ht="11.25">
      <c r="B377" s="212"/>
      <c r="C377" s="213"/>
      <c r="D377" s="199" t="s">
        <v>184</v>
      </c>
      <c r="E377" s="214" t="s">
        <v>20</v>
      </c>
      <c r="F377" s="215" t="s">
        <v>1836</v>
      </c>
      <c r="G377" s="213"/>
      <c r="H377" s="216">
        <v>15</v>
      </c>
      <c r="I377" s="217"/>
      <c r="J377" s="213"/>
      <c r="K377" s="213"/>
      <c r="L377" s="218"/>
      <c r="M377" s="219"/>
      <c r="N377" s="220"/>
      <c r="O377" s="220"/>
      <c r="P377" s="220"/>
      <c r="Q377" s="220"/>
      <c r="R377" s="220"/>
      <c r="S377" s="220"/>
      <c r="T377" s="221"/>
      <c r="AT377" s="222" t="s">
        <v>184</v>
      </c>
      <c r="AU377" s="222" t="s">
        <v>84</v>
      </c>
      <c r="AV377" s="13" t="s">
        <v>84</v>
      </c>
      <c r="AW377" s="13" t="s">
        <v>35</v>
      </c>
      <c r="AX377" s="13" t="s">
        <v>22</v>
      </c>
      <c r="AY377" s="222" t="s">
        <v>159</v>
      </c>
    </row>
    <row r="378" spans="2:65" s="1" customFormat="1" ht="16.5" customHeight="1">
      <c r="B378" s="35"/>
      <c r="C378" s="245" t="s">
        <v>902</v>
      </c>
      <c r="D378" s="245" t="s">
        <v>744</v>
      </c>
      <c r="E378" s="246" t="s">
        <v>1837</v>
      </c>
      <c r="F378" s="247" t="s">
        <v>1838</v>
      </c>
      <c r="G378" s="248" t="s">
        <v>201</v>
      </c>
      <c r="H378" s="249">
        <v>15</v>
      </c>
      <c r="I378" s="250"/>
      <c r="J378" s="251">
        <f>ROUND(I378*H378,2)</f>
        <v>0</v>
      </c>
      <c r="K378" s="247" t="s">
        <v>20</v>
      </c>
      <c r="L378" s="252"/>
      <c r="M378" s="253" t="s">
        <v>20</v>
      </c>
      <c r="N378" s="254" t="s">
        <v>45</v>
      </c>
      <c r="O378" s="64"/>
      <c r="P378" s="195">
        <f>O378*H378</f>
        <v>0</v>
      </c>
      <c r="Q378" s="195">
        <v>1.4999999999999999E-2</v>
      </c>
      <c r="R378" s="195">
        <f>Q378*H378</f>
        <v>0.22499999999999998</v>
      </c>
      <c r="S378" s="195">
        <v>0</v>
      </c>
      <c r="T378" s="196">
        <f>S378*H378</f>
        <v>0</v>
      </c>
      <c r="AR378" s="197" t="s">
        <v>204</v>
      </c>
      <c r="AT378" s="197" t="s">
        <v>744</v>
      </c>
      <c r="AU378" s="197" t="s">
        <v>84</v>
      </c>
      <c r="AY378" s="18" t="s">
        <v>159</v>
      </c>
      <c r="BE378" s="198">
        <f>IF(N378="základní",J378,0)</f>
        <v>0</v>
      </c>
      <c r="BF378" s="198">
        <f>IF(N378="snížená",J378,0)</f>
        <v>0</v>
      </c>
      <c r="BG378" s="198">
        <f>IF(N378="zákl. přenesená",J378,0)</f>
        <v>0</v>
      </c>
      <c r="BH378" s="198">
        <f>IF(N378="sníž. přenesená",J378,0)</f>
        <v>0</v>
      </c>
      <c r="BI378" s="198">
        <f>IF(N378="nulová",J378,0)</f>
        <v>0</v>
      </c>
      <c r="BJ378" s="18" t="s">
        <v>22</v>
      </c>
      <c r="BK378" s="198">
        <f>ROUND(I378*H378,2)</f>
        <v>0</v>
      </c>
      <c r="BL378" s="18" t="s">
        <v>164</v>
      </c>
      <c r="BM378" s="197" t="s">
        <v>1839</v>
      </c>
    </row>
    <row r="379" spans="2:65" s="1" customFormat="1" ht="11.25">
      <c r="B379" s="35"/>
      <c r="C379" s="36"/>
      <c r="D379" s="199" t="s">
        <v>166</v>
      </c>
      <c r="E379" s="36"/>
      <c r="F379" s="200" t="s">
        <v>1838</v>
      </c>
      <c r="G379" s="36"/>
      <c r="H379" s="36"/>
      <c r="I379" s="115"/>
      <c r="J379" s="36"/>
      <c r="K379" s="36"/>
      <c r="L379" s="39"/>
      <c r="M379" s="201"/>
      <c r="N379" s="64"/>
      <c r="O379" s="64"/>
      <c r="P379" s="64"/>
      <c r="Q379" s="64"/>
      <c r="R379" s="64"/>
      <c r="S379" s="64"/>
      <c r="T379" s="65"/>
      <c r="AT379" s="18" t="s">
        <v>166</v>
      </c>
      <c r="AU379" s="18" t="s">
        <v>84</v>
      </c>
    </row>
    <row r="380" spans="2:65" s="12" customFormat="1" ht="11.25">
      <c r="B380" s="202"/>
      <c r="C380" s="203"/>
      <c r="D380" s="199" t="s">
        <v>184</v>
      </c>
      <c r="E380" s="204" t="s">
        <v>20</v>
      </c>
      <c r="F380" s="205" t="s">
        <v>1832</v>
      </c>
      <c r="G380" s="203"/>
      <c r="H380" s="204" t="s">
        <v>20</v>
      </c>
      <c r="I380" s="206"/>
      <c r="J380" s="203"/>
      <c r="K380" s="203"/>
      <c r="L380" s="207"/>
      <c r="M380" s="208"/>
      <c r="N380" s="209"/>
      <c r="O380" s="209"/>
      <c r="P380" s="209"/>
      <c r="Q380" s="209"/>
      <c r="R380" s="209"/>
      <c r="S380" s="209"/>
      <c r="T380" s="210"/>
      <c r="AT380" s="211" t="s">
        <v>184</v>
      </c>
      <c r="AU380" s="211" t="s">
        <v>84</v>
      </c>
      <c r="AV380" s="12" t="s">
        <v>22</v>
      </c>
      <c r="AW380" s="12" t="s">
        <v>35</v>
      </c>
      <c r="AX380" s="12" t="s">
        <v>74</v>
      </c>
      <c r="AY380" s="211" t="s">
        <v>159</v>
      </c>
    </row>
    <row r="381" spans="2:65" s="13" customFormat="1" ht="11.25">
      <c r="B381" s="212"/>
      <c r="C381" s="213"/>
      <c r="D381" s="199" t="s">
        <v>184</v>
      </c>
      <c r="E381" s="214" t="s">
        <v>20</v>
      </c>
      <c r="F381" s="215" t="s">
        <v>1836</v>
      </c>
      <c r="G381" s="213"/>
      <c r="H381" s="216">
        <v>15</v>
      </c>
      <c r="I381" s="217"/>
      <c r="J381" s="213"/>
      <c r="K381" s="213"/>
      <c r="L381" s="218"/>
      <c r="M381" s="219"/>
      <c r="N381" s="220"/>
      <c r="O381" s="220"/>
      <c r="P381" s="220"/>
      <c r="Q381" s="220"/>
      <c r="R381" s="220"/>
      <c r="S381" s="220"/>
      <c r="T381" s="221"/>
      <c r="AT381" s="222" t="s">
        <v>184</v>
      </c>
      <c r="AU381" s="222" t="s">
        <v>84</v>
      </c>
      <c r="AV381" s="13" t="s">
        <v>84</v>
      </c>
      <c r="AW381" s="13" t="s">
        <v>35</v>
      </c>
      <c r="AX381" s="13" t="s">
        <v>22</v>
      </c>
      <c r="AY381" s="222" t="s">
        <v>159</v>
      </c>
    </row>
    <row r="382" spans="2:65" s="1" customFormat="1" ht="16.5" customHeight="1">
      <c r="B382" s="35"/>
      <c r="C382" s="186" t="s">
        <v>910</v>
      </c>
      <c r="D382" s="186" t="s">
        <v>162</v>
      </c>
      <c r="E382" s="187" t="s">
        <v>630</v>
      </c>
      <c r="F382" s="188" t="s">
        <v>631</v>
      </c>
      <c r="G382" s="189" t="s">
        <v>182</v>
      </c>
      <c r="H382" s="190">
        <v>3.5609999999999999</v>
      </c>
      <c r="I382" s="191"/>
      <c r="J382" s="192">
        <f>ROUND(I382*H382,2)</f>
        <v>0</v>
      </c>
      <c r="K382" s="188" t="s">
        <v>194</v>
      </c>
      <c r="L382" s="39"/>
      <c r="M382" s="193" t="s">
        <v>20</v>
      </c>
      <c r="N382" s="194" t="s">
        <v>45</v>
      </c>
      <c r="O382" s="64"/>
      <c r="P382" s="195">
        <f>O382*H382</f>
        <v>0</v>
      </c>
      <c r="Q382" s="195">
        <v>0</v>
      </c>
      <c r="R382" s="195">
        <f>Q382*H382</f>
        <v>0</v>
      </c>
      <c r="S382" s="195">
        <v>0</v>
      </c>
      <c r="T382" s="196">
        <f>S382*H382</f>
        <v>0</v>
      </c>
      <c r="AR382" s="197" t="s">
        <v>164</v>
      </c>
      <c r="AT382" s="197" t="s">
        <v>162</v>
      </c>
      <c r="AU382" s="197" t="s">
        <v>84</v>
      </c>
      <c r="AY382" s="18" t="s">
        <v>159</v>
      </c>
      <c r="BE382" s="198">
        <f>IF(N382="základní",J382,0)</f>
        <v>0</v>
      </c>
      <c r="BF382" s="198">
        <f>IF(N382="snížená",J382,0)</f>
        <v>0</v>
      </c>
      <c r="BG382" s="198">
        <f>IF(N382="zákl. přenesená",J382,0)</f>
        <v>0</v>
      </c>
      <c r="BH382" s="198">
        <f>IF(N382="sníž. přenesená",J382,0)</f>
        <v>0</v>
      </c>
      <c r="BI382" s="198">
        <f>IF(N382="nulová",J382,0)</f>
        <v>0</v>
      </c>
      <c r="BJ382" s="18" t="s">
        <v>22</v>
      </c>
      <c r="BK382" s="198">
        <f>ROUND(I382*H382,2)</f>
        <v>0</v>
      </c>
      <c r="BL382" s="18" t="s">
        <v>164</v>
      </c>
      <c r="BM382" s="197" t="s">
        <v>1840</v>
      </c>
    </row>
    <row r="383" spans="2:65" s="1" customFormat="1" ht="19.5">
      <c r="B383" s="35"/>
      <c r="C383" s="36"/>
      <c r="D383" s="199" t="s">
        <v>166</v>
      </c>
      <c r="E383" s="36"/>
      <c r="F383" s="200" t="s">
        <v>633</v>
      </c>
      <c r="G383" s="36"/>
      <c r="H383" s="36"/>
      <c r="I383" s="115"/>
      <c r="J383" s="36"/>
      <c r="K383" s="36"/>
      <c r="L383" s="39"/>
      <c r="M383" s="201"/>
      <c r="N383" s="64"/>
      <c r="O383" s="64"/>
      <c r="P383" s="64"/>
      <c r="Q383" s="64"/>
      <c r="R383" s="64"/>
      <c r="S383" s="64"/>
      <c r="T383" s="65"/>
      <c r="AT383" s="18" t="s">
        <v>166</v>
      </c>
      <c r="AU383" s="18" t="s">
        <v>84</v>
      </c>
    </row>
    <row r="384" spans="2:65" s="12" customFormat="1" ht="11.25">
      <c r="B384" s="202"/>
      <c r="C384" s="203"/>
      <c r="D384" s="199" t="s">
        <v>184</v>
      </c>
      <c r="E384" s="204" t="s">
        <v>20</v>
      </c>
      <c r="F384" s="205" t="s">
        <v>1841</v>
      </c>
      <c r="G384" s="203"/>
      <c r="H384" s="204" t="s">
        <v>20</v>
      </c>
      <c r="I384" s="206"/>
      <c r="J384" s="203"/>
      <c r="K384" s="203"/>
      <c r="L384" s="207"/>
      <c r="M384" s="208"/>
      <c r="N384" s="209"/>
      <c r="O384" s="209"/>
      <c r="P384" s="209"/>
      <c r="Q384" s="209"/>
      <c r="R384" s="209"/>
      <c r="S384" s="209"/>
      <c r="T384" s="210"/>
      <c r="AT384" s="211" t="s">
        <v>184</v>
      </c>
      <c r="AU384" s="211" t="s">
        <v>84</v>
      </c>
      <c r="AV384" s="12" t="s">
        <v>22</v>
      </c>
      <c r="AW384" s="12" t="s">
        <v>35</v>
      </c>
      <c r="AX384" s="12" t="s">
        <v>74</v>
      </c>
      <c r="AY384" s="211" t="s">
        <v>159</v>
      </c>
    </row>
    <row r="385" spans="2:65" s="13" customFormat="1" ht="11.25">
      <c r="B385" s="212"/>
      <c r="C385" s="213"/>
      <c r="D385" s="199" t="s">
        <v>184</v>
      </c>
      <c r="E385" s="214" t="s">
        <v>20</v>
      </c>
      <c r="F385" s="215" t="s">
        <v>1842</v>
      </c>
      <c r="G385" s="213"/>
      <c r="H385" s="216">
        <v>3.5609999999999999</v>
      </c>
      <c r="I385" s="217"/>
      <c r="J385" s="213"/>
      <c r="K385" s="213"/>
      <c r="L385" s="218"/>
      <c r="M385" s="219"/>
      <c r="N385" s="220"/>
      <c r="O385" s="220"/>
      <c r="P385" s="220"/>
      <c r="Q385" s="220"/>
      <c r="R385" s="220"/>
      <c r="S385" s="220"/>
      <c r="T385" s="221"/>
      <c r="AT385" s="222" t="s">
        <v>184</v>
      </c>
      <c r="AU385" s="222" t="s">
        <v>84</v>
      </c>
      <c r="AV385" s="13" t="s">
        <v>84</v>
      </c>
      <c r="AW385" s="13" t="s">
        <v>35</v>
      </c>
      <c r="AX385" s="13" t="s">
        <v>22</v>
      </c>
      <c r="AY385" s="222" t="s">
        <v>159</v>
      </c>
    </row>
    <row r="386" spans="2:65" s="1" customFormat="1" ht="16.5" customHeight="1">
      <c r="B386" s="35"/>
      <c r="C386" s="186" t="s">
        <v>914</v>
      </c>
      <c r="D386" s="186" t="s">
        <v>162</v>
      </c>
      <c r="E386" s="187" t="s">
        <v>636</v>
      </c>
      <c r="F386" s="188" t="s">
        <v>637</v>
      </c>
      <c r="G386" s="189" t="s">
        <v>182</v>
      </c>
      <c r="H386" s="190">
        <v>24.927</v>
      </c>
      <c r="I386" s="191"/>
      <c r="J386" s="192">
        <f>ROUND(I386*H386,2)</f>
        <v>0</v>
      </c>
      <c r="K386" s="188" t="s">
        <v>194</v>
      </c>
      <c r="L386" s="39"/>
      <c r="M386" s="193" t="s">
        <v>20</v>
      </c>
      <c r="N386" s="194" t="s">
        <v>45</v>
      </c>
      <c r="O386" s="64"/>
      <c r="P386" s="195">
        <f>O386*H386</f>
        <v>0</v>
      </c>
      <c r="Q386" s="195">
        <v>0</v>
      </c>
      <c r="R386" s="195">
        <f>Q386*H386</f>
        <v>0</v>
      </c>
      <c r="S386" s="195">
        <v>0</v>
      </c>
      <c r="T386" s="196">
        <f>S386*H386</f>
        <v>0</v>
      </c>
      <c r="AR386" s="197" t="s">
        <v>164</v>
      </c>
      <c r="AT386" s="197" t="s">
        <v>162</v>
      </c>
      <c r="AU386" s="197" t="s">
        <v>84</v>
      </c>
      <c r="AY386" s="18" t="s">
        <v>159</v>
      </c>
      <c r="BE386" s="198">
        <f>IF(N386="základní",J386,0)</f>
        <v>0</v>
      </c>
      <c r="BF386" s="198">
        <f>IF(N386="snížená",J386,0)</f>
        <v>0</v>
      </c>
      <c r="BG386" s="198">
        <f>IF(N386="zákl. přenesená",J386,0)</f>
        <v>0</v>
      </c>
      <c r="BH386" s="198">
        <f>IF(N386="sníž. přenesená",J386,0)</f>
        <v>0</v>
      </c>
      <c r="BI386" s="198">
        <f>IF(N386="nulová",J386,0)</f>
        <v>0</v>
      </c>
      <c r="BJ386" s="18" t="s">
        <v>22</v>
      </c>
      <c r="BK386" s="198">
        <f>ROUND(I386*H386,2)</f>
        <v>0</v>
      </c>
      <c r="BL386" s="18" t="s">
        <v>164</v>
      </c>
      <c r="BM386" s="197" t="s">
        <v>1843</v>
      </c>
    </row>
    <row r="387" spans="2:65" s="1" customFormat="1" ht="19.5">
      <c r="B387" s="35"/>
      <c r="C387" s="36"/>
      <c r="D387" s="199" t="s">
        <v>166</v>
      </c>
      <c r="E387" s="36"/>
      <c r="F387" s="200" t="s">
        <v>639</v>
      </c>
      <c r="G387" s="36"/>
      <c r="H387" s="36"/>
      <c r="I387" s="115"/>
      <c r="J387" s="36"/>
      <c r="K387" s="36"/>
      <c r="L387" s="39"/>
      <c r="M387" s="201"/>
      <c r="N387" s="64"/>
      <c r="O387" s="64"/>
      <c r="P387" s="64"/>
      <c r="Q387" s="64"/>
      <c r="R387" s="64"/>
      <c r="S387" s="64"/>
      <c r="T387" s="65"/>
      <c r="AT387" s="18" t="s">
        <v>166</v>
      </c>
      <c r="AU387" s="18" t="s">
        <v>84</v>
      </c>
    </row>
    <row r="388" spans="2:65" s="13" customFormat="1" ht="11.25">
      <c r="B388" s="212"/>
      <c r="C388" s="213"/>
      <c r="D388" s="199" t="s">
        <v>184</v>
      </c>
      <c r="E388" s="214" t="s">
        <v>20</v>
      </c>
      <c r="F388" s="215" t="s">
        <v>1844</v>
      </c>
      <c r="G388" s="213"/>
      <c r="H388" s="216">
        <v>24.927</v>
      </c>
      <c r="I388" s="217"/>
      <c r="J388" s="213"/>
      <c r="K388" s="213"/>
      <c r="L388" s="218"/>
      <c r="M388" s="219"/>
      <c r="N388" s="220"/>
      <c r="O388" s="220"/>
      <c r="P388" s="220"/>
      <c r="Q388" s="220"/>
      <c r="R388" s="220"/>
      <c r="S388" s="220"/>
      <c r="T388" s="221"/>
      <c r="AT388" s="222" t="s">
        <v>184</v>
      </c>
      <c r="AU388" s="222" t="s">
        <v>84</v>
      </c>
      <c r="AV388" s="13" t="s">
        <v>84</v>
      </c>
      <c r="AW388" s="13" t="s">
        <v>35</v>
      </c>
      <c r="AX388" s="13" t="s">
        <v>22</v>
      </c>
      <c r="AY388" s="222" t="s">
        <v>159</v>
      </c>
    </row>
    <row r="389" spans="2:65" s="1" customFormat="1" ht="16.5" customHeight="1">
      <c r="B389" s="35"/>
      <c r="C389" s="186" t="s">
        <v>921</v>
      </c>
      <c r="D389" s="186" t="s">
        <v>162</v>
      </c>
      <c r="E389" s="187" t="s">
        <v>617</v>
      </c>
      <c r="F389" s="188" t="s">
        <v>618</v>
      </c>
      <c r="G389" s="189" t="s">
        <v>182</v>
      </c>
      <c r="H389" s="190">
        <v>3.5609999999999999</v>
      </c>
      <c r="I389" s="191"/>
      <c r="J389" s="192">
        <f>ROUND(I389*H389,2)</f>
        <v>0</v>
      </c>
      <c r="K389" s="188" t="s">
        <v>194</v>
      </c>
      <c r="L389" s="39"/>
      <c r="M389" s="193" t="s">
        <v>20</v>
      </c>
      <c r="N389" s="194" t="s">
        <v>45</v>
      </c>
      <c r="O389" s="64"/>
      <c r="P389" s="195">
        <f>O389*H389</f>
        <v>0</v>
      </c>
      <c r="Q389" s="195">
        <v>0</v>
      </c>
      <c r="R389" s="195">
        <f>Q389*H389</f>
        <v>0</v>
      </c>
      <c r="S389" s="195">
        <v>0</v>
      </c>
      <c r="T389" s="196">
        <f>S389*H389</f>
        <v>0</v>
      </c>
      <c r="AR389" s="197" t="s">
        <v>164</v>
      </c>
      <c r="AT389" s="197" t="s">
        <v>162</v>
      </c>
      <c r="AU389" s="197" t="s">
        <v>84</v>
      </c>
      <c r="AY389" s="18" t="s">
        <v>159</v>
      </c>
      <c r="BE389" s="198">
        <f>IF(N389="základní",J389,0)</f>
        <v>0</v>
      </c>
      <c r="BF389" s="198">
        <f>IF(N389="snížená",J389,0)</f>
        <v>0</v>
      </c>
      <c r="BG389" s="198">
        <f>IF(N389="zákl. přenesená",J389,0)</f>
        <v>0</v>
      </c>
      <c r="BH389" s="198">
        <f>IF(N389="sníž. přenesená",J389,0)</f>
        <v>0</v>
      </c>
      <c r="BI389" s="198">
        <f>IF(N389="nulová",J389,0)</f>
        <v>0</v>
      </c>
      <c r="BJ389" s="18" t="s">
        <v>22</v>
      </c>
      <c r="BK389" s="198">
        <f>ROUND(I389*H389,2)</f>
        <v>0</v>
      </c>
      <c r="BL389" s="18" t="s">
        <v>164</v>
      </c>
      <c r="BM389" s="197" t="s">
        <v>1845</v>
      </c>
    </row>
    <row r="390" spans="2:65" s="1" customFormat="1" ht="11.25">
      <c r="B390" s="35"/>
      <c r="C390" s="36"/>
      <c r="D390" s="199" t="s">
        <v>166</v>
      </c>
      <c r="E390" s="36"/>
      <c r="F390" s="200" t="s">
        <v>620</v>
      </c>
      <c r="G390" s="36"/>
      <c r="H390" s="36"/>
      <c r="I390" s="115"/>
      <c r="J390" s="36"/>
      <c r="K390" s="36"/>
      <c r="L390" s="39"/>
      <c r="M390" s="201"/>
      <c r="N390" s="64"/>
      <c r="O390" s="64"/>
      <c r="P390" s="64"/>
      <c r="Q390" s="64"/>
      <c r="R390" s="64"/>
      <c r="S390" s="64"/>
      <c r="T390" s="65"/>
      <c r="AT390" s="18" t="s">
        <v>166</v>
      </c>
      <c r="AU390" s="18" t="s">
        <v>84</v>
      </c>
    </row>
    <row r="391" spans="2:65" s="1" customFormat="1" ht="16.5" customHeight="1">
      <c r="B391" s="35"/>
      <c r="C391" s="186" t="s">
        <v>928</v>
      </c>
      <c r="D391" s="186" t="s">
        <v>162</v>
      </c>
      <c r="E391" s="187" t="s">
        <v>662</v>
      </c>
      <c r="F391" s="188" t="s">
        <v>663</v>
      </c>
      <c r="G391" s="189" t="s">
        <v>182</v>
      </c>
      <c r="H391" s="190">
        <v>3.5609999999999999</v>
      </c>
      <c r="I391" s="191"/>
      <c r="J391" s="192">
        <f>ROUND(I391*H391,2)</f>
        <v>0</v>
      </c>
      <c r="K391" s="188" t="s">
        <v>194</v>
      </c>
      <c r="L391" s="39"/>
      <c r="M391" s="193" t="s">
        <v>20</v>
      </c>
      <c r="N391" s="194" t="s">
        <v>45</v>
      </c>
      <c r="O391" s="64"/>
      <c r="P391" s="195">
        <f>O391*H391</f>
        <v>0</v>
      </c>
      <c r="Q391" s="195">
        <v>0</v>
      </c>
      <c r="R391" s="195">
        <f>Q391*H391</f>
        <v>0</v>
      </c>
      <c r="S391" s="195">
        <v>0</v>
      </c>
      <c r="T391" s="196">
        <f>S391*H391</f>
        <v>0</v>
      </c>
      <c r="AR391" s="197" t="s">
        <v>164</v>
      </c>
      <c r="AT391" s="197" t="s">
        <v>162</v>
      </c>
      <c r="AU391" s="197" t="s">
        <v>84</v>
      </c>
      <c r="AY391" s="18" t="s">
        <v>159</v>
      </c>
      <c r="BE391" s="198">
        <f>IF(N391="základní",J391,0)</f>
        <v>0</v>
      </c>
      <c r="BF391" s="198">
        <f>IF(N391="snížená",J391,0)</f>
        <v>0</v>
      </c>
      <c r="BG391" s="198">
        <f>IF(N391="zákl. přenesená",J391,0)</f>
        <v>0</v>
      </c>
      <c r="BH391" s="198">
        <f>IF(N391="sníž. přenesená",J391,0)</f>
        <v>0</v>
      </c>
      <c r="BI391" s="198">
        <f>IF(N391="nulová",J391,0)</f>
        <v>0</v>
      </c>
      <c r="BJ391" s="18" t="s">
        <v>22</v>
      </c>
      <c r="BK391" s="198">
        <f>ROUND(I391*H391,2)</f>
        <v>0</v>
      </c>
      <c r="BL391" s="18" t="s">
        <v>164</v>
      </c>
      <c r="BM391" s="197" t="s">
        <v>1846</v>
      </c>
    </row>
    <row r="392" spans="2:65" s="1" customFormat="1" ht="11.25">
      <c r="B392" s="35"/>
      <c r="C392" s="36"/>
      <c r="D392" s="199" t="s">
        <v>166</v>
      </c>
      <c r="E392" s="36"/>
      <c r="F392" s="200" t="s">
        <v>663</v>
      </c>
      <c r="G392" s="36"/>
      <c r="H392" s="36"/>
      <c r="I392" s="115"/>
      <c r="J392" s="36"/>
      <c r="K392" s="36"/>
      <c r="L392" s="39"/>
      <c r="M392" s="201"/>
      <c r="N392" s="64"/>
      <c r="O392" s="64"/>
      <c r="P392" s="64"/>
      <c r="Q392" s="64"/>
      <c r="R392" s="64"/>
      <c r="S392" s="64"/>
      <c r="T392" s="65"/>
      <c r="AT392" s="18" t="s">
        <v>166</v>
      </c>
      <c r="AU392" s="18" t="s">
        <v>84</v>
      </c>
    </row>
    <row r="393" spans="2:65" s="1" customFormat="1" ht="16.5" customHeight="1">
      <c r="B393" s="35"/>
      <c r="C393" s="186" t="s">
        <v>932</v>
      </c>
      <c r="D393" s="186" t="s">
        <v>162</v>
      </c>
      <c r="E393" s="187" t="s">
        <v>667</v>
      </c>
      <c r="F393" s="188" t="s">
        <v>668</v>
      </c>
      <c r="G393" s="189" t="s">
        <v>669</v>
      </c>
      <c r="H393" s="190">
        <v>7.1219999999999999</v>
      </c>
      <c r="I393" s="191"/>
      <c r="J393" s="192">
        <f>ROUND(I393*H393,2)</f>
        <v>0</v>
      </c>
      <c r="K393" s="188" t="s">
        <v>194</v>
      </c>
      <c r="L393" s="39"/>
      <c r="M393" s="193" t="s">
        <v>20</v>
      </c>
      <c r="N393" s="194" t="s">
        <v>45</v>
      </c>
      <c r="O393" s="64"/>
      <c r="P393" s="195">
        <f>O393*H393</f>
        <v>0</v>
      </c>
      <c r="Q393" s="195">
        <v>0</v>
      </c>
      <c r="R393" s="195">
        <f>Q393*H393</f>
        <v>0</v>
      </c>
      <c r="S393" s="195">
        <v>0</v>
      </c>
      <c r="T393" s="196">
        <f>S393*H393</f>
        <v>0</v>
      </c>
      <c r="AR393" s="197" t="s">
        <v>164</v>
      </c>
      <c r="AT393" s="197" t="s">
        <v>162</v>
      </c>
      <c r="AU393" s="197" t="s">
        <v>84</v>
      </c>
      <c r="AY393" s="18" t="s">
        <v>159</v>
      </c>
      <c r="BE393" s="198">
        <f>IF(N393="základní",J393,0)</f>
        <v>0</v>
      </c>
      <c r="BF393" s="198">
        <f>IF(N393="snížená",J393,0)</f>
        <v>0</v>
      </c>
      <c r="BG393" s="198">
        <f>IF(N393="zákl. přenesená",J393,0)</f>
        <v>0</v>
      </c>
      <c r="BH393" s="198">
        <f>IF(N393="sníž. přenesená",J393,0)</f>
        <v>0</v>
      </c>
      <c r="BI393" s="198">
        <f>IF(N393="nulová",J393,0)</f>
        <v>0</v>
      </c>
      <c r="BJ393" s="18" t="s">
        <v>22</v>
      </c>
      <c r="BK393" s="198">
        <f>ROUND(I393*H393,2)</f>
        <v>0</v>
      </c>
      <c r="BL393" s="18" t="s">
        <v>164</v>
      </c>
      <c r="BM393" s="197" t="s">
        <v>1847</v>
      </c>
    </row>
    <row r="394" spans="2:65" s="1" customFormat="1" ht="11.25">
      <c r="B394" s="35"/>
      <c r="C394" s="36"/>
      <c r="D394" s="199" t="s">
        <v>166</v>
      </c>
      <c r="E394" s="36"/>
      <c r="F394" s="200" t="s">
        <v>671</v>
      </c>
      <c r="G394" s="36"/>
      <c r="H394" s="36"/>
      <c r="I394" s="115"/>
      <c r="J394" s="36"/>
      <c r="K394" s="36"/>
      <c r="L394" s="39"/>
      <c r="M394" s="201"/>
      <c r="N394" s="64"/>
      <c r="O394" s="64"/>
      <c r="P394" s="64"/>
      <c r="Q394" s="64"/>
      <c r="R394" s="64"/>
      <c r="S394" s="64"/>
      <c r="T394" s="65"/>
      <c r="AT394" s="18" t="s">
        <v>166</v>
      </c>
      <c r="AU394" s="18" t="s">
        <v>84</v>
      </c>
    </row>
    <row r="395" spans="2:65" s="13" customFormat="1" ht="11.25">
      <c r="B395" s="212"/>
      <c r="C395" s="213"/>
      <c r="D395" s="199" t="s">
        <v>184</v>
      </c>
      <c r="E395" s="214" t="s">
        <v>20</v>
      </c>
      <c r="F395" s="215" t="s">
        <v>1848</v>
      </c>
      <c r="G395" s="213"/>
      <c r="H395" s="216">
        <v>7.1219999999999999</v>
      </c>
      <c r="I395" s="217"/>
      <c r="J395" s="213"/>
      <c r="K395" s="213"/>
      <c r="L395" s="218"/>
      <c r="M395" s="219"/>
      <c r="N395" s="220"/>
      <c r="O395" s="220"/>
      <c r="P395" s="220"/>
      <c r="Q395" s="220"/>
      <c r="R395" s="220"/>
      <c r="S395" s="220"/>
      <c r="T395" s="221"/>
      <c r="AT395" s="222" t="s">
        <v>184</v>
      </c>
      <c r="AU395" s="222" t="s">
        <v>84</v>
      </c>
      <c r="AV395" s="13" t="s">
        <v>84</v>
      </c>
      <c r="AW395" s="13" t="s">
        <v>35</v>
      </c>
      <c r="AX395" s="13" t="s">
        <v>22</v>
      </c>
      <c r="AY395" s="222" t="s">
        <v>159</v>
      </c>
    </row>
    <row r="396" spans="2:65" s="1" customFormat="1" ht="16.5" customHeight="1">
      <c r="B396" s="35"/>
      <c r="C396" s="186" t="s">
        <v>938</v>
      </c>
      <c r="D396" s="186" t="s">
        <v>162</v>
      </c>
      <c r="E396" s="187" t="s">
        <v>1849</v>
      </c>
      <c r="F396" s="188" t="s">
        <v>1850</v>
      </c>
      <c r="G396" s="189" t="s">
        <v>961</v>
      </c>
      <c r="H396" s="190">
        <v>10</v>
      </c>
      <c r="I396" s="191"/>
      <c r="J396" s="192">
        <f>ROUND(I396*H396,2)</f>
        <v>0</v>
      </c>
      <c r="K396" s="188" t="s">
        <v>194</v>
      </c>
      <c r="L396" s="39"/>
      <c r="M396" s="193" t="s">
        <v>20</v>
      </c>
      <c r="N396" s="194" t="s">
        <v>45</v>
      </c>
      <c r="O396" s="64"/>
      <c r="P396" s="195">
        <f>O396*H396</f>
        <v>0</v>
      </c>
      <c r="Q396" s="195">
        <v>1.1999999999999999E-3</v>
      </c>
      <c r="R396" s="195">
        <f>Q396*H396</f>
        <v>1.1999999999999999E-2</v>
      </c>
      <c r="S396" s="195">
        <v>0</v>
      </c>
      <c r="T396" s="196">
        <f>S396*H396</f>
        <v>0</v>
      </c>
      <c r="AR396" s="197" t="s">
        <v>164</v>
      </c>
      <c r="AT396" s="197" t="s">
        <v>162</v>
      </c>
      <c r="AU396" s="197" t="s">
        <v>84</v>
      </c>
      <c r="AY396" s="18" t="s">
        <v>159</v>
      </c>
      <c r="BE396" s="198">
        <f>IF(N396="základní",J396,0)</f>
        <v>0</v>
      </c>
      <c r="BF396" s="198">
        <f>IF(N396="snížená",J396,0)</f>
        <v>0</v>
      </c>
      <c r="BG396" s="198">
        <f>IF(N396="zákl. přenesená",J396,0)</f>
        <v>0</v>
      </c>
      <c r="BH396" s="198">
        <f>IF(N396="sníž. přenesená",J396,0)</f>
        <v>0</v>
      </c>
      <c r="BI396" s="198">
        <f>IF(N396="nulová",J396,0)</f>
        <v>0</v>
      </c>
      <c r="BJ396" s="18" t="s">
        <v>22</v>
      </c>
      <c r="BK396" s="198">
        <f>ROUND(I396*H396,2)</f>
        <v>0</v>
      </c>
      <c r="BL396" s="18" t="s">
        <v>164</v>
      </c>
      <c r="BM396" s="197" t="s">
        <v>1851</v>
      </c>
    </row>
    <row r="397" spans="2:65" s="1" customFormat="1" ht="11.25">
      <c r="B397" s="35"/>
      <c r="C397" s="36"/>
      <c r="D397" s="199" t="s">
        <v>166</v>
      </c>
      <c r="E397" s="36"/>
      <c r="F397" s="200" t="s">
        <v>1852</v>
      </c>
      <c r="G397" s="36"/>
      <c r="H397" s="36"/>
      <c r="I397" s="115"/>
      <c r="J397" s="36"/>
      <c r="K397" s="36"/>
      <c r="L397" s="39"/>
      <c r="M397" s="201"/>
      <c r="N397" s="64"/>
      <c r="O397" s="64"/>
      <c r="P397" s="64"/>
      <c r="Q397" s="64"/>
      <c r="R397" s="64"/>
      <c r="S397" s="64"/>
      <c r="T397" s="65"/>
      <c r="AT397" s="18" t="s">
        <v>166</v>
      </c>
      <c r="AU397" s="18" t="s">
        <v>84</v>
      </c>
    </row>
    <row r="398" spans="2:65" s="13" customFormat="1" ht="11.25">
      <c r="B398" s="212"/>
      <c r="C398" s="213"/>
      <c r="D398" s="199" t="s">
        <v>184</v>
      </c>
      <c r="E398" s="214" t="s">
        <v>20</v>
      </c>
      <c r="F398" s="215" t="s">
        <v>1853</v>
      </c>
      <c r="G398" s="213"/>
      <c r="H398" s="216">
        <v>10</v>
      </c>
      <c r="I398" s="217"/>
      <c r="J398" s="213"/>
      <c r="K398" s="213"/>
      <c r="L398" s="218"/>
      <c r="M398" s="219"/>
      <c r="N398" s="220"/>
      <c r="O398" s="220"/>
      <c r="P398" s="220"/>
      <c r="Q398" s="220"/>
      <c r="R398" s="220"/>
      <c r="S398" s="220"/>
      <c r="T398" s="221"/>
      <c r="AT398" s="222" t="s">
        <v>184</v>
      </c>
      <c r="AU398" s="222" t="s">
        <v>84</v>
      </c>
      <c r="AV398" s="13" t="s">
        <v>84</v>
      </c>
      <c r="AW398" s="13" t="s">
        <v>35</v>
      </c>
      <c r="AX398" s="13" t="s">
        <v>22</v>
      </c>
      <c r="AY398" s="222" t="s">
        <v>159</v>
      </c>
    </row>
    <row r="399" spans="2:65" s="1" customFormat="1" ht="16.5" customHeight="1">
      <c r="B399" s="35"/>
      <c r="C399" s="186" t="s">
        <v>942</v>
      </c>
      <c r="D399" s="186" t="s">
        <v>162</v>
      </c>
      <c r="E399" s="187" t="s">
        <v>1854</v>
      </c>
      <c r="F399" s="188" t="s">
        <v>1855</v>
      </c>
      <c r="G399" s="189" t="s">
        <v>1004</v>
      </c>
      <c r="H399" s="190">
        <v>5</v>
      </c>
      <c r="I399" s="191"/>
      <c r="J399" s="192">
        <f>ROUND(I399*H399,2)</f>
        <v>0</v>
      </c>
      <c r="K399" s="188" t="s">
        <v>20</v>
      </c>
      <c r="L399" s="39"/>
      <c r="M399" s="193" t="s">
        <v>20</v>
      </c>
      <c r="N399" s="194" t="s">
        <v>45</v>
      </c>
      <c r="O399" s="64"/>
      <c r="P399" s="195">
        <f>O399*H399</f>
        <v>0</v>
      </c>
      <c r="Q399" s="195">
        <v>0</v>
      </c>
      <c r="R399" s="195">
        <f>Q399*H399</f>
        <v>0</v>
      </c>
      <c r="S399" s="195">
        <v>0</v>
      </c>
      <c r="T399" s="196">
        <f>S399*H399</f>
        <v>0</v>
      </c>
      <c r="AR399" s="197" t="s">
        <v>164</v>
      </c>
      <c r="AT399" s="197" t="s">
        <v>162</v>
      </c>
      <c r="AU399" s="197" t="s">
        <v>84</v>
      </c>
      <c r="AY399" s="18" t="s">
        <v>159</v>
      </c>
      <c r="BE399" s="198">
        <f>IF(N399="základní",J399,0)</f>
        <v>0</v>
      </c>
      <c r="BF399" s="198">
        <f>IF(N399="snížená",J399,0)</f>
        <v>0</v>
      </c>
      <c r="BG399" s="198">
        <f>IF(N399="zákl. přenesená",J399,0)</f>
        <v>0</v>
      </c>
      <c r="BH399" s="198">
        <f>IF(N399="sníž. přenesená",J399,0)</f>
        <v>0</v>
      </c>
      <c r="BI399" s="198">
        <f>IF(N399="nulová",J399,0)</f>
        <v>0</v>
      </c>
      <c r="BJ399" s="18" t="s">
        <v>22</v>
      </c>
      <c r="BK399" s="198">
        <f>ROUND(I399*H399,2)</f>
        <v>0</v>
      </c>
      <c r="BL399" s="18" t="s">
        <v>164</v>
      </c>
      <c r="BM399" s="197" t="s">
        <v>1856</v>
      </c>
    </row>
    <row r="400" spans="2:65" s="12" customFormat="1" ht="11.25">
      <c r="B400" s="202"/>
      <c r="C400" s="203"/>
      <c r="D400" s="199" t="s">
        <v>184</v>
      </c>
      <c r="E400" s="204" t="s">
        <v>20</v>
      </c>
      <c r="F400" s="205" t="s">
        <v>1857</v>
      </c>
      <c r="G400" s="203"/>
      <c r="H400" s="204" t="s">
        <v>20</v>
      </c>
      <c r="I400" s="206"/>
      <c r="J400" s="203"/>
      <c r="K400" s="203"/>
      <c r="L400" s="207"/>
      <c r="M400" s="208"/>
      <c r="N400" s="209"/>
      <c r="O400" s="209"/>
      <c r="P400" s="209"/>
      <c r="Q400" s="209"/>
      <c r="R400" s="209"/>
      <c r="S400" s="209"/>
      <c r="T400" s="210"/>
      <c r="AT400" s="211" t="s">
        <v>184</v>
      </c>
      <c r="AU400" s="211" t="s">
        <v>84</v>
      </c>
      <c r="AV400" s="12" t="s">
        <v>22</v>
      </c>
      <c r="AW400" s="12" t="s">
        <v>35</v>
      </c>
      <c r="AX400" s="12" t="s">
        <v>74</v>
      </c>
      <c r="AY400" s="211" t="s">
        <v>159</v>
      </c>
    </row>
    <row r="401" spans="2:65" s="12" customFormat="1" ht="11.25">
      <c r="B401" s="202"/>
      <c r="C401" s="203"/>
      <c r="D401" s="199" t="s">
        <v>184</v>
      </c>
      <c r="E401" s="204" t="s">
        <v>20</v>
      </c>
      <c r="F401" s="205" t="s">
        <v>1858</v>
      </c>
      <c r="G401" s="203"/>
      <c r="H401" s="204" t="s">
        <v>20</v>
      </c>
      <c r="I401" s="206"/>
      <c r="J401" s="203"/>
      <c r="K401" s="203"/>
      <c r="L401" s="207"/>
      <c r="M401" s="208"/>
      <c r="N401" s="209"/>
      <c r="O401" s="209"/>
      <c r="P401" s="209"/>
      <c r="Q401" s="209"/>
      <c r="R401" s="209"/>
      <c r="S401" s="209"/>
      <c r="T401" s="210"/>
      <c r="AT401" s="211" t="s">
        <v>184</v>
      </c>
      <c r="AU401" s="211" t="s">
        <v>84</v>
      </c>
      <c r="AV401" s="12" t="s">
        <v>22</v>
      </c>
      <c r="AW401" s="12" t="s">
        <v>35</v>
      </c>
      <c r="AX401" s="12" t="s">
        <v>74</v>
      </c>
      <c r="AY401" s="211" t="s">
        <v>159</v>
      </c>
    </row>
    <row r="402" spans="2:65" s="12" customFormat="1" ht="11.25">
      <c r="B402" s="202"/>
      <c r="C402" s="203"/>
      <c r="D402" s="199" t="s">
        <v>184</v>
      </c>
      <c r="E402" s="204" t="s">
        <v>20</v>
      </c>
      <c r="F402" s="205" t="s">
        <v>1827</v>
      </c>
      <c r="G402" s="203"/>
      <c r="H402" s="204" t="s">
        <v>20</v>
      </c>
      <c r="I402" s="206"/>
      <c r="J402" s="203"/>
      <c r="K402" s="203"/>
      <c r="L402" s="207"/>
      <c r="M402" s="208"/>
      <c r="N402" s="209"/>
      <c r="O402" s="209"/>
      <c r="P402" s="209"/>
      <c r="Q402" s="209"/>
      <c r="R402" s="209"/>
      <c r="S402" s="209"/>
      <c r="T402" s="210"/>
      <c r="AT402" s="211" t="s">
        <v>184</v>
      </c>
      <c r="AU402" s="211" t="s">
        <v>84</v>
      </c>
      <c r="AV402" s="12" t="s">
        <v>22</v>
      </c>
      <c r="AW402" s="12" t="s">
        <v>35</v>
      </c>
      <c r="AX402" s="12" t="s">
        <v>74</v>
      </c>
      <c r="AY402" s="211" t="s">
        <v>159</v>
      </c>
    </row>
    <row r="403" spans="2:65" s="13" customFormat="1" ht="11.25">
      <c r="B403" s="212"/>
      <c r="C403" s="213"/>
      <c r="D403" s="199" t="s">
        <v>184</v>
      </c>
      <c r="E403" s="214" t="s">
        <v>20</v>
      </c>
      <c r="F403" s="215" t="s">
        <v>179</v>
      </c>
      <c r="G403" s="213"/>
      <c r="H403" s="216">
        <v>5</v>
      </c>
      <c r="I403" s="217"/>
      <c r="J403" s="213"/>
      <c r="K403" s="213"/>
      <c r="L403" s="218"/>
      <c r="M403" s="219"/>
      <c r="N403" s="220"/>
      <c r="O403" s="220"/>
      <c r="P403" s="220"/>
      <c r="Q403" s="220"/>
      <c r="R403" s="220"/>
      <c r="S403" s="220"/>
      <c r="T403" s="221"/>
      <c r="AT403" s="222" t="s">
        <v>184</v>
      </c>
      <c r="AU403" s="222" t="s">
        <v>84</v>
      </c>
      <c r="AV403" s="13" t="s">
        <v>84</v>
      </c>
      <c r="AW403" s="13" t="s">
        <v>35</v>
      </c>
      <c r="AX403" s="13" t="s">
        <v>22</v>
      </c>
      <c r="AY403" s="222" t="s">
        <v>159</v>
      </c>
    </row>
    <row r="404" spans="2:65" s="11" customFormat="1" ht="22.9" customHeight="1">
      <c r="B404" s="170"/>
      <c r="C404" s="171"/>
      <c r="D404" s="172" t="s">
        <v>73</v>
      </c>
      <c r="E404" s="184" t="s">
        <v>162</v>
      </c>
      <c r="F404" s="184" t="s">
        <v>1207</v>
      </c>
      <c r="G404" s="171"/>
      <c r="H404" s="171"/>
      <c r="I404" s="174"/>
      <c r="J404" s="185">
        <f>BK404</f>
        <v>0</v>
      </c>
      <c r="K404" s="171"/>
      <c r="L404" s="176"/>
      <c r="M404" s="177"/>
      <c r="N404" s="178"/>
      <c r="O404" s="178"/>
      <c r="P404" s="179">
        <f>P405+P424+P452</f>
        <v>0</v>
      </c>
      <c r="Q404" s="178"/>
      <c r="R404" s="179">
        <f>R405+R424+R452</f>
        <v>1150.7128499999999</v>
      </c>
      <c r="S404" s="178"/>
      <c r="T404" s="180">
        <f>T405+T424+T452</f>
        <v>0</v>
      </c>
      <c r="AR404" s="181" t="s">
        <v>22</v>
      </c>
      <c r="AT404" s="182" t="s">
        <v>73</v>
      </c>
      <c r="AU404" s="182" t="s">
        <v>22</v>
      </c>
      <c r="AY404" s="181" t="s">
        <v>159</v>
      </c>
      <c r="BK404" s="183">
        <f>BK405+BK424+BK452</f>
        <v>0</v>
      </c>
    </row>
    <row r="405" spans="2:65" s="11" customFormat="1" ht="20.85" customHeight="1">
      <c r="B405" s="170"/>
      <c r="C405" s="171"/>
      <c r="D405" s="172" t="s">
        <v>73</v>
      </c>
      <c r="E405" s="184" t="s">
        <v>461</v>
      </c>
      <c r="F405" s="184" t="s">
        <v>1208</v>
      </c>
      <c r="G405" s="171"/>
      <c r="H405" s="171"/>
      <c r="I405" s="174"/>
      <c r="J405" s="185">
        <f>BK405</f>
        <v>0</v>
      </c>
      <c r="K405" s="171"/>
      <c r="L405" s="176"/>
      <c r="M405" s="177"/>
      <c r="N405" s="178"/>
      <c r="O405" s="178"/>
      <c r="P405" s="179">
        <f>SUM(P406:P423)</f>
        <v>0</v>
      </c>
      <c r="Q405" s="178"/>
      <c r="R405" s="179">
        <f>SUM(R406:R423)</f>
        <v>0</v>
      </c>
      <c r="S405" s="178"/>
      <c r="T405" s="180">
        <f>SUM(T406:T423)</f>
        <v>0</v>
      </c>
      <c r="AR405" s="181" t="s">
        <v>22</v>
      </c>
      <c r="AT405" s="182" t="s">
        <v>73</v>
      </c>
      <c r="AU405" s="182" t="s">
        <v>84</v>
      </c>
      <c r="AY405" s="181" t="s">
        <v>159</v>
      </c>
      <c r="BK405" s="183">
        <f>SUM(BK406:BK423)</f>
        <v>0</v>
      </c>
    </row>
    <row r="406" spans="2:65" s="1" customFormat="1" ht="16.5" customHeight="1">
      <c r="B406" s="35"/>
      <c r="C406" s="186" t="s">
        <v>946</v>
      </c>
      <c r="D406" s="186" t="s">
        <v>162</v>
      </c>
      <c r="E406" s="187" t="s">
        <v>674</v>
      </c>
      <c r="F406" s="188" t="s">
        <v>675</v>
      </c>
      <c r="G406" s="189" t="s">
        <v>182</v>
      </c>
      <c r="H406" s="190">
        <v>1285.559</v>
      </c>
      <c r="I406" s="191"/>
      <c r="J406" s="192">
        <f>ROUND(I406*H406,2)</f>
        <v>0</v>
      </c>
      <c r="K406" s="188" t="s">
        <v>194</v>
      </c>
      <c r="L406" s="39"/>
      <c r="M406" s="193" t="s">
        <v>20</v>
      </c>
      <c r="N406" s="194" t="s">
        <v>45</v>
      </c>
      <c r="O406" s="64"/>
      <c r="P406" s="195">
        <f>O406*H406</f>
        <v>0</v>
      </c>
      <c r="Q406" s="195">
        <v>0</v>
      </c>
      <c r="R406" s="195">
        <f>Q406*H406</f>
        <v>0</v>
      </c>
      <c r="S406" s="195">
        <v>0</v>
      </c>
      <c r="T406" s="196">
        <f>S406*H406</f>
        <v>0</v>
      </c>
      <c r="AR406" s="197" t="s">
        <v>164</v>
      </c>
      <c r="AT406" s="197" t="s">
        <v>162</v>
      </c>
      <c r="AU406" s="197" t="s">
        <v>171</v>
      </c>
      <c r="AY406" s="18" t="s">
        <v>159</v>
      </c>
      <c r="BE406" s="198">
        <f>IF(N406="základní",J406,0)</f>
        <v>0</v>
      </c>
      <c r="BF406" s="198">
        <f>IF(N406="snížená",J406,0)</f>
        <v>0</v>
      </c>
      <c r="BG406" s="198">
        <f>IF(N406="zákl. přenesená",J406,0)</f>
        <v>0</v>
      </c>
      <c r="BH406" s="198">
        <f>IF(N406="sníž. přenesená",J406,0)</f>
        <v>0</v>
      </c>
      <c r="BI406" s="198">
        <f>IF(N406="nulová",J406,0)</f>
        <v>0</v>
      </c>
      <c r="BJ406" s="18" t="s">
        <v>22</v>
      </c>
      <c r="BK406" s="198">
        <f>ROUND(I406*H406,2)</f>
        <v>0</v>
      </c>
      <c r="BL406" s="18" t="s">
        <v>164</v>
      </c>
      <c r="BM406" s="197" t="s">
        <v>1210</v>
      </c>
    </row>
    <row r="407" spans="2:65" s="1" customFormat="1" ht="19.5">
      <c r="B407" s="35"/>
      <c r="C407" s="36"/>
      <c r="D407" s="199" t="s">
        <v>166</v>
      </c>
      <c r="E407" s="36"/>
      <c r="F407" s="200" t="s">
        <v>677</v>
      </c>
      <c r="G407" s="36"/>
      <c r="H407" s="36"/>
      <c r="I407" s="115"/>
      <c r="J407" s="36"/>
      <c r="K407" s="36"/>
      <c r="L407" s="39"/>
      <c r="M407" s="201"/>
      <c r="N407" s="64"/>
      <c r="O407" s="64"/>
      <c r="P407" s="64"/>
      <c r="Q407" s="64"/>
      <c r="R407" s="64"/>
      <c r="S407" s="64"/>
      <c r="T407" s="65"/>
      <c r="AT407" s="18" t="s">
        <v>166</v>
      </c>
      <c r="AU407" s="18" t="s">
        <v>171</v>
      </c>
    </row>
    <row r="408" spans="2:65" s="12" customFormat="1" ht="11.25">
      <c r="B408" s="202"/>
      <c r="C408" s="203"/>
      <c r="D408" s="199" t="s">
        <v>184</v>
      </c>
      <c r="E408" s="204" t="s">
        <v>20</v>
      </c>
      <c r="F408" s="205" t="s">
        <v>1211</v>
      </c>
      <c r="G408" s="203"/>
      <c r="H408" s="204" t="s">
        <v>20</v>
      </c>
      <c r="I408" s="206"/>
      <c r="J408" s="203"/>
      <c r="K408" s="203"/>
      <c r="L408" s="207"/>
      <c r="M408" s="208"/>
      <c r="N408" s="209"/>
      <c r="O408" s="209"/>
      <c r="P408" s="209"/>
      <c r="Q408" s="209"/>
      <c r="R408" s="209"/>
      <c r="S408" s="209"/>
      <c r="T408" s="210"/>
      <c r="AT408" s="211" t="s">
        <v>184</v>
      </c>
      <c r="AU408" s="211" t="s">
        <v>171</v>
      </c>
      <c r="AV408" s="12" t="s">
        <v>22</v>
      </c>
      <c r="AW408" s="12" t="s">
        <v>35</v>
      </c>
      <c r="AX408" s="12" t="s">
        <v>74</v>
      </c>
      <c r="AY408" s="211" t="s">
        <v>159</v>
      </c>
    </row>
    <row r="409" spans="2:65" s="13" customFormat="1" ht="11.25">
      <c r="B409" s="212"/>
      <c r="C409" s="213"/>
      <c r="D409" s="199" t="s">
        <v>184</v>
      </c>
      <c r="E409" s="214" t="s">
        <v>20</v>
      </c>
      <c r="F409" s="215" t="s">
        <v>1859</v>
      </c>
      <c r="G409" s="213"/>
      <c r="H409" s="216">
        <v>2252.2939999999999</v>
      </c>
      <c r="I409" s="217"/>
      <c r="J409" s="213"/>
      <c r="K409" s="213"/>
      <c r="L409" s="218"/>
      <c r="M409" s="219"/>
      <c r="N409" s="220"/>
      <c r="O409" s="220"/>
      <c r="P409" s="220"/>
      <c r="Q409" s="220"/>
      <c r="R409" s="220"/>
      <c r="S409" s="220"/>
      <c r="T409" s="221"/>
      <c r="AT409" s="222" t="s">
        <v>184</v>
      </c>
      <c r="AU409" s="222" t="s">
        <v>171</v>
      </c>
      <c r="AV409" s="13" t="s">
        <v>84</v>
      </c>
      <c r="AW409" s="13" t="s">
        <v>35</v>
      </c>
      <c r="AX409" s="13" t="s">
        <v>74</v>
      </c>
      <c r="AY409" s="222" t="s">
        <v>159</v>
      </c>
    </row>
    <row r="410" spans="2:65" s="13" customFormat="1" ht="11.25">
      <c r="B410" s="212"/>
      <c r="C410" s="213"/>
      <c r="D410" s="199" t="s">
        <v>184</v>
      </c>
      <c r="E410" s="214" t="s">
        <v>20</v>
      </c>
      <c r="F410" s="215" t="s">
        <v>1860</v>
      </c>
      <c r="G410" s="213"/>
      <c r="H410" s="216">
        <v>-170.77500000000001</v>
      </c>
      <c r="I410" s="217"/>
      <c r="J410" s="213"/>
      <c r="K410" s="213"/>
      <c r="L410" s="218"/>
      <c r="M410" s="219"/>
      <c r="N410" s="220"/>
      <c r="O410" s="220"/>
      <c r="P410" s="220"/>
      <c r="Q410" s="220"/>
      <c r="R410" s="220"/>
      <c r="S410" s="220"/>
      <c r="T410" s="221"/>
      <c r="AT410" s="222" t="s">
        <v>184</v>
      </c>
      <c r="AU410" s="222" t="s">
        <v>171</v>
      </c>
      <c r="AV410" s="13" t="s">
        <v>84</v>
      </c>
      <c r="AW410" s="13" t="s">
        <v>35</v>
      </c>
      <c r="AX410" s="13" t="s">
        <v>74</v>
      </c>
      <c r="AY410" s="222" t="s">
        <v>159</v>
      </c>
    </row>
    <row r="411" spans="2:65" s="13" customFormat="1" ht="11.25">
      <c r="B411" s="212"/>
      <c r="C411" s="213"/>
      <c r="D411" s="199" t="s">
        <v>184</v>
      </c>
      <c r="E411" s="214" t="s">
        <v>20</v>
      </c>
      <c r="F411" s="215" t="s">
        <v>1861</v>
      </c>
      <c r="G411" s="213"/>
      <c r="H411" s="216">
        <v>-580.63499999999999</v>
      </c>
      <c r="I411" s="217"/>
      <c r="J411" s="213"/>
      <c r="K411" s="213"/>
      <c r="L411" s="218"/>
      <c r="M411" s="219"/>
      <c r="N411" s="220"/>
      <c r="O411" s="220"/>
      <c r="P411" s="220"/>
      <c r="Q411" s="220"/>
      <c r="R411" s="220"/>
      <c r="S411" s="220"/>
      <c r="T411" s="221"/>
      <c r="AT411" s="222" t="s">
        <v>184</v>
      </c>
      <c r="AU411" s="222" t="s">
        <v>171</v>
      </c>
      <c r="AV411" s="13" t="s">
        <v>84</v>
      </c>
      <c r="AW411" s="13" t="s">
        <v>35</v>
      </c>
      <c r="AX411" s="13" t="s">
        <v>74</v>
      </c>
      <c r="AY411" s="222" t="s">
        <v>159</v>
      </c>
    </row>
    <row r="412" spans="2:65" s="13" customFormat="1" ht="11.25">
      <c r="B412" s="212"/>
      <c r="C412" s="213"/>
      <c r="D412" s="199" t="s">
        <v>184</v>
      </c>
      <c r="E412" s="214" t="s">
        <v>20</v>
      </c>
      <c r="F412" s="215" t="s">
        <v>1862</v>
      </c>
      <c r="G412" s="213"/>
      <c r="H412" s="216">
        <v>-215.32499999999999</v>
      </c>
      <c r="I412" s="217"/>
      <c r="J412" s="213"/>
      <c r="K412" s="213"/>
      <c r="L412" s="218"/>
      <c r="M412" s="219"/>
      <c r="N412" s="220"/>
      <c r="O412" s="220"/>
      <c r="P412" s="220"/>
      <c r="Q412" s="220"/>
      <c r="R412" s="220"/>
      <c r="S412" s="220"/>
      <c r="T412" s="221"/>
      <c r="AT412" s="222" t="s">
        <v>184</v>
      </c>
      <c r="AU412" s="222" t="s">
        <v>171</v>
      </c>
      <c r="AV412" s="13" t="s">
        <v>84</v>
      </c>
      <c r="AW412" s="13" t="s">
        <v>35</v>
      </c>
      <c r="AX412" s="13" t="s">
        <v>74</v>
      </c>
      <c r="AY412" s="222" t="s">
        <v>159</v>
      </c>
    </row>
    <row r="413" spans="2:65" s="14" customFormat="1" ht="11.25">
      <c r="B413" s="223"/>
      <c r="C413" s="224"/>
      <c r="D413" s="199" t="s">
        <v>184</v>
      </c>
      <c r="E413" s="225" t="s">
        <v>20</v>
      </c>
      <c r="F413" s="226" t="s">
        <v>223</v>
      </c>
      <c r="G413" s="224"/>
      <c r="H413" s="227">
        <v>1285.559</v>
      </c>
      <c r="I413" s="228"/>
      <c r="J413" s="224"/>
      <c r="K413" s="224"/>
      <c r="L413" s="229"/>
      <c r="M413" s="230"/>
      <c r="N413" s="231"/>
      <c r="O413" s="231"/>
      <c r="P413" s="231"/>
      <c r="Q413" s="231"/>
      <c r="R413" s="231"/>
      <c r="S413" s="231"/>
      <c r="T413" s="232"/>
      <c r="AT413" s="233" t="s">
        <v>184</v>
      </c>
      <c r="AU413" s="233" t="s">
        <v>171</v>
      </c>
      <c r="AV413" s="14" t="s">
        <v>164</v>
      </c>
      <c r="AW413" s="14" t="s">
        <v>35</v>
      </c>
      <c r="AX413" s="14" t="s">
        <v>22</v>
      </c>
      <c r="AY413" s="233" t="s">
        <v>159</v>
      </c>
    </row>
    <row r="414" spans="2:65" s="1" customFormat="1" ht="16.5" customHeight="1">
      <c r="B414" s="35"/>
      <c r="C414" s="245" t="s">
        <v>950</v>
      </c>
      <c r="D414" s="245" t="s">
        <v>744</v>
      </c>
      <c r="E414" s="246" t="s">
        <v>1217</v>
      </c>
      <c r="F414" s="247" t="s">
        <v>1218</v>
      </c>
      <c r="G414" s="248" t="s">
        <v>669</v>
      </c>
      <c r="H414" s="249">
        <v>2640.6669999999999</v>
      </c>
      <c r="I414" s="250"/>
      <c r="J414" s="251">
        <f>ROUND(I414*H414,2)</f>
        <v>0</v>
      </c>
      <c r="K414" s="247" t="s">
        <v>20</v>
      </c>
      <c r="L414" s="252"/>
      <c r="M414" s="253" t="s">
        <v>20</v>
      </c>
      <c r="N414" s="254" t="s">
        <v>45</v>
      </c>
      <c r="O414" s="64"/>
      <c r="P414" s="195">
        <f>O414*H414</f>
        <v>0</v>
      </c>
      <c r="Q414" s="195">
        <v>0</v>
      </c>
      <c r="R414" s="195">
        <f>Q414*H414</f>
        <v>0</v>
      </c>
      <c r="S414" s="195">
        <v>0</v>
      </c>
      <c r="T414" s="196">
        <f>S414*H414</f>
        <v>0</v>
      </c>
      <c r="AR414" s="197" t="s">
        <v>204</v>
      </c>
      <c r="AT414" s="197" t="s">
        <v>744</v>
      </c>
      <c r="AU414" s="197" t="s">
        <v>171</v>
      </c>
      <c r="AY414" s="18" t="s">
        <v>159</v>
      </c>
      <c r="BE414" s="198">
        <f>IF(N414="základní",J414,0)</f>
        <v>0</v>
      </c>
      <c r="BF414" s="198">
        <f>IF(N414="snížená",J414,0)</f>
        <v>0</v>
      </c>
      <c r="BG414" s="198">
        <f>IF(N414="zákl. přenesená",J414,0)</f>
        <v>0</v>
      </c>
      <c r="BH414" s="198">
        <f>IF(N414="sníž. přenesená",J414,0)</f>
        <v>0</v>
      </c>
      <c r="BI414" s="198">
        <f>IF(N414="nulová",J414,0)</f>
        <v>0</v>
      </c>
      <c r="BJ414" s="18" t="s">
        <v>22</v>
      </c>
      <c r="BK414" s="198">
        <f>ROUND(I414*H414,2)</f>
        <v>0</v>
      </c>
      <c r="BL414" s="18" t="s">
        <v>164</v>
      </c>
      <c r="BM414" s="197" t="s">
        <v>1219</v>
      </c>
    </row>
    <row r="415" spans="2:65" s="13" customFormat="1" ht="11.25">
      <c r="B415" s="212"/>
      <c r="C415" s="213"/>
      <c r="D415" s="199" t="s">
        <v>184</v>
      </c>
      <c r="E415" s="214" t="s">
        <v>20</v>
      </c>
      <c r="F415" s="215" t="s">
        <v>1863</v>
      </c>
      <c r="G415" s="213"/>
      <c r="H415" s="216">
        <v>2640.6669999999999</v>
      </c>
      <c r="I415" s="217"/>
      <c r="J415" s="213"/>
      <c r="K415" s="213"/>
      <c r="L415" s="218"/>
      <c r="M415" s="219"/>
      <c r="N415" s="220"/>
      <c r="O415" s="220"/>
      <c r="P415" s="220"/>
      <c r="Q415" s="220"/>
      <c r="R415" s="220"/>
      <c r="S415" s="220"/>
      <c r="T415" s="221"/>
      <c r="AT415" s="222" t="s">
        <v>184</v>
      </c>
      <c r="AU415" s="222" t="s">
        <v>171</v>
      </c>
      <c r="AV415" s="13" t="s">
        <v>84</v>
      </c>
      <c r="AW415" s="13" t="s">
        <v>35</v>
      </c>
      <c r="AX415" s="13" t="s">
        <v>22</v>
      </c>
      <c r="AY415" s="222" t="s">
        <v>159</v>
      </c>
    </row>
    <row r="416" spans="2:65" s="1" customFormat="1" ht="16.5" customHeight="1">
      <c r="B416" s="35"/>
      <c r="C416" s="186" t="s">
        <v>954</v>
      </c>
      <c r="D416" s="186" t="s">
        <v>162</v>
      </c>
      <c r="E416" s="187" t="s">
        <v>609</v>
      </c>
      <c r="F416" s="188" t="s">
        <v>610</v>
      </c>
      <c r="G416" s="189" t="s">
        <v>182</v>
      </c>
      <c r="H416" s="190">
        <v>1285.559</v>
      </c>
      <c r="I416" s="191"/>
      <c r="J416" s="192">
        <f>ROUND(I416*H416,2)</f>
        <v>0</v>
      </c>
      <c r="K416" s="188" t="s">
        <v>194</v>
      </c>
      <c r="L416" s="39"/>
      <c r="M416" s="193" t="s">
        <v>20</v>
      </c>
      <c r="N416" s="194" t="s">
        <v>45</v>
      </c>
      <c r="O416" s="64"/>
      <c r="P416" s="195">
        <f>O416*H416</f>
        <v>0</v>
      </c>
      <c r="Q416" s="195">
        <v>0</v>
      </c>
      <c r="R416" s="195">
        <f>Q416*H416</f>
        <v>0</v>
      </c>
      <c r="S416" s="195">
        <v>0</v>
      </c>
      <c r="T416" s="196">
        <f>S416*H416</f>
        <v>0</v>
      </c>
      <c r="AR416" s="197" t="s">
        <v>164</v>
      </c>
      <c r="AT416" s="197" t="s">
        <v>162</v>
      </c>
      <c r="AU416" s="197" t="s">
        <v>171</v>
      </c>
      <c r="AY416" s="18" t="s">
        <v>159</v>
      </c>
      <c r="BE416" s="198">
        <f>IF(N416="základní",J416,0)</f>
        <v>0</v>
      </c>
      <c r="BF416" s="198">
        <f>IF(N416="snížená",J416,0)</f>
        <v>0</v>
      </c>
      <c r="BG416" s="198">
        <f>IF(N416="zákl. přenesená",J416,0)</f>
        <v>0</v>
      </c>
      <c r="BH416" s="198">
        <f>IF(N416="sníž. přenesená",J416,0)</f>
        <v>0</v>
      </c>
      <c r="BI416" s="198">
        <f>IF(N416="nulová",J416,0)</f>
        <v>0</v>
      </c>
      <c r="BJ416" s="18" t="s">
        <v>22</v>
      </c>
      <c r="BK416" s="198">
        <f>ROUND(I416*H416,2)</f>
        <v>0</v>
      </c>
      <c r="BL416" s="18" t="s">
        <v>164</v>
      </c>
      <c r="BM416" s="197" t="s">
        <v>1222</v>
      </c>
    </row>
    <row r="417" spans="2:65" s="1" customFormat="1" ht="19.5">
      <c r="B417" s="35"/>
      <c r="C417" s="36"/>
      <c r="D417" s="199" t="s">
        <v>166</v>
      </c>
      <c r="E417" s="36"/>
      <c r="F417" s="200" t="s">
        <v>612</v>
      </c>
      <c r="G417" s="36"/>
      <c r="H417" s="36"/>
      <c r="I417" s="115"/>
      <c r="J417" s="36"/>
      <c r="K417" s="36"/>
      <c r="L417" s="39"/>
      <c r="M417" s="201"/>
      <c r="N417" s="64"/>
      <c r="O417" s="64"/>
      <c r="P417" s="64"/>
      <c r="Q417" s="64"/>
      <c r="R417" s="64"/>
      <c r="S417" s="64"/>
      <c r="T417" s="65"/>
      <c r="AT417" s="18" t="s">
        <v>166</v>
      </c>
      <c r="AU417" s="18" t="s">
        <v>171</v>
      </c>
    </row>
    <row r="418" spans="2:65" s="12" customFormat="1" ht="11.25">
      <c r="B418" s="202"/>
      <c r="C418" s="203"/>
      <c r="D418" s="199" t="s">
        <v>184</v>
      </c>
      <c r="E418" s="204" t="s">
        <v>20</v>
      </c>
      <c r="F418" s="205" t="s">
        <v>1223</v>
      </c>
      <c r="G418" s="203"/>
      <c r="H418" s="204" t="s">
        <v>20</v>
      </c>
      <c r="I418" s="206"/>
      <c r="J418" s="203"/>
      <c r="K418" s="203"/>
      <c r="L418" s="207"/>
      <c r="M418" s="208"/>
      <c r="N418" s="209"/>
      <c r="O418" s="209"/>
      <c r="P418" s="209"/>
      <c r="Q418" s="209"/>
      <c r="R418" s="209"/>
      <c r="S418" s="209"/>
      <c r="T418" s="210"/>
      <c r="AT418" s="211" t="s">
        <v>184</v>
      </c>
      <c r="AU418" s="211" t="s">
        <v>171</v>
      </c>
      <c r="AV418" s="12" t="s">
        <v>22</v>
      </c>
      <c r="AW418" s="12" t="s">
        <v>35</v>
      </c>
      <c r="AX418" s="12" t="s">
        <v>74</v>
      </c>
      <c r="AY418" s="211" t="s">
        <v>159</v>
      </c>
    </row>
    <row r="419" spans="2:65" s="13" customFormat="1" ht="11.25">
      <c r="B419" s="212"/>
      <c r="C419" s="213"/>
      <c r="D419" s="199" t="s">
        <v>184</v>
      </c>
      <c r="E419" s="214" t="s">
        <v>20</v>
      </c>
      <c r="F419" s="215" t="s">
        <v>1864</v>
      </c>
      <c r="G419" s="213"/>
      <c r="H419" s="216">
        <v>1285.559</v>
      </c>
      <c r="I419" s="217"/>
      <c r="J419" s="213"/>
      <c r="K419" s="213"/>
      <c r="L419" s="218"/>
      <c r="M419" s="219"/>
      <c r="N419" s="220"/>
      <c r="O419" s="220"/>
      <c r="P419" s="220"/>
      <c r="Q419" s="220"/>
      <c r="R419" s="220"/>
      <c r="S419" s="220"/>
      <c r="T419" s="221"/>
      <c r="AT419" s="222" t="s">
        <v>184</v>
      </c>
      <c r="AU419" s="222" t="s">
        <v>171</v>
      </c>
      <c r="AV419" s="13" t="s">
        <v>84</v>
      </c>
      <c r="AW419" s="13" t="s">
        <v>35</v>
      </c>
      <c r="AX419" s="13" t="s">
        <v>22</v>
      </c>
      <c r="AY419" s="222" t="s">
        <v>159</v>
      </c>
    </row>
    <row r="420" spans="2:65" s="1" customFormat="1" ht="16.5" customHeight="1">
      <c r="B420" s="35"/>
      <c r="C420" s="186" t="s">
        <v>958</v>
      </c>
      <c r="D420" s="186" t="s">
        <v>162</v>
      </c>
      <c r="E420" s="187" t="s">
        <v>617</v>
      </c>
      <c r="F420" s="188" t="s">
        <v>618</v>
      </c>
      <c r="G420" s="189" t="s">
        <v>182</v>
      </c>
      <c r="H420" s="190">
        <v>1285.559</v>
      </c>
      <c r="I420" s="191"/>
      <c r="J420" s="192">
        <f>ROUND(I420*H420,2)</f>
        <v>0</v>
      </c>
      <c r="K420" s="188" t="s">
        <v>194</v>
      </c>
      <c r="L420" s="39"/>
      <c r="M420" s="193" t="s">
        <v>20</v>
      </c>
      <c r="N420" s="194" t="s">
        <v>45</v>
      </c>
      <c r="O420" s="64"/>
      <c r="P420" s="195">
        <f>O420*H420</f>
        <v>0</v>
      </c>
      <c r="Q420" s="195">
        <v>0</v>
      </c>
      <c r="R420" s="195">
        <f>Q420*H420</f>
        <v>0</v>
      </c>
      <c r="S420" s="195">
        <v>0</v>
      </c>
      <c r="T420" s="196">
        <f>S420*H420</f>
        <v>0</v>
      </c>
      <c r="AR420" s="197" t="s">
        <v>164</v>
      </c>
      <c r="AT420" s="197" t="s">
        <v>162</v>
      </c>
      <c r="AU420" s="197" t="s">
        <v>171</v>
      </c>
      <c r="AY420" s="18" t="s">
        <v>159</v>
      </c>
      <c r="BE420" s="198">
        <f>IF(N420="základní",J420,0)</f>
        <v>0</v>
      </c>
      <c r="BF420" s="198">
        <f>IF(N420="snížená",J420,0)</f>
        <v>0</v>
      </c>
      <c r="BG420" s="198">
        <f>IF(N420="zákl. přenesená",J420,0)</f>
        <v>0</v>
      </c>
      <c r="BH420" s="198">
        <f>IF(N420="sníž. přenesená",J420,0)</f>
        <v>0</v>
      </c>
      <c r="BI420" s="198">
        <f>IF(N420="nulová",J420,0)</f>
        <v>0</v>
      </c>
      <c r="BJ420" s="18" t="s">
        <v>22</v>
      </c>
      <c r="BK420" s="198">
        <f>ROUND(I420*H420,2)</f>
        <v>0</v>
      </c>
      <c r="BL420" s="18" t="s">
        <v>164</v>
      </c>
      <c r="BM420" s="197" t="s">
        <v>1226</v>
      </c>
    </row>
    <row r="421" spans="2:65" s="1" customFormat="1" ht="11.25">
      <c r="B421" s="35"/>
      <c r="C421" s="36"/>
      <c r="D421" s="199" t="s">
        <v>166</v>
      </c>
      <c r="E421" s="36"/>
      <c r="F421" s="200" t="s">
        <v>620</v>
      </c>
      <c r="G421" s="36"/>
      <c r="H421" s="36"/>
      <c r="I421" s="115"/>
      <c r="J421" s="36"/>
      <c r="K421" s="36"/>
      <c r="L421" s="39"/>
      <c r="M421" s="201"/>
      <c r="N421" s="64"/>
      <c r="O421" s="64"/>
      <c r="P421" s="64"/>
      <c r="Q421" s="64"/>
      <c r="R421" s="64"/>
      <c r="S421" s="64"/>
      <c r="T421" s="65"/>
      <c r="AT421" s="18" t="s">
        <v>166</v>
      </c>
      <c r="AU421" s="18" t="s">
        <v>171</v>
      </c>
    </row>
    <row r="422" spans="2:65" s="12" customFormat="1" ht="11.25">
      <c r="B422" s="202"/>
      <c r="C422" s="203"/>
      <c r="D422" s="199" t="s">
        <v>184</v>
      </c>
      <c r="E422" s="204" t="s">
        <v>20</v>
      </c>
      <c r="F422" s="205" t="s">
        <v>1223</v>
      </c>
      <c r="G422" s="203"/>
      <c r="H422" s="204" t="s">
        <v>20</v>
      </c>
      <c r="I422" s="206"/>
      <c r="J422" s="203"/>
      <c r="K422" s="203"/>
      <c r="L422" s="207"/>
      <c r="M422" s="208"/>
      <c r="N422" s="209"/>
      <c r="O422" s="209"/>
      <c r="P422" s="209"/>
      <c r="Q422" s="209"/>
      <c r="R422" s="209"/>
      <c r="S422" s="209"/>
      <c r="T422" s="210"/>
      <c r="AT422" s="211" t="s">
        <v>184</v>
      </c>
      <c r="AU422" s="211" t="s">
        <v>171</v>
      </c>
      <c r="AV422" s="12" t="s">
        <v>22</v>
      </c>
      <c r="AW422" s="12" t="s">
        <v>35</v>
      </c>
      <c r="AX422" s="12" t="s">
        <v>74</v>
      </c>
      <c r="AY422" s="211" t="s">
        <v>159</v>
      </c>
    </row>
    <row r="423" spans="2:65" s="13" customFormat="1" ht="11.25">
      <c r="B423" s="212"/>
      <c r="C423" s="213"/>
      <c r="D423" s="199" t="s">
        <v>184</v>
      </c>
      <c r="E423" s="214" t="s">
        <v>20</v>
      </c>
      <c r="F423" s="215" t="s">
        <v>1864</v>
      </c>
      <c r="G423" s="213"/>
      <c r="H423" s="216">
        <v>1285.559</v>
      </c>
      <c r="I423" s="217"/>
      <c r="J423" s="213"/>
      <c r="K423" s="213"/>
      <c r="L423" s="218"/>
      <c r="M423" s="219"/>
      <c r="N423" s="220"/>
      <c r="O423" s="220"/>
      <c r="P423" s="220"/>
      <c r="Q423" s="220"/>
      <c r="R423" s="220"/>
      <c r="S423" s="220"/>
      <c r="T423" s="221"/>
      <c r="AT423" s="222" t="s">
        <v>184</v>
      </c>
      <c r="AU423" s="222" t="s">
        <v>171</v>
      </c>
      <c r="AV423" s="13" t="s">
        <v>84</v>
      </c>
      <c r="AW423" s="13" t="s">
        <v>35</v>
      </c>
      <c r="AX423" s="13" t="s">
        <v>22</v>
      </c>
      <c r="AY423" s="222" t="s">
        <v>159</v>
      </c>
    </row>
    <row r="424" spans="2:65" s="11" customFormat="1" ht="20.85" customHeight="1">
      <c r="B424" s="170"/>
      <c r="C424" s="171"/>
      <c r="D424" s="172" t="s">
        <v>73</v>
      </c>
      <c r="E424" s="184" t="s">
        <v>1227</v>
      </c>
      <c r="F424" s="184" t="s">
        <v>1228</v>
      </c>
      <c r="G424" s="171"/>
      <c r="H424" s="171"/>
      <c r="I424" s="174"/>
      <c r="J424" s="185">
        <f>BK424</f>
        <v>0</v>
      </c>
      <c r="K424" s="171"/>
      <c r="L424" s="176"/>
      <c r="M424" s="177"/>
      <c r="N424" s="178"/>
      <c r="O424" s="178"/>
      <c r="P424" s="179">
        <f>SUM(P425:P451)</f>
        <v>0</v>
      </c>
      <c r="Q424" s="178"/>
      <c r="R424" s="179">
        <f>SUM(R425:R451)</f>
        <v>816.91274999999996</v>
      </c>
      <c r="S424" s="178"/>
      <c r="T424" s="180">
        <f>SUM(T425:T451)</f>
        <v>0</v>
      </c>
      <c r="AR424" s="181" t="s">
        <v>22</v>
      </c>
      <c r="AT424" s="182" t="s">
        <v>73</v>
      </c>
      <c r="AU424" s="182" t="s">
        <v>84</v>
      </c>
      <c r="AY424" s="181" t="s">
        <v>159</v>
      </c>
      <c r="BK424" s="183">
        <f>SUM(BK425:BK451)</f>
        <v>0</v>
      </c>
    </row>
    <row r="425" spans="2:65" s="1" customFormat="1" ht="16.5" customHeight="1">
      <c r="B425" s="35"/>
      <c r="C425" s="186" t="s">
        <v>963</v>
      </c>
      <c r="D425" s="186" t="s">
        <v>162</v>
      </c>
      <c r="E425" s="187" t="s">
        <v>1230</v>
      </c>
      <c r="F425" s="188" t="s">
        <v>1231</v>
      </c>
      <c r="G425" s="189" t="s">
        <v>464</v>
      </c>
      <c r="H425" s="190">
        <v>562.5</v>
      </c>
      <c r="I425" s="191"/>
      <c r="J425" s="192">
        <f>ROUND(I425*H425,2)</f>
        <v>0</v>
      </c>
      <c r="K425" s="188" t="s">
        <v>20</v>
      </c>
      <c r="L425" s="39"/>
      <c r="M425" s="193" t="s">
        <v>20</v>
      </c>
      <c r="N425" s="194" t="s">
        <v>45</v>
      </c>
      <c r="O425" s="64"/>
      <c r="P425" s="195">
        <f>O425*H425</f>
        <v>0</v>
      </c>
      <c r="Q425" s="195">
        <v>0.38624999999999998</v>
      </c>
      <c r="R425" s="195">
        <f>Q425*H425</f>
        <v>217.265625</v>
      </c>
      <c r="S425" s="195">
        <v>0</v>
      </c>
      <c r="T425" s="196">
        <f>S425*H425</f>
        <v>0</v>
      </c>
      <c r="AR425" s="197" t="s">
        <v>164</v>
      </c>
      <c r="AT425" s="197" t="s">
        <v>162</v>
      </c>
      <c r="AU425" s="197" t="s">
        <v>171</v>
      </c>
      <c r="AY425" s="18" t="s">
        <v>159</v>
      </c>
      <c r="BE425" s="198">
        <f>IF(N425="základní",J425,0)</f>
        <v>0</v>
      </c>
      <c r="BF425" s="198">
        <f>IF(N425="snížená",J425,0)</f>
        <v>0</v>
      </c>
      <c r="BG425" s="198">
        <f>IF(N425="zákl. přenesená",J425,0)</f>
        <v>0</v>
      </c>
      <c r="BH425" s="198">
        <f>IF(N425="sníž. přenesená",J425,0)</f>
        <v>0</v>
      </c>
      <c r="BI425" s="198">
        <f>IF(N425="nulová",J425,0)</f>
        <v>0</v>
      </c>
      <c r="BJ425" s="18" t="s">
        <v>22</v>
      </c>
      <c r="BK425" s="198">
        <f>ROUND(I425*H425,2)</f>
        <v>0</v>
      </c>
      <c r="BL425" s="18" t="s">
        <v>164</v>
      </c>
      <c r="BM425" s="197" t="s">
        <v>1232</v>
      </c>
    </row>
    <row r="426" spans="2:65" s="1" customFormat="1" ht="11.25">
      <c r="B426" s="35"/>
      <c r="C426" s="36"/>
      <c r="D426" s="199" t="s">
        <v>166</v>
      </c>
      <c r="E426" s="36"/>
      <c r="F426" s="200" t="s">
        <v>1233</v>
      </c>
      <c r="G426" s="36"/>
      <c r="H426" s="36"/>
      <c r="I426" s="115"/>
      <c r="J426" s="36"/>
      <c r="K426" s="36"/>
      <c r="L426" s="39"/>
      <c r="M426" s="201"/>
      <c r="N426" s="64"/>
      <c r="O426" s="64"/>
      <c r="P426" s="64"/>
      <c r="Q426" s="64"/>
      <c r="R426" s="64"/>
      <c r="S426" s="64"/>
      <c r="T426" s="65"/>
      <c r="AT426" s="18" t="s">
        <v>166</v>
      </c>
      <c r="AU426" s="18" t="s">
        <v>171</v>
      </c>
    </row>
    <row r="427" spans="2:65" s="12" customFormat="1" ht="11.25">
      <c r="B427" s="202"/>
      <c r="C427" s="203"/>
      <c r="D427" s="199" t="s">
        <v>184</v>
      </c>
      <c r="E427" s="204" t="s">
        <v>20</v>
      </c>
      <c r="F427" s="205" t="s">
        <v>1234</v>
      </c>
      <c r="G427" s="203"/>
      <c r="H427" s="204" t="s">
        <v>20</v>
      </c>
      <c r="I427" s="206"/>
      <c r="J427" s="203"/>
      <c r="K427" s="203"/>
      <c r="L427" s="207"/>
      <c r="M427" s="208"/>
      <c r="N427" s="209"/>
      <c r="O427" s="209"/>
      <c r="P427" s="209"/>
      <c r="Q427" s="209"/>
      <c r="R427" s="209"/>
      <c r="S427" s="209"/>
      <c r="T427" s="210"/>
      <c r="AT427" s="211" t="s">
        <v>184</v>
      </c>
      <c r="AU427" s="211" t="s">
        <v>171</v>
      </c>
      <c r="AV427" s="12" t="s">
        <v>22</v>
      </c>
      <c r="AW427" s="12" t="s">
        <v>35</v>
      </c>
      <c r="AX427" s="12" t="s">
        <v>74</v>
      </c>
      <c r="AY427" s="211" t="s">
        <v>159</v>
      </c>
    </row>
    <row r="428" spans="2:65" s="12" customFormat="1" ht="11.25">
      <c r="B428" s="202"/>
      <c r="C428" s="203"/>
      <c r="D428" s="199" t="s">
        <v>184</v>
      </c>
      <c r="E428" s="204" t="s">
        <v>20</v>
      </c>
      <c r="F428" s="205" t="s">
        <v>1865</v>
      </c>
      <c r="G428" s="203"/>
      <c r="H428" s="204" t="s">
        <v>20</v>
      </c>
      <c r="I428" s="206"/>
      <c r="J428" s="203"/>
      <c r="K428" s="203"/>
      <c r="L428" s="207"/>
      <c r="M428" s="208"/>
      <c r="N428" s="209"/>
      <c r="O428" s="209"/>
      <c r="P428" s="209"/>
      <c r="Q428" s="209"/>
      <c r="R428" s="209"/>
      <c r="S428" s="209"/>
      <c r="T428" s="210"/>
      <c r="AT428" s="211" t="s">
        <v>184</v>
      </c>
      <c r="AU428" s="211" t="s">
        <v>171</v>
      </c>
      <c r="AV428" s="12" t="s">
        <v>22</v>
      </c>
      <c r="AW428" s="12" t="s">
        <v>35</v>
      </c>
      <c r="AX428" s="12" t="s">
        <v>74</v>
      </c>
      <c r="AY428" s="211" t="s">
        <v>159</v>
      </c>
    </row>
    <row r="429" spans="2:65" s="13" customFormat="1" ht="11.25">
      <c r="B429" s="212"/>
      <c r="C429" s="213"/>
      <c r="D429" s="199" t="s">
        <v>184</v>
      </c>
      <c r="E429" s="214" t="s">
        <v>20</v>
      </c>
      <c r="F429" s="215" t="s">
        <v>1866</v>
      </c>
      <c r="G429" s="213"/>
      <c r="H429" s="216">
        <v>562.5</v>
      </c>
      <c r="I429" s="217"/>
      <c r="J429" s="213"/>
      <c r="K429" s="213"/>
      <c r="L429" s="218"/>
      <c r="M429" s="219"/>
      <c r="N429" s="220"/>
      <c r="O429" s="220"/>
      <c r="P429" s="220"/>
      <c r="Q429" s="220"/>
      <c r="R429" s="220"/>
      <c r="S429" s="220"/>
      <c r="T429" s="221"/>
      <c r="AT429" s="222" t="s">
        <v>184</v>
      </c>
      <c r="AU429" s="222" t="s">
        <v>171</v>
      </c>
      <c r="AV429" s="13" t="s">
        <v>84</v>
      </c>
      <c r="AW429" s="13" t="s">
        <v>35</v>
      </c>
      <c r="AX429" s="13" t="s">
        <v>22</v>
      </c>
      <c r="AY429" s="222" t="s">
        <v>159</v>
      </c>
    </row>
    <row r="430" spans="2:65" s="1" customFormat="1" ht="16.5" customHeight="1">
      <c r="B430" s="35"/>
      <c r="C430" s="186" t="s">
        <v>967</v>
      </c>
      <c r="D430" s="186" t="s">
        <v>162</v>
      </c>
      <c r="E430" s="187" t="s">
        <v>1243</v>
      </c>
      <c r="F430" s="188" t="s">
        <v>1244</v>
      </c>
      <c r="G430" s="189" t="s">
        <v>464</v>
      </c>
      <c r="H430" s="190">
        <v>712.5</v>
      </c>
      <c r="I430" s="191"/>
      <c r="J430" s="192">
        <f>ROUND(I430*H430,2)</f>
        <v>0</v>
      </c>
      <c r="K430" s="188" t="s">
        <v>20</v>
      </c>
      <c r="L430" s="39"/>
      <c r="M430" s="193" t="s">
        <v>20</v>
      </c>
      <c r="N430" s="194" t="s">
        <v>45</v>
      </c>
      <c r="O430" s="64"/>
      <c r="P430" s="195">
        <f>O430*H430</f>
        <v>0</v>
      </c>
      <c r="Q430" s="195">
        <v>0.39600000000000002</v>
      </c>
      <c r="R430" s="195">
        <f>Q430*H430</f>
        <v>282.15000000000003</v>
      </c>
      <c r="S430" s="195">
        <v>0</v>
      </c>
      <c r="T430" s="196">
        <f>S430*H430</f>
        <v>0</v>
      </c>
      <c r="AR430" s="197" t="s">
        <v>164</v>
      </c>
      <c r="AT430" s="197" t="s">
        <v>162</v>
      </c>
      <c r="AU430" s="197" t="s">
        <v>171</v>
      </c>
      <c r="AY430" s="18" t="s">
        <v>159</v>
      </c>
      <c r="BE430" s="198">
        <f>IF(N430="základní",J430,0)</f>
        <v>0</v>
      </c>
      <c r="BF430" s="198">
        <f>IF(N430="snížená",J430,0)</f>
        <v>0</v>
      </c>
      <c r="BG430" s="198">
        <f>IF(N430="zákl. přenesená",J430,0)</f>
        <v>0</v>
      </c>
      <c r="BH430" s="198">
        <f>IF(N430="sníž. přenesená",J430,0)</f>
        <v>0</v>
      </c>
      <c r="BI430" s="198">
        <f>IF(N430="nulová",J430,0)</f>
        <v>0</v>
      </c>
      <c r="BJ430" s="18" t="s">
        <v>22</v>
      </c>
      <c r="BK430" s="198">
        <f>ROUND(I430*H430,2)</f>
        <v>0</v>
      </c>
      <c r="BL430" s="18" t="s">
        <v>164</v>
      </c>
      <c r="BM430" s="197" t="s">
        <v>1245</v>
      </c>
    </row>
    <row r="431" spans="2:65" s="1" customFormat="1" ht="11.25">
      <c r="B431" s="35"/>
      <c r="C431" s="36"/>
      <c r="D431" s="199" t="s">
        <v>166</v>
      </c>
      <c r="E431" s="36"/>
      <c r="F431" s="200" t="s">
        <v>1246</v>
      </c>
      <c r="G431" s="36"/>
      <c r="H431" s="36"/>
      <c r="I431" s="115"/>
      <c r="J431" s="36"/>
      <c r="K431" s="36"/>
      <c r="L431" s="39"/>
      <c r="M431" s="201"/>
      <c r="N431" s="64"/>
      <c r="O431" s="64"/>
      <c r="P431" s="64"/>
      <c r="Q431" s="64"/>
      <c r="R431" s="64"/>
      <c r="S431" s="64"/>
      <c r="T431" s="65"/>
      <c r="AT431" s="18" t="s">
        <v>166</v>
      </c>
      <c r="AU431" s="18" t="s">
        <v>171</v>
      </c>
    </row>
    <row r="432" spans="2:65" s="12" customFormat="1" ht="11.25">
      <c r="B432" s="202"/>
      <c r="C432" s="203"/>
      <c r="D432" s="199" t="s">
        <v>184</v>
      </c>
      <c r="E432" s="204" t="s">
        <v>20</v>
      </c>
      <c r="F432" s="205" t="s">
        <v>1234</v>
      </c>
      <c r="G432" s="203"/>
      <c r="H432" s="204" t="s">
        <v>20</v>
      </c>
      <c r="I432" s="206"/>
      <c r="J432" s="203"/>
      <c r="K432" s="203"/>
      <c r="L432" s="207"/>
      <c r="M432" s="208"/>
      <c r="N432" s="209"/>
      <c r="O432" s="209"/>
      <c r="P432" s="209"/>
      <c r="Q432" s="209"/>
      <c r="R432" s="209"/>
      <c r="S432" s="209"/>
      <c r="T432" s="210"/>
      <c r="AT432" s="211" t="s">
        <v>184</v>
      </c>
      <c r="AU432" s="211" t="s">
        <v>171</v>
      </c>
      <c r="AV432" s="12" t="s">
        <v>22</v>
      </c>
      <c r="AW432" s="12" t="s">
        <v>35</v>
      </c>
      <c r="AX432" s="12" t="s">
        <v>74</v>
      </c>
      <c r="AY432" s="211" t="s">
        <v>159</v>
      </c>
    </row>
    <row r="433" spans="2:65" s="12" customFormat="1" ht="11.25">
      <c r="B433" s="202"/>
      <c r="C433" s="203"/>
      <c r="D433" s="199" t="s">
        <v>184</v>
      </c>
      <c r="E433" s="204" t="s">
        <v>20</v>
      </c>
      <c r="F433" s="205" t="s">
        <v>1865</v>
      </c>
      <c r="G433" s="203"/>
      <c r="H433" s="204" t="s">
        <v>20</v>
      </c>
      <c r="I433" s="206"/>
      <c r="J433" s="203"/>
      <c r="K433" s="203"/>
      <c r="L433" s="207"/>
      <c r="M433" s="208"/>
      <c r="N433" s="209"/>
      <c r="O433" s="209"/>
      <c r="P433" s="209"/>
      <c r="Q433" s="209"/>
      <c r="R433" s="209"/>
      <c r="S433" s="209"/>
      <c r="T433" s="210"/>
      <c r="AT433" s="211" t="s">
        <v>184</v>
      </c>
      <c r="AU433" s="211" t="s">
        <v>171</v>
      </c>
      <c r="AV433" s="12" t="s">
        <v>22</v>
      </c>
      <c r="AW433" s="12" t="s">
        <v>35</v>
      </c>
      <c r="AX433" s="12" t="s">
        <v>74</v>
      </c>
      <c r="AY433" s="211" t="s">
        <v>159</v>
      </c>
    </row>
    <row r="434" spans="2:65" s="13" customFormat="1" ht="11.25">
      <c r="B434" s="212"/>
      <c r="C434" s="213"/>
      <c r="D434" s="199" t="s">
        <v>184</v>
      </c>
      <c r="E434" s="214" t="s">
        <v>20</v>
      </c>
      <c r="F434" s="215" t="s">
        <v>1867</v>
      </c>
      <c r="G434" s="213"/>
      <c r="H434" s="216">
        <v>712.5</v>
      </c>
      <c r="I434" s="217"/>
      <c r="J434" s="213"/>
      <c r="K434" s="213"/>
      <c r="L434" s="218"/>
      <c r="M434" s="219"/>
      <c r="N434" s="220"/>
      <c r="O434" s="220"/>
      <c r="P434" s="220"/>
      <c r="Q434" s="220"/>
      <c r="R434" s="220"/>
      <c r="S434" s="220"/>
      <c r="T434" s="221"/>
      <c r="AT434" s="222" t="s">
        <v>184</v>
      </c>
      <c r="AU434" s="222" t="s">
        <v>171</v>
      </c>
      <c r="AV434" s="13" t="s">
        <v>84</v>
      </c>
      <c r="AW434" s="13" t="s">
        <v>35</v>
      </c>
      <c r="AX434" s="13" t="s">
        <v>22</v>
      </c>
      <c r="AY434" s="222" t="s">
        <v>159</v>
      </c>
    </row>
    <row r="435" spans="2:65" s="1" customFormat="1" ht="16.5" customHeight="1">
      <c r="B435" s="35"/>
      <c r="C435" s="186" t="s">
        <v>974</v>
      </c>
      <c r="D435" s="186" t="s">
        <v>162</v>
      </c>
      <c r="E435" s="187" t="s">
        <v>1253</v>
      </c>
      <c r="F435" s="188" t="s">
        <v>1254</v>
      </c>
      <c r="G435" s="189" t="s">
        <v>464</v>
      </c>
      <c r="H435" s="190">
        <v>862.5</v>
      </c>
      <c r="I435" s="191"/>
      <c r="J435" s="192">
        <f>ROUND(I435*H435,2)</f>
        <v>0</v>
      </c>
      <c r="K435" s="188" t="s">
        <v>194</v>
      </c>
      <c r="L435" s="39"/>
      <c r="M435" s="193" t="s">
        <v>20</v>
      </c>
      <c r="N435" s="194" t="s">
        <v>45</v>
      </c>
      <c r="O435" s="64"/>
      <c r="P435" s="195">
        <f>O435*H435</f>
        <v>0</v>
      </c>
      <c r="Q435" s="195">
        <v>0.18462999999999999</v>
      </c>
      <c r="R435" s="195">
        <f>Q435*H435</f>
        <v>159.24337499999999</v>
      </c>
      <c r="S435" s="195">
        <v>0</v>
      </c>
      <c r="T435" s="196">
        <f>S435*H435</f>
        <v>0</v>
      </c>
      <c r="AR435" s="197" t="s">
        <v>164</v>
      </c>
      <c r="AT435" s="197" t="s">
        <v>162</v>
      </c>
      <c r="AU435" s="197" t="s">
        <v>171</v>
      </c>
      <c r="AY435" s="18" t="s">
        <v>159</v>
      </c>
      <c r="BE435" s="198">
        <f>IF(N435="základní",J435,0)</f>
        <v>0</v>
      </c>
      <c r="BF435" s="198">
        <f>IF(N435="snížená",J435,0)</f>
        <v>0</v>
      </c>
      <c r="BG435" s="198">
        <f>IF(N435="zákl. přenesená",J435,0)</f>
        <v>0</v>
      </c>
      <c r="BH435" s="198">
        <f>IF(N435="sníž. přenesená",J435,0)</f>
        <v>0</v>
      </c>
      <c r="BI435" s="198">
        <f>IF(N435="nulová",J435,0)</f>
        <v>0</v>
      </c>
      <c r="BJ435" s="18" t="s">
        <v>22</v>
      </c>
      <c r="BK435" s="198">
        <f>ROUND(I435*H435,2)</f>
        <v>0</v>
      </c>
      <c r="BL435" s="18" t="s">
        <v>164</v>
      </c>
      <c r="BM435" s="197" t="s">
        <v>1255</v>
      </c>
    </row>
    <row r="436" spans="2:65" s="1" customFormat="1" ht="19.5">
      <c r="B436" s="35"/>
      <c r="C436" s="36"/>
      <c r="D436" s="199" t="s">
        <v>166</v>
      </c>
      <c r="E436" s="36"/>
      <c r="F436" s="200" t="s">
        <v>1256</v>
      </c>
      <c r="G436" s="36"/>
      <c r="H436" s="36"/>
      <c r="I436" s="115"/>
      <c r="J436" s="36"/>
      <c r="K436" s="36"/>
      <c r="L436" s="39"/>
      <c r="M436" s="201"/>
      <c r="N436" s="64"/>
      <c r="O436" s="64"/>
      <c r="P436" s="64"/>
      <c r="Q436" s="64"/>
      <c r="R436" s="64"/>
      <c r="S436" s="64"/>
      <c r="T436" s="65"/>
      <c r="AT436" s="18" t="s">
        <v>166</v>
      </c>
      <c r="AU436" s="18" t="s">
        <v>171</v>
      </c>
    </row>
    <row r="437" spans="2:65" s="12" customFormat="1" ht="11.25">
      <c r="B437" s="202"/>
      <c r="C437" s="203"/>
      <c r="D437" s="199" t="s">
        <v>184</v>
      </c>
      <c r="E437" s="204" t="s">
        <v>20</v>
      </c>
      <c r="F437" s="205" t="s">
        <v>1234</v>
      </c>
      <c r="G437" s="203"/>
      <c r="H437" s="204" t="s">
        <v>20</v>
      </c>
      <c r="I437" s="206"/>
      <c r="J437" s="203"/>
      <c r="K437" s="203"/>
      <c r="L437" s="207"/>
      <c r="M437" s="208"/>
      <c r="N437" s="209"/>
      <c r="O437" s="209"/>
      <c r="P437" s="209"/>
      <c r="Q437" s="209"/>
      <c r="R437" s="209"/>
      <c r="S437" s="209"/>
      <c r="T437" s="210"/>
      <c r="AT437" s="211" t="s">
        <v>184</v>
      </c>
      <c r="AU437" s="211" t="s">
        <v>171</v>
      </c>
      <c r="AV437" s="12" t="s">
        <v>22</v>
      </c>
      <c r="AW437" s="12" t="s">
        <v>35</v>
      </c>
      <c r="AX437" s="12" t="s">
        <v>74</v>
      </c>
      <c r="AY437" s="211" t="s">
        <v>159</v>
      </c>
    </row>
    <row r="438" spans="2:65" s="12" customFormat="1" ht="11.25">
      <c r="B438" s="202"/>
      <c r="C438" s="203"/>
      <c r="D438" s="199" t="s">
        <v>184</v>
      </c>
      <c r="E438" s="204" t="s">
        <v>20</v>
      </c>
      <c r="F438" s="205" t="s">
        <v>1865</v>
      </c>
      <c r="G438" s="203"/>
      <c r="H438" s="204" t="s">
        <v>20</v>
      </c>
      <c r="I438" s="206"/>
      <c r="J438" s="203"/>
      <c r="K438" s="203"/>
      <c r="L438" s="207"/>
      <c r="M438" s="208"/>
      <c r="N438" s="209"/>
      <c r="O438" s="209"/>
      <c r="P438" s="209"/>
      <c r="Q438" s="209"/>
      <c r="R438" s="209"/>
      <c r="S438" s="209"/>
      <c r="T438" s="210"/>
      <c r="AT438" s="211" t="s">
        <v>184</v>
      </c>
      <c r="AU438" s="211" t="s">
        <v>171</v>
      </c>
      <c r="AV438" s="12" t="s">
        <v>22</v>
      </c>
      <c r="AW438" s="12" t="s">
        <v>35</v>
      </c>
      <c r="AX438" s="12" t="s">
        <v>74</v>
      </c>
      <c r="AY438" s="211" t="s">
        <v>159</v>
      </c>
    </row>
    <row r="439" spans="2:65" s="13" customFormat="1" ht="11.25">
      <c r="B439" s="212"/>
      <c r="C439" s="213"/>
      <c r="D439" s="199" t="s">
        <v>184</v>
      </c>
      <c r="E439" s="214" t="s">
        <v>20</v>
      </c>
      <c r="F439" s="215" t="s">
        <v>1868</v>
      </c>
      <c r="G439" s="213"/>
      <c r="H439" s="216">
        <v>862.5</v>
      </c>
      <c r="I439" s="217"/>
      <c r="J439" s="213"/>
      <c r="K439" s="213"/>
      <c r="L439" s="218"/>
      <c r="M439" s="219"/>
      <c r="N439" s="220"/>
      <c r="O439" s="220"/>
      <c r="P439" s="220"/>
      <c r="Q439" s="220"/>
      <c r="R439" s="220"/>
      <c r="S439" s="220"/>
      <c r="T439" s="221"/>
      <c r="AT439" s="222" t="s">
        <v>184</v>
      </c>
      <c r="AU439" s="222" t="s">
        <v>171</v>
      </c>
      <c r="AV439" s="13" t="s">
        <v>84</v>
      </c>
      <c r="AW439" s="13" t="s">
        <v>35</v>
      </c>
      <c r="AX439" s="13" t="s">
        <v>22</v>
      </c>
      <c r="AY439" s="222" t="s">
        <v>159</v>
      </c>
    </row>
    <row r="440" spans="2:65" s="1" customFormat="1" ht="16.5" customHeight="1">
      <c r="B440" s="35"/>
      <c r="C440" s="186" t="s">
        <v>978</v>
      </c>
      <c r="D440" s="186" t="s">
        <v>162</v>
      </c>
      <c r="E440" s="187" t="s">
        <v>1263</v>
      </c>
      <c r="F440" s="188" t="s">
        <v>1264</v>
      </c>
      <c r="G440" s="189" t="s">
        <v>464</v>
      </c>
      <c r="H440" s="190">
        <v>1012.5</v>
      </c>
      <c r="I440" s="191"/>
      <c r="J440" s="192">
        <f>ROUND(I440*H440,2)</f>
        <v>0</v>
      </c>
      <c r="K440" s="188" t="s">
        <v>194</v>
      </c>
      <c r="L440" s="39"/>
      <c r="M440" s="193" t="s">
        <v>20</v>
      </c>
      <c r="N440" s="194" t="s">
        <v>45</v>
      </c>
      <c r="O440" s="64"/>
      <c r="P440" s="195">
        <f>O440*H440</f>
        <v>0</v>
      </c>
      <c r="Q440" s="195">
        <v>7.1000000000000002E-4</v>
      </c>
      <c r="R440" s="195">
        <f>Q440*H440</f>
        <v>0.71887500000000004</v>
      </c>
      <c r="S440" s="195">
        <v>0</v>
      </c>
      <c r="T440" s="196">
        <f>S440*H440</f>
        <v>0</v>
      </c>
      <c r="AR440" s="197" t="s">
        <v>164</v>
      </c>
      <c r="AT440" s="197" t="s">
        <v>162</v>
      </c>
      <c r="AU440" s="197" t="s">
        <v>171</v>
      </c>
      <c r="AY440" s="18" t="s">
        <v>159</v>
      </c>
      <c r="BE440" s="198">
        <f>IF(N440="základní",J440,0)</f>
        <v>0</v>
      </c>
      <c r="BF440" s="198">
        <f>IF(N440="snížená",J440,0)</f>
        <v>0</v>
      </c>
      <c r="BG440" s="198">
        <f>IF(N440="zákl. přenesená",J440,0)</f>
        <v>0</v>
      </c>
      <c r="BH440" s="198">
        <f>IF(N440="sníž. přenesená",J440,0)</f>
        <v>0</v>
      </c>
      <c r="BI440" s="198">
        <f>IF(N440="nulová",J440,0)</f>
        <v>0</v>
      </c>
      <c r="BJ440" s="18" t="s">
        <v>22</v>
      </c>
      <c r="BK440" s="198">
        <f>ROUND(I440*H440,2)</f>
        <v>0</v>
      </c>
      <c r="BL440" s="18" t="s">
        <v>164</v>
      </c>
      <c r="BM440" s="197" t="s">
        <v>1265</v>
      </c>
    </row>
    <row r="441" spans="2:65" s="1" customFormat="1" ht="11.25">
      <c r="B441" s="35"/>
      <c r="C441" s="36"/>
      <c r="D441" s="199" t="s">
        <v>166</v>
      </c>
      <c r="E441" s="36"/>
      <c r="F441" s="200" t="s">
        <v>1266</v>
      </c>
      <c r="G441" s="36"/>
      <c r="H441" s="36"/>
      <c r="I441" s="115"/>
      <c r="J441" s="36"/>
      <c r="K441" s="36"/>
      <c r="L441" s="39"/>
      <c r="M441" s="201"/>
      <c r="N441" s="64"/>
      <c r="O441" s="64"/>
      <c r="P441" s="64"/>
      <c r="Q441" s="64"/>
      <c r="R441" s="64"/>
      <c r="S441" s="64"/>
      <c r="T441" s="65"/>
      <c r="AT441" s="18" t="s">
        <v>166</v>
      </c>
      <c r="AU441" s="18" t="s">
        <v>171</v>
      </c>
    </row>
    <row r="442" spans="2:65" s="12" customFormat="1" ht="11.25">
      <c r="B442" s="202"/>
      <c r="C442" s="203"/>
      <c r="D442" s="199" t="s">
        <v>184</v>
      </c>
      <c r="E442" s="204" t="s">
        <v>20</v>
      </c>
      <c r="F442" s="205" t="s">
        <v>1234</v>
      </c>
      <c r="G442" s="203"/>
      <c r="H442" s="204" t="s">
        <v>20</v>
      </c>
      <c r="I442" s="206"/>
      <c r="J442" s="203"/>
      <c r="K442" s="203"/>
      <c r="L442" s="207"/>
      <c r="M442" s="208"/>
      <c r="N442" s="209"/>
      <c r="O442" s="209"/>
      <c r="P442" s="209"/>
      <c r="Q442" s="209"/>
      <c r="R442" s="209"/>
      <c r="S442" s="209"/>
      <c r="T442" s="210"/>
      <c r="AT442" s="211" t="s">
        <v>184</v>
      </c>
      <c r="AU442" s="211" t="s">
        <v>171</v>
      </c>
      <c r="AV442" s="12" t="s">
        <v>22</v>
      </c>
      <c r="AW442" s="12" t="s">
        <v>35</v>
      </c>
      <c r="AX442" s="12" t="s">
        <v>74</v>
      </c>
      <c r="AY442" s="211" t="s">
        <v>159</v>
      </c>
    </row>
    <row r="443" spans="2:65" s="12" customFormat="1" ht="11.25">
      <c r="B443" s="202"/>
      <c r="C443" s="203"/>
      <c r="D443" s="199" t="s">
        <v>184</v>
      </c>
      <c r="E443" s="204" t="s">
        <v>20</v>
      </c>
      <c r="F443" s="205" t="s">
        <v>1865</v>
      </c>
      <c r="G443" s="203"/>
      <c r="H443" s="204" t="s">
        <v>20</v>
      </c>
      <c r="I443" s="206"/>
      <c r="J443" s="203"/>
      <c r="K443" s="203"/>
      <c r="L443" s="207"/>
      <c r="M443" s="208"/>
      <c r="N443" s="209"/>
      <c r="O443" s="209"/>
      <c r="P443" s="209"/>
      <c r="Q443" s="209"/>
      <c r="R443" s="209"/>
      <c r="S443" s="209"/>
      <c r="T443" s="210"/>
      <c r="AT443" s="211" t="s">
        <v>184</v>
      </c>
      <c r="AU443" s="211" t="s">
        <v>171</v>
      </c>
      <c r="AV443" s="12" t="s">
        <v>22</v>
      </c>
      <c r="AW443" s="12" t="s">
        <v>35</v>
      </c>
      <c r="AX443" s="12" t="s">
        <v>74</v>
      </c>
      <c r="AY443" s="211" t="s">
        <v>159</v>
      </c>
    </row>
    <row r="444" spans="2:65" s="13" customFormat="1" ht="11.25">
      <c r="B444" s="212"/>
      <c r="C444" s="213"/>
      <c r="D444" s="199" t="s">
        <v>184</v>
      </c>
      <c r="E444" s="214" t="s">
        <v>20</v>
      </c>
      <c r="F444" s="215" t="s">
        <v>1869</v>
      </c>
      <c r="G444" s="213"/>
      <c r="H444" s="216">
        <v>1012.5</v>
      </c>
      <c r="I444" s="217"/>
      <c r="J444" s="213"/>
      <c r="K444" s="213"/>
      <c r="L444" s="218"/>
      <c r="M444" s="219"/>
      <c r="N444" s="220"/>
      <c r="O444" s="220"/>
      <c r="P444" s="220"/>
      <c r="Q444" s="220"/>
      <c r="R444" s="220"/>
      <c r="S444" s="220"/>
      <c r="T444" s="221"/>
      <c r="AT444" s="222" t="s">
        <v>184</v>
      </c>
      <c r="AU444" s="222" t="s">
        <v>171</v>
      </c>
      <c r="AV444" s="13" t="s">
        <v>84</v>
      </c>
      <c r="AW444" s="13" t="s">
        <v>35</v>
      </c>
      <c r="AX444" s="13" t="s">
        <v>22</v>
      </c>
      <c r="AY444" s="222" t="s">
        <v>159</v>
      </c>
    </row>
    <row r="445" spans="2:65" s="1" customFormat="1" ht="16.5" customHeight="1">
      <c r="B445" s="35"/>
      <c r="C445" s="186" t="s">
        <v>984</v>
      </c>
      <c r="D445" s="186" t="s">
        <v>162</v>
      </c>
      <c r="E445" s="187" t="s">
        <v>1273</v>
      </c>
      <c r="F445" s="188" t="s">
        <v>1274</v>
      </c>
      <c r="G445" s="189" t="s">
        <v>464</v>
      </c>
      <c r="H445" s="190">
        <v>1012.5</v>
      </c>
      <c r="I445" s="191"/>
      <c r="J445" s="192">
        <f>ROUND(I445*H445,2)</f>
        <v>0</v>
      </c>
      <c r="K445" s="188" t="s">
        <v>194</v>
      </c>
      <c r="L445" s="39"/>
      <c r="M445" s="193" t="s">
        <v>20</v>
      </c>
      <c r="N445" s="194" t="s">
        <v>45</v>
      </c>
      <c r="O445" s="64"/>
      <c r="P445" s="195">
        <f>O445*H445</f>
        <v>0</v>
      </c>
      <c r="Q445" s="195">
        <v>0.15559000000000001</v>
      </c>
      <c r="R445" s="195">
        <f>Q445*H445</f>
        <v>157.534875</v>
      </c>
      <c r="S445" s="195">
        <v>0</v>
      </c>
      <c r="T445" s="196">
        <f>S445*H445</f>
        <v>0</v>
      </c>
      <c r="AR445" s="197" t="s">
        <v>164</v>
      </c>
      <c r="AT445" s="197" t="s">
        <v>162</v>
      </c>
      <c r="AU445" s="197" t="s">
        <v>171</v>
      </c>
      <c r="AY445" s="18" t="s">
        <v>159</v>
      </c>
      <c r="BE445" s="198">
        <f>IF(N445="základní",J445,0)</f>
        <v>0</v>
      </c>
      <c r="BF445" s="198">
        <f>IF(N445="snížená",J445,0)</f>
        <v>0</v>
      </c>
      <c r="BG445" s="198">
        <f>IF(N445="zákl. přenesená",J445,0)</f>
        <v>0</v>
      </c>
      <c r="BH445" s="198">
        <f>IF(N445="sníž. přenesená",J445,0)</f>
        <v>0</v>
      </c>
      <c r="BI445" s="198">
        <f>IF(N445="nulová",J445,0)</f>
        <v>0</v>
      </c>
      <c r="BJ445" s="18" t="s">
        <v>22</v>
      </c>
      <c r="BK445" s="198">
        <f>ROUND(I445*H445,2)</f>
        <v>0</v>
      </c>
      <c r="BL445" s="18" t="s">
        <v>164</v>
      </c>
      <c r="BM445" s="197" t="s">
        <v>1275</v>
      </c>
    </row>
    <row r="446" spans="2:65" s="1" customFormat="1" ht="19.5">
      <c r="B446" s="35"/>
      <c r="C446" s="36"/>
      <c r="D446" s="199" t="s">
        <v>166</v>
      </c>
      <c r="E446" s="36"/>
      <c r="F446" s="200" t="s">
        <v>1276</v>
      </c>
      <c r="G446" s="36"/>
      <c r="H446" s="36"/>
      <c r="I446" s="115"/>
      <c r="J446" s="36"/>
      <c r="K446" s="36"/>
      <c r="L446" s="39"/>
      <c r="M446" s="201"/>
      <c r="N446" s="64"/>
      <c r="O446" s="64"/>
      <c r="P446" s="64"/>
      <c r="Q446" s="64"/>
      <c r="R446" s="64"/>
      <c r="S446" s="64"/>
      <c r="T446" s="65"/>
      <c r="AT446" s="18" t="s">
        <v>166</v>
      </c>
      <c r="AU446" s="18" t="s">
        <v>171</v>
      </c>
    </row>
    <row r="447" spans="2:65" s="12" customFormat="1" ht="11.25">
      <c r="B447" s="202"/>
      <c r="C447" s="203"/>
      <c r="D447" s="199" t="s">
        <v>184</v>
      </c>
      <c r="E447" s="204" t="s">
        <v>20</v>
      </c>
      <c r="F447" s="205" t="s">
        <v>1234</v>
      </c>
      <c r="G447" s="203"/>
      <c r="H447" s="204" t="s">
        <v>20</v>
      </c>
      <c r="I447" s="206"/>
      <c r="J447" s="203"/>
      <c r="K447" s="203"/>
      <c r="L447" s="207"/>
      <c r="M447" s="208"/>
      <c r="N447" s="209"/>
      <c r="O447" s="209"/>
      <c r="P447" s="209"/>
      <c r="Q447" s="209"/>
      <c r="R447" s="209"/>
      <c r="S447" s="209"/>
      <c r="T447" s="210"/>
      <c r="AT447" s="211" t="s">
        <v>184</v>
      </c>
      <c r="AU447" s="211" t="s">
        <v>171</v>
      </c>
      <c r="AV447" s="12" t="s">
        <v>22</v>
      </c>
      <c r="AW447" s="12" t="s">
        <v>35</v>
      </c>
      <c r="AX447" s="12" t="s">
        <v>74</v>
      </c>
      <c r="AY447" s="211" t="s">
        <v>159</v>
      </c>
    </row>
    <row r="448" spans="2:65" s="12" customFormat="1" ht="11.25">
      <c r="B448" s="202"/>
      <c r="C448" s="203"/>
      <c r="D448" s="199" t="s">
        <v>184</v>
      </c>
      <c r="E448" s="204" t="s">
        <v>20</v>
      </c>
      <c r="F448" s="205" t="s">
        <v>1865</v>
      </c>
      <c r="G448" s="203"/>
      <c r="H448" s="204" t="s">
        <v>20</v>
      </c>
      <c r="I448" s="206"/>
      <c r="J448" s="203"/>
      <c r="K448" s="203"/>
      <c r="L448" s="207"/>
      <c r="M448" s="208"/>
      <c r="N448" s="209"/>
      <c r="O448" s="209"/>
      <c r="P448" s="209"/>
      <c r="Q448" s="209"/>
      <c r="R448" s="209"/>
      <c r="S448" s="209"/>
      <c r="T448" s="210"/>
      <c r="AT448" s="211" t="s">
        <v>184</v>
      </c>
      <c r="AU448" s="211" t="s">
        <v>171</v>
      </c>
      <c r="AV448" s="12" t="s">
        <v>22</v>
      </c>
      <c r="AW448" s="12" t="s">
        <v>35</v>
      </c>
      <c r="AX448" s="12" t="s">
        <v>74</v>
      </c>
      <c r="AY448" s="211" t="s">
        <v>159</v>
      </c>
    </row>
    <row r="449" spans="2:65" s="13" customFormat="1" ht="11.25">
      <c r="B449" s="212"/>
      <c r="C449" s="213"/>
      <c r="D449" s="199" t="s">
        <v>184</v>
      </c>
      <c r="E449" s="214" t="s">
        <v>20</v>
      </c>
      <c r="F449" s="215" t="s">
        <v>1869</v>
      </c>
      <c r="G449" s="213"/>
      <c r="H449" s="216">
        <v>1012.5</v>
      </c>
      <c r="I449" s="217"/>
      <c r="J449" s="213"/>
      <c r="K449" s="213"/>
      <c r="L449" s="218"/>
      <c r="M449" s="219"/>
      <c r="N449" s="220"/>
      <c r="O449" s="220"/>
      <c r="P449" s="220"/>
      <c r="Q449" s="220"/>
      <c r="R449" s="220"/>
      <c r="S449" s="220"/>
      <c r="T449" s="221"/>
      <c r="AT449" s="222" t="s">
        <v>184</v>
      </c>
      <c r="AU449" s="222" t="s">
        <v>171</v>
      </c>
      <c r="AV449" s="13" t="s">
        <v>84</v>
      </c>
      <c r="AW449" s="13" t="s">
        <v>35</v>
      </c>
      <c r="AX449" s="13" t="s">
        <v>22</v>
      </c>
      <c r="AY449" s="222" t="s">
        <v>159</v>
      </c>
    </row>
    <row r="450" spans="2:65" s="1" customFormat="1" ht="16.5" customHeight="1">
      <c r="B450" s="35"/>
      <c r="C450" s="186" t="s">
        <v>989</v>
      </c>
      <c r="D450" s="186" t="s">
        <v>162</v>
      </c>
      <c r="E450" s="187" t="s">
        <v>1341</v>
      </c>
      <c r="F450" s="188" t="s">
        <v>1342</v>
      </c>
      <c r="G450" s="189" t="s">
        <v>669</v>
      </c>
      <c r="H450" s="190">
        <v>816.91300000000001</v>
      </c>
      <c r="I450" s="191"/>
      <c r="J450" s="192">
        <f>ROUND(I450*H450,2)</f>
        <v>0</v>
      </c>
      <c r="K450" s="188" t="s">
        <v>194</v>
      </c>
      <c r="L450" s="39"/>
      <c r="M450" s="193" t="s">
        <v>20</v>
      </c>
      <c r="N450" s="194" t="s">
        <v>45</v>
      </c>
      <c r="O450" s="64"/>
      <c r="P450" s="195">
        <f>O450*H450</f>
        <v>0</v>
      </c>
      <c r="Q450" s="195">
        <v>0</v>
      </c>
      <c r="R450" s="195">
        <f>Q450*H450</f>
        <v>0</v>
      </c>
      <c r="S450" s="195">
        <v>0</v>
      </c>
      <c r="T450" s="196">
        <f>S450*H450</f>
        <v>0</v>
      </c>
      <c r="AR450" s="197" t="s">
        <v>164</v>
      </c>
      <c r="AT450" s="197" t="s">
        <v>162</v>
      </c>
      <c r="AU450" s="197" t="s">
        <v>171</v>
      </c>
      <c r="AY450" s="18" t="s">
        <v>159</v>
      </c>
      <c r="BE450" s="198">
        <f>IF(N450="základní",J450,0)</f>
        <v>0</v>
      </c>
      <c r="BF450" s="198">
        <f>IF(N450="snížená",J450,0)</f>
        <v>0</v>
      </c>
      <c r="BG450" s="198">
        <f>IF(N450="zákl. přenesená",J450,0)</f>
        <v>0</v>
      </c>
      <c r="BH450" s="198">
        <f>IF(N450="sníž. přenesená",J450,0)</f>
        <v>0</v>
      </c>
      <c r="BI450" s="198">
        <f>IF(N450="nulová",J450,0)</f>
        <v>0</v>
      </c>
      <c r="BJ450" s="18" t="s">
        <v>22</v>
      </c>
      <c r="BK450" s="198">
        <f>ROUND(I450*H450,2)</f>
        <v>0</v>
      </c>
      <c r="BL450" s="18" t="s">
        <v>164</v>
      </c>
      <c r="BM450" s="197" t="s">
        <v>1343</v>
      </c>
    </row>
    <row r="451" spans="2:65" s="1" customFormat="1" ht="19.5">
      <c r="B451" s="35"/>
      <c r="C451" s="36"/>
      <c r="D451" s="199" t="s">
        <v>166</v>
      </c>
      <c r="E451" s="36"/>
      <c r="F451" s="200" t="s">
        <v>1344</v>
      </c>
      <c r="G451" s="36"/>
      <c r="H451" s="36"/>
      <c r="I451" s="115"/>
      <c r="J451" s="36"/>
      <c r="K451" s="36"/>
      <c r="L451" s="39"/>
      <c r="M451" s="201"/>
      <c r="N451" s="64"/>
      <c r="O451" s="64"/>
      <c r="P451" s="64"/>
      <c r="Q451" s="64"/>
      <c r="R451" s="64"/>
      <c r="S451" s="64"/>
      <c r="T451" s="65"/>
      <c r="AT451" s="18" t="s">
        <v>166</v>
      </c>
      <c r="AU451" s="18" t="s">
        <v>171</v>
      </c>
    </row>
    <row r="452" spans="2:65" s="11" customFormat="1" ht="20.85" customHeight="1">
      <c r="B452" s="170"/>
      <c r="C452" s="171"/>
      <c r="D452" s="172" t="s">
        <v>73</v>
      </c>
      <c r="E452" s="184" t="s">
        <v>1345</v>
      </c>
      <c r="F452" s="184" t="s">
        <v>1346</v>
      </c>
      <c r="G452" s="171"/>
      <c r="H452" s="171"/>
      <c r="I452" s="174"/>
      <c r="J452" s="185">
        <f>BK452</f>
        <v>0</v>
      </c>
      <c r="K452" s="171"/>
      <c r="L452" s="176"/>
      <c r="M452" s="177"/>
      <c r="N452" s="178"/>
      <c r="O452" s="178"/>
      <c r="P452" s="179">
        <f>SUM(P453:P560)</f>
        <v>0</v>
      </c>
      <c r="Q452" s="178"/>
      <c r="R452" s="179">
        <f>SUM(R453:R560)</f>
        <v>333.80009999999999</v>
      </c>
      <c r="S452" s="178"/>
      <c r="T452" s="180">
        <f>SUM(T453:T560)</f>
        <v>0</v>
      </c>
      <c r="AR452" s="181" t="s">
        <v>22</v>
      </c>
      <c r="AT452" s="182" t="s">
        <v>73</v>
      </c>
      <c r="AU452" s="182" t="s">
        <v>84</v>
      </c>
      <c r="AY452" s="181" t="s">
        <v>159</v>
      </c>
      <c r="BK452" s="183">
        <f>SUM(BK453:BK560)</f>
        <v>0</v>
      </c>
    </row>
    <row r="453" spans="2:65" s="1" customFormat="1" ht="16.5" customHeight="1">
      <c r="B453" s="35"/>
      <c r="C453" s="186" t="s">
        <v>994</v>
      </c>
      <c r="D453" s="186" t="s">
        <v>162</v>
      </c>
      <c r="E453" s="187" t="s">
        <v>1348</v>
      </c>
      <c r="F453" s="188" t="s">
        <v>1349</v>
      </c>
      <c r="G453" s="189" t="s">
        <v>464</v>
      </c>
      <c r="H453" s="190">
        <v>306</v>
      </c>
      <c r="I453" s="191"/>
      <c r="J453" s="192">
        <f>ROUND(I453*H453,2)</f>
        <v>0</v>
      </c>
      <c r="K453" s="188" t="s">
        <v>194</v>
      </c>
      <c r="L453" s="39"/>
      <c r="M453" s="193" t="s">
        <v>20</v>
      </c>
      <c r="N453" s="194" t="s">
        <v>45</v>
      </c>
      <c r="O453" s="64"/>
      <c r="P453" s="195">
        <f>O453*H453</f>
        <v>0</v>
      </c>
      <c r="Q453" s="195">
        <v>0.30360999999999999</v>
      </c>
      <c r="R453" s="195">
        <f>Q453*H453</f>
        <v>92.904659999999993</v>
      </c>
      <c r="S453" s="195">
        <v>0</v>
      </c>
      <c r="T453" s="196">
        <f>S453*H453</f>
        <v>0</v>
      </c>
      <c r="AR453" s="197" t="s">
        <v>164</v>
      </c>
      <c r="AT453" s="197" t="s">
        <v>162</v>
      </c>
      <c r="AU453" s="197" t="s">
        <v>171</v>
      </c>
      <c r="AY453" s="18" t="s">
        <v>159</v>
      </c>
      <c r="BE453" s="198">
        <f>IF(N453="základní",J453,0)</f>
        <v>0</v>
      </c>
      <c r="BF453" s="198">
        <f>IF(N453="snížená",J453,0)</f>
        <v>0</v>
      </c>
      <c r="BG453" s="198">
        <f>IF(N453="zákl. přenesená",J453,0)</f>
        <v>0</v>
      </c>
      <c r="BH453" s="198">
        <f>IF(N453="sníž. přenesená",J453,0)</f>
        <v>0</v>
      </c>
      <c r="BI453" s="198">
        <f>IF(N453="nulová",J453,0)</f>
        <v>0</v>
      </c>
      <c r="BJ453" s="18" t="s">
        <v>22</v>
      </c>
      <c r="BK453" s="198">
        <f>ROUND(I453*H453,2)</f>
        <v>0</v>
      </c>
      <c r="BL453" s="18" t="s">
        <v>164</v>
      </c>
      <c r="BM453" s="197" t="s">
        <v>1350</v>
      </c>
    </row>
    <row r="454" spans="2:65" s="1" customFormat="1" ht="11.25">
      <c r="B454" s="35"/>
      <c r="C454" s="36"/>
      <c r="D454" s="199" t="s">
        <v>166</v>
      </c>
      <c r="E454" s="36"/>
      <c r="F454" s="200" t="s">
        <v>1351</v>
      </c>
      <c r="G454" s="36"/>
      <c r="H454" s="36"/>
      <c r="I454" s="115"/>
      <c r="J454" s="36"/>
      <c r="K454" s="36"/>
      <c r="L454" s="39"/>
      <c r="M454" s="201"/>
      <c r="N454" s="64"/>
      <c r="O454" s="64"/>
      <c r="P454" s="64"/>
      <c r="Q454" s="64"/>
      <c r="R454" s="64"/>
      <c r="S454" s="64"/>
      <c r="T454" s="65"/>
      <c r="AT454" s="18" t="s">
        <v>166</v>
      </c>
      <c r="AU454" s="18" t="s">
        <v>171</v>
      </c>
    </row>
    <row r="455" spans="2:65" s="12" customFormat="1" ht="11.25">
      <c r="B455" s="202"/>
      <c r="C455" s="203"/>
      <c r="D455" s="199" t="s">
        <v>184</v>
      </c>
      <c r="E455" s="204" t="s">
        <v>20</v>
      </c>
      <c r="F455" s="205" t="s">
        <v>1352</v>
      </c>
      <c r="G455" s="203"/>
      <c r="H455" s="204" t="s">
        <v>20</v>
      </c>
      <c r="I455" s="206"/>
      <c r="J455" s="203"/>
      <c r="K455" s="203"/>
      <c r="L455" s="207"/>
      <c r="M455" s="208"/>
      <c r="N455" s="209"/>
      <c r="O455" s="209"/>
      <c r="P455" s="209"/>
      <c r="Q455" s="209"/>
      <c r="R455" s="209"/>
      <c r="S455" s="209"/>
      <c r="T455" s="210"/>
      <c r="AT455" s="211" t="s">
        <v>184</v>
      </c>
      <c r="AU455" s="211" t="s">
        <v>171</v>
      </c>
      <c r="AV455" s="12" t="s">
        <v>22</v>
      </c>
      <c r="AW455" s="12" t="s">
        <v>35</v>
      </c>
      <c r="AX455" s="12" t="s">
        <v>74</v>
      </c>
      <c r="AY455" s="211" t="s">
        <v>159</v>
      </c>
    </row>
    <row r="456" spans="2:65" s="12" customFormat="1" ht="11.25">
      <c r="B456" s="202"/>
      <c r="C456" s="203"/>
      <c r="D456" s="199" t="s">
        <v>184</v>
      </c>
      <c r="E456" s="204" t="s">
        <v>20</v>
      </c>
      <c r="F456" s="205" t="s">
        <v>1870</v>
      </c>
      <c r="G456" s="203"/>
      <c r="H456" s="204" t="s">
        <v>20</v>
      </c>
      <c r="I456" s="206"/>
      <c r="J456" s="203"/>
      <c r="K456" s="203"/>
      <c r="L456" s="207"/>
      <c r="M456" s="208"/>
      <c r="N456" s="209"/>
      <c r="O456" s="209"/>
      <c r="P456" s="209"/>
      <c r="Q456" s="209"/>
      <c r="R456" s="209"/>
      <c r="S456" s="209"/>
      <c r="T456" s="210"/>
      <c r="AT456" s="211" t="s">
        <v>184</v>
      </c>
      <c r="AU456" s="211" t="s">
        <v>171</v>
      </c>
      <c r="AV456" s="12" t="s">
        <v>22</v>
      </c>
      <c r="AW456" s="12" t="s">
        <v>35</v>
      </c>
      <c r="AX456" s="12" t="s">
        <v>74</v>
      </c>
      <c r="AY456" s="211" t="s">
        <v>159</v>
      </c>
    </row>
    <row r="457" spans="2:65" s="13" customFormat="1" ht="11.25">
      <c r="B457" s="212"/>
      <c r="C457" s="213"/>
      <c r="D457" s="199" t="s">
        <v>184</v>
      </c>
      <c r="E457" s="214" t="s">
        <v>20</v>
      </c>
      <c r="F457" s="215" t="s">
        <v>1871</v>
      </c>
      <c r="G457" s="213"/>
      <c r="H457" s="216">
        <v>306</v>
      </c>
      <c r="I457" s="217"/>
      <c r="J457" s="213"/>
      <c r="K457" s="213"/>
      <c r="L457" s="218"/>
      <c r="M457" s="219"/>
      <c r="N457" s="220"/>
      <c r="O457" s="220"/>
      <c r="P457" s="220"/>
      <c r="Q457" s="220"/>
      <c r="R457" s="220"/>
      <c r="S457" s="220"/>
      <c r="T457" s="221"/>
      <c r="AT457" s="222" t="s">
        <v>184</v>
      </c>
      <c r="AU457" s="222" t="s">
        <v>171</v>
      </c>
      <c r="AV457" s="13" t="s">
        <v>84</v>
      </c>
      <c r="AW457" s="13" t="s">
        <v>35</v>
      </c>
      <c r="AX457" s="13" t="s">
        <v>22</v>
      </c>
      <c r="AY457" s="222" t="s">
        <v>159</v>
      </c>
    </row>
    <row r="458" spans="2:65" s="1" customFormat="1" ht="16.5" customHeight="1">
      <c r="B458" s="35"/>
      <c r="C458" s="186" t="s">
        <v>1001</v>
      </c>
      <c r="D458" s="186" t="s">
        <v>162</v>
      </c>
      <c r="E458" s="187" t="s">
        <v>1356</v>
      </c>
      <c r="F458" s="188" t="s">
        <v>1357</v>
      </c>
      <c r="G458" s="189" t="s">
        <v>464</v>
      </c>
      <c r="H458" s="190">
        <v>306</v>
      </c>
      <c r="I458" s="191"/>
      <c r="J458" s="192">
        <f>ROUND(I458*H458,2)</f>
        <v>0</v>
      </c>
      <c r="K458" s="188" t="s">
        <v>194</v>
      </c>
      <c r="L458" s="39"/>
      <c r="M458" s="193" t="s">
        <v>20</v>
      </c>
      <c r="N458" s="194" t="s">
        <v>45</v>
      </c>
      <c r="O458" s="64"/>
      <c r="P458" s="195">
        <f>O458*H458</f>
        <v>0</v>
      </c>
      <c r="Q458" s="195">
        <v>0.51817000000000002</v>
      </c>
      <c r="R458" s="195">
        <f>Q458*H458</f>
        <v>158.56002000000001</v>
      </c>
      <c r="S458" s="195">
        <v>0</v>
      </c>
      <c r="T458" s="196">
        <f>S458*H458</f>
        <v>0</v>
      </c>
      <c r="AR458" s="197" t="s">
        <v>164</v>
      </c>
      <c r="AT458" s="197" t="s">
        <v>162</v>
      </c>
      <c r="AU458" s="197" t="s">
        <v>171</v>
      </c>
      <c r="AY458" s="18" t="s">
        <v>159</v>
      </c>
      <c r="BE458" s="198">
        <f>IF(N458="základní",J458,0)</f>
        <v>0</v>
      </c>
      <c r="BF458" s="198">
        <f>IF(N458="snížená",J458,0)</f>
        <v>0</v>
      </c>
      <c r="BG458" s="198">
        <f>IF(N458="zákl. přenesená",J458,0)</f>
        <v>0</v>
      </c>
      <c r="BH458" s="198">
        <f>IF(N458="sníž. přenesená",J458,0)</f>
        <v>0</v>
      </c>
      <c r="BI458" s="198">
        <f>IF(N458="nulová",J458,0)</f>
        <v>0</v>
      </c>
      <c r="BJ458" s="18" t="s">
        <v>22</v>
      </c>
      <c r="BK458" s="198">
        <f>ROUND(I458*H458,2)</f>
        <v>0</v>
      </c>
      <c r="BL458" s="18" t="s">
        <v>164</v>
      </c>
      <c r="BM458" s="197" t="s">
        <v>1358</v>
      </c>
    </row>
    <row r="459" spans="2:65" s="1" customFormat="1" ht="11.25">
      <c r="B459" s="35"/>
      <c r="C459" s="36"/>
      <c r="D459" s="199" t="s">
        <v>166</v>
      </c>
      <c r="E459" s="36"/>
      <c r="F459" s="200" t="s">
        <v>1359</v>
      </c>
      <c r="G459" s="36"/>
      <c r="H459" s="36"/>
      <c r="I459" s="115"/>
      <c r="J459" s="36"/>
      <c r="K459" s="36"/>
      <c r="L459" s="39"/>
      <c r="M459" s="201"/>
      <c r="N459" s="64"/>
      <c r="O459" s="64"/>
      <c r="P459" s="64"/>
      <c r="Q459" s="64"/>
      <c r="R459" s="64"/>
      <c r="S459" s="64"/>
      <c r="T459" s="65"/>
      <c r="AT459" s="18" t="s">
        <v>166</v>
      </c>
      <c r="AU459" s="18" t="s">
        <v>171</v>
      </c>
    </row>
    <row r="460" spans="2:65" s="13" customFormat="1" ht="11.25">
      <c r="B460" s="212"/>
      <c r="C460" s="213"/>
      <c r="D460" s="199" t="s">
        <v>184</v>
      </c>
      <c r="E460" s="214" t="s">
        <v>20</v>
      </c>
      <c r="F460" s="215" t="s">
        <v>1872</v>
      </c>
      <c r="G460" s="213"/>
      <c r="H460" s="216">
        <v>306</v>
      </c>
      <c r="I460" s="217"/>
      <c r="J460" s="213"/>
      <c r="K460" s="213"/>
      <c r="L460" s="218"/>
      <c r="M460" s="219"/>
      <c r="N460" s="220"/>
      <c r="O460" s="220"/>
      <c r="P460" s="220"/>
      <c r="Q460" s="220"/>
      <c r="R460" s="220"/>
      <c r="S460" s="220"/>
      <c r="T460" s="221"/>
      <c r="AT460" s="222" t="s">
        <v>184</v>
      </c>
      <c r="AU460" s="222" t="s">
        <v>171</v>
      </c>
      <c r="AV460" s="13" t="s">
        <v>84</v>
      </c>
      <c r="AW460" s="13" t="s">
        <v>35</v>
      </c>
      <c r="AX460" s="13" t="s">
        <v>22</v>
      </c>
      <c r="AY460" s="222" t="s">
        <v>159</v>
      </c>
    </row>
    <row r="461" spans="2:65" s="1" customFormat="1" ht="16.5" customHeight="1">
      <c r="B461" s="35"/>
      <c r="C461" s="186" t="s">
        <v>1018</v>
      </c>
      <c r="D461" s="186" t="s">
        <v>162</v>
      </c>
      <c r="E461" s="187" t="s">
        <v>1362</v>
      </c>
      <c r="F461" s="188" t="s">
        <v>1363</v>
      </c>
      <c r="G461" s="189" t="s">
        <v>464</v>
      </c>
      <c r="H461" s="190">
        <v>306</v>
      </c>
      <c r="I461" s="191"/>
      <c r="J461" s="192">
        <f>ROUND(I461*H461,2)</f>
        <v>0</v>
      </c>
      <c r="K461" s="188" t="s">
        <v>194</v>
      </c>
      <c r="L461" s="39"/>
      <c r="M461" s="193" t="s">
        <v>20</v>
      </c>
      <c r="N461" s="194" t="s">
        <v>45</v>
      </c>
      <c r="O461" s="64"/>
      <c r="P461" s="195">
        <f>O461*H461</f>
        <v>0</v>
      </c>
      <c r="Q461" s="195">
        <v>7.0200000000000002E-3</v>
      </c>
      <c r="R461" s="195">
        <f>Q461*H461</f>
        <v>2.14812</v>
      </c>
      <c r="S461" s="195">
        <v>0</v>
      </c>
      <c r="T461" s="196">
        <f>S461*H461</f>
        <v>0</v>
      </c>
      <c r="AR461" s="197" t="s">
        <v>164</v>
      </c>
      <c r="AT461" s="197" t="s">
        <v>162</v>
      </c>
      <c r="AU461" s="197" t="s">
        <v>171</v>
      </c>
      <c r="AY461" s="18" t="s">
        <v>159</v>
      </c>
      <c r="BE461" s="198">
        <f>IF(N461="základní",J461,0)</f>
        <v>0</v>
      </c>
      <c r="BF461" s="198">
        <f>IF(N461="snížená",J461,0)</f>
        <v>0</v>
      </c>
      <c r="BG461" s="198">
        <f>IF(N461="zákl. přenesená",J461,0)</f>
        <v>0</v>
      </c>
      <c r="BH461" s="198">
        <f>IF(N461="sníž. přenesená",J461,0)</f>
        <v>0</v>
      </c>
      <c r="BI461" s="198">
        <f>IF(N461="nulová",J461,0)</f>
        <v>0</v>
      </c>
      <c r="BJ461" s="18" t="s">
        <v>22</v>
      </c>
      <c r="BK461" s="198">
        <f>ROUND(I461*H461,2)</f>
        <v>0</v>
      </c>
      <c r="BL461" s="18" t="s">
        <v>164</v>
      </c>
      <c r="BM461" s="197" t="s">
        <v>1364</v>
      </c>
    </row>
    <row r="462" spans="2:65" s="1" customFormat="1" ht="11.25">
      <c r="B462" s="35"/>
      <c r="C462" s="36"/>
      <c r="D462" s="199" t="s">
        <v>166</v>
      </c>
      <c r="E462" s="36"/>
      <c r="F462" s="200" t="s">
        <v>1365</v>
      </c>
      <c r="G462" s="36"/>
      <c r="H462" s="36"/>
      <c r="I462" s="115"/>
      <c r="J462" s="36"/>
      <c r="K462" s="36"/>
      <c r="L462" s="39"/>
      <c r="M462" s="201"/>
      <c r="N462" s="64"/>
      <c r="O462" s="64"/>
      <c r="P462" s="64"/>
      <c r="Q462" s="64"/>
      <c r="R462" s="64"/>
      <c r="S462" s="64"/>
      <c r="T462" s="65"/>
      <c r="AT462" s="18" t="s">
        <v>166</v>
      </c>
      <c r="AU462" s="18" t="s">
        <v>171</v>
      </c>
    </row>
    <row r="463" spans="2:65" s="13" customFormat="1" ht="11.25">
      <c r="B463" s="212"/>
      <c r="C463" s="213"/>
      <c r="D463" s="199" t="s">
        <v>184</v>
      </c>
      <c r="E463" s="214" t="s">
        <v>20</v>
      </c>
      <c r="F463" s="215" t="s">
        <v>1872</v>
      </c>
      <c r="G463" s="213"/>
      <c r="H463" s="216">
        <v>306</v>
      </c>
      <c r="I463" s="217"/>
      <c r="J463" s="213"/>
      <c r="K463" s="213"/>
      <c r="L463" s="218"/>
      <c r="M463" s="219"/>
      <c r="N463" s="220"/>
      <c r="O463" s="220"/>
      <c r="P463" s="220"/>
      <c r="Q463" s="220"/>
      <c r="R463" s="220"/>
      <c r="S463" s="220"/>
      <c r="T463" s="221"/>
      <c r="AT463" s="222" t="s">
        <v>184</v>
      </c>
      <c r="AU463" s="222" t="s">
        <v>171</v>
      </c>
      <c r="AV463" s="13" t="s">
        <v>84</v>
      </c>
      <c r="AW463" s="13" t="s">
        <v>35</v>
      </c>
      <c r="AX463" s="13" t="s">
        <v>22</v>
      </c>
      <c r="AY463" s="222" t="s">
        <v>159</v>
      </c>
    </row>
    <row r="464" spans="2:65" s="1" customFormat="1" ht="16.5" customHeight="1">
      <c r="B464" s="35"/>
      <c r="C464" s="186" t="s">
        <v>1023</v>
      </c>
      <c r="D464" s="186" t="s">
        <v>162</v>
      </c>
      <c r="E464" s="187" t="s">
        <v>1367</v>
      </c>
      <c r="F464" s="188" t="s">
        <v>1368</v>
      </c>
      <c r="G464" s="189" t="s">
        <v>464</v>
      </c>
      <c r="H464" s="190">
        <v>306</v>
      </c>
      <c r="I464" s="191"/>
      <c r="J464" s="192">
        <f>ROUND(I464*H464,2)</f>
        <v>0</v>
      </c>
      <c r="K464" s="188" t="s">
        <v>194</v>
      </c>
      <c r="L464" s="39"/>
      <c r="M464" s="193" t="s">
        <v>20</v>
      </c>
      <c r="N464" s="194" t="s">
        <v>45</v>
      </c>
      <c r="O464" s="64"/>
      <c r="P464" s="195">
        <f>O464*H464</f>
        <v>0</v>
      </c>
      <c r="Q464" s="195">
        <v>0.13188</v>
      </c>
      <c r="R464" s="195">
        <f>Q464*H464</f>
        <v>40.35528</v>
      </c>
      <c r="S464" s="195">
        <v>0</v>
      </c>
      <c r="T464" s="196">
        <f>S464*H464</f>
        <v>0</v>
      </c>
      <c r="AR464" s="197" t="s">
        <v>164</v>
      </c>
      <c r="AT464" s="197" t="s">
        <v>162</v>
      </c>
      <c r="AU464" s="197" t="s">
        <v>171</v>
      </c>
      <c r="AY464" s="18" t="s">
        <v>159</v>
      </c>
      <c r="BE464" s="198">
        <f>IF(N464="základní",J464,0)</f>
        <v>0</v>
      </c>
      <c r="BF464" s="198">
        <f>IF(N464="snížená",J464,0)</f>
        <v>0</v>
      </c>
      <c r="BG464" s="198">
        <f>IF(N464="zákl. přenesená",J464,0)</f>
        <v>0</v>
      </c>
      <c r="BH464" s="198">
        <f>IF(N464="sníž. přenesená",J464,0)</f>
        <v>0</v>
      </c>
      <c r="BI464" s="198">
        <f>IF(N464="nulová",J464,0)</f>
        <v>0</v>
      </c>
      <c r="BJ464" s="18" t="s">
        <v>22</v>
      </c>
      <c r="BK464" s="198">
        <f>ROUND(I464*H464,2)</f>
        <v>0</v>
      </c>
      <c r="BL464" s="18" t="s">
        <v>164</v>
      </c>
      <c r="BM464" s="197" t="s">
        <v>1369</v>
      </c>
    </row>
    <row r="465" spans="2:65" s="1" customFormat="1" ht="19.5">
      <c r="B465" s="35"/>
      <c r="C465" s="36"/>
      <c r="D465" s="199" t="s">
        <v>166</v>
      </c>
      <c r="E465" s="36"/>
      <c r="F465" s="200" t="s">
        <v>1370</v>
      </c>
      <c r="G465" s="36"/>
      <c r="H465" s="36"/>
      <c r="I465" s="115"/>
      <c r="J465" s="36"/>
      <c r="K465" s="36"/>
      <c r="L465" s="39"/>
      <c r="M465" s="201"/>
      <c r="N465" s="64"/>
      <c r="O465" s="64"/>
      <c r="P465" s="64"/>
      <c r="Q465" s="64"/>
      <c r="R465" s="64"/>
      <c r="S465" s="64"/>
      <c r="T465" s="65"/>
      <c r="AT465" s="18" t="s">
        <v>166</v>
      </c>
      <c r="AU465" s="18" t="s">
        <v>171</v>
      </c>
    </row>
    <row r="466" spans="2:65" s="13" customFormat="1" ht="11.25">
      <c r="B466" s="212"/>
      <c r="C466" s="213"/>
      <c r="D466" s="199" t="s">
        <v>184</v>
      </c>
      <c r="E466" s="214" t="s">
        <v>20</v>
      </c>
      <c r="F466" s="215" t="s">
        <v>1872</v>
      </c>
      <c r="G466" s="213"/>
      <c r="H466" s="216">
        <v>306</v>
      </c>
      <c r="I466" s="217"/>
      <c r="J466" s="213"/>
      <c r="K466" s="213"/>
      <c r="L466" s="218"/>
      <c r="M466" s="219"/>
      <c r="N466" s="220"/>
      <c r="O466" s="220"/>
      <c r="P466" s="220"/>
      <c r="Q466" s="220"/>
      <c r="R466" s="220"/>
      <c r="S466" s="220"/>
      <c r="T466" s="221"/>
      <c r="AT466" s="222" t="s">
        <v>184</v>
      </c>
      <c r="AU466" s="222" t="s">
        <v>171</v>
      </c>
      <c r="AV466" s="13" t="s">
        <v>84</v>
      </c>
      <c r="AW466" s="13" t="s">
        <v>35</v>
      </c>
      <c r="AX466" s="13" t="s">
        <v>22</v>
      </c>
      <c r="AY466" s="222" t="s">
        <v>159</v>
      </c>
    </row>
    <row r="467" spans="2:65" s="1" customFormat="1" ht="16.5" customHeight="1">
      <c r="B467" s="35"/>
      <c r="C467" s="186" t="s">
        <v>1028</v>
      </c>
      <c r="D467" s="186" t="s">
        <v>162</v>
      </c>
      <c r="E467" s="187" t="s">
        <v>1372</v>
      </c>
      <c r="F467" s="188" t="s">
        <v>1373</v>
      </c>
      <c r="G467" s="189" t="s">
        <v>464</v>
      </c>
      <c r="H467" s="190">
        <v>306</v>
      </c>
      <c r="I467" s="191"/>
      <c r="J467" s="192">
        <f>ROUND(I467*H467,2)</f>
        <v>0</v>
      </c>
      <c r="K467" s="188" t="s">
        <v>194</v>
      </c>
      <c r="L467" s="39"/>
      <c r="M467" s="193" t="s">
        <v>20</v>
      </c>
      <c r="N467" s="194" t="s">
        <v>45</v>
      </c>
      <c r="O467" s="64"/>
      <c r="P467" s="195">
        <f>O467*H467</f>
        <v>0</v>
      </c>
      <c r="Q467" s="195">
        <v>5.1000000000000004E-4</v>
      </c>
      <c r="R467" s="195">
        <f>Q467*H467</f>
        <v>0.15606</v>
      </c>
      <c r="S467" s="195">
        <v>0</v>
      </c>
      <c r="T467" s="196">
        <f>S467*H467</f>
        <v>0</v>
      </c>
      <c r="AR467" s="197" t="s">
        <v>164</v>
      </c>
      <c r="AT467" s="197" t="s">
        <v>162</v>
      </c>
      <c r="AU467" s="197" t="s">
        <v>171</v>
      </c>
      <c r="AY467" s="18" t="s">
        <v>159</v>
      </c>
      <c r="BE467" s="198">
        <f>IF(N467="základní",J467,0)</f>
        <v>0</v>
      </c>
      <c r="BF467" s="198">
        <f>IF(N467="snížená",J467,0)</f>
        <v>0</v>
      </c>
      <c r="BG467" s="198">
        <f>IF(N467="zákl. přenesená",J467,0)</f>
        <v>0</v>
      </c>
      <c r="BH467" s="198">
        <f>IF(N467="sníž. přenesená",J467,0)</f>
        <v>0</v>
      </c>
      <c r="BI467" s="198">
        <f>IF(N467="nulová",J467,0)</f>
        <v>0</v>
      </c>
      <c r="BJ467" s="18" t="s">
        <v>22</v>
      </c>
      <c r="BK467" s="198">
        <f>ROUND(I467*H467,2)</f>
        <v>0</v>
      </c>
      <c r="BL467" s="18" t="s">
        <v>164</v>
      </c>
      <c r="BM467" s="197" t="s">
        <v>1374</v>
      </c>
    </row>
    <row r="468" spans="2:65" s="1" customFormat="1" ht="11.25">
      <c r="B468" s="35"/>
      <c r="C468" s="36"/>
      <c r="D468" s="199" t="s">
        <v>166</v>
      </c>
      <c r="E468" s="36"/>
      <c r="F468" s="200" t="s">
        <v>1375</v>
      </c>
      <c r="G468" s="36"/>
      <c r="H468" s="36"/>
      <c r="I468" s="115"/>
      <c r="J468" s="36"/>
      <c r="K468" s="36"/>
      <c r="L468" s="39"/>
      <c r="M468" s="201"/>
      <c r="N468" s="64"/>
      <c r="O468" s="64"/>
      <c r="P468" s="64"/>
      <c r="Q468" s="64"/>
      <c r="R468" s="64"/>
      <c r="S468" s="64"/>
      <c r="T468" s="65"/>
      <c r="AT468" s="18" t="s">
        <v>166</v>
      </c>
      <c r="AU468" s="18" t="s">
        <v>171</v>
      </c>
    </row>
    <row r="469" spans="2:65" s="13" customFormat="1" ht="11.25">
      <c r="B469" s="212"/>
      <c r="C469" s="213"/>
      <c r="D469" s="199" t="s">
        <v>184</v>
      </c>
      <c r="E469" s="214" t="s">
        <v>20</v>
      </c>
      <c r="F469" s="215" t="s">
        <v>1872</v>
      </c>
      <c r="G469" s="213"/>
      <c r="H469" s="216">
        <v>306</v>
      </c>
      <c r="I469" s="217"/>
      <c r="J469" s="213"/>
      <c r="K469" s="213"/>
      <c r="L469" s="218"/>
      <c r="M469" s="219"/>
      <c r="N469" s="220"/>
      <c r="O469" s="220"/>
      <c r="P469" s="220"/>
      <c r="Q469" s="220"/>
      <c r="R469" s="220"/>
      <c r="S469" s="220"/>
      <c r="T469" s="221"/>
      <c r="AT469" s="222" t="s">
        <v>184</v>
      </c>
      <c r="AU469" s="222" t="s">
        <v>171</v>
      </c>
      <c r="AV469" s="13" t="s">
        <v>84</v>
      </c>
      <c r="AW469" s="13" t="s">
        <v>35</v>
      </c>
      <c r="AX469" s="13" t="s">
        <v>22</v>
      </c>
      <c r="AY469" s="222" t="s">
        <v>159</v>
      </c>
    </row>
    <row r="470" spans="2:65" s="1" customFormat="1" ht="16.5" customHeight="1">
      <c r="B470" s="35"/>
      <c r="C470" s="186" t="s">
        <v>1039</v>
      </c>
      <c r="D470" s="186" t="s">
        <v>162</v>
      </c>
      <c r="E470" s="187" t="s">
        <v>1284</v>
      </c>
      <c r="F470" s="188" t="s">
        <v>1285</v>
      </c>
      <c r="G470" s="189" t="s">
        <v>464</v>
      </c>
      <c r="H470" s="190">
        <v>306</v>
      </c>
      <c r="I470" s="191"/>
      <c r="J470" s="192">
        <f>ROUND(I470*H470,2)</f>
        <v>0</v>
      </c>
      <c r="K470" s="188" t="s">
        <v>194</v>
      </c>
      <c r="L470" s="39"/>
      <c r="M470" s="193" t="s">
        <v>20</v>
      </c>
      <c r="N470" s="194" t="s">
        <v>45</v>
      </c>
      <c r="O470" s="64"/>
      <c r="P470" s="195">
        <f>O470*H470</f>
        <v>0</v>
      </c>
      <c r="Q470" s="195">
        <v>0.12966</v>
      </c>
      <c r="R470" s="195">
        <f>Q470*H470</f>
        <v>39.675959999999996</v>
      </c>
      <c r="S470" s="195">
        <v>0</v>
      </c>
      <c r="T470" s="196">
        <f>S470*H470</f>
        <v>0</v>
      </c>
      <c r="AR470" s="197" t="s">
        <v>164</v>
      </c>
      <c r="AT470" s="197" t="s">
        <v>162</v>
      </c>
      <c r="AU470" s="197" t="s">
        <v>171</v>
      </c>
      <c r="AY470" s="18" t="s">
        <v>159</v>
      </c>
      <c r="BE470" s="198">
        <f>IF(N470="základní",J470,0)</f>
        <v>0</v>
      </c>
      <c r="BF470" s="198">
        <f>IF(N470="snížená",J470,0)</f>
        <v>0</v>
      </c>
      <c r="BG470" s="198">
        <f>IF(N470="zákl. přenesená",J470,0)</f>
        <v>0</v>
      </c>
      <c r="BH470" s="198">
        <f>IF(N470="sníž. přenesená",J470,0)</f>
        <v>0</v>
      </c>
      <c r="BI470" s="198">
        <f>IF(N470="nulová",J470,0)</f>
        <v>0</v>
      </c>
      <c r="BJ470" s="18" t="s">
        <v>22</v>
      </c>
      <c r="BK470" s="198">
        <f>ROUND(I470*H470,2)</f>
        <v>0</v>
      </c>
      <c r="BL470" s="18" t="s">
        <v>164</v>
      </c>
      <c r="BM470" s="197" t="s">
        <v>1377</v>
      </c>
    </row>
    <row r="471" spans="2:65" s="1" customFormat="1" ht="19.5">
      <c r="B471" s="35"/>
      <c r="C471" s="36"/>
      <c r="D471" s="199" t="s">
        <v>166</v>
      </c>
      <c r="E471" s="36"/>
      <c r="F471" s="200" t="s">
        <v>1287</v>
      </c>
      <c r="G471" s="36"/>
      <c r="H471" s="36"/>
      <c r="I471" s="115"/>
      <c r="J471" s="36"/>
      <c r="K471" s="36"/>
      <c r="L471" s="39"/>
      <c r="M471" s="201"/>
      <c r="N471" s="64"/>
      <c r="O471" s="64"/>
      <c r="P471" s="64"/>
      <c r="Q471" s="64"/>
      <c r="R471" s="64"/>
      <c r="S471" s="64"/>
      <c r="T471" s="65"/>
      <c r="AT471" s="18" t="s">
        <v>166</v>
      </c>
      <c r="AU471" s="18" t="s">
        <v>171</v>
      </c>
    </row>
    <row r="472" spans="2:65" s="13" customFormat="1" ht="11.25">
      <c r="B472" s="212"/>
      <c r="C472" s="213"/>
      <c r="D472" s="199" t="s">
        <v>184</v>
      </c>
      <c r="E472" s="214" t="s">
        <v>20</v>
      </c>
      <c r="F472" s="215" t="s">
        <v>1872</v>
      </c>
      <c r="G472" s="213"/>
      <c r="H472" s="216">
        <v>306</v>
      </c>
      <c r="I472" s="217"/>
      <c r="J472" s="213"/>
      <c r="K472" s="213"/>
      <c r="L472" s="218"/>
      <c r="M472" s="219"/>
      <c r="N472" s="220"/>
      <c r="O472" s="220"/>
      <c r="P472" s="220"/>
      <c r="Q472" s="220"/>
      <c r="R472" s="220"/>
      <c r="S472" s="220"/>
      <c r="T472" s="221"/>
      <c r="AT472" s="222" t="s">
        <v>184</v>
      </c>
      <c r="AU472" s="222" t="s">
        <v>171</v>
      </c>
      <c r="AV472" s="13" t="s">
        <v>84</v>
      </c>
      <c r="AW472" s="13" t="s">
        <v>35</v>
      </c>
      <c r="AX472" s="13" t="s">
        <v>22</v>
      </c>
      <c r="AY472" s="222" t="s">
        <v>159</v>
      </c>
    </row>
    <row r="473" spans="2:65" s="1" customFormat="1" ht="24" customHeight="1">
      <c r="B473" s="35"/>
      <c r="C473" s="186" t="s">
        <v>1044</v>
      </c>
      <c r="D473" s="186" t="s">
        <v>162</v>
      </c>
      <c r="E473" s="187" t="s">
        <v>1379</v>
      </c>
      <c r="F473" s="188" t="s">
        <v>1380</v>
      </c>
      <c r="G473" s="189" t="s">
        <v>201</v>
      </c>
      <c r="H473" s="190">
        <v>408</v>
      </c>
      <c r="I473" s="191"/>
      <c r="J473" s="192">
        <f>ROUND(I473*H473,2)</f>
        <v>0</v>
      </c>
      <c r="K473" s="188" t="s">
        <v>20</v>
      </c>
      <c r="L473" s="39"/>
      <c r="M473" s="193" t="s">
        <v>20</v>
      </c>
      <c r="N473" s="194" t="s">
        <v>45</v>
      </c>
      <c r="O473" s="64"/>
      <c r="P473" s="195">
        <f>O473*H473</f>
        <v>0</v>
      </c>
      <c r="Q473" s="195">
        <v>0</v>
      </c>
      <c r="R473" s="195">
        <f>Q473*H473</f>
        <v>0</v>
      </c>
      <c r="S473" s="195">
        <v>0</v>
      </c>
      <c r="T473" s="196">
        <f>S473*H473</f>
        <v>0</v>
      </c>
      <c r="AR473" s="197" t="s">
        <v>164</v>
      </c>
      <c r="AT473" s="197" t="s">
        <v>162</v>
      </c>
      <c r="AU473" s="197" t="s">
        <v>171</v>
      </c>
      <c r="AY473" s="18" t="s">
        <v>159</v>
      </c>
      <c r="BE473" s="198">
        <f>IF(N473="základní",J473,0)</f>
        <v>0</v>
      </c>
      <c r="BF473" s="198">
        <f>IF(N473="snížená",J473,0)</f>
        <v>0</v>
      </c>
      <c r="BG473" s="198">
        <f>IF(N473="zákl. přenesená",J473,0)</f>
        <v>0</v>
      </c>
      <c r="BH473" s="198">
        <f>IF(N473="sníž. přenesená",J473,0)</f>
        <v>0</v>
      </c>
      <c r="BI473" s="198">
        <f>IF(N473="nulová",J473,0)</f>
        <v>0</v>
      </c>
      <c r="BJ473" s="18" t="s">
        <v>22</v>
      </c>
      <c r="BK473" s="198">
        <f>ROUND(I473*H473,2)</f>
        <v>0</v>
      </c>
      <c r="BL473" s="18" t="s">
        <v>164</v>
      </c>
      <c r="BM473" s="197" t="s">
        <v>1381</v>
      </c>
    </row>
    <row r="474" spans="2:65" s="12" customFormat="1" ht="11.25">
      <c r="B474" s="202"/>
      <c r="C474" s="203"/>
      <c r="D474" s="199" t="s">
        <v>184</v>
      </c>
      <c r="E474" s="204" t="s">
        <v>20</v>
      </c>
      <c r="F474" s="205" t="s">
        <v>1352</v>
      </c>
      <c r="G474" s="203"/>
      <c r="H474" s="204" t="s">
        <v>20</v>
      </c>
      <c r="I474" s="206"/>
      <c r="J474" s="203"/>
      <c r="K474" s="203"/>
      <c r="L474" s="207"/>
      <c r="M474" s="208"/>
      <c r="N474" s="209"/>
      <c r="O474" s="209"/>
      <c r="P474" s="209"/>
      <c r="Q474" s="209"/>
      <c r="R474" s="209"/>
      <c r="S474" s="209"/>
      <c r="T474" s="210"/>
      <c r="AT474" s="211" t="s">
        <v>184</v>
      </c>
      <c r="AU474" s="211" t="s">
        <v>171</v>
      </c>
      <c r="AV474" s="12" t="s">
        <v>22</v>
      </c>
      <c r="AW474" s="12" t="s">
        <v>35</v>
      </c>
      <c r="AX474" s="12" t="s">
        <v>74</v>
      </c>
      <c r="AY474" s="211" t="s">
        <v>159</v>
      </c>
    </row>
    <row r="475" spans="2:65" s="12" customFormat="1" ht="11.25">
      <c r="B475" s="202"/>
      <c r="C475" s="203"/>
      <c r="D475" s="199" t="s">
        <v>184</v>
      </c>
      <c r="E475" s="204" t="s">
        <v>20</v>
      </c>
      <c r="F475" s="205" t="s">
        <v>1870</v>
      </c>
      <c r="G475" s="203"/>
      <c r="H475" s="204" t="s">
        <v>20</v>
      </c>
      <c r="I475" s="206"/>
      <c r="J475" s="203"/>
      <c r="K475" s="203"/>
      <c r="L475" s="207"/>
      <c r="M475" s="208"/>
      <c r="N475" s="209"/>
      <c r="O475" s="209"/>
      <c r="P475" s="209"/>
      <c r="Q475" s="209"/>
      <c r="R475" s="209"/>
      <c r="S475" s="209"/>
      <c r="T475" s="210"/>
      <c r="AT475" s="211" t="s">
        <v>184</v>
      </c>
      <c r="AU475" s="211" t="s">
        <v>171</v>
      </c>
      <c r="AV475" s="12" t="s">
        <v>22</v>
      </c>
      <c r="AW475" s="12" t="s">
        <v>35</v>
      </c>
      <c r="AX475" s="12" t="s">
        <v>74</v>
      </c>
      <c r="AY475" s="211" t="s">
        <v>159</v>
      </c>
    </row>
    <row r="476" spans="2:65" s="13" customFormat="1" ht="11.25">
      <c r="B476" s="212"/>
      <c r="C476" s="213"/>
      <c r="D476" s="199" t="s">
        <v>184</v>
      </c>
      <c r="E476" s="214" t="s">
        <v>20</v>
      </c>
      <c r="F476" s="215" t="s">
        <v>1873</v>
      </c>
      <c r="G476" s="213"/>
      <c r="H476" s="216">
        <v>408</v>
      </c>
      <c r="I476" s="217"/>
      <c r="J476" s="213"/>
      <c r="K476" s="213"/>
      <c r="L476" s="218"/>
      <c r="M476" s="219"/>
      <c r="N476" s="220"/>
      <c r="O476" s="220"/>
      <c r="P476" s="220"/>
      <c r="Q476" s="220"/>
      <c r="R476" s="220"/>
      <c r="S476" s="220"/>
      <c r="T476" s="221"/>
      <c r="AT476" s="222" t="s">
        <v>184</v>
      </c>
      <c r="AU476" s="222" t="s">
        <v>171</v>
      </c>
      <c r="AV476" s="13" t="s">
        <v>84</v>
      </c>
      <c r="AW476" s="13" t="s">
        <v>35</v>
      </c>
      <c r="AX476" s="13" t="s">
        <v>22</v>
      </c>
      <c r="AY476" s="222" t="s">
        <v>159</v>
      </c>
    </row>
    <row r="477" spans="2:65" s="1" customFormat="1" ht="16.5" customHeight="1">
      <c r="B477" s="35"/>
      <c r="C477" s="186" t="s">
        <v>1048</v>
      </c>
      <c r="D477" s="186" t="s">
        <v>162</v>
      </c>
      <c r="E477" s="187" t="s">
        <v>1384</v>
      </c>
      <c r="F477" s="188" t="s">
        <v>1385</v>
      </c>
      <c r="G477" s="189" t="s">
        <v>464</v>
      </c>
      <c r="H477" s="190">
        <v>306</v>
      </c>
      <c r="I477" s="191"/>
      <c r="J477" s="192">
        <f>ROUND(I477*H477,2)</f>
        <v>0</v>
      </c>
      <c r="K477" s="188" t="s">
        <v>20</v>
      </c>
      <c r="L477" s="39"/>
      <c r="M477" s="193" t="s">
        <v>20</v>
      </c>
      <c r="N477" s="194" t="s">
        <v>45</v>
      </c>
      <c r="O477" s="64"/>
      <c r="P477" s="195">
        <f>O477*H477</f>
        <v>0</v>
      </c>
      <c r="Q477" s="195">
        <v>0</v>
      </c>
      <c r="R477" s="195">
        <f>Q477*H477</f>
        <v>0</v>
      </c>
      <c r="S477" s="195">
        <v>0</v>
      </c>
      <c r="T477" s="196">
        <f>S477*H477</f>
        <v>0</v>
      </c>
      <c r="AR477" s="197" t="s">
        <v>164</v>
      </c>
      <c r="AT477" s="197" t="s">
        <v>162</v>
      </c>
      <c r="AU477" s="197" t="s">
        <v>171</v>
      </c>
      <c r="AY477" s="18" t="s">
        <v>159</v>
      </c>
      <c r="BE477" s="198">
        <f>IF(N477="základní",J477,0)</f>
        <v>0</v>
      </c>
      <c r="BF477" s="198">
        <f>IF(N477="snížená",J477,0)</f>
        <v>0</v>
      </c>
      <c r="BG477" s="198">
        <f>IF(N477="zákl. přenesená",J477,0)</f>
        <v>0</v>
      </c>
      <c r="BH477" s="198">
        <f>IF(N477="sníž. přenesená",J477,0)</f>
        <v>0</v>
      </c>
      <c r="BI477" s="198">
        <f>IF(N477="nulová",J477,0)</f>
        <v>0</v>
      </c>
      <c r="BJ477" s="18" t="s">
        <v>22</v>
      </c>
      <c r="BK477" s="198">
        <f>ROUND(I477*H477,2)</f>
        <v>0</v>
      </c>
      <c r="BL477" s="18" t="s">
        <v>164</v>
      </c>
      <c r="BM477" s="197" t="s">
        <v>1386</v>
      </c>
    </row>
    <row r="478" spans="2:65" s="12" customFormat="1" ht="11.25">
      <c r="B478" s="202"/>
      <c r="C478" s="203"/>
      <c r="D478" s="199" t="s">
        <v>184</v>
      </c>
      <c r="E478" s="204" t="s">
        <v>20</v>
      </c>
      <c r="F478" s="205" t="s">
        <v>1387</v>
      </c>
      <c r="G478" s="203"/>
      <c r="H478" s="204" t="s">
        <v>20</v>
      </c>
      <c r="I478" s="206"/>
      <c r="J478" s="203"/>
      <c r="K478" s="203"/>
      <c r="L478" s="207"/>
      <c r="M478" s="208"/>
      <c r="N478" s="209"/>
      <c r="O478" s="209"/>
      <c r="P478" s="209"/>
      <c r="Q478" s="209"/>
      <c r="R478" s="209"/>
      <c r="S478" s="209"/>
      <c r="T478" s="210"/>
      <c r="AT478" s="211" t="s">
        <v>184</v>
      </c>
      <c r="AU478" s="211" t="s">
        <v>171</v>
      </c>
      <c r="AV478" s="12" t="s">
        <v>22</v>
      </c>
      <c r="AW478" s="12" t="s">
        <v>35</v>
      </c>
      <c r="AX478" s="12" t="s">
        <v>74</v>
      </c>
      <c r="AY478" s="211" t="s">
        <v>159</v>
      </c>
    </row>
    <row r="479" spans="2:65" s="12" customFormat="1" ht="11.25">
      <c r="B479" s="202"/>
      <c r="C479" s="203"/>
      <c r="D479" s="199" t="s">
        <v>184</v>
      </c>
      <c r="E479" s="204" t="s">
        <v>20</v>
      </c>
      <c r="F479" s="205" t="s">
        <v>1388</v>
      </c>
      <c r="G479" s="203"/>
      <c r="H479" s="204" t="s">
        <v>20</v>
      </c>
      <c r="I479" s="206"/>
      <c r="J479" s="203"/>
      <c r="K479" s="203"/>
      <c r="L479" s="207"/>
      <c r="M479" s="208"/>
      <c r="N479" s="209"/>
      <c r="O479" s="209"/>
      <c r="P479" s="209"/>
      <c r="Q479" s="209"/>
      <c r="R479" s="209"/>
      <c r="S479" s="209"/>
      <c r="T479" s="210"/>
      <c r="AT479" s="211" t="s">
        <v>184</v>
      </c>
      <c r="AU479" s="211" t="s">
        <v>171</v>
      </c>
      <c r="AV479" s="12" t="s">
        <v>22</v>
      </c>
      <c r="AW479" s="12" t="s">
        <v>35</v>
      </c>
      <c r="AX479" s="12" t="s">
        <v>74</v>
      </c>
      <c r="AY479" s="211" t="s">
        <v>159</v>
      </c>
    </row>
    <row r="480" spans="2:65" s="12" customFormat="1" ht="11.25">
      <c r="B480" s="202"/>
      <c r="C480" s="203"/>
      <c r="D480" s="199" t="s">
        <v>184</v>
      </c>
      <c r="E480" s="204" t="s">
        <v>20</v>
      </c>
      <c r="F480" s="205" t="s">
        <v>1304</v>
      </c>
      <c r="G480" s="203"/>
      <c r="H480" s="204" t="s">
        <v>20</v>
      </c>
      <c r="I480" s="206"/>
      <c r="J480" s="203"/>
      <c r="K480" s="203"/>
      <c r="L480" s="207"/>
      <c r="M480" s="208"/>
      <c r="N480" s="209"/>
      <c r="O480" s="209"/>
      <c r="P480" s="209"/>
      <c r="Q480" s="209"/>
      <c r="R480" s="209"/>
      <c r="S480" s="209"/>
      <c r="T480" s="210"/>
      <c r="AT480" s="211" t="s">
        <v>184</v>
      </c>
      <c r="AU480" s="211" t="s">
        <v>171</v>
      </c>
      <c r="AV480" s="12" t="s">
        <v>22</v>
      </c>
      <c r="AW480" s="12" t="s">
        <v>35</v>
      </c>
      <c r="AX480" s="12" t="s">
        <v>74</v>
      </c>
      <c r="AY480" s="211" t="s">
        <v>159</v>
      </c>
    </row>
    <row r="481" spans="2:65" s="12" customFormat="1" ht="11.25">
      <c r="B481" s="202"/>
      <c r="C481" s="203"/>
      <c r="D481" s="199" t="s">
        <v>184</v>
      </c>
      <c r="E481" s="204" t="s">
        <v>20</v>
      </c>
      <c r="F481" s="205" t="s">
        <v>1121</v>
      </c>
      <c r="G481" s="203"/>
      <c r="H481" s="204" t="s">
        <v>20</v>
      </c>
      <c r="I481" s="206"/>
      <c r="J481" s="203"/>
      <c r="K481" s="203"/>
      <c r="L481" s="207"/>
      <c r="M481" s="208"/>
      <c r="N481" s="209"/>
      <c r="O481" s="209"/>
      <c r="P481" s="209"/>
      <c r="Q481" s="209"/>
      <c r="R481" s="209"/>
      <c r="S481" s="209"/>
      <c r="T481" s="210"/>
      <c r="AT481" s="211" t="s">
        <v>184</v>
      </c>
      <c r="AU481" s="211" t="s">
        <v>171</v>
      </c>
      <c r="AV481" s="12" t="s">
        <v>22</v>
      </c>
      <c r="AW481" s="12" t="s">
        <v>35</v>
      </c>
      <c r="AX481" s="12" t="s">
        <v>74</v>
      </c>
      <c r="AY481" s="211" t="s">
        <v>159</v>
      </c>
    </row>
    <row r="482" spans="2:65" s="12" customFormat="1" ht="11.25">
      <c r="B482" s="202"/>
      <c r="C482" s="203"/>
      <c r="D482" s="199" t="s">
        <v>184</v>
      </c>
      <c r="E482" s="204" t="s">
        <v>20</v>
      </c>
      <c r="F482" s="205" t="s">
        <v>1389</v>
      </c>
      <c r="G482" s="203"/>
      <c r="H482" s="204" t="s">
        <v>20</v>
      </c>
      <c r="I482" s="206"/>
      <c r="J482" s="203"/>
      <c r="K482" s="203"/>
      <c r="L482" s="207"/>
      <c r="M482" s="208"/>
      <c r="N482" s="209"/>
      <c r="O482" s="209"/>
      <c r="P482" s="209"/>
      <c r="Q482" s="209"/>
      <c r="R482" s="209"/>
      <c r="S482" s="209"/>
      <c r="T482" s="210"/>
      <c r="AT482" s="211" t="s">
        <v>184</v>
      </c>
      <c r="AU482" s="211" t="s">
        <v>171</v>
      </c>
      <c r="AV482" s="12" t="s">
        <v>22</v>
      </c>
      <c r="AW482" s="12" t="s">
        <v>35</v>
      </c>
      <c r="AX482" s="12" t="s">
        <v>74</v>
      </c>
      <c r="AY482" s="211" t="s">
        <v>159</v>
      </c>
    </row>
    <row r="483" spans="2:65" s="13" customFormat="1" ht="11.25">
      <c r="B483" s="212"/>
      <c r="C483" s="213"/>
      <c r="D483" s="199" t="s">
        <v>184</v>
      </c>
      <c r="E483" s="214" t="s">
        <v>20</v>
      </c>
      <c r="F483" s="215" t="s">
        <v>1874</v>
      </c>
      <c r="G483" s="213"/>
      <c r="H483" s="216">
        <v>306</v>
      </c>
      <c r="I483" s="217"/>
      <c r="J483" s="213"/>
      <c r="K483" s="213"/>
      <c r="L483" s="218"/>
      <c r="M483" s="219"/>
      <c r="N483" s="220"/>
      <c r="O483" s="220"/>
      <c r="P483" s="220"/>
      <c r="Q483" s="220"/>
      <c r="R483" s="220"/>
      <c r="S483" s="220"/>
      <c r="T483" s="221"/>
      <c r="AT483" s="222" t="s">
        <v>184</v>
      </c>
      <c r="AU483" s="222" t="s">
        <v>171</v>
      </c>
      <c r="AV483" s="13" t="s">
        <v>84</v>
      </c>
      <c r="AW483" s="13" t="s">
        <v>35</v>
      </c>
      <c r="AX483" s="13" t="s">
        <v>22</v>
      </c>
      <c r="AY483" s="222" t="s">
        <v>159</v>
      </c>
    </row>
    <row r="484" spans="2:65" s="1" customFormat="1" ht="16.5" customHeight="1">
      <c r="B484" s="35"/>
      <c r="C484" s="186" t="s">
        <v>1059</v>
      </c>
      <c r="D484" s="186" t="s">
        <v>162</v>
      </c>
      <c r="E484" s="187" t="s">
        <v>1392</v>
      </c>
      <c r="F484" s="188" t="s">
        <v>1393</v>
      </c>
      <c r="G484" s="189" t="s">
        <v>464</v>
      </c>
      <c r="H484" s="190">
        <v>33</v>
      </c>
      <c r="I484" s="191"/>
      <c r="J484" s="192">
        <f>ROUND(I484*H484,2)</f>
        <v>0</v>
      </c>
      <c r="K484" s="188" t="s">
        <v>20</v>
      </c>
      <c r="L484" s="39"/>
      <c r="M484" s="193" t="s">
        <v>20</v>
      </c>
      <c r="N484" s="194" t="s">
        <v>45</v>
      </c>
      <c r="O484" s="64"/>
      <c r="P484" s="195">
        <f>O484*H484</f>
        <v>0</v>
      </c>
      <c r="Q484" s="195">
        <v>0</v>
      </c>
      <c r="R484" s="195">
        <f>Q484*H484</f>
        <v>0</v>
      </c>
      <c r="S484" s="195">
        <v>0</v>
      </c>
      <c r="T484" s="196">
        <f>S484*H484</f>
        <v>0</v>
      </c>
      <c r="AR484" s="197" t="s">
        <v>164</v>
      </c>
      <c r="AT484" s="197" t="s">
        <v>162</v>
      </c>
      <c r="AU484" s="197" t="s">
        <v>171</v>
      </c>
      <c r="AY484" s="18" t="s">
        <v>159</v>
      </c>
      <c r="BE484" s="198">
        <f>IF(N484="základní",J484,0)</f>
        <v>0</v>
      </c>
      <c r="BF484" s="198">
        <f>IF(N484="snížená",J484,0)</f>
        <v>0</v>
      </c>
      <c r="BG484" s="198">
        <f>IF(N484="zákl. přenesená",J484,0)</f>
        <v>0</v>
      </c>
      <c r="BH484" s="198">
        <f>IF(N484="sníž. přenesená",J484,0)</f>
        <v>0</v>
      </c>
      <c r="BI484" s="198">
        <f>IF(N484="nulová",J484,0)</f>
        <v>0</v>
      </c>
      <c r="BJ484" s="18" t="s">
        <v>22</v>
      </c>
      <c r="BK484" s="198">
        <f>ROUND(I484*H484,2)</f>
        <v>0</v>
      </c>
      <c r="BL484" s="18" t="s">
        <v>164</v>
      </c>
      <c r="BM484" s="197" t="s">
        <v>1394</v>
      </c>
    </row>
    <row r="485" spans="2:65" s="12" customFormat="1" ht="11.25">
      <c r="B485" s="202"/>
      <c r="C485" s="203"/>
      <c r="D485" s="199" t="s">
        <v>184</v>
      </c>
      <c r="E485" s="204" t="s">
        <v>20</v>
      </c>
      <c r="F485" s="205" t="s">
        <v>1395</v>
      </c>
      <c r="G485" s="203"/>
      <c r="H485" s="204" t="s">
        <v>20</v>
      </c>
      <c r="I485" s="206"/>
      <c r="J485" s="203"/>
      <c r="K485" s="203"/>
      <c r="L485" s="207"/>
      <c r="M485" s="208"/>
      <c r="N485" s="209"/>
      <c r="O485" s="209"/>
      <c r="P485" s="209"/>
      <c r="Q485" s="209"/>
      <c r="R485" s="209"/>
      <c r="S485" s="209"/>
      <c r="T485" s="210"/>
      <c r="AT485" s="211" t="s">
        <v>184</v>
      </c>
      <c r="AU485" s="211" t="s">
        <v>171</v>
      </c>
      <c r="AV485" s="12" t="s">
        <v>22</v>
      </c>
      <c r="AW485" s="12" t="s">
        <v>35</v>
      </c>
      <c r="AX485" s="12" t="s">
        <v>74</v>
      </c>
      <c r="AY485" s="211" t="s">
        <v>159</v>
      </c>
    </row>
    <row r="486" spans="2:65" s="12" customFormat="1" ht="11.25">
      <c r="B486" s="202"/>
      <c r="C486" s="203"/>
      <c r="D486" s="199" t="s">
        <v>184</v>
      </c>
      <c r="E486" s="204" t="s">
        <v>20</v>
      </c>
      <c r="F486" s="205" t="s">
        <v>1301</v>
      </c>
      <c r="G486" s="203"/>
      <c r="H486" s="204" t="s">
        <v>20</v>
      </c>
      <c r="I486" s="206"/>
      <c r="J486" s="203"/>
      <c r="K486" s="203"/>
      <c r="L486" s="207"/>
      <c r="M486" s="208"/>
      <c r="N486" s="209"/>
      <c r="O486" s="209"/>
      <c r="P486" s="209"/>
      <c r="Q486" s="209"/>
      <c r="R486" s="209"/>
      <c r="S486" s="209"/>
      <c r="T486" s="210"/>
      <c r="AT486" s="211" t="s">
        <v>184</v>
      </c>
      <c r="AU486" s="211" t="s">
        <v>171</v>
      </c>
      <c r="AV486" s="12" t="s">
        <v>22</v>
      </c>
      <c r="AW486" s="12" t="s">
        <v>35</v>
      </c>
      <c r="AX486" s="12" t="s">
        <v>74</v>
      </c>
      <c r="AY486" s="211" t="s">
        <v>159</v>
      </c>
    </row>
    <row r="487" spans="2:65" s="12" customFormat="1" ht="11.25">
      <c r="B487" s="202"/>
      <c r="C487" s="203"/>
      <c r="D487" s="199" t="s">
        <v>184</v>
      </c>
      <c r="E487" s="204" t="s">
        <v>20</v>
      </c>
      <c r="F487" s="205" t="s">
        <v>1396</v>
      </c>
      <c r="G487" s="203"/>
      <c r="H487" s="204" t="s">
        <v>20</v>
      </c>
      <c r="I487" s="206"/>
      <c r="J487" s="203"/>
      <c r="K487" s="203"/>
      <c r="L487" s="207"/>
      <c r="M487" s="208"/>
      <c r="N487" s="209"/>
      <c r="O487" s="209"/>
      <c r="P487" s="209"/>
      <c r="Q487" s="209"/>
      <c r="R487" s="209"/>
      <c r="S487" s="209"/>
      <c r="T487" s="210"/>
      <c r="AT487" s="211" t="s">
        <v>184</v>
      </c>
      <c r="AU487" s="211" t="s">
        <v>171</v>
      </c>
      <c r="AV487" s="12" t="s">
        <v>22</v>
      </c>
      <c r="AW487" s="12" t="s">
        <v>35</v>
      </c>
      <c r="AX487" s="12" t="s">
        <v>74</v>
      </c>
      <c r="AY487" s="211" t="s">
        <v>159</v>
      </c>
    </row>
    <row r="488" spans="2:65" s="12" customFormat="1" ht="11.25">
      <c r="B488" s="202"/>
      <c r="C488" s="203"/>
      <c r="D488" s="199" t="s">
        <v>184</v>
      </c>
      <c r="E488" s="204" t="s">
        <v>20</v>
      </c>
      <c r="F488" s="205" t="s">
        <v>1397</v>
      </c>
      <c r="G488" s="203"/>
      <c r="H488" s="204" t="s">
        <v>20</v>
      </c>
      <c r="I488" s="206"/>
      <c r="J488" s="203"/>
      <c r="K488" s="203"/>
      <c r="L488" s="207"/>
      <c r="M488" s="208"/>
      <c r="N488" s="209"/>
      <c r="O488" s="209"/>
      <c r="P488" s="209"/>
      <c r="Q488" s="209"/>
      <c r="R488" s="209"/>
      <c r="S488" s="209"/>
      <c r="T488" s="210"/>
      <c r="AT488" s="211" t="s">
        <v>184</v>
      </c>
      <c r="AU488" s="211" t="s">
        <v>171</v>
      </c>
      <c r="AV488" s="12" t="s">
        <v>22</v>
      </c>
      <c r="AW488" s="12" t="s">
        <v>35</v>
      </c>
      <c r="AX488" s="12" t="s">
        <v>74</v>
      </c>
      <c r="AY488" s="211" t="s">
        <v>159</v>
      </c>
    </row>
    <row r="489" spans="2:65" s="12" customFormat="1" ht="11.25">
      <c r="B489" s="202"/>
      <c r="C489" s="203"/>
      <c r="D489" s="199" t="s">
        <v>184</v>
      </c>
      <c r="E489" s="204" t="s">
        <v>20</v>
      </c>
      <c r="F489" s="205" t="s">
        <v>1398</v>
      </c>
      <c r="G489" s="203"/>
      <c r="H489" s="204" t="s">
        <v>20</v>
      </c>
      <c r="I489" s="206"/>
      <c r="J489" s="203"/>
      <c r="K489" s="203"/>
      <c r="L489" s="207"/>
      <c r="M489" s="208"/>
      <c r="N489" s="209"/>
      <c r="O489" s="209"/>
      <c r="P489" s="209"/>
      <c r="Q489" s="209"/>
      <c r="R489" s="209"/>
      <c r="S489" s="209"/>
      <c r="T489" s="210"/>
      <c r="AT489" s="211" t="s">
        <v>184</v>
      </c>
      <c r="AU489" s="211" t="s">
        <v>171</v>
      </c>
      <c r="AV489" s="12" t="s">
        <v>22</v>
      </c>
      <c r="AW489" s="12" t="s">
        <v>35</v>
      </c>
      <c r="AX489" s="12" t="s">
        <v>74</v>
      </c>
      <c r="AY489" s="211" t="s">
        <v>159</v>
      </c>
    </row>
    <row r="490" spans="2:65" s="12" customFormat="1" ht="11.25">
      <c r="B490" s="202"/>
      <c r="C490" s="203"/>
      <c r="D490" s="199" t="s">
        <v>184</v>
      </c>
      <c r="E490" s="204" t="s">
        <v>20</v>
      </c>
      <c r="F490" s="205" t="s">
        <v>794</v>
      </c>
      <c r="G490" s="203"/>
      <c r="H490" s="204" t="s">
        <v>20</v>
      </c>
      <c r="I490" s="206"/>
      <c r="J490" s="203"/>
      <c r="K490" s="203"/>
      <c r="L490" s="207"/>
      <c r="M490" s="208"/>
      <c r="N490" s="209"/>
      <c r="O490" s="209"/>
      <c r="P490" s="209"/>
      <c r="Q490" s="209"/>
      <c r="R490" s="209"/>
      <c r="S490" s="209"/>
      <c r="T490" s="210"/>
      <c r="AT490" s="211" t="s">
        <v>184</v>
      </c>
      <c r="AU490" s="211" t="s">
        <v>171</v>
      </c>
      <c r="AV490" s="12" t="s">
        <v>22</v>
      </c>
      <c r="AW490" s="12" t="s">
        <v>35</v>
      </c>
      <c r="AX490" s="12" t="s">
        <v>74</v>
      </c>
      <c r="AY490" s="211" t="s">
        <v>159</v>
      </c>
    </row>
    <row r="491" spans="2:65" s="12" customFormat="1" ht="11.25">
      <c r="B491" s="202"/>
      <c r="C491" s="203"/>
      <c r="D491" s="199" t="s">
        <v>184</v>
      </c>
      <c r="E491" s="204" t="s">
        <v>20</v>
      </c>
      <c r="F491" s="205" t="s">
        <v>1870</v>
      </c>
      <c r="G491" s="203"/>
      <c r="H491" s="204" t="s">
        <v>20</v>
      </c>
      <c r="I491" s="206"/>
      <c r="J491" s="203"/>
      <c r="K491" s="203"/>
      <c r="L491" s="207"/>
      <c r="M491" s="208"/>
      <c r="N491" s="209"/>
      <c r="O491" s="209"/>
      <c r="P491" s="209"/>
      <c r="Q491" s="209"/>
      <c r="R491" s="209"/>
      <c r="S491" s="209"/>
      <c r="T491" s="210"/>
      <c r="AT491" s="211" t="s">
        <v>184</v>
      </c>
      <c r="AU491" s="211" t="s">
        <v>171</v>
      </c>
      <c r="AV491" s="12" t="s">
        <v>22</v>
      </c>
      <c r="AW491" s="12" t="s">
        <v>35</v>
      </c>
      <c r="AX491" s="12" t="s">
        <v>74</v>
      </c>
      <c r="AY491" s="211" t="s">
        <v>159</v>
      </c>
    </row>
    <row r="492" spans="2:65" s="13" customFormat="1" ht="11.25">
      <c r="B492" s="212"/>
      <c r="C492" s="213"/>
      <c r="D492" s="199" t="s">
        <v>184</v>
      </c>
      <c r="E492" s="214" t="s">
        <v>20</v>
      </c>
      <c r="F492" s="215" t="s">
        <v>1875</v>
      </c>
      <c r="G492" s="213"/>
      <c r="H492" s="216">
        <v>33</v>
      </c>
      <c r="I492" s="217"/>
      <c r="J492" s="213"/>
      <c r="K492" s="213"/>
      <c r="L492" s="218"/>
      <c r="M492" s="219"/>
      <c r="N492" s="220"/>
      <c r="O492" s="220"/>
      <c r="P492" s="220"/>
      <c r="Q492" s="220"/>
      <c r="R492" s="220"/>
      <c r="S492" s="220"/>
      <c r="T492" s="221"/>
      <c r="AT492" s="222" t="s">
        <v>184</v>
      </c>
      <c r="AU492" s="222" t="s">
        <v>171</v>
      </c>
      <c r="AV492" s="13" t="s">
        <v>84</v>
      </c>
      <c r="AW492" s="13" t="s">
        <v>35</v>
      </c>
      <c r="AX492" s="13" t="s">
        <v>22</v>
      </c>
      <c r="AY492" s="222" t="s">
        <v>159</v>
      </c>
    </row>
    <row r="493" spans="2:65" s="1" customFormat="1" ht="16.5" customHeight="1">
      <c r="B493" s="35"/>
      <c r="C493" s="186" t="s">
        <v>1065</v>
      </c>
      <c r="D493" s="186" t="s">
        <v>162</v>
      </c>
      <c r="E493" s="187" t="s">
        <v>1401</v>
      </c>
      <c r="F493" s="188" t="s">
        <v>1402</v>
      </c>
      <c r="G493" s="189" t="s">
        <v>464</v>
      </c>
      <c r="H493" s="190">
        <v>157.5</v>
      </c>
      <c r="I493" s="191"/>
      <c r="J493" s="192">
        <f>ROUND(I493*H493,2)</f>
        <v>0</v>
      </c>
      <c r="K493" s="188" t="s">
        <v>20</v>
      </c>
      <c r="L493" s="39"/>
      <c r="M493" s="193" t="s">
        <v>20</v>
      </c>
      <c r="N493" s="194" t="s">
        <v>45</v>
      </c>
      <c r="O493" s="64"/>
      <c r="P493" s="195">
        <f>O493*H493</f>
        <v>0</v>
      </c>
      <c r="Q493" s="195">
        <v>0</v>
      </c>
      <c r="R493" s="195">
        <f>Q493*H493</f>
        <v>0</v>
      </c>
      <c r="S493" s="195">
        <v>0</v>
      </c>
      <c r="T493" s="196">
        <f>S493*H493</f>
        <v>0</v>
      </c>
      <c r="AR493" s="197" t="s">
        <v>164</v>
      </c>
      <c r="AT493" s="197" t="s">
        <v>162</v>
      </c>
      <c r="AU493" s="197" t="s">
        <v>171</v>
      </c>
      <c r="AY493" s="18" t="s">
        <v>159</v>
      </c>
      <c r="BE493" s="198">
        <f>IF(N493="základní",J493,0)</f>
        <v>0</v>
      </c>
      <c r="BF493" s="198">
        <f>IF(N493="snížená",J493,0)</f>
        <v>0</v>
      </c>
      <c r="BG493" s="198">
        <f>IF(N493="zákl. přenesená",J493,0)</f>
        <v>0</v>
      </c>
      <c r="BH493" s="198">
        <f>IF(N493="sníž. přenesená",J493,0)</f>
        <v>0</v>
      </c>
      <c r="BI493" s="198">
        <f>IF(N493="nulová",J493,0)</f>
        <v>0</v>
      </c>
      <c r="BJ493" s="18" t="s">
        <v>22</v>
      </c>
      <c r="BK493" s="198">
        <f>ROUND(I493*H493,2)</f>
        <v>0</v>
      </c>
      <c r="BL493" s="18" t="s">
        <v>164</v>
      </c>
      <c r="BM493" s="197" t="s">
        <v>1403</v>
      </c>
    </row>
    <row r="494" spans="2:65" s="12" customFormat="1" ht="11.25">
      <c r="B494" s="202"/>
      <c r="C494" s="203"/>
      <c r="D494" s="199" t="s">
        <v>184</v>
      </c>
      <c r="E494" s="204" t="s">
        <v>20</v>
      </c>
      <c r="F494" s="205" t="s">
        <v>1395</v>
      </c>
      <c r="G494" s="203"/>
      <c r="H494" s="204" t="s">
        <v>20</v>
      </c>
      <c r="I494" s="206"/>
      <c r="J494" s="203"/>
      <c r="K494" s="203"/>
      <c r="L494" s="207"/>
      <c r="M494" s="208"/>
      <c r="N494" s="209"/>
      <c r="O494" s="209"/>
      <c r="P494" s="209"/>
      <c r="Q494" s="209"/>
      <c r="R494" s="209"/>
      <c r="S494" s="209"/>
      <c r="T494" s="210"/>
      <c r="AT494" s="211" t="s">
        <v>184</v>
      </c>
      <c r="AU494" s="211" t="s">
        <v>171</v>
      </c>
      <c r="AV494" s="12" t="s">
        <v>22</v>
      </c>
      <c r="AW494" s="12" t="s">
        <v>35</v>
      </c>
      <c r="AX494" s="12" t="s">
        <v>74</v>
      </c>
      <c r="AY494" s="211" t="s">
        <v>159</v>
      </c>
    </row>
    <row r="495" spans="2:65" s="12" customFormat="1" ht="11.25">
      <c r="B495" s="202"/>
      <c r="C495" s="203"/>
      <c r="D495" s="199" t="s">
        <v>184</v>
      </c>
      <c r="E495" s="204" t="s">
        <v>20</v>
      </c>
      <c r="F495" s="205" t="s">
        <v>1301</v>
      </c>
      <c r="G495" s="203"/>
      <c r="H495" s="204" t="s">
        <v>20</v>
      </c>
      <c r="I495" s="206"/>
      <c r="J495" s="203"/>
      <c r="K495" s="203"/>
      <c r="L495" s="207"/>
      <c r="M495" s="208"/>
      <c r="N495" s="209"/>
      <c r="O495" s="209"/>
      <c r="P495" s="209"/>
      <c r="Q495" s="209"/>
      <c r="R495" s="209"/>
      <c r="S495" s="209"/>
      <c r="T495" s="210"/>
      <c r="AT495" s="211" t="s">
        <v>184</v>
      </c>
      <c r="AU495" s="211" t="s">
        <v>171</v>
      </c>
      <c r="AV495" s="12" t="s">
        <v>22</v>
      </c>
      <c r="AW495" s="12" t="s">
        <v>35</v>
      </c>
      <c r="AX495" s="12" t="s">
        <v>74</v>
      </c>
      <c r="AY495" s="211" t="s">
        <v>159</v>
      </c>
    </row>
    <row r="496" spans="2:65" s="12" customFormat="1" ht="11.25">
      <c r="B496" s="202"/>
      <c r="C496" s="203"/>
      <c r="D496" s="199" t="s">
        <v>184</v>
      </c>
      <c r="E496" s="204" t="s">
        <v>20</v>
      </c>
      <c r="F496" s="205" t="s">
        <v>1404</v>
      </c>
      <c r="G496" s="203"/>
      <c r="H496" s="204" t="s">
        <v>20</v>
      </c>
      <c r="I496" s="206"/>
      <c r="J496" s="203"/>
      <c r="K496" s="203"/>
      <c r="L496" s="207"/>
      <c r="M496" s="208"/>
      <c r="N496" s="209"/>
      <c r="O496" s="209"/>
      <c r="P496" s="209"/>
      <c r="Q496" s="209"/>
      <c r="R496" s="209"/>
      <c r="S496" s="209"/>
      <c r="T496" s="210"/>
      <c r="AT496" s="211" t="s">
        <v>184</v>
      </c>
      <c r="AU496" s="211" t="s">
        <v>171</v>
      </c>
      <c r="AV496" s="12" t="s">
        <v>22</v>
      </c>
      <c r="AW496" s="12" t="s">
        <v>35</v>
      </c>
      <c r="AX496" s="12" t="s">
        <v>74</v>
      </c>
      <c r="AY496" s="211" t="s">
        <v>159</v>
      </c>
    </row>
    <row r="497" spans="2:65" s="12" customFormat="1" ht="11.25">
      <c r="B497" s="202"/>
      <c r="C497" s="203"/>
      <c r="D497" s="199" t="s">
        <v>184</v>
      </c>
      <c r="E497" s="204" t="s">
        <v>20</v>
      </c>
      <c r="F497" s="205" t="s">
        <v>1405</v>
      </c>
      <c r="G497" s="203"/>
      <c r="H497" s="204" t="s">
        <v>20</v>
      </c>
      <c r="I497" s="206"/>
      <c r="J497" s="203"/>
      <c r="K497" s="203"/>
      <c r="L497" s="207"/>
      <c r="M497" s="208"/>
      <c r="N497" s="209"/>
      <c r="O497" s="209"/>
      <c r="P497" s="209"/>
      <c r="Q497" s="209"/>
      <c r="R497" s="209"/>
      <c r="S497" s="209"/>
      <c r="T497" s="210"/>
      <c r="AT497" s="211" t="s">
        <v>184</v>
      </c>
      <c r="AU497" s="211" t="s">
        <v>171</v>
      </c>
      <c r="AV497" s="12" t="s">
        <v>22</v>
      </c>
      <c r="AW497" s="12" t="s">
        <v>35</v>
      </c>
      <c r="AX497" s="12" t="s">
        <v>74</v>
      </c>
      <c r="AY497" s="211" t="s">
        <v>159</v>
      </c>
    </row>
    <row r="498" spans="2:65" s="12" customFormat="1" ht="11.25">
      <c r="B498" s="202"/>
      <c r="C498" s="203"/>
      <c r="D498" s="199" t="s">
        <v>184</v>
      </c>
      <c r="E498" s="204" t="s">
        <v>20</v>
      </c>
      <c r="F498" s="205" t="s">
        <v>794</v>
      </c>
      <c r="G498" s="203"/>
      <c r="H498" s="204" t="s">
        <v>20</v>
      </c>
      <c r="I498" s="206"/>
      <c r="J498" s="203"/>
      <c r="K498" s="203"/>
      <c r="L498" s="207"/>
      <c r="M498" s="208"/>
      <c r="N498" s="209"/>
      <c r="O498" s="209"/>
      <c r="P498" s="209"/>
      <c r="Q498" s="209"/>
      <c r="R498" s="209"/>
      <c r="S498" s="209"/>
      <c r="T498" s="210"/>
      <c r="AT498" s="211" t="s">
        <v>184</v>
      </c>
      <c r="AU498" s="211" t="s">
        <v>171</v>
      </c>
      <c r="AV498" s="12" t="s">
        <v>22</v>
      </c>
      <c r="AW498" s="12" t="s">
        <v>35</v>
      </c>
      <c r="AX498" s="12" t="s">
        <v>74</v>
      </c>
      <c r="AY498" s="211" t="s">
        <v>159</v>
      </c>
    </row>
    <row r="499" spans="2:65" s="12" customFormat="1" ht="11.25">
      <c r="B499" s="202"/>
      <c r="C499" s="203"/>
      <c r="D499" s="199" t="s">
        <v>184</v>
      </c>
      <c r="E499" s="204" t="s">
        <v>20</v>
      </c>
      <c r="F499" s="205" t="s">
        <v>1870</v>
      </c>
      <c r="G499" s="203"/>
      <c r="H499" s="204" t="s">
        <v>20</v>
      </c>
      <c r="I499" s="206"/>
      <c r="J499" s="203"/>
      <c r="K499" s="203"/>
      <c r="L499" s="207"/>
      <c r="M499" s="208"/>
      <c r="N499" s="209"/>
      <c r="O499" s="209"/>
      <c r="P499" s="209"/>
      <c r="Q499" s="209"/>
      <c r="R499" s="209"/>
      <c r="S499" s="209"/>
      <c r="T499" s="210"/>
      <c r="AT499" s="211" t="s">
        <v>184</v>
      </c>
      <c r="AU499" s="211" t="s">
        <v>171</v>
      </c>
      <c r="AV499" s="12" t="s">
        <v>22</v>
      </c>
      <c r="AW499" s="12" t="s">
        <v>35</v>
      </c>
      <c r="AX499" s="12" t="s">
        <v>74</v>
      </c>
      <c r="AY499" s="211" t="s">
        <v>159</v>
      </c>
    </row>
    <row r="500" spans="2:65" s="13" customFormat="1" ht="11.25">
      <c r="B500" s="212"/>
      <c r="C500" s="213"/>
      <c r="D500" s="199" t="s">
        <v>184</v>
      </c>
      <c r="E500" s="214" t="s">
        <v>20</v>
      </c>
      <c r="F500" s="215" t="s">
        <v>1876</v>
      </c>
      <c r="G500" s="213"/>
      <c r="H500" s="216">
        <v>157.5</v>
      </c>
      <c r="I500" s="217"/>
      <c r="J500" s="213"/>
      <c r="K500" s="213"/>
      <c r="L500" s="218"/>
      <c r="M500" s="219"/>
      <c r="N500" s="220"/>
      <c r="O500" s="220"/>
      <c r="P500" s="220"/>
      <c r="Q500" s="220"/>
      <c r="R500" s="220"/>
      <c r="S500" s="220"/>
      <c r="T500" s="221"/>
      <c r="AT500" s="222" t="s">
        <v>184</v>
      </c>
      <c r="AU500" s="222" t="s">
        <v>171</v>
      </c>
      <c r="AV500" s="13" t="s">
        <v>84</v>
      </c>
      <c r="AW500" s="13" t="s">
        <v>35</v>
      </c>
      <c r="AX500" s="13" t="s">
        <v>22</v>
      </c>
      <c r="AY500" s="222" t="s">
        <v>159</v>
      </c>
    </row>
    <row r="501" spans="2:65" s="1" customFormat="1" ht="16.5" customHeight="1">
      <c r="B501" s="35"/>
      <c r="C501" s="186" t="s">
        <v>1070</v>
      </c>
      <c r="D501" s="186" t="s">
        <v>162</v>
      </c>
      <c r="E501" s="187" t="s">
        <v>1408</v>
      </c>
      <c r="F501" s="188" t="s">
        <v>1409</v>
      </c>
      <c r="G501" s="189" t="s">
        <v>464</v>
      </c>
      <c r="H501" s="190">
        <v>25.2</v>
      </c>
      <c r="I501" s="191"/>
      <c r="J501" s="192">
        <f>ROUND(I501*H501,2)</f>
        <v>0</v>
      </c>
      <c r="K501" s="188" t="s">
        <v>20</v>
      </c>
      <c r="L501" s="39"/>
      <c r="M501" s="193" t="s">
        <v>20</v>
      </c>
      <c r="N501" s="194" t="s">
        <v>45</v>
      </c>
      <c r="O501" s="64"/>
      <c r="P501" s="195">
        <f>O501*H501</f>
        <v>0</v>
      </c>
      <c r="Q501" s="195">
        <v>0</v>
      </c>
      <c r="R501" s="195">
        <f>Q501*H501</f>
        <v>0</v>
      </c>
      <c r="S501" s="195">
        <v>0</v>
      </c>
      <c r="T501" s="196">
        <f>S501*H501</f>
        <v>0</v>
      </c>
      <c r="AR501" s="197" t="s">
        <v>164</v>
      </c>
      <c r="AT501" s="197" t="s">
        <v>162</v>
      </c>
      <c r="AU501" s="197" t="s">
        <v>171</v>
      </c>
      <c r="AY501" s="18" t="s">
        <v>159</v>
      </c>
      <c r="BE501" s="198">
        <f>IF(N501="základní",J501,0)</f>
        <v>0</v>
      </c>
      <c r="BF501" s="198">
        <f>IF(N501="snížená",J501,0)</f>
        <v>0</v>
      </c>
      <c r="BG501" s="198">
        <f>IF(N501="zákl. přenesená",J501,0)</f>
        <v>0</v>
      </c>
      <c r="BH501" s="198">
        <f>IF(N501="sníž. přenesená",J501,0)</f>
        <v>0</v>
      </c>
      <c r="BI501" s="198">
        <f>IF(N501="nulová",J501,0)</f>
        <v>0</v>
      </c>
      <c r="BJ501" s="18" t="s">
        <v>22</v>
      </c>
      <c r="BK501" s="198">
        <f>ROUND(I501*H501,2)</f>
        <v>0</v>
      </c>
      <c r="BL501" s="18" t="s">
        <v>164</v>
      </c>
      <c r="BM501" s="197" t="s">
        <v>1410</v>
      </c>
    </row>
    <row r="502" spans="2:65" s="12" customFormat="1" ht="11.25">
      <c r="B502" s="202"/>
      <c r="C502" s="203"/>
      <c r="D502" s="199" t="s">
        <v>184</v>
      </c>
      <c r="E502" s="204" t="s">
        <v>20</v>
      </c>
      <c r="F502" s="205" t="s">
        <v>1395</v>
      </c>
      <c r="G502" s="203"/>
      <c r="H502" s="204" t="s">
        <v>20</v>
      </c>
      <c r="I502" s="206"/>
      <c r="J502" s="203"/>
      <c r="K502" s="203"/>
      <c r="L502" s="207"/>
      <c r="M502" s="208"/>
      <c r="N502" s="209"/>
      <c r="O502" s="209"/>
      <c r="P502" s="209"/>
      <c r="Q502" s="209"/>
      <c r="R502" s="209"/>
      <c r="S502" s="209"/>
      <c r="T502" s="210"/>
      <c r="AT502" s="211" t="s">
        <v>184</v>
      </c>
      <c r="AU502" s="211" t="s">
        <v>171</v>
      </c>
      <c r="AV502" s="12" t="s">
        <v>22</v>
      </c>
      <c r="AW502" s="12" t="s">
        <v>35</v>
      </c>
      <c r="AX502" s="12" t="s">
        <v>74</v>
      </c>
      <c r="AY502" s="211" t="s">
        <v>159</v>
      </c>
    </row>
    <row r="503" spans="2:65" s="12" customFormat="1" ht="11.25">
      <c r="B503" s="202"/>
      <c r="C503" s="203"/>
      <c r="D503" s="199" t="s">
        <v>184</v>
      </c>
      <c r="E503" s="204" t="s">
        <v>20</v>
      </c>
      <c r="F503" s="205" t="s">
        <v>1411</v>
      </c>
      <c r="G503" s="203"/>
      <c r="H503" s="204" t="s">
        <v>20</v>
      </c>
      <c r="I503" s="206"/>
      <c r="J503" s="203"/>
      <c r="K503" s="203"/>
      <c r="L503" s="207"/>
      <c r="M503" s="208"/>
      <c r="N503" s="209"/>
      <c r="O503" s="209"/>
      <c r="P503" s="209"/>
      <c r="Q503" s="209"/>
      <c r="R503" s="209"/>
      <c r="S503" s="209"/>
      <c r="T503" s="210"/>
      <c r="AT503" s="211" t="s">
        <v>184</v>
      </c>
      <c r="AU503" s="211" t="s">
        <v>171</v>
      </c>
      <c r="AV503" s="12" t="s">
        <v>22</v>
      </c>
      <c r="AW503" s="12" t="s">
        <v>35</v>
      </c>
      <c r="AX503" s="12" t="s">
        <v>74</v>
      </c>
      <c r="AY503" s="211" t="s">
        <v>159</v>
      </c>
    </row>
    <row r="504" spans="2:65" s="12" customFormat="1" ht="11.25">
      <c r="B504" s="202"/>
      <c r="C504" s="203"/>
      <c r="D504" s="199" t="s">
        <v>184</v>
      </c>
      <c r="E504" s="204" t="s">
        <v>20</v>
      </c>
      <c r="F504" s="205" t="s">
        <v>1412</v>
      </c>
      <c r="G504" s="203"/>
      <c r="H504" s="204" t="s">
        <v>20</v>
      </c>
      <c r="I504" s="206"/>
      <c r="J504" s="203"/>
      <c r="K504" s="203"/>
      <c r="L504" s="207"/>
      <c r="M504" s="208"/>
      <c r="N504" s="209"/>
      <c r="O504" s="209"/>
      <c r="P504" s="209"/>
      <c r="Q504" s="209"/>
      <c r="R504" s="209"/>
      <c r="S504" s="209"/>
      <c r="T504" s="210"/>
      <c r="AT504" s="211" t="s">
        <v>184</v>
      </c>
      <c r="AU504" s="211" t="s">
        <v>171</v>
      </c>
      <c r="AV504" s="12" t="s">
        <v>22</v>
      </c>
      <c r="AW504" s="12" t="s">
        <v>35</v>
      </c>
      <c r="AX504" s="12" t="s">
        <v>74</v>
      </c>
      <c r="AY504" s="211" t="s">
        <v>159</v>
      </c>
    </row>
    <row r="505" spans="2:65" s="12" customFormat="1" ht="11.25">
      <c r="B505" s="202"/>
      <c r="C505" s="203"/>
      <c r="D505" s="199" t="s">
        <v>184</v>
      </c>
      <c r="E505" s="204" t="s">
        <v>20</v>
      </c>
      <c r="F505" s="205" t="s">
        <v>1413</v>
      </c>
      <c r="G505" s="203"/>
      <c r="H505" s="204" t="s">
        <v>20</v>
      </c>
      <c r="I505" s="206"/>
      <c r="J505" s="203"/>
      <c r="K505" s="203"/>
      <c r="L505" s="207"/>
      <c r="M505" s="208"/>
      <c r="N505" s="209"/>
      <c r="O505" s="209"/>
      <c r="P505" s="209"/>
      <c r="Q505" s="209"/>
      <c r="R505" s="209"/>
      <c r="S505" s="209"/>
      <c r="T505" s="210"/>
      <c r="AT505" s="211" t="s">
        <v>184</v>
      </c>
      <c r="AU505" s="211" t="s">
        <v>171</v>
      </c>
      <c r="AV505" s="12" t="s">
        <v>22</v>
      </c>
      <c r="AW505" s="12" t="s">
        <v>35</v>
      </c>
      <c r="AX505" s="12" t="s">
        <v>74</v>
      </c>
      <c r="AY505" s="211" t="s">
        <v>159</v>
      </c>
    </row>
    <row r="506" spans="2:65" s="12" customFormat="1" ht="11.25">
      <c r="B506" s="202"/>
      <c r="C506" s="203"/>
      <c r="D506" s="199" t="s">
        <v>184</v>
      </c>
      <c r="E506" s="204" t="s">
        <v>20</v>
      </c>
      <c r="F506" s="205" t="s">
        <v>1414</v>
      </c>
      <c r="G506" s="203"/>
      <c r="H506" s="204" t="s">
        <v>20</v>
      </c>
      <c r="I506" s="206"/>
      <c r="J506" s="203"/>
      <c r="K506" s="203"/>
      <c r="L506" s="207"/>
      <c r="M506" s="208"/>
      <c r="N506" s="209"/>
      <c r="O506" s="209"/>
      <c r="P506" s="209"/>
      <c r="Q506" s="209"/>
      <c r="R506" s="209"/>
      <c r="S506" s="209"/>
      <c r="T506" s="210"/>
      <c r="AT506" s="211" t="s">
        <v>184</v>
      </c>
      <c r="AU506" s="211" t="s">
        <v>171</v>
      </c>
      <c r="AV506" s="12" t="s">
        <v>22</v>
      </c>
      <c r="AW506" s="12" t="s">
        <v>35</v>
      </c>
      <c r="AX506" s="12" t="s">
        <v>74</v>
      </c>
      <c r="AY506" s="211" t="s">
        <v>159</v>
      </c>
    </row>
    <row r="507" spans="2:65" s="12" customFormat="1" ht="11.25">
      <c r="B507" s="202"/>
      <c r="C507" s="203"/>
      <c r="D507" s="199" t="s">
        <v>184</v>
      </c>
      <c r="E507" s="204" t="s">
        <v>20</v>
      </c>
      <c r="F507" s="205" t="s">
        <v>1398</v>
      </c>
      <c r="G507" s="203"/>
      <c r="H507" s="204" t="s">
        <v>20</v>
      </c>
      <c r="I507" s="206"/>
      <c r="J507" s="203"/>
      <c r="K507" s="203"/>
      <c r="L507" s="207"/>
      <c r="M507" s="208"/>
      <c r="N507" s="209"/>
      <c r="O507" s="209"/>
      <c r="P507" s="209"/>
      <c r="Q507" s="209"/>
      <c r="R507" s="209"/>
      <c r="S507" s="209"/>
      <c r="T507" s="210"/>
      <c r="AT507" s="211" t="s">
        <v>184</v>
      </c>
      <c r="AU507" s="211" t="s">
        <v>171</v>
      </c>
      <c r="AV507" s="12" t="s">
        <v>22</v>
      </c>
      <c r="AW507" s="12" t="s">
        <v>35</v>
      </c>
      <c r="AX507" s="12" t="s">
        <v>74</v>
      </c>
      <c r="AY507" s="211" t="s">
        <v>159</v>
      </c>
    </row>
    <row r="508" spans="2:65" s="12" customFormat="1" ht="11.25">
      <c r="B508" s="202"/>
      <c r="C508" s="203"/>
      <c r="D508" s="199" t="s">
        <v>184</v>
      </c>
      <c r="E508" s="204" t="s">
        <v>20</v>
      </c>
      <c r="F508" s="205" t="s">
        <v>794</v>
      </c>
      <c r="G508" s="203"/>
      <c r="H508" s="204" t="s">
        <v>20</v>
      </c>
      <c r="I508" s="206"/>
      <c r="J508" s="203"/>
      <c r="K508" s="203"/>
      <c r="L508" s="207"/>
      <c r="M508" s="208"/>
      <c r="N508" s="209"/>
      <c r="O508" s="209"/>
      <c r="P508" s="209"/>
      <c r="Q508" s="209"/>
      <c r="R508" s="209"/>
      <c r="S508" s="209"/>
      <c r="T508" s="210"/>
      <c r="AT508" s="211" t="s">
        <v>184</v>
      </c>
      <c r="AU508" s="211" t="s">
        <v>171</v>
      </c>
      <c r="AV508" s="12" t="s">
        <v>22</v>
      </c>
      <c r="AW508" s="12" t="s">
        <v>35</v>
      </c>
      <c r="AX508" s="12" t="s">
        <v>74</v>
      </c>
      <c r="AY508" s="211" t="s">
        <v>159</v>
      </c>
    </row>
    <row r="509" spans="2:65" s="12" customFormat="1" ht="11.25">
      <c r="B509" s="202"/>
      <c r="C509" s="203"/>
      <c r="D509" s="199" t="s">
        <v>184</v>
      </c>
      <c r="E509" s="204" t="s">
        <v>20</v>
      </c>
      <c r="F509" s="205" t="s">
        <v>1870</v>
      </c>
      <c r="G509" s="203"/>
      <c r="H509" s="204" t="s">
        <v>20</v>
      </c>
      <c r="I509" s="206"/>
      <c r="J509" s="203"/>
      <c r="K509" s="203"/>
      <c r="L509" s="207"/>
      <c r="M509" s="208"/>
      <c r="N509" s="209"/>
      <c r="O509" s="209"/>
      <c r="P509" s="209"/>
      <c r="Q509" s="209"/>
      <c r="R509" s="209"/>
      <c r="S509" s="209"/>
      <c r="T509" s="210"/>
      <c r="AT509" s="211" t="s">
        <v>184</v>
      </c>
      <c r="AU509" s="211" t="s">
        <v>171</v>
      </c>
      <c r="AV509" s="12" t="s">
        <v>22</v>
      </c>
      <c r="AW509" s="12" t="s">
        <v>35</v>
      </c>
      <c r="AX509" s="12" t="s">
        <v>74</v>
      </c>
      <c r="AY509" s="211" t="s">
        <v>159</v>
      </c>
    </row>
    <row r="510" spans="2:65" s="13" customFormat="1" ht="11.25">
      <c r="B510" s="212"/>
      <c r="C510" s="213"/>
      <c r="D510" s="199" t="s">
        <v>184</v>
      </c>
      <c r="E510" s="214" t="s">
        <v>20</v>
      </c>
      <c r="F510" s="215" t="s">
        <v>1877</v>
      </c>
      <c r="G510" s="213"/>
      <c r="H510" s="216">
        <v>25.2</v>
      </c>
      <c r="I510" s="217"/>
      <c r="J510" s="213"/>
      <c r="K510" s="213"/>
      <c r="L510" s="218"/>
      <c r="M510" s="219"/>
      <c r="N510" s="220"/>
      <c r="O510" s="220"/>
      <c r="P510" s="220"/>
      <c r="Q510" s="220"/>
      <c r="R510" s="220"/>
      <c r="S510" s="220"/>
      <c r="T510" s="221"/>
      <c r="AT510" s="222" t="s">
        <v>184</v>
      </c>
      <c r="AU510" s="222" t="s">
        <v>171</v>
      </c>
      <c r="AV510" s="13" t="s">
        <v>84</v>
      </c>
      <c r="AW510" s="13" t="s">
        <v>35</v>
      </c>
      <c r="AX510" s="13" t="s">
        <v>22</v>
      </c>
      <c r="AY510" s="222" t="s">
        <v>159</v>
      </c>
    </row>
    <row r="511" spans="2:65" s="1" customFormat="1" ht="16.5" customHeight="1">
      <c r="B511" s="35"/>
      <c r="C511" s="186" t="s">
        <v>1075</v>
      </c>
      <c r="D511" s="186" t="s">
        <v>162</v>
      </c>
      <c r="E511" s="187" t="s">
        <v>1418</v>
      </c>
      <c r="F511" s="188" t="s">
        <v>1419</v>
      </c>
      <c r="G511" s="189" t="s">
        <v>464</v>
      </c>
      <c r="H511" s="190">
        <v>48.3</v>
      </c>
      <c r="I511" s="191"/>
      <c r="J511" s="192">
        <f>ROUND(I511*H511,2)</f>
        <v>0</v>
      </c>
      <c r="K511" s="188" t="s">
        <v>20</v>
      </c>
      <c r="L511" s="39"/>
      <c r="M511" s="193" t="s">
        <v>20</v>
      </c>
      <c r="N511" s="194" t="s">
        <v>45</v>
      </c>
      <c r="O511" s="64"/>
      <c r="P511" s="195">
        <f>O511*H511</f>
        <v>0</v>
      </c>
      <c r="Q511" s="195">
        <v>0</v>
      </c>
      <c r="R511" s="195">
        <f>Q511*H511</f>
        <v>0</v>
      </c>
      <c r="S511" s="195">
        <v>0</v>
      </c>
      <c r="T511" s="196">
        <f>S511*H511</f>
        <v>0</v>
      </c>
      <c r="AR511" s="197" t="s">
        <v>164</v>
      </c>
      <c r="AT511" s="197" t="s">
        <v>162</v>
      </c>
      <c r="AU511" s="197" t="s">
        <v>171</v>
      </c>
      <c r="AY511" s="18" t="s">
        <v>159</v>
      </c>
      <c r="BE511" s="198">
        <f>IF(N511="základní",J511,0)</f>
        <v>0</v>
      </c>
      <c r="BF511" s="198">
        <f>IF(N511="snížená",J511,0)</f>
        <v>0</v>
      </c>
      <c r="BG511" s="198">
        <f>IF(N511="zákl. přenesená",J511,0)</f>
        <v>0</v>
      </c>
      <c r="BH511" s="198">
        <f>IF(N511="sníž. přenesená",J511,0)</f>
        <v>0</v>
      </c>
      <c r="BI511" s="198">
        <f>IF(N511="nulová",J511,0)</f>
        <v>0</v>
      </c>
      <c r="BJ511" s="18" t="s">
        <v>22</v>
      </c>
      <c r="BK511" s="198">
        <f>ROUND(I511*H511,2)</f>
        <v>0</v>
      </c>
      <c r="BL511" s="18" t="s">
        <v>164</v>
      </c>
      <c r="BM511" s="197" t="s">
        <v>1420</v>
      </c>
    </row>
    <row r="512" spans="2:65" s="1" customFormat="1" ht="11.25">
      <c r="B512" s="35"/>
      <c r="C512" s="36"/>
      <c r="D512" s="199" t="s">
        <v>166</v>
      </c>
      <c r="E512" s="36"/>
      <c r="F512" s="200" t="s">
        <v>1419</v>
      </c>
      <c r="G512" s="36"/>
      <c r="H512" s="36"/>
      <c r="I512" s="115"/>
      <c r="J512" s="36"/>
      <c r="K512" s="36"/>
      <c r="L512" s="39"/>
      <c r="M512" s="201"/>
      <c r="N512" s="64"/>
      <c r="O512" s="64"/>
      <c r="P512" s="64"/>
      <c r="Q512" s="64"/>
      <c r="R512" s="64"/>
      <c r="S512" s="64"/>
      <c r="T512" s="65"/>
      <c r="AT512" s="18" t="s">
        <v>166</v>
      </c>
      <c r="AU512" s="18" t="s">
        <v>171</v>
      </c>
    </row>
    <row r="513" spans="2:65" s="12" customFormat="1" ht="11.25">
      <c r="B513" s="202"/>
      <c r="C513" s="203"/>
      <c r="D513" s="199" t="s">
        <v>184</v>
      </c>
      <c r="E513" s="204" t="s">
        <v>20</v>
      </c>
      <c r="F513" s="205" t="s">
        <v>1395</v>
      </c>
      <c r="G513" s="203"/>
      <c r="H513" s="204" t="s">
        <v>20</v>
      </c>
      <c r="I513" s="206"/>
      <c r="J513" s="203"/>
      <c r="K513" s="203"/>
      <c r="L513" s="207"/>
      <c r="M513" s="208"/>
      <c r="N513" s="209"/>
      <c r="O513" s="209"/>
      <c r="P513" s="209"/>
      <c r="Q513" s="209"/>
      <c r="R513" s="209"/>
      <c r="S513" s="209"/>
      <c r="T513" s="210"/>
      <c r="AT513" s="211" t="s">
        <v>184</v>
      </c>
      <c r="AU513" s="211" t="s">
        <v>171</v>
      </c>
      <c r="AV513" s="12" t="s">
        <v>22</v>
      </c>
      <c r="AW513" s="12" t="s">
        <v>35</v>
      </c>
      <c r="AX513" s="12" t="s">
        <v>74</v>
      </c>
      <c r="AY513" s="211" t="s">
        <v>159</v>
      </c>
    </row>
    <row r="514" spans="2:65" s="12" customFormat="1" ht="11.25">
      <c r="B514" s="202"/>
      <c r="C514" s="203"/>
      <c r="D514" s="199" t="s">
        <v>184</v>
      </c>
      <c r="E514" s="204" t="s">
        <v>20</v>
      </c>
      <c r="F514" s="205" t="s">
        <v>1411</v>
      </c>
      <c r="G514" s="203"/>
      <c r="H514" s="204" t="s">
        <v>20</v>
      </c>
      <c r="I514" s="206"/>
      <c r="J514" s="203"/>
      <c r="K514" s="203"/>
      <c r="L514" s="207"/>
      <c r="M514" s="208"/>
      <c r="N514" s="209"/>
      <c r="O514" s="209"/>
      <c r="P514" s="209"/>
      <c r="Q514" s="209"/>
      <c r="R514" s="209"/>
      <c r="S514" s="209"/>
      <c r="T514" s="210"/>
      <c r="AT514" s="211" t="s">
        <v>184</v>
      </c>
      <c r="AU514" s="211" t="s">
        <v>171</v>
      </c>
      <c r="AV514" s="12" t="s">
        <v>22</v>
      </c>
      <c r="AW514" s="12" t="s">
        <v>35</v>
      </c>
      <c r="AX514" s="12" t="s">
        <v>74</v>
      </c>
      <c r="AY514" s="211" t="s">
        <v>159</v>
      </c>
    </row>
    <row r="515" spans="2:65" s="12" customFormat="1" ht="11.25">
      <c r="B515" s="202"/>
      <c r="C515" s="203"/>
      <c r="D515" s="199" t="s">
        <v>184</v>
      </c>
      <c r="E515" s="204" t="s">
        <v>20</v>
      </c>
      <c r="F515" s="205" t="s">
        <v>1421</v>
      </c>
      <c r="G515" s="203"/>
      <c r="H515" s="204" t="s">
        <v>20</v>
      </c>
      <c r="I515" s="206"/>
      <c r="J515" s="203"/>
      <c r="K515" s="203"/>
      <c r="L515" s="207"/>
      <c r="M515" s="208"/>
      <c r="N515" s="209"/>
      <c r="O515" s="209"/>
      <c r="P515" s="209"/>
      <c r="Q515" s="209"/>
      <c r="R515" s="209"/>
      <c r="S515" s="209"/>
      <c r="T515" s="210"/>
      <c r="AT515" s="211" t="s">
        <v>184</v>
      </c>
      <c r="AU515" s="211" t="s">
        <v>171</v>
      </c>
      <c r="AV515" s="12" t="s">
        <v>22</v>
      </c>
      <c r="AW515" s="12" t="s">
        <v>35</v>
      </c>
      <c r="AX515" s="12" t="s">
        <v>74</v>
      </c>
      <c r="AY515" s="211" t="s">
        <v>159</v>
      </c>
    </row>
    <row r="516" spans="2:65" s="12" customFormat="1" ht="11.25">
      <c r="B516" s="202"/>
      <c r="C516" s="203"/>
      <c r="D516" s="199" t="s">
        <v>184</v>
      </c>
      <c r="E516" s="204" t="s">
        <v>20</v>
      </c>
      <c r="F516" s="205" t="s">
        <v>1413</v>
      </c>
      <c r="G516" s="203"/>
      <c r="H516" s="204" t="s">
        <v>20</v>
      </c>
      <c r="I516" s="206"/>
      <c r="J516" s="203"/>
      <c r="K516" s="203"/>
      <c r="L516" s="207"/>
      <c r="M516" s="208"/>
      <c r="N516" s="209"/>
      <c r="O516" s="209"/>
      <c r="P516" s="209"/>
      <c r="Q516" s="209"/>
      <c r="R516" s="209"/>
      <c r="S516" s="209"/>
      <c r="T516" s="210"/>
      <c r="AT516" s="211" t="s">
        <v>184</v>
      </c>
      <c r="AU516" s="211" t="s">
        <v>171</v>
      </c>
      <c r="AV516" s="12" t="s">
        <v>22</v>
      </c>
      <c r="AW516" s="12" t="s">
        <v>35</v>
      </c>
      <c r="AX516" s="12" t="s">
        <v>74</v>
      </c>
      <c r="AY516" s="211" t="s">
        <v>159</v>
      </c>
    </row>
    <row r="517" spans="2:65" s="12" customFormat="1" ht="11.25">
      <c r="B517" s="202"/>
      <c r="C517" s="203"/>
      <c r="D517" s="199" t="s">
        <v>184</v>
      </c>
      <c r="E517" s="204" t="s">
        <v>20</v>
      </c>
      <c r="F517" s="205" t="s">
        <v>1414</v>
      </c>
      <c r="G517" s="203"/>
      <c r="H517" s="204" t="s">
        <v>20</v>
      </c>
      <c r="I517" s="206"/>
      <c r="J517" s="203"/>
      <c r="K517" s="203"/>
      <c r="L517" s="207"/>
      <c r="M517" s="208"/>
      <c r="N517" s="209"/>
      <c r="O517" s="209"/>
      <c r="P517" s="209"/>
      <c r="Q517" s="209"/>
      <c r="R517" s="209"/>
      <c r="S517" s="209"/>
      <c r="T517" s="210"/>
      <c r="AT517" s="211" t="s">
        <v>184</v>
      </c>
      <c r="AU517" s="211" t="s">
        <v>171</v>
      </c>
      <c r="AV517" s="12" t="s">
        <v>22</v>
      </c>
      <c r="AW517" s="12" t="s">
        <v>35</v>
      </c>
      <c r="AX517" s="12" t="s">
        <v>74</v>
      </c>
      <c r="AY517" s="211" t="s">
        <v>159</v>
      </c>
    </row>
    <row r="518" spans="2:65" s="12" customFormat="1" ht="11.25">
      <c r="B518" s="202"/>
      <c r="C518" s="203"/>
      <c r="D518" s="199" t="s">
        <v>184</v>
      </c>
      <c r="E518" s="204" t="s">
        <v>20</v>
      </c>
      <c r="F518" s="205" t="s">
        <v>1398</v>
      </c>
      <c r="G518" s="203"/>
      <c r="H518" s="204" t="s">
        <v>20</v>
      </c>
      <c r="I518" s="206"/>
      <c r="J518" s="203"/>
      <c r="K518" s="203"/>
      <c r="L518" s="207"/>
      <c r="M518" s="208"/>
      <c r="N518" s="209"/>
      <c r="O518" s="209"/>
      <c r="P518" s="209"/>
      <c r="Q518" s="209"/>
      <c r="R518" s="209"/>
      <c r="S518" s="209"/>
      <c r="T518" s="210"/>
      <c r="AT518" s="211" t="s">
        <v>184</v>
      </c>
      <c r="AU518" s="211" t="s">
        <v>171</v>
      </c>
      <c r="AV518" s="12" t="s">
        <v>22</v>
      </c>
      <c r="AW518" s="12" t="s">
        <v>35</v>
      </c>
      <c r="AX518" s="12" t="s">
        <v>74</v>
      </c>
      <c r="AY518" s="211" t="s">
        <v>159</v>
      </c>
    </row>
    <row r="519" spans="2:65" s="12" customFormat="1" ht="11.25">
      <c r="B519" s="202"/>
      <c r="C519" s="203"/>
      <c r="D519" s="199" t="s">
        <v>184</v>
      </c>
      <c r="E519" s="204" t="s">
        <v>20</v>
      </c>
      <c r="F519" s="205" t="s">
        <v>794</v>
      </c>
      <c r="G519" s="203"/>
      <c r="H519" s="204" t="s">
        <v>20</v>
      </c>
      <c r="I519" s="206"/>
      <c r="J519" s="203"/>
      <c r="K519" s="203"/>
      <c r="L519" s="207"/>
      <c r="M519" s="208"/>
      <c r="N519" s="209"/>
      <c r="O519" s="209"/>
      <c r="P519" s="209"/>
      <c r="Q519" s="209"/>
      <c r="R519" s="209"/>
      <c r="S519" s="209"/>
      <c r="T519" s="210"/>
      <c r="AT519" s="211" t="s">
        <v>184</v>
      </c>
      <c r="AU519" s="211" t="s">
        <v>171</v>
      </c>
      <c r="AV519" s="12" t="s">
        <v>22</v>
      </c>
      <c r="AW519" s="12" t="s">
        <v>35</v>
      </c>
      <c r="AX519" s="12" t="s">
        <v>74</v>
      </c>
      <c r="AY519" s="211" t="s">
        <v>159</v>
      </c>
    </row>
    <row r="520" spans="2:65" s="12" customFormat="1" ht="11.25">
      <c r="B520" s="202"/>
      <c r="C520" s="203"/>
      <c r="D520" s="199" t="s">
        <v>184</v>
      </c>
      <c r="E520" s="204" t="s">
        <v>20</v>
      </c>
      <c r="F520" s="205" t="s">
        <v>1870</v>
      </c>
      <c r="G520" s="203"/>
      <c r="H520" s="204" t="s">
        <v>20</v>
      </c>
      <c r="I520" s="206"/>
      <c r="J520" s="203"/>
      <c r="K520" s="203"/>
      <c r="L520" s="207"/>
      <c r="M520" s="208"/>
      <c r="N520" s="209"/>
      <c r="O520" s="209"/>
      <c r="P520" s="209"/>
      <c r="Q520" s="209"/>
      <c r="R520" s="209"/>
      <c r="S520" s="209"/>
      <c r="T520" s="210"/>
      <c r="AT520" s="211" t="s">
        <v>184</v>
      </c>
      <c r="AU520" s="211" t="s">
        <v>171</v>
      </c>
      <c r="AV520" s="12" t="s">
        <v>22</v>
      </c>
      <c r="AW520" s="12" t="s">
        <v>35</v>
      </c>
      <c r="AX520" s="12" t="s">
        <v>74</v>
      </c>
      <c r="AY520" s="211" t="s">
        <v>159</v>
      </c>
    </row>
    <row r="521" spans="2:65" s="13" customFormat="1" ht="11.25">
      <c r="B521" s="212"/>
      <c r="C521" s="213"/>
      <c r="D521" s="199" t="s">
        <v>184</v>
      </c>
      <c r="E521" s="214" t="s">
        <v>20</v>
      </c>
      <c r="F521" s="215" t="s">
        <v>1878</v>
      </c>
      <c r="G521" s="213"/>
      <c r="H521" s="216">
        <v>48.3</v>
      </c>
      <c r="I521" s="217"/>
      <c r="J521" s="213"/>
      <c r="K521" s="213"/>
      <c r="L521" s="218"/>
      <c r="M521" s="219"/>
      <c r="N521" s="220"/>
      <c r="O521" s="220"/>
      <c r="P521" s="220"/>
      <c r="Q521" s="220"/>
      <c r="R521" s="220"/>
      <c r="S521" s="220"/>
      <c r="T521" s="221"/>
      <c r="AT521" s="222" t="s">
        <v>184</v>
      </c>
      <c r="AU521" s="222" t="s">
        <v>171</v>
      </c>
      <c r="AV521" s="13" t="s">
        <v>84</v>
      </c>
      <c r="AW521" s="13" t="s">
        <v>35</v>
      </c>
      <c r="AX521" s="13" t="s">
        <v>22</v>
      </c>
      <c r="AY521" s="222" t="s">
        <v>159</v>
      </c>
    </row>
    <row r="522" spans="2:65" s="1" customFormat="1" ht="16.5" customHeight="1">
      <c r="B522" s="35"/>
      <c r="C522" s="186" t="s">
        <v>1080</v>
      </c>
      <c r="D522" s="186" t="s">
        <v>162</v>
      </c>
      <c r="E522" s="187" t="s">
        <v>1424</v>
      </c>
      <c r="F522" s="188" t="s">
        <v>1425</v>
      </c>
      <c r="G522" s="189" t="s">
        <v>464</v>
      </c>
      <c r="H522" s="190">
        <v>54.6</v>
      </c>
      <c r="I522" s="191"/>
      <c r="J522" s="192">
        <f>ROUND(I522*H522,2)</f>
        <v>0</v>
      </c>
      <c r="K522" s="188" t="s">
        <v>20</v>
      </c>
      <c r="L522" s="39"/>
      <c r="M522" s="193" t="s">
        <v>20</v>
      </c>
      <c r="N522" s="194" t="s">
        <v>45</v>
      </c>
      <c r="O522" s="64"/>
      <c r="P522" s="195">
        <f>O522*H522</f>
        <v>0</v>
      </c>
      <c r="Q522" s="195">
        <v>0</v>
      </c>
      <c r="R522" s="195">
        <f>Q522*H522</f>
        <v>0</v>
      </c>
      <c r="S522" s="195">
        <v>0</v>
      </c>
      <c r="T522" s="196">
        <f>S522*H522</f>
        <v>0</v>
      </c>
      <c r="AR522" s="197" t="s">
        <v>164</v>
      </c>
      <c r="AT522" s="197" t="s">
        <v>162</v>
      </c>
      <c r="AU522" s="197" t="s">
        <v>171</v>
      </c>
      <c r="AY522" s="18" t="s">
        <v>159</v>
      </c>
      <c r="BE522" s="198">
        <f>IF(N522="základní",J522,0)</f>
        <v>0</v>
      </c>
      <c r="BF522" s="198">
        <f>IF(N522="snížená",J522,0)</f>
        <v>0</v>
      </c>
      <c r="BG522" s="198">
        <f>IF(N522="zákl. přenesená",J522,0)</f>
        <v>0</v>
      </c>
      <c r="BH522" s="198">
        <f>IF(N522="sníž. přenesená",J522,0)</f>
        <v>0</v>
      </c>
      <c r="BI522" s="198">
        <f>IF(N522="nulová",J522,0)</f>
        <v>0</v>
      </c>
      <c r="BJ522" s="18" t="s">
        <v>22</v>
      </c>
      <c r="BK522" s="198">
        <f>ROUND(I522*H522,2)</f>
        <v>0</v>
      </c>
      <c r="BL522" s="18" t="s">
        <v>164</v>
      </c>
      <c r="BM522" s="197" t="s">
        <v>1426</v>
      </c>
    </row>
    <row r="523" spans="2:65" s="12" customFormat="1" ht="11.25">
      <c r="B523" s="202"/>
      <c r="C523" s="203"/>
      <c r="D523" s="199" t="s">
        <v>184</v>
      </c>
      <c r="E523" s="204" t="s">
        <v>20</v>
      </c>
      <c r="F523" s="205" t="s">
        <v>1395</v>
      </c>
      <c r="G523" s="203"/>
      <c r="H523" s="204" t="s">
        <v>20</v>
      </c>
      <c r="I523" s="206"/>
      <c r="J523" s="203"/>
      <c r="K523" s="203"/>
      <c r="L523" s="207"/>
      <c r="M523" s="208"/>
      <c r="N523" s="209"/>
      <c r="O523" s="209"/>
      <c r="P523" s="209"/>
      <c r="Q523" s="209"/>
      <c r="R523" s="209"/>
      <c r="S523" s="209"/>
      <c r="T523" s="210"/>
      <c r="AT523" s="211" t="s">
        <v>184</v>
      </c>
      <c r="AU523" s="211" t="s">
        <v>171</v>
      </c>
      <c r="AV523" s="12" t="s">
        <v>22</v>
      </c>
      <c r="AW523" s="12" t="s">
        <v>35</v>
      </c>
      <c r="AX523" s="12" t="s">
        <v>74</v>
      </c>
      <c r="AY523" s="211" t="s">
        <v>159</v>
      </c>
    </row>
    <row r="524" spans="2:65" s="12" customFormat="1" ht="11.25">
      <c r="B524" s="202"/>
      <c r="C524" s="203"/>
      <c r="D524" s="199" t="s">
        <v>184</v>
      </c>
      <c r="E524" s="204" t="s">
        <v>20</v>
      </c>
      <c r="F524" s="205" t="s">
        <v>1411</v>
      </c>
      <c r="G524" s="203"/>
      <c r="H524" s="204" t="s">
        <v>20</v>
      </c>
      <c r="I524" s="206"/>
      <c r="J524" s="203"/>
      <c r="K524" s="203"/>
      <c r="L524" s="207"/>
      <c r="M524" s="208"/>
      <c r="N524" s="209"/>
      <c r="O524" s="209"/>
      <c r="P524" s="209"/>
      <c r="Q524" s="209"/>
      <c r="R524" s="209"/>
      <c r="S524" s="209"/>
      <c r="T524" s="210"/>
      <c r="AT524" s="211" t="s">
        <v>184</v>
      </c>
      <c r="AU524" s="211" t="s">
        <v>171</v>
      </c>
      <c r="AV524" s="12" t="s">
        <v>22</v>
      </c>
      <c r="AW524" s="12" t="s">
        <v>35</v>
      </c>
      <c r="AX524" s="12" t="s">
        <v>74</v>
      </c>
      <c r="AY524" s="211" t="s">
        <v>159</v>
      </c>
    </row>
    <row r="525" spans="2:65" s="12" customFormat="1" ht="11.25">
      <c r="B525" s="202"/>
      <c r="C525" s="203"/>
      <c r="D525" s="199" t="s">
        <v>184</v>
      </c>
      <c r="E525" s="204" t="s">
        <v>20</v>
      </c>
      <c r="F525" s="205" t="s">
        <v>1427</v>
      </c>
      <c r="G525" s="203"/>
      <c r="H525" s="204" t="s">
        <v>20</v>
      </c>
      <c r="I525" s="206"/>
      <c r="J525" s="203"/>
      <c r="K525" s="203"/>
      <c r="L525" s="207"/>
      <c r="M525" s="208"/>
      <c r="N525" s="209"/>
      <c r="O525" s="209"/>
      <c r="P525" s="209"/>
      <c r="Q525" s="209"/>
      <c r="R525" s="209"/>
      <c r="S525" s="209"/>
      <c r="T525" s="210"/>
      <c r="AT525" s="211" t="s">
        <v>184</v>
      </c>
      <c r="AU525" s="211" t="s">
        <v>171</v>
      </c>
      <c r="AV525" s="12" t="s">
        <v>22</v>
      </c>
      <c r="AW525" s="12" t="s">
        <v>35</v>
      </c>
      <c r="AX525" s="12" t="s">
        <v>74</v>
      </c>
      <c r="AY525" s="211" t="s">
        <v>159</v>
      </c>
    </row>
    <row r="526" spans="2:65" s="12" customFormat="1" ht="11.25">
      <c r="B526" s="202"/>
      <c r="C526" s="203"/>
      <c r="D526" s="199" t="s">
        <v>184</v>
      </c>
      <c r="E526" s="204" t="s">
        <v>20</v>
      </c>
      <c r="F526" s="205" t="s">
        <v>1428</v>
      </c>
      <c r="G526" s="203"/>
      <c r="H526" s="204" t="s">
        <v>20</v>
      </c>
      <c r="I526" s="206"/>
      <c r="J526" s="203"/>
      <c r="K526" s="203"/>
      <c r="L526" s="207"/>
      <c r="M526" s="208"/>
      <c r="N526" s="209"/>
      <c r="O526" s="209"/>
      <c r="P526" s="209"/>
      <c r="Q526" s="209"/>
      <c r="R526" s="209"/>
      <c r="S526" s="209"/>
      <c r="T526" s="210"/>
      <c r="AT526" s="211" t="s">
        <v>184</v>
      </c>
      <c r="AU526" s="211" t="s">
        <v>171</v>
      </c>
      <c r="AV526" s="12" t="s">
        <v>22</v>
      </c>
      <c r="AW526" s="12" t="s">
        <v>35</v>
      </c>
      <c r="AX526" s="12" t="s">
        <v>74</v>
      </c>
      <c r="AY526" s="211" t="s">
        <v>159</v>
      </c>
    </row>
    <row r="527" spans="2:65" s="12" customFormat="1" ht="11.25">
      <c r="B527" s="202"/>
      <c r="C527" s="203"/>
      <c r="D527" s="199" t="s">
        <v>184</v>
      </c>
      <c r="E527" s="204" t="s">
        <v>20</v>
      </c>
      <c r="F527" s="205" t="s">
        <v>1414</v>
      </c>
      <c r="G527" s="203"/>
      <c r="H527" s="204" t="s">
        <v>20</v>
      </c>
      <c r="I527" s="206"/>
      <c r="J527" s="203"/>
      <c r="K527" s="203"/>
      <c r="L527" s="207"/>
      <c r="M527" s="208"/>
      <c r="N527" s="209"/>
      <c r="O527" s="209"/>
      <c r="P527" s="209"/>
      <c r="Q527" s="209"/>
      <c r="R527" s="209"/>
      <c r="S527" s="209"/>
      <c r="T527" s="210"/>
      <c r="AT527" s="211" t="s">
        <v>184</v>
      </c>
      <c r="AU527" s="211" t="s">
        <v>171</v>
      </c>
      <c r="AV527" s="12" t="s">
        <v>22</v>
      </c>
      <c r="AW527" s="12" t="s">
        <v>35</v>
      </c>
      <c r="AX527" s="12" t="s">
        <v>74</v>
      </c>
      <c r="AY527" s="211" t="s">
        <v>159</v>
      </c>
    </row>
    <row r="528" spans="2:65" s="12" customFormat="1" ht="11.25">
      <c r="B528" s="202"/>
      <c r="C528" s="203"/>
      <c r="D528" s="199" t="s">
        <v>184</v>
      </c>
      <c r="E528" s="204" t="s">
        <v>20</v>
      </c>
      <c r="F528" s="205" t="s">
        <v>1398</v>
      </c>
      <c r="G528" s="203"/>
      <c r="H528" s="204" t="s">
        <v>20</v>
      </c>
      <c r="I528" s="206"/>
      <c r="J528" s="203"/>
      <c r="K528" s="203"/>
      <c r="L528" s="207"/>
      <c r="M528" s="208"/>
      <c r="N528" s="209"/>
      <c r="O528" s="209"/>
      <c r="P528" s="209"/>
      <c r="Q528" s="209"/>
      <c r="R528" s="209"/>
      <c r="S528" s="209"/>
      <c r="T528" s="210"/>
      <c r="AT528" s="211" t="s">
        <v>184</v>
      </c>
      <c r="AU528" s="211" t="s">
        <v>171</v>
      </c>
      <c r="AV528" s="12" t="s">
        <v>22</v>
      </c>
      <c r="AW528" s="12" t="s">
        <v>35</v>
      </c>
      <c r="AX528" s="12" t="s">
        <v>74</v>
      </c>
      <c r="AY528" s="211" t="s">
        <v>159</v>
      </c>
    </row>
    <row r="529" spans="2:65" s="12" customFormat="1" ht="11.25">
      <c r="B529" s="202"/>
      <c r="C529" s="203"/>
      <c r="D529" s="199" t="s">
        <v>184</v>
      </c>
      <c r="E529" s="204" t="s">
        <v>20</v>
      </c>
      <c r="F529" s="205" t="s">
        <v>794</v>
      </c>
      <c r="G529" s="203"/>
      <c r="H529" s="204" t="s">
        <v>20</v>
      </c>
      <c r="I529" s="206"/>
      <c r="J529" s="203"/>
      <c r="K529" s="203"/>
      <c r="L529" s="207"/>
      <c r="M529" s="208"/>
      <c r="N529" s="209"/>
      <c r="O529" s="209"/>
      <c r="P529" s="209"/>
      <c r="Q529" s="209"/>
      <c r="R529" s="209"/>
      <c r="S529" s="209"/>
      <c r="T529" s="210"/>
      <c r="AT529" s="211" t="s">
        <v>184</v>
      </c>
      <c r="AU529" s="211" t="s">
        <v>171</v>
      </c>
      <c r="AV529" s="12" t="s">
        <v>22</v>
      </c>
      <c r="AW529" s="12" t="s">
        <v>35</v>
      </c>
      <c r="AX529" s="12" t="s">
        <v>74</v>
      </c>
      <c r="AY529" s="211" t="s">
        <v>159</v>
      </c>
    </row>
    <row r="530" spans="2:65" s="12" customFormat="1" ht="11.25">
      <c r="B530" s="202"/>
      <c r="C530" s="203"/>
      <c r="D530" s="199" t="s">
        <v>184</v>
      </c>
      <c r="E530" s="204" t="s">
        <v>20</v>
      </c>
      <c r="F530" s="205" t="s">
        <v>1870</v>
      </c>
      <c r="G530" s="203"/>
      <c r="H530" s="204" t="s">
        <v>20</v>
      </c>
      <c r="I530" s="206"/>
      <c r="J530" s="203"/>
      <c r="K530" s="203"/>
      <c r="L530" s="207"/>
      <c r="M530" s="208"/>
      <c r="N530" s="209"/>
      <c r="O530" s="209"/>
      <c r="P530" s="209"/>
      <c r="Q530" s="209"/>
      <c r="R530" s="209"/>
      <c r="S530" s="209"/>
      <c r="T530" s="210"/>
      <c r="AT530" s="211" t="s">
        <v>184</v>
      </c>
      <c r="AU530" s="211" t="s">
        <v>171</v>
      </c>
      <c r="AV530" s="12" t="s">
        <v>22</v>
      </c>
      <c r="AW530" s="12" t="s">
        <v>35</v>
      </c>
      <c r="AX530" s="12" t="s">
        <v>74</v>
      </c>
      <c r="AY530" s="211" t="s">
        <v>159</v>
      </c>
    </row>
    <row r="531" spans="2:65" s="13" customFormat="1" ht="11.25">
      <c r="B531" s="212"/>
      <c r="C531" s="213"/>
      <c r="D531" s="199" t="s">
        <v>184</v>
      </c>
      <c r="E531" s="214" t="s">
        <v>20</v>
      </c>
      <c r="F531" s="215" t="s">
        <v>1879</v>
      </c>
      <c r="G531" s="213"/>
      <c r="H531" s="216">
        <v>54.6</v>
      </c>
      <c r="I531" s="217"/>
      <c r="J531" s="213"/>
      <c r="K531" s="213"/>
      <c r="L531" s="218"/>
      <c r="M531" s="219"/>
      <c r="N531" s="220"/>
      <c r="O531" s="220"/>
      <c r="P531" s="220"/>
      <c r="Q531" s="220"/>
      <c r="R531" s="220"/>
      <c r="S531" s="220"/>
      <c r="T531" s="221"/>
      <c r="AT531" s="222" t="s">
        <v>184</v>
      </c>
      <c r="AU531" s="222" t="s">
        <v>171</v>
      </c>
      <c r="AV531" s="13" t="s">
        <v>84</v>
      </c>
      <c r="AW531" s="13" t="s">
        <v>35</v>
      </c>
      <c r="AX531" s="13" t="s">
        <v>22</v>
      </c>
      <c r="AY531" s="222" t="s">
        <v>159</v>
      </c>
    </row>
    <row r="532" spans="2:65" s="1" customFormat="1" ht="16.5" customHeight="1">
      <c r="B532" s="35"/>
      <c r="C532" s="186" t="s">
        <v>1084</v>
      </c>
      <c r="D532" s="186" t="s">
        <v>162</v>
      </c>
      <c r="E532" s="187" t="s">
        <v>1880</v>
      </c>
      <c r="F532" s="188" t="s">
        <v>1881</v>
      </c>
      <c r="G532" s="189" t="s">
        <v>464</v>
      </c>
      <c r="H532" s="190">
        <v>27</v>
      </c>
      <c r="I532" s="191"/>
      <c r="J532" s="192">
        <f>ROUND(I532*H532,2)</f>
        <v>0</v>
      </c>
      <c r="K532" s="188" t="s">
        <v>20</v>
      </c>
      <c r="L532" s="39"/>
      <c r="M532" s="193" t="s">
        <v>20</v>
      </c>
      <c r="N532" s="194" t="s">
        <v>45</v>
      </c>
      <c r="O532" s="64"/>
      <c r="P532" s="195">
        <f>O532*H532</f>
        <v>0</v>
      </c>
      <c r="Q532" s="195">
        <v>0</v>
      </c>
      <c r="R532" s="195">
        <f>Q532*H532</f>
        <v>0</v>
      </c>
      <c r="S532" s="195">
        <v>0</v>
      </c>
      <c r="T532" s="196">
        <f>S532*H532</f>
        <v>0</v>
      </c>
      <c r="AR532" s="197" t="s">
        <v>164</v>
      </c>
      <c r="AT532" s="197" t="s">
        <v>162</v>
      </c>
      <c r="AU532" s="197" t="s">
        <v>171</v>
      </c>
      <c r="AY532" s="18" t="s">
        <v>159</v>
      </c>
      <c r="BE532" s="198">
        <f>IF(N532="základní",J532,0)</f>
        <v>0</v>
      </c>
      <c r="BF532" s="198">
        <f>IF(N532="snížená",J532,0)</f>
        <v>0</v>
      </c>
      <c r="BG532" s="198">
        <f>IF(N532="zákl. přenesená",J532,0)</f>
        <v>0</v>
      </c>
      <c r="BH532" s="198">
        <f>IF(N532="sníž. přenesená",J532,0)</f>
        <v>0</v>
      </c>
      <c r="BI532" s="198">
        <f>IF(N532="nulová",J532,0)</f>
        <v>0</v>
      </c>
      <c r="BJ532" s="18" t="s">
        <v>22</v>
      </c>
      <c r="BK532" s="198">
        <f>ROUND(I532*H532,2)</f>
        <v>0</v>
      </c>
      <c r="BL532" s="18" t="s">
        <v>164</v>
      </c>
      <c r="BM532" s="197" t="s">
        <v>1882</v>
      </c>
    </row>
    <row r="533" spans="2:65" s="12" customFormat="1" ht="11.25">
      <c r="B533" s="202"/>
      <c r="C533" s="203"/>
      <c r="D533" s="199" t="s">
        <v>184</v>
      </c>
      <c r="E533" s="204" t="s">
        <v>20</v>
      </c>
      <c r="F533" s="205" t="s">
        <v>1395</v>
      </c>
      <c r="G533" s="203"/>
      <c r="H533" s="204" t="s">
        <v>20</v>
      </c>
      <c r="I533" s="206"/>
      <c r="J533" s="203"/>
      <c r="K533" s="203"/>
      <c r="L533" s="207"/>
      <c r="M533" s="208"/>
      <c r="N533" s="209"/>
      <c r="O533" s="209"/>
      <c r="P533" s="209"/>
      <c r="Q533" s="209"/>
      <c r="R533" s="209"/>
      <c r="S533" s="209"/>
      <c r="T533" s="210"/>
      <c r="AT533" s="211" t="s">
        <v>184</v>
      </c>
      <c r="AU533" s="211" t="s">
        <v>171</v>
      </c>
      <c r="AV533" s="12" t="s">
        <v>22</v>
      </c>
      <c r="AW533" s="12" t="s">
        <v>35</v>
      </c>
      <c r="AX533" s="12" t="s">
        <v>74</v>
      </c>
      <c r="AY533" s="211" t="s">
        <v>159</v>
      </c>
    </row>
    <row r="534" spans="2:65" s="12" customFormat="1" ht="11.25">
      <c r="B534" s="202"/>
      <c r="C534" s="203"/>
      <c r="D534" s="199" t="s">
        <v>184</v>
      </c>
      <c r="E534" s="204" t="s">
        <v>20</v>
      </c>
      <c r="F534" s="205" t="s">
        <v>1411</v>
      </c>
      <c r="G534" s="203"/>
      <c r="H534" s="204" t="s">
        <v>20</v>
      </c>
      <c r="I534" s="206"/>
      <c r="J534" s="203"/>
      <c r="K534" s="203"/>
      <c r="L534" s="207"/>
      <c r="M534" s="208"/>
      <c r="N534" s="209"/>
      <c r="O534" s="209"/>
      <c r="P534" s="209"/>
      <c r="Q534" s="209"/>
      <c r="R534" s="209"/>
      <c r="S534" s="209"/>
      <c r="T534" s="210"/>
      <c r="AT534" s="211" t="s">
        <v>184</v>
      </c>
      <c r="AU534" s="211" t="s">
        <v>171</v>
      </c>
      <c r="AV534" s="12" t="s">
        <v>22</v>
      </c>
      <c r="AW534" s="12" t="s">
        <v>35</v>
      </c>
      <c r="AX534" s="12" t="s">
        <v>74</v>
      </c>
      <c r="AY534" s="211" t="s">
        <v>159</v>
      </c>
    </row>
    <row r="535" spans="2:65" s="12" customFormat="1" ht="11.25">
      <c r="B535" s="202"/>
      <c r="C535" s="203"/>
      <c r="D535" s="199" t="s">
        <v>184</v>
      </c>
      <c r="E535" s="204" t="s">
        <v>20</v>
      </c>
      <c r="F535" s="205" t="s">
        <v>1883</v>
      </c>
      <c r="G535" s="203"/>
      <c r="H535" s="204" t="s">
        <v>20</v>
      </c>
      <c r="I535" s="206"/>
      <c r="J535" s="203"/>
      <c r="K535" s="203"/>
      <c r="L535" s="207"/>
      <c r="M535" s="208"/>
      <c r="N535" s="209"/>
      <c r="O535" s="209"/>
      <c r="P535" s="209"/>
      <c r="Q535" s="209"/>
      <c r="R535" s="209"/>
      <c r="S535" s="209"/>
      <c r="T535" s="210"/>
      <c r="AT535" s="211" t="s">
        <v>184</v>
      </c>
      <c r="AU535" s="211" t="s">
        <v>171</v>
      </c>
      <c r="AV535" s="12" t="s">
        <v>22</v>
      </c>
      <c r="AW535" s="12" t="s">
        <v>35</v>
      </c>
      <c r="AX535" s="12" t="s">
        <v>74</v>
      </c>
      <c r="AY535" s="211" t="s">
        <v>159</v>
      </c>
    </row>
    <row r="536" spans="2:65" s="12" customFormat="1" ht="11.25">
      <c r="B536" s="202"/>
      <c r="C536" s="203"/>
      <c r="D536" s="199" t="s">
        <v>184</v>
      </c>
      <c r="E536" s="204" t="s">
        <v>20</v>
      </c>
      <c r="F536" s="205" t="s">
        <v>1884</v>
      </c>
      <c r="G536" s="203"/>
      <c r="H536" s="204" t="s">
        <v>20</v>
      </c>
      <c r="I536" s="206"/>
      <c r="J536" s="203"/>
      <c r="K536" s="203"/>
      <c r="L536" s="207"/>
      <c r="M536" s="208"/>
      <c r="N536" s="209"/>
      <c r="O536" s="209"/>
      <c r="P536" s="209"/>
      <c r="Q536" s="209"/>
      <c r="R536" s="209"/>
      <c r="S536" s="209"/>
      <c r="T536" s="210"/>
      <c r="AT536" s="211" t="s">
        <v>184</v>
      </c>
      <c r="AU536" s="211" t="s">
        <v>171</v>
      </c>
      <c r="AV536" s="12" t="s">
        <v>22</v>
      </c>
      <c r="AW536" s="12" t="s">
        <v>35</v>
      </c>
      <c r="AX536" s="12" t="s">
        <v>74</v>
      </c>
      <c r="AY536" s="211" t="s">
        <v>159</v>
      </c>
    </row>
    <row r="537" spans="2:65" s="12" customFormat="1" ht="11.25">
      <c r="B537" s="202"/>
      <c r="C537" s="203"/>
      <c r="D537" s="199" t="s">
        <v>184</v>
      </c>
      <c r="E537" s="204" t="s">
        <v>20</v>
      </c>
      <c r="F537" s="205" t="s">
        <v>794</v>
      </c>
      <c r="G537" s="203"/>
      <c r="H537" s="204" t="s">
        <v>20</v>
      </c>
      <c r="I537" s="206"/>
      <c r="J537" s="203"/>
      <c r="K537" s="203"/>
      <c r="L537" s="207"/>
      <c r="M537" s="208"/>
      <c r="N537" s="209"/>
      <c r="O537" s="209"/>
      <c r="P537" s="209"/>
      <c r="Q537" s="209"/>
      <c r="R537" s="209"/>
      <c r="S537" s="209"/>
      <c r="T537" s="210"/>
      <c r="AT537" s="211" t="s">
        <v>184</v>
      </c>
      <c r="AU537" s="211" t="s">
        <v>171</v>
      </c>
      <c r="AV537" s="12" t="s">
        <v>22</v>
      </c>
      <c r="AW537" s="12" t="s">
        <v>35</v>
      </c>
      <c r="AX537" s="12" t="s">
        <v>74</v>
      </c>
      <c r="AY537" s="211" t="s">
        <v>159</v>
      </c>
    </row>
    <row r="538" spans="2:65" s="12" customFormat="1" ht="11.25">
      <c r="B538" s="202"/>
      <c r="C538" s="203"/>
      <c r="D538" s="199" t="s">
        <v>184</v>
      </c>
      <c r="E538" s="204" t="s">
        <v>20</v>
      </c>
      <c r="F538" s="205" t="s">
        <v>1870</v>
      </c>
      <c r="G538" s="203"/>
      <c r="H538" s="204" t="s">
        <v>20</v>
      </c>
      <c r="I538" s="206"/>
      <c r="J538" s="203"/>
      <c r="K538" s="203"/>
      <c r="L538" s="207"/>
      <c r="M538" s="208"/>
      <c r="N538" s="209"/>
      <c r="O538" s="209"/>
      <c r="P538" s="209"/>
      <c r="Q538" s="209"/>
      <c r="R538" s="209"/>
      <c r="S538" s="209"/>
      <c r="T538" s="210"/>
      <c r="AT538" s="211" t="s">
        <v>184</v>
      </c>
      <c r="AU538" s="211" t="s">
        <v>171</v>
      </c>
      <c r="AV538" s="12" t="s">
        <v>22</v>
      </c>
      <c r="AW538" s="12" t="s">
        <v>35</v>
      </c>
      <c r="AX538" s="12" t="s">
        <v>74</v>
      </c>
      <c r="AY538" s="211" t="s">
        <v>159</v>
      </c>
    </row>
    <row r="539" spans="2:65" s="13" customFormat="1" ht="11.25">
      <c r="B539" s="212"/>
      <c r="C539" s="213"/>
      <c r="D539" s="199" t="s">
        <v>184</v>
      </c>
      <c r="E539" s="214" t="s">
        <v>20</v>
      </c>
      <c r="F539" s="215" t="s">
        <v>1885</v>
      </c>
      <c r="G539" s="213"/>
      <c r="H539" s="216">
        <v>27</v>
      </c>
      <c r="I539" s="217"/>
      <c r="J539" s="213"/>
      <c r="K539" s="213"/>
      <c r="L539" s="218"/>
      <c r="M539" s="219"/>
      <c r="N539" s="220"/>
      <c r="O539" s="220"/>
      <c r="P539" s="220"/>
      <c r="Q539" s="220"/>
      <c r="R539" s="220"/>
      <c r="S539" s="220"/>
      <c r="T539" s="221"/>
      <c r="AT539" s="222" t="s">
        <v>184</v>
      </c>
      <c r="AU539" s="222" t="s">
        <v>171</v>
      </c>
      <c r="AV539" s="13" t="s">
        <v>84</v>
      </c>
      <c r="AW539" s="13" t="s">
        <v>35</v>
      </c>
      <c r="AX539" s="13" t="s">
        <v>22</v>
      </c>
      <c r="AY539" s="222" t="s">
        <v>159</v>
      </c>
    </row>
    <row r="540" spans="2:65" s="1" customFormat="1" ht="16.5" customHeight="1">
      <c r="B540" s="35"/>
      <c r="C540" s="186" t="s">
        <v>1090</v>
      </c>
      <c r="D540" s="186" t="s">
        <v>162</v>
      </c>
      <c r="E540" s="187" t="s">
        <v>1431</v>
      </c>
      <c r="F540" s="188" t="s">
        <v>1432</v>
      </c>
      <c r="G540" s="189" t="s">
        <v>464</v>
      </c>
      <c r="H540" s="190">
        <v>50.4</v>
      </c>
      <c r="I540" s="191"/>
      <c r="J540" s="192">
        <f>ROUND(I540*H540,2)</f>
        <v>0</v>
      </c>
      <c r="K540" s="188" t="s">
        <v>20</v>
      </c>
      <c r="L540" s="39"/>
      <c r="M540" s="193" t="s">
        <v>20</v>
      </c>
      <c r="N540" s="194" t="s">
        <v>45</v>
      </c>
      <c r="O540" s="64"/>
      <c r="P540" s="195">
        <f>O540*H540</f>
        <v>0</v>
      </c>
      <c r="Q540" s="195">
        <v>0</v>
      </c>
      <c r="R540" s="195">
        <f>Q540*H540</f>
        <v>0</v>
      </c>
      <c r="S540" s="195">
        <v>0</v>
      </c>
      <c r="T540" s="196">
        <f>S540*H540</f>
        <v>0</v>
      </c>
      <c r="AR540" s="197" t="s">
        <v>164</v>
      </c>
      <c r="AT540" s="197" t="s">
        <v>162</v>
      </c>
      <c r="AU540" s="197" t="s">
        <v>171</v>
      </c>
      <c r="AY540" s="18" t="s">
        <v>159</v>
      </c>
      <c r="BE540" s="198">
        <f>IF(N540="základní",J540,0)</f>
        <v>0</v>
      </c>
      <c r="BF540" s="198">
        <f>IF(N540="snížená",J540,0)</f>
        <v>0</v>
      </c>
      <c r="BG540" s="198">
        <f>IF(N540="zákl. přenesená",J540,0)</f>
        <v>0</v>
      </c>
      <c r="BH540" s="198">
        <f>IF(N540="sníž. přenesená",J540,0)</f>
        <v>0</v>
      </c>
      <c r="BI540" s="198">
        <f>IF(N540="nulová",J540,0)</f>
        <v>0</v>
      </c>
      <c r="BJ540" s="18" t="s">
        <v>22</v>
      </c>
      <c r="BK540" s="198">
        <f>ROUND(I540*H540,2)</f>
        <v>0</v>
      </c>
      <c r="BL540" s="18" t="s">
        <v>164</v>
      </c>
      <c r="BM540" s="197" t="s">
        <v>1433</v>
      </c>
    </row>
    <row r="541" spans="2:65" s="12" customFormat="1" ht="11.25">
      <c r="B541" s="202"/>
      <c r="C541" s="203"/>
      <c r="D541" s="199" t="s">
        <v>184</v>
      </c>
      <c r="E541" s="204" t="s">
        <v>20</v>
      </c>
      <c r="F541" s="205" t="s">
        <v>1395</v>
      </c>
      <c r="G541" s="203"/>
      <c r="H541" s="204" t="s">
        <v>20</v>
      </c>
      <c r="I541" s="206"/>
      <c r="J541" s="203"/>
      <c r="K541" s="203"/>
      <c r="L541" s="207"/>
      <c r="M541" s="208"/>
      <c r="N541" s="209"/>
      <c r="O541" s="209"/>
      <c r="P541" s="209"/>
      <c r="Q541" s="209"/>
      <c r="R541" s="209"/>
      <c r="S541" s="209"/>
      <c r="T541" s="210"/>
      <c r="AT541" s="211" t="s">
        <v>184</v>
      </c>
      <c r="AU541" s="211" t="s">
        <v>171</v>
      </c>
      <c r="AV541" s="12" t="s">
        <v>22</v>
      </c>
      <c r="AW541" s="12" t="s">
        <v>35</v>
      </c>
      <c r="AX541" s="12" t="s">
        <v>74</v>
      </c>
      <c r="AY541" s="211" t="s">
        <v>159</v>
      </c>
    </row>
    <row r="542" spans="2:65" s="12" customFormat="1" ht="11.25">
      <c r="B542" s="202"/>
      <c r="C542" s="203"/>
      <c r="D542" s="199" t="s">
        <v>184</v>
      </c>
      <c r="E542" s="204" t="s">
        <v>20</v>
      </c>
      <c r="F542" s="205" t="s">
        <v>1411</v>
      </c>
      <c r="G542" s="203"/>
      <c r="H542" s="204" t="s">
        <v>20</v>
      </c>
      <c r="I542" s="206"/>
      <c r="J542" s="203"/>
      <c r="K542" s="203"/>
      <c r="L542" s="207"/>
      <c r="M542" s="208"/>
      <c r="N542" s="209"/>
      <c r="O542" s="209"/>
      <c r="P542" s="209"/>
      <c r="Q542" s="209"/>
      <c r="R542" s="209"/>
      <c r="S542" s="209"/>
      <c r="T542" s="210"/>
      <c r="AT542" s="211" t="s">
        <v>184</v>
      </c>
      <c r="AU542" s="211" t="s">
        <v>171</v>
      </c>
      <c r="AV542" s="12" t="s">
        <v>22</v>
      </c>
      <c r="AW542" s="12" t="s">
        <v>35</v>
      </c>
      <c r="AX542" s="12" t="s">
        <v>74</v>
      </c>
      <c r="AY542" s="211" t="s">
        <v>159</v>
      </c>
    </row>
    <row r="543" spans="2:65" s="12" customFormat="1" ht="11.25">
      <c r="B543" s="202"/>
      <c r="C543" s="203"/>
      <c r="D543" s="199" t="s">
        <v>184</v>
      </c>
      <c r="E543" s="204" t="s">
        <v>20</v>
      </c>
      <c r="F543" s="205" t="s">
        <v>1434</v>
      </c>
      <c r="G543" s="203"/>
      <c r="H543" s="204" t="s">
        <v>20</v>
      </c>
      <c r="I543" s="206"/>
      <c r="J543" s="203"/>
      <c r="K543" s="203"/>
      <c r="L543" s="207"/>
      <c r="M543" s="208"/>
      <c r="N543" s="209"/>
      <c r="O543" s="209"/>
      <c r="P543" s="209"/>
      <c r="Q543" s="209"/>
      <c r="R543" s="209"/>
      <c r="S543" s="209"/>
      <c r="T543" s="210"/>
      <c r="AT543" s="211" t="s">
        <v>184</v>
      </c>
      <c r="AU543" s="211" t="s">
        <v>171</v>
      </c>
      <c r="AV543" s="12" t="s">
        <v>22</v>
      </c>
      <c r="AW543" s="12" t="s">
        <v>35</v>
      </c>
      <c r="AX543" s="12" t="s">
        <v>74</v>
      </c>
      <c r="AY543" s="211" t="s">
        <v>159</v>
      </c>
    </row>
    <row r="544" spans="2:65" s="12" customFormat="1" ht="11.25">
      <c r="B544" s="202"/>
      <c r="C544" s="203"/>
      <c r="D544" s="199" t="s">
        <v>184</v>
      </c>
      <c r="E544" s="204" t="s">
        <v>20</v>
      </c>
      <c r="F544" s="205" t="s">
        <v>1435</v>
      </c>
      <c r="G544" s="203"/>
      <c r="H544" s="204" t="s">
        <v>20</v>
      </c>
      <c r="I544" s="206"/>
      <c r="J544" s="203"/>
      <c r="K544" s="203"/>
      <c r="L544" s="207"/>
      <c r="M544" s="208"/>
      <c r="N544" s="209"/>
      <c r="O544" s="209"/>
      <c r="P544" s="209"/>
      <c r="Q544" s="209"/>
      <c r="R544" s="209"/>
      <c r="S544" s="209"/>
      <c r="T544" s="210"/>
      <c r="AT544" s="211" t="s">
        <v>184</v>
      </c>
      <c r="AU544" s="211" t="s">
        <v>171</v>
      </c>
      <c r="AV544" s="12" t="s">
        <v>22</v>
      </c>
      <c r="AW544" s="12" t="s">
        <v>35</v>
      </c>
      <c r="AX544" s="12" t="s">
        <v>74</v>
      </c>
      <c r="AY544" s="211" t="s">
        <v>159</v>
      </c>
    </row>
    <row r="545" spans="2:65" s="12" customFormat="1" ht="11.25">
      <c r="B545" s="202"/>
      <c r="C545" s="203"/>
      <c r="D545" s="199" t="s">
        <v>184</v>
      </c>
      <c r="E545" s="204" t="s">
        <v>20</v>
      </c>
      <c r="F545" s="205" t="s">
        <v>1436</v>
      </c>
      <c r="G545" s="203"/>
      <c r="H545" s="204" t="s">
        <v>20</v>
      </c>
      <c r="I545" s="206"/>
      <c r="J545" s="203"/>
      <c r="K545" s="203"/>
      <c r="L545" s="207"/>
      <c r="M545" s="208"/>
      <c r="N545" s="209"/>
      <c r="O545" s="209"/>
      <c r="P545" s="209"/>
      <c r="Q545" s="209"/>
      <c r="R545" s="209"/>
      <c r="S545" s="209"/>
      <c r="T545" s="210"/>
      <c r="AT545" s="211" t="s">
        <v>184</v>
      </c>
      <c r="AU545" s="211" t="s">
        <v>171</v>
      </c>
      <c r="AV545" s="12" t="s">
        <v>22</v>
      </c>
      <c r="AW545" s="12" t="s">
        <v>35</v>
      </c>
      <c r="AX545" s="12" t="s">
        <v>74</v>
      </c>
      <c r="AY545" s="211" t="s">
        <v>159</v>
      </c>
    </row>
    <row r="546" spans="2:65" s="12" customFormat="1" ht="11.25">
      <c r="B546" s="202"/>
      <c r="C546" s="203"/>
      <c r="D546" s="199" t="s">
        <v>184</v>
      </c>
      <c r="E546" s="204" t="s">
        <v>20</v>
      </c>
      <c r="F546" s="205" t="s">
        <v>794</v>
      </c>
      <c r="G546" s="203"/>
      <c r="H546" s="204" t="s">
        <v>20</v>
      </c>
      <c r="I546" s="206"/>
      <c r="J546" s="203"/>
      <c r="K546" s="203"/>
      <c r="L546" s="207"/>
      <c r="M546" s="208"/>
      <c r="N546" s="209"/>
      <c r="O546" s="209"/>
      <c r="P546" s="209"/>
      <c r="Q546" s="209"/>
      <c r="R546" s="209"/>
      <c r="S546" s="209"/>
      <c r="T546" s="210"/>
      <c r="AT546" s="211" t="s">
        <v>184</v>
      </c>
      <c r="AU546" s="211" t="s">
        <v>171</v>
      </c>
      <c r="AV546" s="12" t="s">
        <v>22</v>
      </c>
      <c r="AW546" s="12" t="s">
        <v>35</v>
      </c>
      <c r="AX546" s="12" t="s">
        <v>74</v>
      </c>
      <c r="AY546" s="211" t="s">
        <v>159</v>
      </c>
    </row>
    <row r="547" spans="2:65" s="12" customFormat="1" ht="11.25">
      <c r="B547" s="202"/>
      <c r="C547" s="203"/>
      <c r="D547" s="199" t="s">
        <v>184</v>
      </c>
      <c r="E547" s="204" t="s">
        <v>20</v>
      </c>
      <c r="F547" s="205" t="s">
        <v>1870</v>
      </c>
      <c r="G547" s="203"/>
      <c r="H547" s="204" t="s">
        <v>20</v>
      </c>
      <c r="I547" s="206"/>
      <c r="J547" s="203"/>
      <c r="K547" s="203"/>
      <c r="L547" s="207"/>
      <c r="M547" s="208"/>
      <c r="N547" s="209"/>
      <c r="O547" s="209"/>
      <c r="P547" s="209"/>
      <c r="Q547" s="209"/>
      <c r="R547" s="209"/>
      <c r="S547" s="209"/>
      <c r="T547" s="210"/>
      <c r="AT547" s="211" t="s">
        <v>184</v>
      </c>
      <c r="AU547" s="211" t="s">
        <v>171</v>
      </c>
      <c r="AV547" s="12" t="s">
        <v>22</v>
      </c>
      <c r="AW547" s="12" t="s">
        <v>35</v>
      </c>
      <c r="AX547" s="12" t="s">
        <v>74</v>
      </c>
      <c r="AY547" s="211" t="s">
        <v>159</v>
      </c>
    </row>
    <row r="548" spans="2:65" s="13" customFormat="1" ht="11.25">
      <c r="B548" s="212"/>
      <c r="C548" s="213"/>
      <c r="D548" s="199" t="s">
        <v>184</v>
      </c>
      <c r="E548" s="214" t="s">
        <v>20</v>
      </c>
      <c r="F548" s="215" t="s">
        <v>1886</v>
      </c>
      <c r="G548" s="213"/>
      <c r="H548" s="216">
        <v>50.4</v>
      </c>
      <c r="I548" s="217"/>
      <c r="J548" s="213"/>
      <c r="K548" s="213"/>
      <c r="L548" s="218"/>
      <c r="M548" s="219"/>
      <c r="N548" s="220"/>
      <c r="O548" s="220"/>
      <c r="P548" s="220"/>
      <c r="Q548" s="220"/>
      <c r="R548" s="220"/>
      <c r="S548" s="220"/>
      <c r="T548" s="221"/>
      <c r="AT548" s="222" t="s">
        <v>184</v>
      </c>
      <c r="AU548" s="222" t="s">
        <v>171</v>
      </c>
      <c r="AV548" s="13" t="s">
        <v>84</v>
      </c>
      <c r="AW548" s="13" t="s">
        <v>35</v>
      </c>
      <c r="AX548" s="13" t="s">
        <v>22</v>
      </c>
      <c r="AY548" s="222" t="s">
        <v>159</v>
      </c>
    </row>
    <row r="549" spans="2:65" s="1" customFormat="1" ht="16.5" customHeight="1">
      <c r="B549" s="35"/>
      <c r="C549" s="186" t="s">
        <v>1097</v>
      </c>
      <c r="D549" s="186" t="s">
        <v>162</v>
      </c>
      <c r="E549" s="187" t="s">
        <v>1439</v>
      </c>
      <c r="F549" s="188" t="s">
        <v>1440</v>
      </c>
      <c r="G549" s="189" t="s">
        <v>464</v>
      </c>
      <c r="H549" s="190">
        <v>56.7</v>
      </c>
      <c r="I549" s="191"/>
      <c r="J549" s="192">
        <f>ROUND(I549*H549,2)</f>
        <v>0</v>
      </c>
      <c r="K549" s="188" t="s">
        <v>20</v>
      </c>
      <c r="L549" s="39"/>
      <c r="M549" s="193" t="s">
        <v>20</v>
      </c>
      <c r="N549" s="194" t="s">
        <v>45</v>
      </c>
      <c r="O549" s="64"/>
      <c r="P549" s="195">
        <f>O549*H549</f>
        <v>0</v>
      </c>
      <c r="Q549" s="195">
        <v>0</v>
      </c>
      <c r="R549" s="195">
        <f>Q549*H549</f>
        <v>0</v>
      </c>
      <c r="S549" s="195">
        <v>0</v>
      </c>
      <c r="T549" s="196">
        <f>S549*H549</f>
        <v>0</v>
      </c>
      <c r="AR549" s="197" t="s">
        <v>164</v>
      </c>
      <c r="AT549" s="197" t="s">
        <v>162</v>
      </c>
      <c r="AU549" s="197" t="s">
        <v>171</v>
      </c>
      <c r="AY549" s="18" t="s">
        <v>159</v>
      </c>
      <c r="BE549" s="198">
        <f>IF(N549="základní",J549,0)</f>
        <v>0</v>
      </c>
      <c r="BF549" s="198">
        <f>IF(N549="snížená",J549,0)</f>
        <v>0</v>
      </c>
      <c r="BG549" s="198">
        <f>IF(N549="zákl. přenesená",J549,0)</f>
        <v>0</v>
      </c>
      <c r="BH549" s="198">
        <f>IF(N549="sníž. přenesená",J549,0)</f>
        <v>0</v>
      </c>
      <c r="BI549" s="198">
        <f>IF(N549="nulová",J549,0)</f>
        <v>0</v>
      </c>
      <c r="BJ549" s="18" t="s">
        <v>22</v>
      </c>
      <c r="BK549" s="198">
        <f>ROUND(I549*H549,2)</f>
        <v>0</v>
      </c>
      <c r="BL549" s="18" t="s">
        <v>164</v>
      </c>
      <c r="BM549" s="197" t="s">
        <v>1441</v>
      </c>
    </row>
    <row r="550" spans="2:65" s="1" customFormat="1" ht="11.25">
      <c r="B550" s="35"/>
      <c r="C550" s="36"/>
      <c r="D550" s="199" t="s">
        <v>166</v>
      </c>
      <c r="E550" s="36"/>
      <c r="F550" s="200" t="s">
        <v>1440</v>
      </c>
      <c r="G550" s="36"/>
      <c r="H550" s="36"/>
      <c r="I550" s="115"/>
      <c r="J550" s="36"/>
      <c r="K550" s="36"/>
      <c r="L550" s="39"/>
      <c r="M550" s="201"/>
      <c r="N550" s="64"/>
      <c r="O550" s="64"/>
      <c r="P550" s="64"/>
      <c r="Q550" s="64"/>
      <c r="R550" s="64"/>
      <c r="S550" s="64"/>
      <c r="T550" s="65"/>
      <c r="AT550" s="18" t="s">
        <v>166</v>
      </c>
      <c r="AU550" s="18" t="s">
        <v>171</v>
      </c>
    </row>
    <row r="551" spans="2:65" s="12" customFormat="1" ht="11.25">
      <c r="B551" s="202"/>
      <c r="C551" s="203"/>
      <c r="D551" s="199" t="s">
        <v>184</v>
      </c>
      <c r="E551" s="204" t="s">
        <v>20</v>
      </c>
      <c r="F551" s="205" t="s">
        <v>1395</v>
      </c>
      <c r="G551" s="203"/>
      <c r="H551" s="204" t="s">
        <v>20</v>
      </c>
      <c r="I551" s="206"/>
      <c r="J551" s="203"/>
      <c r="K551" s="203"/>
      <c r="L551" s="207"/>
      <c r="M551" s="208"/>
      <c r="N551" s="209"/>
      <c r="O551" s="209"/>
      <c r="P551" s="209"/>
      <c r="Q551" s="209"/>
      <c r="R551" s="209"/>
      <c r="S551" s="209"/>
      <c r="T551" s="210"/>
      <c r="AT551" s="211" t="s">
        <v>184</v>
      </c>
      <c r="AU551" s="211" t="s">
        <v>171</v>
      </c>
      <c r="AV551" s="12" t="s">
        <v>22</v>
      </c>
      <c r="AW551" s="12" t="s">
        <v>35</v>
      </c>
      <c r="AX551" s="12" t="s">
        <v>74</v>
      </c>
      <c r="AY551" s="211" t="s">
        <v>159</v>
      </c>
    </row>
    <row r="552" spans="2:65" s="12" customFormat="1" ht="11.25">
      <c r="B552" s="202"/>
      <c r="C552" s="203"/>
      <c r="D552" s="199" t="s">
        <v>184</v>
      </c>
      <c r="E552" s="204" t="s">
        <v>20</v>
      </c>
      <c r="F552" s="205" t="s">
        <v>1301</v>
      </c>
      <c r="G552" s="203"/>
      <c r="H552" s="204" t="s">
        <v>20</v>
      </c>
      <c r="I552" s="206"/>
      <c r="J552" s="203"/>
      <c r="K552" s="203"/>
      <c r="L552" s="207"/>
      <c r="M552" s="208"/>
      <c r="N552" s="209"/>
      <c r="O552" s="209"/>
      <c r="P552" s="209"/>
      <c r="Q552" s="209"/>
      <c r="R552" s="209"/>
      <c r="S552" s="209"/>
      <c r="T552" s="210"/>
      <c r="AT552" s="211" t="s">
        <v>184</v>
      </c>
      <c r="AU552" s="211" t="s">
        <v>171</v>
      </c>
      <c r="AV552" s="12" t="s">
        <v>22</v>
      </c>
      <c r="AW552" s="12" t="s">
        <v>35</v>
      </c>
      <c r="AX552" s="12" t="s">
        <v>74</v>
      </c>
      <c r="AY552" s="211" t="s">
        <v>159</v>
      </c>
    </row>
    <row r="553" spans="2:65" s="12" customFormat="1" ht="11.25">
      <c r="B553" s="202"/>
      <c r="C553" s="203"/>
      <c r="D553" s="199" t="s">
        <v>184</v>
      </c>
      <c r="E553" s="204" t="s">
        <v>20</v>
      </c>
      <c r="F553" s="205" t="s">
        <v>1442</v>
      </c>
      <c r="G553" s="203"/>
      <c r="H553" s="204" t="s">
        <v>20</v>
      </c>
      <c r="I553" s="206"/>
      <c r="J553" s="203"/>
      <c r="K553" s="203"/>
      <c r="L553" s="207"/>
      <c r="M553" s="208"/>
      <c r="N553" s="209"/>
      <c r="O553" s="209"/>
      <c r="P553" s="209"/>
      <c r="Q553" s="209"/>
      <c r="R553" s="209"/>
      <c r="S553" s="209"/>
      <c r="T553" s="210"/>
      <c r="AT553" s="211" t="s">
        <v>184</v>
      </c>
      <c r="AU553" s="211" t="s">
        <v>171</v>
      </c>
      <c r="AV553" s="12" t="s">
        <v>22</v>
      </c>
      <c r="AW553" s="12" t="s">
        <v>35</v>
      </c>
      <c r="AX553" s="12" t="s">
        <v>74</v>
      </c>
      <c r="AY553" s="211" t="s">
        <v>159</v>
      </c>
    </row>
    <row r="554" spans="2:65" s="12" customFormat="1" ht="11.25">
      <c r="B554" s="202"/>
      <c r="C554" s="203"/>
      <c r="D554" s="199" t="s">
        <v>184</v>
      </c>
      <c r="E554" s="204" t="s">
        <v>20</v>
      </c>
      <c r="F554" s="205" t="s">
        <v>1443</v>
      </c>
      <c r="G554" s="203"/>
      <c r="H554" s="204" t="s">
        <v>20</v>
      </c>
      <c r="I554" s="206"/>
      <c r="J554" s="203"/>
      <c r="K554" s="203"/>
      <c r="L554" s="207"/>
      <c r="M554" s="208"/>
      <c r="N554" s="209"/>
      <c r="O554" s="209"/>
      <c r="P554" s="209"/>
      <c r="Q554" s="209"/>
      <c r="R554" s="209"/>
      <c r="S554" s="209"/>
      <c r="T554" s="210"/>
      <c r="AT554" s="211" t="s">
        <v>184</v>
      </c>
      <c r="AU554" s="211" t="s">
        <v>171</v>
      </c>
      <c r="AV554" s="12" t="s">
        <v>22</v>
      </c>
      <c r="AW554" s="12" t="s">
        <v>35</v>
      </c>
      <c r="AX554" s="12" t="s">
        <v>74</v>
      </c>
      <c r="AY554" s="211" t="s">
        <v>159</v>
      </c>
    </row>
    <row r="555" spans="2:65" s="12" customFormat="1" ht="11.25">
      <c r="B555" s="202"/>
      <c r="C555" s="203"/>
      <c r="D555" s="199" t="s">
        <v>184</v>
      </c>
      <c r="E555" s="204" t="s">
        <v>20</v>
      </c>
      <c r="F555" s="205" t="s">
        <v>1444</v>
      </c>
      <c r="G555" s="203"/>
      <c r="H555" s="204" t="s">
        <v>20</v>
      </c>
      <c r="I555" s="206"/>
      <c r="J555" s="203"/>
      <c r="K555" s="203"/>
      <c r="L555" s="207"/>
      <c r="M555" s="208"/>
      <c r="N555" s="209"/>
      <c r="O555" s="209"/>
      <c r="P555" s="209"/>
      <c r="Q555" s="209"/>
      <c r="R555" s="209"/>
      <c r="S555" s="209"/>
      <c r="T555" s="210"/>
      <c r="AT555" s="211" t="s">
        <v>184</v>
      </c>
      <c r="AU555" s="211" t="s">
        <v>171</v>
      </c>
      <c r="AV555" s="12" t="s">
        <v>22</v>
      </c>
      <c r="AW555" s="12" t="s">
        <v>35</v>
      </c>
      <c r="AX555" s="12" t="s">
        <v>74</v>
      </c>
      <c r="AY555" s="211" t="s">
        <v>159</v>
      </c>
    </row>
    <row r="556" spans="2:65" s="12" customFormat="1" ht="11.25">
      <c r="B556" s="202"/>
      <c r="C556" s="203"/>
      <c r="D556" s="199" t="s">
        <v>184</v>
      </c>
      <c r="E556" s="204" t="s">
        <v>20</v>
      </c>
      <c r="F556" s="205" t="s">
        <v>794</v>
      </c>
      <c r="G556" s="203"/>
      <c r="H556" s="204" t="s">
        <v>20</v>
      </c>
      <c r="I556" s="206"/>
      <c r="J556" s="203"/>
      <c r="K556" s="203"/>
      <c r="L556" s="207"/>
      <c r="M556" s="208"/>
      <c r="N556" s="209"/>
      <c r="O556" s="209"/>
      <c r="P556" s="209"/>
      <c r="Q556" s="209"/>
      <c r="R556" s="209"/>
      <c r="S556" s="209"/>
      <c r="T556" s="210"/>
      <c r="AT556" s="211" t="s">
        <v>184</v>
      </c>
      <c r="AU556" s="211" t="s">
        <v>171</v>
      </c>
      <c r="AV556" s="12" t="s">
        <v>22</v>
      </c>
      <c r="AW556" s="12" t="s">
        <v>35</v>
      </c>
      <c r="AX556" s="12" t="s">
        <v>74</v>
      </c>
      <c r="AY556" s="211" t="s">
        <v>159</v>
      </c>
    </row>
    <row r="557" spans="2:65" s="12" customFormat="1" ht="11.25">
      <c r="B557" s="202"/>
      <c r="C557" s="203"/>
      <c r="D557" s="199" t="s">
        <v>184</v>
      </c>
      <c r="E557" s="204" t="s">
        <v>20</v>
      </c>
      <c r="F557" s="205" t="s">
        <v>1870</v>
      </c>
      <c r="G557" s="203"/>
      <c r="H557" s="204" t="s">
        <v>20</v>
      </c>
      <c r="I557" s="206"/>
      <c r="J557" s="203"/>
      <c r="K557" s="203"/>
      <c r="L557" s="207"/>
      <c r="M557" s="208"/>
      <c r="N557" s="209"/>
      <c r="O557" s="209"/>
      <c r="P557" s="209"/>
      <c r="Q557" s="209"/>
      <c r="R557" s="209"/>
      <c r="S557" s="209"/>
      <c r="T557" s="210"/>
      <c r="AT557" s="211" t="s">
        <v>184</v>
      </c>
      <c r="AU557" s="211" t="s">
        <v>171</v>
      </c>
      <c r="AV557" s="12" t="s">
        <v>22</v>
      </c>
      <c r="AW557" s="12" t="s">
        <v>35</v>
      </c>
      <c r="AX557" s="12" t="s">
        <v>74</v>
      </c>
      <c r="AY557" s="211" t="s">
        <v>159</v>
      </c>
    </row>
    <row r="558" spans="2:65" s="13" customFormat="1" ht="11.25">
      <c r="B558" s="212"/>
      <c r="C558" s="213"/>
      <c r="D558" s="199" t="s">
        <v>184</v>
      </c>
      <c r="E558" s="214" t="s">
        <v>20</v>
      </c>
      <c r="F558" s="215" t="s">
        <v>1887</v>
      </c>
      <c r="G558" s="213"/>
      <c r="H558" s="216">
        <v>56.7</v>
      </c>
      <c r="I558" s="217"/>
      <c r="J558" s="213"/>
      <c r="K558" s="213"/>
      <c r="L558" s="218"/>
      <c r="M558" s="219"/>
      <c r="N558" s="220"/>
      <c r="O558" s="220"/>
      <c r="P558" s="220"/>
      <c r="Q558" s="220"/>
      <c r="R558" s="220"/>
      <c r="S558" s="220"/>
      <c r="T558" s="221"/>
      <c r="AT558" s="222" t="s">
        <v>184</v>
      </c>
      <c r="AU558" s="222" t="s">
        <v>171</v>
      </c>
      <c r="AV558" s="13" t="s">
        <v>84</v>
      </c>
      <c r="AW558" s="13" t="s">
        <v>35</v>
      </c>
      <c r="AX558" s="13" t="s">
        <v>22</v>
      </c>
      <c r="AY558" s="222" t="s">
        <v>159</v>
      </c>
    </row>
    <row r="559" spans="2:65" s="1" customFormat="1" ht="16.5" customHeight="1">
      <c r="B559" s="35"/>
      <c r="C559" s="186" t="s">
        <v>1102</v>
      </c>
      <c r="D559" s="186" t="s">
        <v>162</v>
      </c>
      <c r="E559" s="187" t="s">
        <v>1341</v>
      </c>
      <c r="F559" s="188" t="s">
        <v>1342</v>
      </c>
      <c r="G559" s="189" t="s">
        <v>669</v>
      </c>
      <c r="H559" s="190">
        <v>333.83100000000002</v>
      </c>
      <c r="I559" s="191"/>
      <c r="J559" s="192">
        <f>ROUND(I559*H559,2)</f>
        <v>0</v>
      </c>
      <c r="K559" s="188" t="s">
        <v>194</v>
      </c>
      <c r="L559" s="39"/>
      <c r="M559" s="193" t="s">
        <v>20</v>
      </c>
      <c r="N559" s="194" t="s">
        <v>45</v>
      </c>
      <c r="O559" s="64"/>
      <c r="P559" s="195">
        <f>O559*H559</f>
        <v>0</v>
      </c>
      <c r="Q559" s="195">
        <v>0</v>
      </c>
      <c r="R559" s="195">
        <f>Q559*H559</f>
        <v>0</v>
      </c>
      <c r="S559" s="195">
        <v>0</v>
      </c>
      <c r="T559" s="196">
        <f>S559*H559</f>
        <v>0</v>
      </c>
      <c r="AR559" s="197" t="s">
        <v>164</v>
      </c>
      <c r="AT559" s="197" t="s">
        <v>162</v>
      </c>
      <c r="AU559" s="197" t="s">
        <v>171</v>
      </c>
      <c r="AY559" s="18" t="s">
        <v>159</v>
      </c>
      <c r="BE559" s="198">
        <f>IF(N559="základní",J559,0)</f>
        <v>0</v>
      </c>
      <c r="BF559" s="198">
        <f>IF(N559="snížená",J559,0)</f>
        <v>0</v>
      </c>
      <c r="BG559" s="198">
        <f>IF(N559="zákl. přenesená",J559,0)</f>
        <v>0</v>
      </c>
      <c r="BH559" s="198">
        <f>IF(N559="sníž. přenesená",J559,0)</f>
        <v>0</v>
      </c>
      <c r="BI559" s="198">
        <f>IF(N559="nulová",J559,0)</f>
        <v>0</v>
      </c>
      <c r="BJ559" s="18" t="s">
        <v>22</v>
      </c>
      <c r="BK559" s="198">
        <f>ROUND(I559*H559,2)</f>
        <v>0</v>
      </c>
      <c r="BL559" s="18" t="s">
        <v>164</v>
      </c>
      <c r="BM559" s="197" t="s">
        <v>1461</v>
      </c>
    </row>
    <row r="560" spans="2:65" s="1" customFormat="1" ht="19.5">
      <c r="B560" s="35"/>
      <c r="C560" s="36"/>
      <c r="D560" s="199" t="s">
        <v>166</v>
      </c>
      <c r="E560" s="36"/>
      <c r="F560" s="200" t="s">
        <v>1344</v>
      </c>
      <c r="G560" s="36"/>
      <c r="H560" s="36"/>
      <c r="I560" s="115"/>
      <c r="J560" s="36"/>
      <c r="K560" s="36"/>
      <c r="L560" s="39"/>
      <c r="M560" s="201"/>
      <c r="N560" s="64"/>
      <c r="O560" s="64"/>
      <c r="P560" s="64"/>
      <c r="Q560" s="64"/>
      <c r="R560" s="64"/>
      <c r="S560" s="64"/>
      <c r="T560" s="65"/>
      <c r="AT560" s="18" t="s">
        <v>166</v>
      </c>
      <c r="AU560" s="18" t="s">
        <v>171</v>
      </c>
    </row>
    <row r="561" spans="2:65" s="11" customFormat="1" ht="22.9" customHeight="1">
      <c r="B561" s="170"/>
      <c r="C561" s="171"/>
      <c r="D561" s="172" t="s">
        <v>73</v>
      </c>
      <c r="E561" s="184" t="s">
        <v>1462</v>
      </c>
      <c r="F561" s="184" t="s">
        <v>1463</v>
      </c>
      <c r="G561" s="171"/>
      <c r="H561" s="171"/>
      <c r="I561" s="174"/>
      <c r="J561" s="185">
        <f>BK561</f>
        <v>0</v>
      </c>
      <c r="K561" s="171"/>
      <c r="L561" s="176"/>
      <c r="M561" s="177"/>
      <c r="N561" s="178"/>
      <c r="O561" s="178"/>
      <c r="P561" s="179">
        <f>P562+P611</f>
        <v>0</v>
      </c>
      <c r="Q561" s="178"/>
      <c r="R561" s="179">
        <f>R562+R611</f>
        <v>3.0600000000000002E-2</v>
      </c>
      <c r="S561" s="178"/>
      <c r="T561" s="180">
        <f>T562+T611</f>
        <v>994.94100000000003</v>
      </c>
      <c r="AR561" s="181" t="s">
        <v>22</v>
      </c>
      <c r="AT561" s="182" t="s">
        <v>73</v>
      </c>
      <c r="AU561" s="182" t="s">
        <v>22</v>
      </c>
      <c r="AY561" s="181" t="s">
        <v>159</v>
      </c>
      <c r="BK561" s="183">
        <f>BK562+BK611</f>
        <v>0</v>
      </c>
    </row>
    <row r="562" spans="2:65" s="11" customFormat="1" ht="20.85" customHeight="1">
      <c r="B562" s="170"/>
      <c r="C562" s="171"/>
      <c r="D562" s="172" t="s">
        <v>73</v>
      </c>
      <c r="E562" s="184" t="s">
        <v>1464</v>
      </c>
      <c r="F562" s="184" t="s">
        <v>1465</v>
      </c>
      <c r="G562" s="171"/>
      <c r="H562" s="171"/>
      <c r="I562" s="174"/>
      <c r="J562" s="185">
        <f>BK562</f>
        <v>0</v>
      </c>
      <c r="K562" s="171"/>
      <c r="L562" s="176"/>
      <c r="M562" s="177"/>
      <c r="N562" s="178"/>
      <c r="O562" s="178"/>
      <c r="P562" s="179">
        <f>SUM(P563:P610)</f>
        <v>0</v>
      </c>
      <c r="Q562" s="178"/>
      <c r="R562" s="179">
        <f>SUM(R563:R610)</f>
        <v>0</v>
      </c>
      <c r="S562" s="178"/>
      <c r="T562" s="180">
        <f>SUM(T563:T610)</f>
        <v>739.125</v>
      </c>
      <c r="AR562" s="181" t="s">
        <v>22</v>
      </c>
      <c r="AT562" s="182" t="s">
        <v>73</v>
      </c>
      <c r="AU562" s="182" t="s">
        <v>84</v>
      </c>
      <c r="AY562" s="181" t="s">
        <v>159</v>
      </c>
      <c r="BK562" s="183">
        <f>SUM(BK563:BK610)</f>
        <v>0</v>
      </c>
    </row>
    <row r="563" spans="2:65" s="1" customFormat="1" ht="16.5" customHeight="1">
      <c r="B563" s="35"/>
      <c r="C563" s="186" t="s">
        <v>1107</v>
      </c>
      <c r="D563" s="186" t="s">
        <v>162</v>
      </c>
      <c r="E563" s="187" t="s">
        <v>1467</v>
      </c>
      <c r="F563" s="188" t="s">
        <v>1468</v>
      </c>
      <c r="G563" s="189" t="s">
        <v>464</v>
      </c>
      <c r="H563" s="190">
        <v>562.5</v>
      </c>
      <c r="I563" s="191"/>
      <c r="J563" s="192">
        <f>ROUND(I563*H563,2)</f>
        <v>0</v>
      </c>
      <c r="K563" s="188" t="s">
        <v>194</v>
      </c>
      <c r="L563" s="39"/>
      <c r="M563" s="193" t="s">
        <v>20</v>
      </c>
      <c r="N563" s="194" t="s">
        <v>45</v>
      </c>
      <c r="O563" s="64"/>
      <c r="P563" s="195">
        <f>O563*H563</f>
        <v>0</v>
      </c>
      <c r="Q563" s="195">
        <v>0</v>
      </c>
      <c r="R563" s="195">
        <f>Q563*H563</f>
        <v>0</v>
      </c>
      <c r="S563" s="195">
        <v>0.28999999999999998</v>
      </c>
      <c r="T563" s="196">
        <f>S563*H563</f>
        <v>163.125</v>
      </c>
      <c r="AR563" s="197" t="s">
        <v>164</v>
      </c>
      <c r="AT563" s="197" t="s">
        <v>162</v>
      </c>
      <c r="AU563" s="197" t="s">
        <v>171</v>
      </c>
      <c r="AY563" s="18" t="s">
        <v>159</v>
      </c>
      <c r="BE563" s="198">
        <f>IF(N563="základní",J563,0)</f>
        <v>0</v>
      </c>
      <c r="BF563" s="198">
        <f>IF(N563="snížená",J563,0)</f>
        <v>0</v>
      </c>
      <c r="BG563" s="198">
        <f>IF(N563="zákl. přenesená",J563,0)</f>
        <v>0</v>
      </c>
      <c r="BH563" s="198">
        <f>IF(N563="sníž. přenesená",J563,0)</f>
        <v>0</v>
      </c>
      <c r="BI563" s="198">
        <f>IF(N563="nulová",J563,0)</f>
        <v>0</v>
      </c>
      <c r="BJ563" s="18" t="s">
        <v>22</v>
      </c>
      <c r="BK563" s="198">
        <f>ROUND(I563*H563,2)</f>
        <v>0</v>
      </c>
      <c r="BL563" s="18" t="s">
        <v>164</v>
      </c>
      <c r="BM563" s="197" t="s">
        <v>1469</v>
      </c>
    </row>
    <row r="564" spans="2:65" s="1" customFormat="1" ht="19.5">
      <c r="B564" s="35"/>
      <c r="C564" s="36"/>
      <c r="D564" s="199" t="s">
        <v>166</v>
      </c>
      <c r="E564" s="36"/>
      <c r="F564" s="200" t="s">
        <v>1470</v>
      </c>
      <c r="G564" s="36"/>
      <c r="H564" s="36"/>
      <c r="I564" s="115"/>
      <c r="J564" s="36"/>
      <c r="K564" s="36"/>
      <c r="L564" s="39"/>
      <c r="M564" s="201"/>
      <c r="N564" s="64"/>
      <c r="O564" s="64"/>
      <c r="P564" s="64"/>
      <c r="Q564" s="64"/>
      <c r="R564" s="64"/>
      <c r="S564" s="64"/>
      <c r="T564" s="65"/>
      <c r="AT564" s="18" t="s">
        <v>166</v>
      </c>
      <c r="AU564" s="18" t="s">
        <v>171</v>
      </c>
    </row>
    <row r="565" spans="2:65" s="12" customFormat="1" ht="11.25">
      <c r="B565" s="202"/>
      <c r="C565" s="203"/>
      <c r="D565" s="199" t="s">
        <v>184</v>
      </c>
      <c r="E565" s="204" t="s">
        <v>20</v>
      </c>
      <c r="F565" s="205" t="s">
        <v>1234</v>
      </c>
      <c r="G565" s="203"/>
      <c r="H565" s="204" t="s">
        <v>20</v>
      </c>
      <c r="I565" s="206"/>
      <c r="J565" s="203"/>
      <c r="K565" s="203"/>
      <c r="L565" s="207"/>
      <c r="M565" s="208"/>
      <c r="N565" s="209"/>
      <c r="O565" s="209"/>
      <c r="P565" s="209"/>
      <c r="Q565" s="209"/>
      <c r="R565" s="209"/>
      <c r="S565" s="209"/>
      <c r="T565" s="210"/>
      <c r="AT565" s="211" t="s">
        <v>184</v>
      </c>
      <c r="AU565" s="211" t="s">
        <v>171</v>
      </c>
      <c r="AV565" s="12" t="s">
        <v>22</v>
      </c>
      <c r="AW565" s="12" t="s">
        <v>35</v>
      </c>
      <c r="AX565" s="12" t="s">
        <v>74</v>
      </c>
      <c r="AY565" s="211" t="s">
        <v>159</v>
      </c>
    </row>
    <row r="566" spans="2:65" s="12" customFormat="1" ht="11.25">
      <c r="B566" s="202"/>
      <c r="C566" s="203"/>
      <c r="D566" s="199" t="s">
        <v>184</v>
      </c>
      <c r="E566" s="204" t="s">
        <v>20</v>
      </c>
      <c r="F566" s="205" t="s">
        <v>1865</v>
      </c>
      <c r="G566" s="203"/>
      <c r="H566" s="204" t="s">
        <v>20</v>
      </c>
      <c r="I566" s="206"/>
      <c r="J566" s="203"/>
      <c r="K566" s="203"/>
      <c r="L566" s="207"/>
      <c r="M566" s="208"/>
      <c r="N566" s="209"/>
      <c r="O566" s="209"/>
      <c r="P566" s="209"/>
      <c r="Q566" s="209"/>
      <c r="R566" s="209"/>
      <c r="S566" s="209"/>
      <c r="T566" s="210"/>
      <c r="AT566" s="211" t="s">
        <v>184</v>
      </c>
      <c r="AU566" s="211" t="s">
        <v>171</v>
      </c>
      <c r="AV566" s="12" t="s">
        <v>22</v>
      </c>
      <c r="AW566" s="12" t="s">
        <v>35</v>
      </c>
      <c r="AX566" s="12" t="s">
        <v>74</v>
      </c>
      <c r="AY566" s="211" t="s">
        <v>159</v>
      </c>
    </row>
    <row r="567" spans="2:65" s="13" customFormat="1" ht="11.25">
      <c r="B567" s="212"/>
      <c r="C567" s="213"/>
      <c r="D567" s="199" t="s">
        <v>184</v>
      </c>
      <c r="E567" s="214" t="s">
        <v>20</v>
      </c>
      <c r="F567" s="215" t="s">
        <v>1866</v>
      </c>
      <c r="G567" s="213"/>
      <c r="H567" s="216">
        <v>562.5</v>
      </c>
      <c r="I567" s="217"/>
      <c r="J567" s="213"/>
      <c r="K567" s="213"/>
      <c r="L567" s="218"/>
      <c r="M567" s="219"/>
      <c r="N567" s="220"/>
      <c r="O567" s="220"/>
      <c r="P567" s="220"/>
      <c r="Q567" s="220"/>
      <c r="R567" s="220"/>
      <c r="S567" s="220"/>
      <c r="T567" s="221"/>
      <c r="AT567" s="222" t="s">
        <v>184</v>
      </c>
      <c r="AU567" s="222" t="s">
        <v>171</v>
      </c>
      <c r="AV567" s="13" t="s">
        <v>84</v>
      </c>
      <c r="AW567" s="13" t="s">
        <v>35</v>
      </c>
      <c r="AX567" s="13" t="s">
        <v>22</v>
      </c>
      <c r="AY567" s="222" t="s">
        <v>159</v>
      </c>
    </row>
    <row r="568" spans="2:65" s="1" customFormat="1" ht="16.5" customHeight="1">
      <c r="B568" s="35"/>
      <c r="C568" s="186" t="s">
        <v>1112</v>
      </c>
      <c r="D568" s="186" t="s">
        <v>162</v>
      </c>
      <c r="E568" s="187" t="s">
        <v>1467</v>
      </c>
      <c r="F568" s="188" t="s">
        <v>1468</v>
      </c>
      <c r="G568" s="189" t="s">
        <v>464</v>
      </c>
      <c r="H568" s="190">
        <v>712.5</v>
      </c>
      <c r="I568" s="191"/>
      <c r="J568" s="192">
        <f>ROUND(I568*H568,2)</f>
        <v>0</v>
      </c>
      <c r="K568" s="188" t="s">
        <v>194</v>
      </c>
      <c r="L568" s="39"/>
      <c r="M568" s="193" t="s">
        <v>20</v>
      </c>
      <c r="N568" s="194" t="s">
        <v>45</v>
      </c>
      <c r="O568" s="64"/>
      <c r="P568" s="195">
        <f>O568*H568</f>
        <v>0</v>
      </c>
      <c r="Q568" s="195">
        <v>0</v>
      </c>
      <c r="R568" s="195">
        <f>Q568*H568</f>
        <v>0</v>
      </c>
      <c r="S568" s="195">
        <v>0.28999999999999998</v>
      </c>
      <c r="T568" s="196">
        <f>S568*H568</f>
        <v>206.62499999999997</v>
      </c>
      <c r="AR568" s="197" t="s">
        <v>164</v>
      </c>
      <c r="AT568" s="197" t="s">
        <v>162</v>
      </c>
      <c r="AU568" s="197" t="s">
        <v>171</v>
      </c>
      <c r="AY568" s="18" t="s">
        <v>159</v>
      </c>
      <c r="BE568" s="198">
        <f>IF(N568="základní",J568,0)</f>
        <v>0</v>
      </c>
      <c r="BF568" s="198">
        <f>IF(N568="snížená",J568,0)</f>
        <v>0</v>
      </c>
      <c r="BG568" s="198">
        <f>IF(N568="zákl. přenesená",J568,0)</f>
        <v>0</v>
      </c>
      <c r="BH568" s="198">
        <f>IF(N568="sníž. přenesená",J568,0)</f>
        <v>0</v>
      </c>
      <c r="BI568" s="198">
        <f>IF(N568="nulová",J568,0)</f>
        <v>0</v>
      </c>
      <c r="BJ568" s="18" t="s">
        <v>22</v>
      </c>
      <c r="BK568" s="198">
        <f>ROUND(I568*H568,2)</f>
        <v>0</v>
      </c>
      <c r="BL568" s="18" t="s">
        <v>164</v>
      </c>
      <c r="BM568" s="197" t="s">
        <v>1472</v>
      </c>
    </row>
    <row r="569" spans="2:65" s="1" customFormat="1" ht="19.5">
      <c r="B569" s="35"/>
      <c r="C569" s="36"/>
      <c r="D569" s="199" t="s">
        <v>166</v>
      </c>
      <c r="E569" s="36"/>
      <c r="F569" s="200" t="s">
        <v>1470</v>
      </c>
      <c r="G569" s="36"/>
      <c r="H569" s="36"/>
      <c r="I569" s="115"/>
      <c r="J569" s="36"/>
      <c r="K569" s="36"/>
      <c r="L569" s="39"/>
      <c r="M569" s="201"/>
      <c r="N569" s="64"/>
      <c r="O569" s="64"/>
      <c r="P569" s="64"/>
      <c r="Q569" s="64"/>
      <c r="R569" s="64"/>
      <c r="S569" s="64"/>
      <c r="T569" s="65"/>
      <c r="AT569" s="18" t="s">
        <v>166</v>
      </c>
      <c r="AU569" s="18" t="s">
        <v>171</v>
      </c>
    </row>
    <row r="570" spans="2:65" s="12" customFormat="1" ht="11.25">
      <c r="B570" s="202"/>
      <c r="C570" s="203"/>
      <c r="D570" s="199" t="s">
        <v>184</v>
      </c>
      <c r="E570" s="204" t="s">
        <v>20</v>
      </c>
      <c r="F570" s="205" t="s">
        <v>1234</v>
      </c>
      <c r="G570" s="203"/>
      <c r="H570" s="204" t="s">
        <v>20</v>
      </c>
      <c r="I570" s="206"/>
      <c r="J570" s="203"/>
      <c r="K570" s="203"/>
      <c r="L570" s="207"/>
      <c r="M570" s="208"/>
      <c r="N570" s="209"/>
      <c r="O570" s="209"/>
      <c r="P570" s="209"/>
      <c r="Q570" s="209"/>
      <c r="R570" s="209"/>
      <c r="S570" s="209"/>
      <c r="T570" s="210"/>
      <c r="AT570" s="211" t="s">
        <v>184</v>
      </c>
      <c r="AU570" s="211" t="s">
        <v>171</v>
      </c>
      <c r="AV570" s="12" t="s">
        <v>22</v>
      </c>
      <c r="AW570" s="12" t="s">
        <v>35</v>
      </c>
      <c r="AX570" s="12" t="s">
        <v>74</v>
      </c>
      <c r="AY570" s="211" t="s">
        <v>159</v>
      </c>
    </row>
    <row r="571" spans="2:65" s="12" customFormat="1" ht="11.25">
      <c r="B571" s="202"/>
      <c r="C571" s="203"/>
      <c r="D571" s="199" t="s">
        <v>184</v>
      </c>
      <c r="E571" s="204" t="s">
        <v>20</v>
      </c>
      <c r="F571" s="205" t="s">
        <v>1865</v>
      </c>
      <c r="G571" s="203"/>
      <c r="H571" s="204" t="s">
        <v>20</v>
      </c>
      <c r="I571" s="206"/>
      <c r="J571" s="203"/>
      <c r="K571" s="203"/>
      <c r="L571" s="207"/>
      <c r="M571" s="208"/>
      <c r="N571" s="209"/>
      <c r="O571" s="209"/>
      <c r="P571" s="209"/>
      <c r="Q571" s="209"/>
      <c r="R571" s="209"/>
      <c r="S571" s="209"/>
      <c r="T571" s="210"/>
      <c r="AT571" s="211" t="s">
        <v>184</v>
      </c>
      <c r="AU571" s="211" t="s">
        <v>171</v>
      </c>
      <c r="AV571" s="12" t="s">
        <v>22</v>
      </c>
      <c r="AW571" s="12" t="s">
        <v>35</v>
      </c>
      <c r="AX571" s="12" t="s">
        <v>74</v>
      </c>
      <c r="AY571" s="211" t="s">
        <v>159</v>
      </c>
    </row>
    <row r="572" spans="2:65" s="13" customFormat="1" ht="11.25">
      <c r="B572" s="212"/>
      <c r="C572" s="213"/>
      <c r="D572" s="199" t="s">
        <v>184</v>
      </c>
      <c r="E572" s="214" t="s">
        <v>20</v>
      </c>
      <c r="F572" s="215" t="s">
        <v>1867</v>
      </c>
      <c r="G572" s="213"/>
      <c r="H572" s="216">
        <v>712.5</v>
      </c>
      <c r="I572" s="217"/>
      <c r="J572" s="213"/>
      <c r="K572" s="213"/>
      <c r="L572" s="218"/>
      <c r="M572" s="219"/>
      <c r="N572" s="220"/>
      <c r="O572" s="220"/>
      <c r="P572" s="220"/>
      <c r="Q572" s="220"/>
      <c r="R572" s="220"/>
      <c r="S572" s="220"/>
      <c r="T572" s="221"/>
      <c r="AT572" s="222" t="s">
        <v>184</v>
      </c>
      <c r="AU572" s="222" t="s">
        <v>171</v>
      </c>
      <c r="AV572" s="13" t="s">
        <v>84</v>
      </c>
      <c r="AW572" s="13" t="s">
        <v>35</v>
      </c>
      <c r="AX572" s="13" t="s">
        <v>22</v>
      </c>
      <c r="AY572" s="222" t="s">
        <v>159</v>
      </c>
    </row>
    <row r="573" spans="2:65" s="1" customFormat="1" ht="16.5" customHeight="1">
      <c r="B573" s="35"/>
      <c r="C573" s="186" t="s">
        <v>1116</v>
      </c>
      <c r="D573" s="186" t="s">
        <v>162</v>
      </c>
      <c r="E573" s="187" t="s">
        <v>1474</v>
      </c>
      <c r="F573" s="188" t="s">
        <v>1475</v>
      </c>
      <c r="G573" s="189" t="s">
        <v>464</v>
      </c>
      <c r="H573" s="190">
        <v>862.5</v>
      </c>
      <c r="I573" s="191"/>
      <c r="J573" s="192">
        <f>ROUND(I573*H573,2)</f>
        <v>0</v>
      </c>
      <c r="K573" s="188" t="s">
        <v>194</v>
      </c>
      <c r="L573" s="39"/>
      <c r="M573" s="193" t="s">
        <v>20</v>
      </c>
      <c r="N573" s="194" t="s">
        <v>45</v>
      </c>
      <c r="O573" s="64"/>
      <c r="P573" s="195">
        <f>O573*H573</f>
        <v>0</v>
      </c>
      <c r="Q573" s="195">
        <v>0</v>
      </c>
      <c r="R573" s="195">
        <f>Q573*H573</f>
        <v>0</v>
      </c>
      <c r="S573" s="195">
        <v>0.17</v>
      </c>
      <c r="T573" s="196">
        <f>S573*H573</f>
        <v>146.625</v>
      </c>
      <c r="AR573" s="197" t="s">
        <v>164</v>
      </c>
      <c r="AT573" s="197" t="s">
        <v>162</v>
      </c>
      <c r="AU573" s="197" t="s">
        <v>171</v>
      </c>
      <c r="AY573" s="18" t="s">
        <v>159</v>
      </c>
      <c r="BE573" s="198">
        <f>IF(N573="základní",J573,0)</f>
        <v>0</v>
      </c>
      <c r="BF573" s="198">
        <f>IF(N573="snížená",J573,0)</f>
        <v>0</v>
      </c>
      <c r="BG573" s="198">
        <f>IF(N573="zákl. přenesená",J573,0)</f>
        <v>0</v>
      </c>
      <c r="BH573" s="198">
        <f>IF(N573="sníž. přenesená",J573,0)</f>
        <v>0</v>
      </c>
      <c r="BI573" s="198">
        <f>IF(N573="nulová",J573,0)</f>
        <v>0</v>
      </c>
      <c r="BJ573" s="18" t="s">
        <v>22</v>
      </c>
      <c r="BK573" s="198">
        <f>ROUND(I573*H573,2)</f>
        <v>0</v>
      </c>
      <c r="BL573" s="18" t="s">
        <v>164</v>
      </c>
      <c r="BM573" s="197" t="s">
        <v>1476</v>
      </c>
    </row>
    <row r="574" spans="2:65" s="1" customFormat="1" ht="19.5">
      <c r="B574" s="35"/>
      <c r="C574" s="36"/>
      <c r="D574" s="199" t="s">
        <v>166</v>
      </c>
      <c r="E574" s="36"/>
      <c r="F574" s="200" t="s">
        <v>1477</v>
      </c>
      <c r="G574" s="36"/>
      <c r="H574" s="36"/>
      <c r="I574" s="115"/>
      <c r="J574" s="36"/>
      <c r="K574" s="36"/>
      <c r="L574" s="39"/>
      <c r="M574" s="201"/>
      <c r="N574" s="64"/>
      <c r="O574" s="64"/>
      <c r="P574" s="64"/>
      <c r="Q574" s="64"/>
      <c r="R574" s="64"/>
      <c r="S574" s="64"/>
      <c r="T574" s="65"/>
      <c r="AT574" s="18" t="s">
        <v>166</v>
      </c>
      <c r="AU574" s="18" t="s">
        <v>171</v>
      </c>
    </row>
    <row r="575" spans="2:65" s="12" customFormat="1" ht="11.25">
      <c r="B575" s="202"/>
      <c r="C575" s="203"/>
      <c r="D575" s="199" t="s">
        <v>184</v>
      </c>
      <c r="E575" s="204" t="s">
        <v>20</v>
      </c>
      <c r="F575" s="205" t="s">
        <v>1234</v>
      </c>
      <c r="G575" s="203"/>
      <c r="H575" s="204" t="s">
        <v>20</v>
      </c>
      <c r="I575" s="206"/>
      <c r="J575" s="203"/>
      <c r="K575" s="203"/>
      <c r="L575" s="207"/>
      <c r="M575" s="208"/>
      <c r="N575" s="209"/>
      <c r="O575" s="209"/>
      <c r="P575" s="209"/>
      <c r="Q575" s="209"/>
      <c r="R575" s="209"/>
      <c r="S575" s="209"/>
      <c r="T575" s="210"/>
      <c r="AT575" s="211" t="s">
        <v>184</v>
      </c>
      <c r="AU575" s="211" t="s">
        <v>171</v>
      </c>
      <c r="AV575" s="12" t="s">
        <v>22</v>
      </c>
      <c r="AW575" s="12" t="s">
        <v>35</v>
      </c>
      <c r="AX575" s="12" t="s">
        <v>74</v>
      </c>
      <c r="AY575" s="211" t="s">
        <v>159</v>
      </c>
    </row>
    <row r="576" spans="2:65" s="12" customFormat="1" ht="11.25">
      <c r="B576" s="202"/>
      <c r="C576" s="203"/>
      <c r="D576" s="199" t="s">
        <v>184</v>
      </c>
      <c r="E576" s="204" t="s">
        <v>20</v>
      </c>
      <c r="F576" s="205" t="s">
        <v>1865</v>
      </c>
      <c r="G576" s="203"/>
      <c r="H576" s="204" t="s">
        <v>20</v>
      </c>
      <c r="I576" s="206"/>
      <c r="J576" s="203"/>
      <c r="K576" s="203"/>
      <c r="L576" s="207"/>
      <c r="M576" s="208"/>
      <c r="N576" s="209"/>
      <c r="O576" s="209"/>
      <c r="P576" s="209"/>
      <c r="Q576" s="209"/>
      <c r="R576" s="209"/>
      <c r="S576" s="209"/>
      <c r="T576" s="210"/>
      <c r="AT576" s="211" t="s">
        <v>184</v>
      </c>
      <c r="AU576" s="211" t="s">
        <v>171</v>
      </c>
      <c r="AV576" s="12" t="s">
        <v>22</v>
      </c>
      <c r="AW576" s="12" t="s">
        <v>35</v>
      </c>
      <c r="AX576" s="12" t="s">
        <v>74</v>
      </c>
      <c r="AY576" s="211" t="s">
        <v>159</v>
      </c>
    </row>
    <row r="577" spans="2:65" s="13" customFormat="1" ht="11.25">
      <c r="B577" s="212"/>
      <c r="C577" s="213"/>
      <c r="D577" s="199" t="s">
        <v>184</v>
      </c>
      <c r="E577" s="214" t="s">
        <v>20</v>
      </c>
      <c r="F577" s="215" t="s">
        <v>1868</v>
      </c>
      <c r="G577" s="213"/>
      <c r="H577" s="216">
        <v>862.5</v>
      </c>
      <c r="I577" s="217"/>
      <c r="J577" s="213"/>
      <c r="K577" s="213"/>
      <c r="L577" s="218"/>
      <c r="M577" s="219"/>
      <c r="N577" s="220"/>
      <c r="O577" s="220"/>
      <c r="P577" s="220"/>
      <c r="Q577" s="220"/>
      <c r="R577" s="220"/>
      <c r="S577" s="220"/>
      <c r="T577" s="221"/>
      <c r="AT577" s="222" t="s">
        <v>184</v>
      </c>
      <c r="AU577" s="222" t="s">
        <v>171</v>
      </c>
      <c r="AV577" s="13" t="s">
        <v>84</v>
      </c>
      <c r="AW577" s="13" t="s">
        <v>35</v>
      </c>
      <c r="AX577" s="13" t="s">
        <v>22</v>
      </c>
      <c r="AY577" s="222" t="s">
        <v>159</v>
      </c>
    </row>
    <row r="578" spans="2:65" s="1" customFormat="1" ht="16.5" customHeight="1">
      <c r="B578" s="35"/>
      <c r="C578" s="186" t="s">
        <v>1123</v>
      </c>
      <c r="D578" s="186" t="s">
        <v>162</v>
      </c>
      <c r="E578" s="187" t="s">
        <v>1479</v>
      </c>
      <c r="F578" s="188" t="s">
        <v>1480</v>
      </c>
      <c r="G578" s="189" t="s">
        <v>464</v>
      </c>
      <c r="H578" s="190">
        <v>1012.5</v>
      </c>
      <c r="I578" s="191"/>
      <c r="J578" s="192">
        <f>ROUND(I578*H578,2)</f>
        <v>0</v>
      </c>
      <c r="K578" s="188" t="s">
        <v>194</v>
      </c>
      <c r="L578" s="39"/>
      <c r="M578" s="193" t="s">
        <v>20</v>
      </c>
      <c r="N578" s="194" t="s">
        <v>45</v>
      </c>
      <c r="O578" s="64"/>
      <c r="P578" s="195">
        <f>O578*H578</f>
        <v>0</v>
      </c>
      <c r="Q578" s="195">
        <v>0</v>
      </c>
      <c r="R578" s="195">
        <f>Q578*H578</f>
        <v>0</v>
      </c>
      <c r="S578" s="195">
        <v>0.22</v>
      </c>
      <c r="T578" s="196">
        <f>S578*H578</f>
        <v>222.75</v>
      </c>
      <c r="AR578" s="197" t="s">
        <v>164</v>
      </c>
      <c r="AT578" s="197" t="s">
        <v>162</v>
      </c>
      <c r="AU578" s="197" t="s">
        <v>171</v>
      </c>
      <c r="AY578" s="18" t="s">
        <v>159</v>
      </c>
      <c r="BE578" s="198">
        <f>IF(N578="základní",J578,0)</f>
        <v>0</v>
      </c>
      <c r="BF578" s="198">
        <f>IF(N578="snížená",J578,0)</f>
        <v>0</v>
      </c>
      <c r="BG578" s="198">
        <f>IF(N578="zákl. přenesená",J578,0)</f>
        <v>0</v>
      </c>
      <c r="BH578" s="198">
        <f>IF(N578="sníž. přenesená",J578,0)</f>
        <v>0</v>
      </c>
      <c r="BI578" s="198">
        <f>IF(N578="nulová",J578,0)</f>
        <v>0</v>
      </c>
      <c r="BJ578" s="18" t="s">
        <v>22</v>
      </c>
      <c r="BK578" s="198">
        <f>ROUND(I578*H578,2)</f>
        <v>0</v>
      </c>
      <c r="BL578" s="18" t="s">
        <v>164</v>
      </c>
      <c r="BM578" s="197" t="s">
        <v>1481</v>
      </c>
    </row>
    <row r="579" spans="2:65" s="1" customFormat="1" ht="19.5">
      <c r="B579" s="35"/>
      <c r="C579" s="36"/>
      <c r="D579" s="199" t="s">
        <v>166</v>
      </c>
      <c r="E579" s="36"/>
      <c r="F579" s="200" t="s">
        <v>1482</v>
      </c>
      <c r="G579" s="36"/>
      <c r="H579" s="36"/>
      <c r="I579" s="115"/>
      <c r="J579" s="36"/>
      <c r="K579" s="36"/>
      <c r="L579" s="39"/>
      <c r="M579" s="201"/>
      <c r="N579" s="64"/>
      <c r="O579" s="64"/>
      <c r="P579" s="64"/>
      <c r="Q579" s="64"/>
      <c r="R579" s="64"/>
      <c r="S579" s="64"/>
      <c r="T579" s="65"/>
      <c r="AT579" s="18" t="s">
        <v>166</v>
      </c>
      <c r="AU579" s="18" t="s">
        <v>171</v>
      </c>
    </row>
    <row r="580" spans="2:65" s="12" customFormat="1" ht="11.25">
      <c r="B580" s="202"/>
      <c r="C580" s="203"/>
      <c r="D580" s="199" t="s">
        <v>184</v>
      </c>
      <c r="E580" s="204" t="s">
        <v>20</v>
      </c>
      <c r="F580" s="205" t="s">
        <v>1234</v>
      </c>
      <c r="G580" s="203"/>
      <c r="H580" s="204" t="s">
        <v>20</v>
      </c>
      <c r="I580" s="206"/>
      <c r="J580" s="203"/>
      <c r="K580" s="203"/>
      <c r="L580" s="207"/>
      <c r="M580" s="208"/>
      <c r="N580" s="209"/>
      <c r="O580" s="209"/>
      <c r="P580" s="209"/>
      <c r="Q580" s="209"/>
      <c r="R580" s="209"/>
      <c r="S580" s="209"/>
      <c r="T580" s="210"/>
      <c r="AT580" s="211" t="s">
        <v>184</v>
      </c>
      <c r="AU580" s="211" t="s">
        <v>171</v>
      </c>
      <c r="AV580" s="12" t="s">
        <v>22</v>
      </c>
      <c r="AW580" s="12" t="s">
        <v>35</v>
      </c>
      <c r="AX580" s="12" t="s">
        <v>74</v>
      </c>
      <c r="AY580" s="211" t="s">
        <v>159</v>
      </c>
    </row>
    <row r="581" spans="2:65" s="12" customFormat="1" ht="11.25">
      <c r="B581" s="202"/>
      <c r="C581" s="203"/>
      <c r="D581" s="199" t="s">
        <v>184</v>
      </c>
      <c r="E581" s="204" t="s">
        <v>20</v>
      </c>
      <c r="F581" s="205" t="s">
        <v>1865</v>
      </c>
      <c r="G581" s="203"/>
      <c r="H581" s="204" t="s">
        <v>20</v>
      </c>
      <c r="I581" s="206"/>
      <c r="J581" s="203"/>
      <c r="K581" s="203"/>
      <c r="L581" s="207"/>
      <c r="M581" s="208"/>
      <c r="N581" s="209"/>
      <c r="O581" s="209"/>
      <c r="P581" s="209"/>
      <c r="Q581" s="209"/>
      <c r="R581" s="209"/>
      <c r="S581" s="209"/>
      <c r="T581" s="210"/>
      <c r="AT581" s="211" t="s">
        <v>184</v>
      </c>
      <c r="AU581" s="211" t="s">
        <v>171</v>
      </c>
      <c r="AV581" s="12" t="s">
        <v>22</v>
      </c>
      <c r="AW581" s="12" t="s">
        <v>35</v>
      </c>
      <c r="AX581" s="12" t="s">
        <v>74</v>
      </c>
      <c r="AY581" s="211" t="s">
        <v>159</v>
      </c>
    </row>
    <row r="582" spans="2:65" s="13" customFormat="1" ht="11.25">
      <c r="B582" s="212"/>
      <c r="C582" s="213"/>
      <c r="D582" s="199" t="s">
        <v>184</v>
      </c>
      <c r="E582" s="214" t="s">
        <v>20</v>
      </c>
      <c r="F582" s="215" t="s">
        <v>1869</v>
      </c>
      <c r="G582" s="213"/>
      <c r="H582" s="216">
        <v>1012.5</v>
      </c>
      <c r="I582" s="217"/>
      <c r="J582" s="213"/>
      <c r="K582" s="213"/>
      <c r="L582" s="218"/>
      <c r="M582" s="219"/>
      <c r="N582" s="220"/>
      <c r="O582" s="220"/>
      <c r="P582" s="220"/>
      <c r="Q582" s="220"/>
      <c r="R582" s="220"/>
      <c r="S582" s="220"/>
      <c r="T582" s="221"/>
      <c r="AT582" s="222" t="s">
        <v>184</v>
      </c>
      <c r="AU582" s="222" t="s">
        <v>171</v>
      </c>
      <c r="AV582" s="13" t="s">
        <v>84</v>
      </c>
      <c r="AW582" s="13" t="s">
        <v>35</v>
      </c>
      <c r="AX582" s="13" t="s">
        <v>22</v>
      </c>
      <c r="AY582" s="222" t="s">
        <v>159</v>
      </c>
    </row>
    <row r="583" spans="2:65" s="1" customFormat="1" ht="16.5" customHeight="1">
      <c r="B583" s="35"/>
      <c r="C583" s="186" t="s">
        <v>1130</v>
      </c>
      <c r="D583" s="186" t="s">
        <v>162</v>
      </c>
      <c r="E583" s="187" t="s">
        <v>1484</v>
      </c>
      <c r="F583" s="188" t="s">
        <v>1485</v>
      </c>
      <c r="G583" s="189" t="s">
        <v>201</v>
      </c>
      <c r="H583" s="190">
        <v>750</v>
      </c>
      <c r="I583" s="191"/>
      <c r="J583" s="192">
        <f>ROUND(I583*H583,2)</f>
        <v>0</v>
      </c>
      <c r="K583" s="188" t="s">
        <v>194</v>
      </c>
      <c r="L583" s="39"/>
      <c r="M583" s="193" t="s">
        <v>20</v>
      </c>
      <c r="N583" s="194" t="s">
        <v>45</v>
      </c>
      <c r="O583" s="64"/>
      <c r="P583" s="195">
        <f>O583*H583</f>
        <v>0</v>
      </c>
      <c r="Q583" s="195">
        <v>0</v>
      </c>
      <c r="R583" s="195">
        <f>Q583*H583</f>
        <v>0</v>
      </c>
      <c r="S583" s="195">
        <v>0</v>
      </c>
      <c r="T583" s="196">
        <f>S583*H583</f>
        <v>0</v>
      </c>
      <c r="AR583" s="197" t="s">
        <v>164</v>
      </c>
      <c r="AT583" s="197" t="s">
        <v>162</v>
      </c>
      <c r="AU583" s="197" t="s">
        <v>171</v>
      </c>
      <c r="AY583" s="18" t="s">
        <v>159</v>
      </c>
      <c r="BE583" s="198">
        <f>IF(N583="základní",J583,0)</f>
        <v>0</v>
      </c>
      <c r="BF583" s="198">
        <f>IF(N583="snížená",J583,0)</f>
        <v>0</v>
      </c>
      <c r="BG583" s="198">
        <f>IF(N583="zákl. přenesená",J583,0)</f>
        <v>0</v>
      </c>
      <c r="BH583" s="198">
        <f>IF(N583="sníž. přenesená",J583,0)</f>
        <v>0</v>
      </c>
      <c r="BI583" s="198">
        <f>IF(N583="nulová",J583,0)</f>
        <v>0</v>
      </c>
      <c r="BJ583" s="18" t="s">
        <v>22</v>
      </c>
      <c r="BK583" s="198">
        <f>ROUND(I583*H583,2)</f>
        <v>0</v>
      </c>
      <c r="BL583" s="18" t="s">
        <v>164</v>
      </c>
      <c r="BM583" s="197" t="s">
        <v>1486</v>
      </c>
    </row>
    <row r="584" spans="2:65" s="1" customFormat="1" ht="11.25">
      <c r="B584" s="35"/>
      <c r="C584" s="36"/>
      <c r="D584" s="199" t="s">
        <v>166</v>
      </c>
      <c r="E584" s="36"/>
      <c r="F584" s="200" t="s">
        <v>1487</v>
      </c>
      <c r="G584" s="36"/>
      <c r="H584" s="36"/>
      <c r="I584" s="115"/>
      <c r="J584" s="36"/>
      <c r="K584" s="36"/>
      <c r="L584" s="39"/>
      <c r="M584" s="201"/>
      <c r="N584" s="64"/>
      <c r="O584" s="64"/>
      <c r="P584" s="64"/>
      <c r="Q584" s="64"/>
      <c r="R584" s="64"/>
      <c r="S584" s="64"/>
      <c r="T584" s="65"/>
      <c r="AT584" s="18" t="s">
        <v>166</v>
      </c>
      <c r="AU584" s="18" t="s">
        <v>171</v>
      </c>
    </row>
    <row r="585" spans="2:65" s="12" customFormat="1" ht="11.25">
      <c r="B585" s="202"/>
      <c r="C585" s="203"/>
      <c r="D585" s="199" t="s">
        <v>184</v>
      </c>
      <c r="E585" s="204" t="s">
        <v>20</v>
      </c>
      <c r="F585" s="205" t="s">
        <v>1234</v>
      </c>
      <c r="G585" s="203"/>
      <c r="H585" s="204" t="s">
        <v>20</v>
      </c>
      <c r="I585" s="206"/>
      <c r="J585" s="203"/>
      <c r="K585" s="203"/>
      <c r="L585" s="207"/>
      <c r="M585" s="208"/>
      <c r="N585" s="209"/>
      <c r="O585" s="209"/>
      <c r="P585" s="209"/>
      <c r="Q585" s="209"/>
      <c r="R585" s="209"/>
      <c r="S585" s="209"/>
      <c r="T585" s="210"/>
      <c r="AT585" s="211" t="s">
        <v>184</v>
      </c>
      <c r="AU585" s="211" t="s">
        <v>171</v>
      </c>
      <c r="AV585" s="12" t="s">
        <v>22</v>
      </c>
      <c r="AW585" s="12" t="s">
        <v>35</v>
      </c>
      <c r="AX585" s="12" t="s">
        <v>74</v>
      </c>
      <c r="AY585" s="211" t="s">
        <v>159</v>
      </c>
    </row>
    <row r="586" spans="2:65" s="12" customFormat="1" ht="11.25">
      <c r="B586" s="202"/>
      <c r="C586" s="203"/>
      <c r="D586" s="199" t="s">
        <v>184</v>
      </c>
      <c r="E586" s="204" t="s">
        <v>20</v>
      </c>
      <c r="F586" s="205" t="s">
        <v>1865</v>
      </c>
      <c r="G586" s="203"/>
      <c r="H586" s="204" t="s">
        <v>20</v>
      </c>
      <c r="I586" s="206"/>
      <c r="J586" s="203"/>
      <c r="K586" s="203"/>
      <c r="L586" s="207"/>
      <c r="M586" s="208"/>
      <c r="N586" s="209"/>
      <c r="O586" s="209"/>
      <c r="P586" s="209"/>
      <c r="Q586" s="209"/>
      <c r="R586" s="209"/>
      <c r="S586" s="209"/>
      <c r="T586" s="210"/>
      <c r="AT586" s="211" t="s">
        <v>184</v>
      </c>
      <c r="AU586" s="211" t="s">
        <v>171</v>
      </c>
      <c r="AV586" s="12" t="s">
        <v>22</v>
      </c>
      <c r="AW586" s="12" t="s">
        <v>35</v>
      </c>
      <c r="AX586" s="12" t="s">
        <v>74</v>
      </c>
      <c r="AY586" s="211" t="s">
        <v>159</v>
      </c>
    </row>
    <row r="587" spans="2:65" s="13" customFormat="1" ht="11.25">
      <c r="B587" s="212"/>
      <c r="C587" s="213"/>
      <c r="D587" s="199" t="s">
        <v>184</v>
      </c>
      <c r="E587" s="214" t="s">
        <v>20</v>
      </c>
      <c r="F587" s="215" t="s">
        <v>1888</v>
      </c>
      <c r="G587" s="213"/>
      <c r="H587" s="216">
        <v>750</v>
      </c>
      <c r="I587" s="217"/>
      <c r="J587" s="213"/>
      <c r="K587" s="213"/>
      <c r="L587" s="218"/>
      <c r="M587" s="219"/>
      <c r="N587" s="220"/>
      <c r="O587" s="220"/>
      <c r="P587" s="220"/>
      <c r="Q587" s="220"/>
      <c r="R587" s="220"/>
      <c r="S587" s="220"/>
      <c r="T587" s="221"/>
      <c r="AT587" s="222" t="s">
        <v>184</v>
      </c>
      <c r="AU587" s="222" t="s">
        <v>171</v>
      </c>
      <c r="AV587" s="13" t="s">
        <v>84</v>
      </c>
      <c r="AW587" s="13" t="s">
        <v>35</v>
      </c>
      <c r="AX587" s="13" t="s">
        <v>22</v>
      </c>
      <c r="AY587" s="222" t="s">
        <v>159</v>
      </c>
    </row>
    <row r="588" spans="2:65" s="1" customFormat="1" ht="16.5" customHeight="1">
      <c r="B588" s="35"/>
      <c r="C588" s="186" t="s">
        <v>1135</v>
      </c>
      <c r="D588" s="186" t="s">
        <v>162</v>
      </c>
      <c r="E588" s="187" t="s">
        <v>1497</v>
      </c>
      <c r="F588" s="188" t="s">
        <v>1498</v>
      </c>
      <c r="G588" s="189" t="s">
        <v>669</v>
      </c>
      <c r="H588" s="190">
        <v>739.125</v>
      </c>
      <c r="I588" s="191"/>
      <c r="J588" s="192">
        <f>ROUND(I588*H588,2)</f>
        <v>0</v>
      </c>
      <c r="K588" s="188" t="s">
        <v>194</v>
      </c>
      <c r="L588" s="39"/>
      <c r="M588" s="193" t="s">
        <v>20</v>
      </c>
      <c r="N588" s="194" t="s">
        <v>45</v>
      </c>
      <c r="O588" s="64"/>
      <c r="P588" s="195">
        <f>O588*H588</f>
        <v>0</v>
      </c>
      <c r="Q588" s="195">
        <v>0</v>
      </c>
      <c r="R588" s="195">
        <f>Q588*H588</f>
        <v>0</v>
      </c>
      <c r="S588" s="195">
        <v>0</v>
      </c>
      <c r="T588" s="196">
        <f>S588*H588</f>
        <v>0</v>
      </c>
      <c r="AR588" s="197" t="s">
        <v>164</v>
      </c>
      <c r="AT588" s="197" t="s">
        <v>162</v>
      </c>
      <c r="AU588" s="197" t="s">
        <v>171</v>
      </c>
      <c r="AY588" s="18" t="s">
        <v>159</v>
      </c>
      <c r="BE588" s="198">
        <f>IF(N588="základní",J588,0)</f>
        <v>0</v>
      </c>
      <c r="BF588" s="198">
        <f>IF(N588="snížená",J588,0)</f>
        <v>0</v>
      </c>
      <c r="BG588" s="198">
        <f>IF(N588="zákl. přenesená",J588,0)</f>
        <v>0</v>
      </c>
      <c r="BH588" s="198">
        <f>IF(N588="sníž. přenesená",J588,0)</f>
        <v>0</v>
      </c>
      <c r="BI588" s="198">
        <f>IF(N588="nulová",J588,0)</f>
        <v>0</v>
      </c>
      <c r="BJ588" s="18" t="s">
        <v>22</v>
      </c>
      <c r="BK588" s="198">
        <f>ROUND(I588*H588,2)</f>
        <v>0</v>
      </c>
      <c r="BL588" s="18" t="s">
        <v>164</v>
      </c>
      <c r="BM588" s="197" t="s">
        <v>1499</v>
      </c>
    </row>
    <row r="589" spans="2:65" s="1" customFormat="1" ht="11.25">
      <c r="B589" s="35"/>
      <c r="C589" s="36"/>
      <c r="D589" s="199" t="s">
        <v>166</v>
      </c>
      <c r="E589" s="36"/>
      <c r="F589" s="200" t="s">
        <v>1500</v>
      </c>
      <c r="G589" s="36"/>
      <c r="H589" s="36"/>
      <c r="I589" s="115"/>
      <c r="J589" s="36"/>
      <c r="K589" s="36"/>
      <c r="L589" s="39"/>
      <c r="M589" s="201"/>
      <c r="N589" s="64"/>
      <c r="O589" s="64"/>
      <c r="P589" s="64"/>
      <c r="Q589" s="64"/>
      <c r="R589" s="64"/>
      <c r="S589" s="64"/>
      <c r="T589" s="65"/>
      <c r="AT589" s="18" t="s">
        <v>166</v>
      </c>
      <c r="AU589" s="18" t="s">
        <v>171</v>
      </c>
    </row>
    <row r="590" spans="2:65" s="12" customFormat="1" ht="11.25">
      <c r="B590" s="202"/>
      <c r="C590" s="203"/>
      <c r="D590" s="199" t="s">
        <v>184</v>
      </c>
      <c r="E590" s="204" t="s">
        <v>20</v>
      </c>
      <c r="F590" s="205" t="s">
        <v>1234</v>
      </c>
      <c r="G590" s="203"/>
      <c r="H590" s="204" t="s">
        <v>20</v>
      </c>
      <c r="I590" s="206"/>
      <c r="J590" s="203"/>
      <c r="K590" s="203"/>
      <c r="L590" s="207"/>
      <c r="M590" s="208"/>
      <c r="N590" s="209"/>
      <c r="O590" s="209"/>
      <c r="P590" s="209"/>
      <c r="Q590" s="209"/>
      <c r="R590" s="209"/>
      <c r="S590" s="209"/>
      <c r="T590" s="210"/>
      <c r="AT590" s="211" t="s">
        <v>184</v>
      </c>
      <c r="AU590" s="211" t="s">
        <v>171</v>
      </c>
      <c r="AV590" s="12" t="s">
        <v>22</v>
      </c>
      <c r="AW590" s="12" t="s">
        <v>35</v>
      </c>
      <c r="AX590" s="12" t="s">
        <v>74</v>
      </c>
      <c r="AY590" s="211" t="s">
        <v>159</v>
      </c>
    </row>
    <row r="591" spans="2:65" s="13" customFormat="1" ht="11.25">
      <c r="B591" s="212"/>
      <c r="C591" s="213"/>
      <c r="D591" s="199" t="s">
        <v>184</v>
      </c>
      <c r="E591" s="214" t="s">
        <v>20</v>
      </c>
      <c r="F591" s="215" t="s">
        <v>1889</v>
      </c>
      <c r="G591" s="213"/>
      <c r="H591" s="216">
        <v>163.125</v>
      </c>
      <c r="I591" s="217"/>
      <c r="J591" s="213"/>
      <c r="K591" s="213"/>
      <c r="L591" s="218"/>
      <c r="M591" s="219"/>
      <c r="N591" s="220"/>
      <c r="O591" s="220"/>
      <c r="P591" s="220"/>
      <c r="Q591" s="220"/>
      <c r="R591" s="220"/>
      <c r="S591" s="220"/>
      <c r="T591" s="221"/>
      <c r="AT591" s="222" t="s">
        <v>184</v>
      </c>
      <c r="AU591" s="222" t="s">
        <v>171</v>
      </c>
      <c r="AV591" s="13" t="s">
        <v>84</v>
      </c>
      <c r="AW591" s="13" t="s">
        <v>35</v>
      </c>
      <c r="AX591" s="13" t="s">
        <v>74</v>
      </c>
      <c r="AY591" s="222" t="s">
        <v>159</v>
      </c>
    </row>
    <row r="592" spans="2:65" s="13" customFormat="1" ht="11.25">
      <c r="B592" s="212"/>
      <c r="C592" s="213"/>
      <c r="D592" s="199" t="s">
        <v>184</v>
      </c>
      <c r="E592" s="214" t="s">
        <v>20</v>
      </c>
      <c r="F592" s="215" t="s">
        <v>1890</v>
      </c>
      <c r="G592" s="213"/>
      <c r="H592" s="216">
        <v>206.625</v>
      </c>
      <c r="I592" s="217"/>
      <c r="J592" s="213"/>
      <c r="K592" s="213"/>
      <c r="L592" s="218"/>
      <c r="M592" s="219"/>
      <c r="N592" s="220"/>
      <c r="O592" s="220"/>
      <c r="P592" s="220"/>
      <c r="Q592" s="220"/>
      <c r="R592" s="220"/>
      <c r="S592" s="220"/>
      <c r="T592" s="221"/>
      <c r="AT592" s="222" t="s">
        <v>184</v>
      </c>
      <c r="AU592" s="222" t="s">
        <v>171</v>
      </c>
      <c r="AV592" s="13" t="s">
        <v>84</v>
      </c>
      <c r="AW592" s="13" t="s">
        <v>35</v>
      </c>
      <c r="AX592" s="13" t="s">
        <v>74</v>
      </c>
      <c r="AY592" s="222" t="s">
        <v>159</v>
      </c>
    </row>
    <row r="593" spans="2:65" s="13" customFormat="1" ht="11.25">
      <c r="B593" s="212"/>
      <c r="C593" s="213"/>
      <c r="D593" s="199" t="s">
        <v>184</v>
      </c>
      <c r="E593" s="214" t="s">
        <v>20</v>
      </c>
      <c r="F593" s="215" t="s">
        <v>1891</v>
      </c>
      <c r="G593" s="213"/>
      <c r="H593" s="216">
        <v>146.625</v>
      </c>
      <c r="I593" s="217"/>
      <c r="J593" s="213"/>
      <c r="K593" s="213"/>
      <c r="L593" s="218"/>
      <c r="M593" s="219"/>
      <c r="N593" s="220"/>
      <c r="O593" s="220"/>
      <c r="P593" s="220"/>
      <c r="Q593" s="220"/>
      <c r="R593" s="220"/>
      <c r="S593" s="220"/>
      <c r="T593" s="221"/>
      <c r="AT593" s="222" t="s">
        <v>184</v>
      </c>
      <c r="AU593" s="222" t="s">
        <v>171</v>
      </c>
      <c r="AV593" s="13" t="s">
        <v>84</v>
      </c>
      <c r="AW593" s="13" t="s">
        <v>35</v>
      </c>
      <c r="AX593" s="13" t="s">
        <v>74</v>
      </c>
      <c r="AY593" s="222" t="s">
        <v>159</v>
      </c>
    </row>
    <row r="594" spans="2:65" s="13" customFormat="1" ht="11.25">
      <c r="B594" s="212"/>
      <c r="C594" s="213"/>
      <c r="D594" s="199" t="s">
        <v>184</v>
      </c>
      <c r="E594" s="214" t="s">
        <v>20</v>
      </c>
      <c r="F594" s="215" t="s">
        <v>1892</v>
      </c>
      <c r="G594" s="213"/>
      <c r="H594" s="216">
        <v>222.75</v>
      </c>
      <c r="I594" s="217"/>
      <c r="J594" s="213"/>
      <c r="K594" s="213"/>
      <c r="L594" s="218"/>
      <c r="M594" s="219"/>
      <c r="N594" s="220"/>
      <c r="O594" s="220"/>
      <c r="P594" s="220"/>
      <c r="Q594" s="220"/>
      <c r="R594" s="220"/>
      <c r="S594" s="220"/>
      <c r="T594" s="221"/>
      <c r="AT594" s="222" t="s">
        <v>184</v>
      </c>
      <c r="AU594" s="222" t="s">
        <v>171</v>
      </c>
      <c r="AV594" s="13" t="s">
        <v>84</v>
      </c>
      <c r="AW594" s="13" t="s">
        <v>35</v>
      </c>
      <c r="AX594" s="13" t="s">
        <v>74</v>
      </c>
      <c r="AY594" s="222" t="s">
        <v>159</v>
      </c>
    </row>
    <row r="595" spans="2:65" s="14" customFormat="1" ht="11.25">
      <c r="B595" s="223"/>
      <c r="C595" s="224"/>
      <c r="D595" s="199" t="s">
        <v>184</v>
      </c>
      <c r="E595" s="225" t="s">
        <v>20</v>
      </c>
      <c r="F595" s="226" t="s">
        <v>223</v>
      </c>
      <c r="G595" s="224"/>
      <c r="H595" s="227">
        <v>739.125</v>
      </c>
      <c r="I595" s="228"/>
      <c r="J595" s="224"/>
      <c r="K595" s="224"/>
      <c r="L595" s="229"/>
      <c r="M595" s="230"/>
      <c r="N595" s="231"/>
      <c r="O595" s="231"/>
      <c r="P595" s="231"/>
      <c r="Q595" s="231"/>
      <c r="R595" s="231"/>
      <c r="S595" s="231"/>
      <c r="T595" s="232"/>
      <c r="AT595" s="233" t="s">
        <v>184</v>
      </c>
      <c r="AU595" s="233" t="s">
        <v>171</v>
      </c>
      <c r="AV595" s="14" t="s">
        <v>164</v>
      </c>
      <c r="AW595" s="14" t="s">
        <v>35</v>
      </c>
      <c r="AX595" s="14" t="s">
        <v>22</v>
      </c>
      <c r="AY595" s="233" t="s">
        <v>159</v>
      </c>
    </row>
    <row r="596" spans="2:65" s="1" customFormat="1" ht="16.5" customHeight="1">
      <c r="B596" s="35"/>
      <c r="C596" s="186" t="s">
        <v>1140</v>
      </c>
      <c r="D596" s="186" t="s">
        <v>162</v>
      </c>
      <c r="E596" s="187" t="s">
        <v>1509</v>
      </c>
      <c r="F596" s="188" t="s">
        <v>1510</v>
      </c>
      <c r="G596" s="189" t="s">
        <v>669</v>
      </c>
      <c r="H596" s="190">
        <v>11826</v>
      </c>
      <c r="I596" s="191"/>
      <c r="J596" s="192">
        <f>ROUND(I596*H596,2)</f>
        <v>0</v>
      </c>
      <c r="K596" s="188" t="s">
        <v>194</v>
      </c>
      <c r="L596" s="39"/>
      <c r="M596" s="193" t="s">
        <v>20</v>
      </c>
      <c r="N596" s="194" t="s">
        <v>45</v>
      </c>
      <c r="O596" s="64"/>
      <c r="P596" s="195">
        <f>O596*H596</f>
        <v>0</v>
      </c>
      <c r="Q596" s="195">
        <v>0</v>
      </c>
      <c r="R596" s="195">
        <f>Q596*H596</f>
        <v>0</v>
      </c>
      <c r="S596" s="195">
        <v>0</v>
      </c>
      <c r="T596" s="196">
        <f>S596*H596</f>
        <v>0</v>
      </c>
      <c r="AR596" s="197" t="s">
        <v>164</v>
      </c>
      <c r="AT596" s="197" t="s">
        <v>162</v>
      </c>
      <c r="AU596" s="197" t="s">
        <v>171</v>
      </c>
      <c r="AY596" s="18" t="s">
        <v>159</v>
      </c>
      <c r="BE596" s="198">
        <f>IF(N596="základní",J596,0)</f>
        <v>0</v>
      </c>
      <c r="BF596" s="198">
        <f>IF(N596="snížená",J596,0)</f>
        <v>0</v>
      </c>
      <c r="BG596" s="198">
        <f>IF(N596="zákl. přenesená",J596,0)</f>
        <v>0</v>
      </c>
      <c r="BH596" s="198">
        <f>IF(N596="sníž. přenesená",J596,0)</f>
        <v>0</v>
      </c>
      <c r="BI596" s="198">
        <f>IF(N596="nulová",J596,0)</f>
        <v>0</v>
      </c>
      <c r="BJ596" s="18" t="s">
        <v>22</v>
      </c>
      <c r="BK596" s="198">
        <f>ROUND(I596*H596,2)</f>
        <v>0</v>
      </c>
      <c r="BL596" s="18" t="s">
        <v>164</v>
      </c>
      <c r="BM596" s="197" t="s">
        <v>1511</v>
      </c>
    </row>
    <row r="597" spans="2:65" s="1" customFormat="1" ht="11.25">
      <c r="B597" s="35"/>
      <c r="C597" s="36"/>
      <c r="D597" s="199" t="s">
        <v>166</v>
      </c>
      <c r="E597" s="36"/>
      <c r="F597" s="200" t="s">
        <v>1512</v>
      </c>
      <c r="G597" s="36"/>
      <c r="H597" s="36"/>
      <c r="I597" s="115"/>
      <c r="J597" s="36"/>
      <c r="K597" s="36"/>
      <c r="L597" s="39"/>
      <c r="M597" s="201"/>
      <c r="N597" s="64"/>
      <c r="O597" s="64"/>
      <c r="P597" s="64"/>
      <c r="Q597" s="64"/>
      <c r="R597" s="64"/>
      <c r="S597" s="64"/>
      <c r="T597" s="65"/>
      <c r="AT597" s="18" t="s">
        <v>166</v>
      </c>
      <c r="AU597" s="18" t="s">
        <v>171</v>
      </c>
    </row>
    <row r="598" spans="2:65" s="12" customFormat="1" ht="11.25">
      <c r="B598" s="202"/>
      <c r="C598" s="203"/>
      <c r="D598" s="199" t="s">
        <v>184</v>
      </c>
      <c r="E598" s="204" t="s">
        <v>20</v>
      </c>
      <c r="F598" s="205" t="s">
        <v>1234</v>
      </c>
      <c r="G598" s="203"/>
      <c r="H598" s="204" t="s">
        <v>20</v>
      </c>
      <c r="I598" s="206"/>
      <c r="J598" s="203"/>
      <c r="K598" s="203"/>
      <c r="L598" s="207"/>
      <c r="M598" s="208"/>
      <c r="N598" s="209"/>
      <c r="O598" s="209"/>
      <c r="P598" s="209"/>
      <c r="Q598" s="209"/>
      <c r="R598" s="209"/>
      <c r="S598" s="209"/>
      <c r="T598" s="210"/>
      <c r="AT598" s="211" t="s">
        <v>184</v>
      </c>
      <c r="AU598" s="211" t="s">
        <v>171</v>
      </c>
      <c r="AV598" s="12" t="s">
        <v>22</v>
      </c>
      <c r="AW598" s="12" t="s">
        <v>35</v>
      </c>
      <c r="AX598" s="12" t="s">
        <v>74</v>
      </c>
      <c r="AY598" s="211" t="s">
        <v>159</v>
      </c>
    </row>
    <row r="599" spans="2:65" s="13" customFormat="1" ht="11.25">
      <c r="B599" s="212"/>
      <c r="C599" s="213"/>
      <c r="D599" s="199" t="s">
        <v>184</v>
      </c>
      <c r="E599" s="214" t="s">
        <v>20</v>
      </c>
      <c r="F599" s="215" t="s">
        <v>1893</v>
      </c>
      <c r="G599" s="213"/>
      <c r="H599" s="216">
        <v>11826</v>
      </c>
      <c r="I599" s="217"/>
      <c r="J599" s="213"/>
      <c r="K599" s="213"/>
      <c r="L599" s="218"/>
      <c r="M599" s="219"/>
      <c r="N599" s="220"/>
      <c r="O599" s="220"/>
      <c r="P599" s="220"/>
      <c r="Q599" s="220"/>
      <c r="R599" s="220"/>
      <c r="S599" s="220"/>
      <c r="T599" s="221"/>
      <c r="AT599" s="222" t="s">
        <v>184</v>
      </c>
      <c r="AU599" s="222" t="s">
        <v>171</v>
      </c>
      <c r="AV599" s="13" t="s">
        <v>84</v>
      </c>
      <c r="AW599" s="13" t="s">
        <v>35</v>
      </c>
      <c r="AX599" s="13" t="s">
        <v>22</v>
      </c>
      <c r="AY599" s="222" t="s">
        <v>159</v>
      </c>
    </row>
    <row r="600" spans="2:65" s="1" customFormat="1" ht="16.5" customHeight="1">
      <c r="B600" s="35"/>
      <c r="C600" s="186" t="s">
        <v>1145</v>
      </c>
      <c r="D600" s="186" t="s">
        <v>162</v>
      </c>
      <c r="E600" s="187" t="s">
        <v>1515</v>
      </c>
      <c r="F600" s="188" t="s">
        <v>1516</v>
      </c>
      <c r="G600" s="189" t="s">
        <v>669</v>
      </c>
      <c r="H600" s="190">
        <v>222.75</v>
      </c>
      <c r="I600" s="191"/>
      <c r="J600" s="192">
        <f>ROUND(I600*H600,2)</f>
        <v>0</v>
      </c>
      <c r="K600" s="188" t="s">
        <v>194</v>
      </c>
      <c r="L600" s="39"/>
      <c r="M600" s="193" t="s">
        <v>20</v>
      </c>
      <c r="N600" s="194" t="s">
        <v>45</v>
      </c>
      <c r="O600" s="64"/>
      <c r="P600" s="195">
        <f>O600*H600</f>
        <v>0</v>
      </c>
      <c r="Q600" s="195">
        <v>0</v>
      </c>
      <c r="R600" s="195">
        <f>Q600*H600</f>
        <v>0</v>
      </c>
      <c r="S600" s="195">
        <v>0</v>
      </c>
      <c r="T600" s="196">
        <f>S600*H600</f>
        <v>0</v>
      </c>
      <c r="AR600" s="197" t="s">
        <v>164</v>
      </c>
      <c r="AT600" s="197" t="s">
        <v>162</v>
      </c>
      <c r="AU600" s="197" t="s">
        <v>171</v>
      </c>
      <c r="AY600" s="18" t="s">
        <v>159</v>
      </c>
      <c r="BE600" s="198">
        <f>IF(N600="základní",J600,0)</f>
        <v>0</v>
      </c>
      <c r="BF600" s="198">
        <f>IF(N600="snížená",J600,0)</f>
        <v>0</v>
      </c>
      <c r="BG600" s="198">
        <f>IF(N600="zákl. přenesená",J600,0)</f>
        <v>0</v>
      </c>
      <c r="BH600" s="198">
        <f>IF(N600="sníž. přenesená",J600,0)</f>
        <v>0</v>
      </c>
      <c r="BI600" s="198">
        <f>IF(N600="nulová",J600,0)</f>
        <v>0</v>
      </c>
      <c r="BJ600" s="18" t="s">
        <v>22</v>
      </c>
      <c r="BK600" s="198">
        <f>ROUND(I600*H600,2)</f>
        <v>0</v>
      </c>
      <c r="BL600" s="18" t="s">
        <v>164</v>
      </c>
      <c r="BM600" s="197" t="s">
        <v>1517</v>
      </c>
    </row>
    <row r="601" spans="2:65" s="1" customFormat="1" ht="19.5">
      <c r="B601" s="35"/>
      <c r="C601" s="36"/>
      <c r="D601" s="199" t="s">
        <v>166</v>
      </c>
      <c r="E601" s="36"/>
      <c r="F601" s="200" t="s">
        <v>1518</v>
      </c>
      <c r="G601" s="36"/>
      <c r="H601" s="36"/>
      <c r="I601" s="115"/>
      <c r="J601" s="36"/>
      <c r="K601" s="36"/>
      <c r="L601" s="39"/>
      <c r="M601" s="201"/>
      <c r="N601" s="64"/>
      <c r="O601" s="64"/>
      <c r="P601" s="64"/>
      <c r="Q601" s="64"/>
      <c r="R601" s="64"/>
      <c r="S601" s="64"/>
      <c r="T601" s="65"/>
      <c r="AT601" s="18" t="s">
        <v>166</v>
      </c>
      <c r="AU601" s="18" t="s">
        <v>171</v>
      </c>
    </row>
    <row r="602" spans="2:65" s="12" customFormat="1" ht="11.25">
      <c r="B602" s="202"/>
      <c r="C602" s="203"/>
      <c r="D602" s="199" t="s">
        <v>184</v>
      </c>
      <c r="E602" s="204" t="s">
        <v>20</v>
      </c>
      <c r="F602" s="205" t="s">
        <v>1234</v>
      </c>
      <c r="G602" s="203"/>
      <c r="H602" s="204" t="s">
        <v>20</v>
      </c>
      <c r="I602" s="206"/>
      <c r="J602" s="203"/>
      <c r="K602" s="203"/>
      <c r="L602" s="207"/>
      <c r="M602" s="208"/>
      <c r="N602" s="209"/>
      <c r="O602" s="209"/>
      <c r="P602" s="209"/>
      <c r="Q602" s="209"/>
      <c r="R602" s="209"/>
      <c r="S602" s="209"/>
      <c r="T602" s="210"/>
      <c r="AT602" s="211" t="s">
        <v>184</v>
      </c>
      <c r="AU602" s="211" t="s">
        <v>171</v>
      </c>
      <c r="AV602" s="12" t="s">
        <v>22</v>
      </c>
      <c r="AW602" s="12" t="s">
        <v>35</v>
      </c>
      <c r="AX602" s="12" t="s">
        <v>74</v>
      </c>
      <c r="AY602" s="211" t="s">
        <v>159</v>
      </c>
    </row>
    <row r="603" spans="2:65" s="13" customFormat="1" ht="11.25">
      <c r="B603" s="212"/>
      <c r="C603" s="213"/>
      <c r="D603" s="199" t="s">
        <v>184</v>
      </c>
      <c r="E603" s="214" t="s">
        <v>20</v>
      </c>
      <c r="F603" s="215" t="s">
        <v>1892</v>
      </c>
      <c r="G603" s="213"/>
      <c r="H603" s="216">
        <v>222.75</v>
      </c>
      <c r="I603" s="217"/>
      <c r="J603" s="213"/>
      <c r="K603" s="213"/>
      <c r="L603" s="218"/>
      <c r="M603" s="219"/>
      <c r="N603" s="220"/>
      <c r="O603" s="220"/>
      <c r="P603" s="220"/>
      <c r="Q603" s="220"/>
      <c r="R603" s="220"/>
      <c r="S603" s="220"/>
      <c r="T603" s="221"/>
      <c r="AT603" s="222" t="s">
        <v>184</v>
      </c>
      <c r="AU603" s="222" t="s">
        <v>171</v>
      </c>
      <c r="AV603" s="13" t="s">
        <v>84</v>
      </c>
      <c r="AW603" s="13" t="s">
        <v>35</v>
      </c>
      <c r="AX603" s="13" t="s">
        <v>22</v>
      </c>
      <c r="AY603" s="222" t="s">
        <v>159</v>
      </c>
    </row>
    <row r="604" spans="2:65" s="1" customFormat="1" ht="16.5" customHeight="1">
      <c r="B604" s="35"/>
      <c r="C604" s="186" t="s">
        <v>1154</v>
      </c>
      <c r="D604" s="186" t="s">
        <v>162</v>
      </c>
      <c r="E604" s="187" t="s">
        <v>1520</v>
      </c>
      <c r="F604" s="188" t="s">
        <v>1521</v>
      </c>
      <c r="G604" s="189" t="s">
        <v>669</v>
      </c>
      <c r="H604" s="190">
        <v>516.375</v>
      </c>
      <c r="I604" s="191"/>
      <c r="J604" s="192">
        <f>ROUND(I604*H604,2)</f>
        <v>0</v>
      </c>
      <c r="K604" s="188" t="s">
        <v>194</v>
      </c>
      <c r="L604" s="39"/>
      <c r="M604" s="193" t="s">
        <v>20</v>
      </c>
      <c r="N604" s="194" t="s">
        <v>45</v>
      </c>
      <c r="O604" s="64"/>
      <c r="P604" s="195">
        <f>O604*H604</f>
        <v>0</v>
      </c>
      <c r="Q604" s="195">
        <v>0</v>
      </c>
      <c r="R604" s="195">
        <f>Q604*H604</f>
        <v>0</v>
      </c>
      <c r="S604" s="195">
        <v>0</v>
      </c>
      <c r="T604" s="196">
        <f>S604*H604</f>
        <v>0</v>
      </c>
      <c r="AR604" s="197" t="s">
        <v>164</v>
      </c>
      <c r="AT604" s="197" t="s">
        <v>162</v>
      </c>
      <c r="AU604" s="197" t="s">
        <v>171</v>
      </c>
      <c r="AY604" s="18" t="s">
        <v>159</v>
      </c>
      <c r="BE604" s="198">
        <f>IF(N604="základní",J604,0)</f>
        <v>0</v>
      </c>
      <c r="BF604" s="198">
        <f>IF(N604="snížená",J604,0)</f>
        <v>0</v>
      </c>
      <c r="BG604" s="198">
        <f>IF(N604="zákl. přenesená",J604,0)</f>
        <v>0</v>
      </c>
      <c r="BH604" s="198">
        <f>IF(N604="sníž. přenesená",J604,0)</f>
        <v>0</v>
      </c>
      <c r="BI604" s="198">
        <f>IF(N604="nulová",J604,0)</f>
        <v>0</v>
      </c>
      <c r="BJ604" s="18" t="s">
        <v>22</v>
      </c>
      <c r="BK604" s="198">
        <f>ROUND(I604*H604,2)</f>
        <v>0</v>
      </c>
      <c r="BL604" s="18" t="s">
        <v>164</v>
      </c>
      <c r="BM604" s="197" t="s">
        <v>1522</v>
      </c>
    </row>
    <row r="605" spans="2:65" s="1" customFormat="1" ht="11.25">
      <c r="B605" s="35"/>
      <c r="C605" s="36"/>
      <c r="D605" s="199" t="s">
        <v>166</v>
      </c>
      <c r="E605" s="36"/>
      <c r="F605" s="200" t="s">
        <v>671</v>
      </c>
      <c r="G605" s="36"/>
      <c r="H605" s="36"/>
      <c r="I605" s="115"/>
      <c r="J605" s="36"/>
      <c r="K605" s="36"/>
      <c r="L605" s="39"/>
      <c r="M605" s="201"/>
      <c r="N605" s="64"/>
      <c r="O605" s="64"/>
      <c r="P605" s="64"/>
      <c r="Q605" s="64"/>
      <c r="R605" s="64"/>
      <c r="S605" s="64"/>
      <c r="T605" s="65"/>
      <c r="AT605" s="18" t="s">
        <v>166</v>
      </c>
      <c r="AU605" s="18" t="s">
        <v>171</v>
      </c>
    </row>
    <row r="606" spans="2:65" s="12" customFormat="1" ht="11.25">
      <c r="B606" s="202"/>
      <c r="C606" s="203"/>
      <c r="D606" s="199" t="s">
        <v>184</v>
      </c>
      <c r="E606" s="204" t="s">
        <v>20</v>
      </c>
      <c r="F606" s="205" t="s">
        <v>1234</v>
      </c>
      <c r="G606" s="203"/>
      <c r="H606" s="204" t="s">
        <v>20</v>
      </c>
      <c r="I606" s="206"/>
      <c r="J606" s="203"/>
      <c r="K606" s="203"/>
      <c r="L606" s="207"/>
      <c r="M606" s="208"/>
      <c r="N606" s="209"/>
      <c r="O606" s="209"/>
      <c r="P606" s="209"/>
      <c r="Q606" s="209"/>
      <c r="R606" s="209"/>
      <c r="S606" s="209"/>
      <c r="T606" s="210"/>
      <c r="AT606" s="211" t="s">
        <v>184</v>
      </c>
      <c r="AU606" s="211" t="s">
        <v>171</v>
      </c>
      <c r="AV606" s="12" t="s">
        <v>22</v>
      </c>
      <c r="AW606" s="12" t="s">
        <v>35</v>
      </c>
      <c r="AX606" s="12" t="s">
        <v>74</v>
      </c>
      <c r="AY606" s="211" t="s">
        <v>159</v>
      </c>
    </row>
    <row r="607" spans="2:65" s="13" customFormat="1" ht="11.25">
      <c r="B607" s="212"/>
      <c r="C607" s="213"/>
      <c r="D607" s="199" t="s">
        <v>184</v>
      </c>
      <c r="E607" s="214" t="s">
        <v>20</v>
      </c>
      <c r="F607" s="215" t="s">
        <v>1889</v>
      </c>
      <c r="G607" s="213"/>
      <c r="H607" s="216">
        <v>163.125</v>
      </c>
      <c r="I607" s="217"/>
      <c r="J607" s="213"/>
      <c r="K607" s="213"/>
      <c r="L607" s="218"/>
      <c r="M607" s="219"/>
      <c r="N607" s="220"/>
      <c r="O607" s="220"/>
      <c r="P607" s="220"/>
      <c r="Q607" s="220"/>
      <c r="R607" s="220"/>
      <c r="S607" s="220"/>
      <c r="T607" s="221"/>
      <c r="AT607" s="222" t="s">
        <v>184</v>
      </c>
      <c r="AU607" s="222" t="s">
        <v>171</v>
      </c>
      <c r="AV607" s="13" t="s">
        <v>84</v>
      </c>
      <c r="AW607" s="13" t="s">
        <v>35</v>
      </c>
      <c r="AX607" s="13" t="s">
        <v>74</v>
      </c>
      <c r="AY607" s="222" t="s">
        <v>159</v>
      </c>
    </row>
    <row r="608" spans="2:65" s="13" customFormat="1" ht="11.25">
      <c r="B608" s="212"/>
      <c r="C608" s="213"/>
      <c r="D608" s="199" t="s">
        <v>184</v>
      </c>
      <c r="E608" s="214" t="s">
        <v>20</v>
      </c>
      <c r="F608" s="215" t="s">
        <v>1890</v>
      </c>
      <c r="G608" s="213"/>
      <c r="H608" s="216">
        <v>206.625</v>
      </c>
      <c r="I608" s="217"/>
      <c r="J608" s="213"/>
      <c r="K608" s="213"/>
      <c r="L608" s="218"/>
      <c r="M608" s="219"/>
      <c r="N608" s="220"/>
      <c r="O608" s="220"/>
      <c r="P608" s="220"/>
      <c r="Q608" s="220"/>
      <c r="R608" s="220"/>
      <c r="S608" s="220"/>
      <c r="T608" s="221"/>
      <c r="AT608" s="222" t="s">
        <v>184</v>
      </c>
      <c r="AU608" s="222" t="s">
        <v>171</v>
      </c>
      <c r="AV608" s="13" t="s">
        <v>84</v>
      </c>
      <c r="AW608" s="13" t="s">
        <v>35</v>
      </c>
      <c r="AX608" s="13" t="s">
        <v>74</v>
      </c>
      <c r="AY608" s="222" t="s">
        <v>159</v>
      </c>
    </row>
    <row r="609" spans="2:65" s="13" customFormat="1" ht="11.25">
      <c r="B609" s="212"/>
      <c r="C609" s="213"/>
      <c r="D609" s="199" t="s">
        <v>184</v>
      </c>
      <c r="E609" s="214" t="s">
        <v>20</v>
      </c>
      <c r="F609" s="215" t="s">
        <v>1891</v>
      </c>
      <c r="G609" s="213"/>
      <c r="H609" s="216">
        <v>146.625</v>
      </c>
      <c r="I609" s="217"/>
      <c r="J609" s="213"/>
      <c r="K609" s="213"/>
      <c r="L609" s="218"/>
      <c r="M609" s="219"/>
      <c r="N609" s="220"/>
      <c r="O609" s="220"/>
      <c r="P609" s="220"/>
      <c r="Q609" s="220"/>
      <c r="R609" s="220"/>
      <c r="S609" s="220"/>
      <c r="T609" s="221"/>
      <c r="AT609" s="222" t="s">
        <v>184</v>
      </c>
      <c r="AU609" s="222" t="s">
        <v>171</v>
      </c>
      <c r="AV609" s="13" t="s">
        <v>84</v>
      </c>
      <c r="AW609" s="13" t="s">
        <v>35</v>
      </c>
      <c r="AX609" s="13" t="s">
        <v>74</v>
      </c>
      <c r="AY609" s="222" t="s">
        <v>159</v>
      </c>
    </row>
    <row r="610" spans="2:65" s="14" customFormat="1" ht="11.25">
      <c r="B610" s="223"/>
      <c r="C610" s="224"/>
      <c r="D610" s="199" t="s">
        <v>184</v>
      </c>
      <c r="E610" s="225" t="s">
        <v>20</v>
      </c>
      <c r="F610" s="226" t="s">
        <v>223</v>
      </c>
      <c r="G610" s="224"/>
      <c r="H610" s="227">
        <v>516.375</v>
      </c>
      <c r="I610" s="228"/>
      <c r="J610" s="224"/>
      <c r="K610" s="224"/>
      <c r="L610" s="229"/>
      <c r="M610" s="230"/>
      <c r="N610" s="231"/>
      <c r="O610" s="231"/>
      <c r="P610" s="231"/>
      <c r="Q610" s="231"/>
      <c r="R610" s="231"/>
      <c r="S610" s="231"/>
      <c r="T610" s="232"/>
      <c r="AT610" s="233" t="s">
        <v>184</v>
      </c>
      <c r="AU610" s="233" t="s">
        <v>171</v>
      </c>
      <c r="AV610" s="14" t="s">
        <v>164</v>
      </c>
      <c r="AW610" s="14" t="s">
        <v>35</v>
      </c>
      <c r="AX610" s="14" t="s">
        <v>22</v>
      </c>
      <c r="AY610" s="233" t="s">
        <v>159</v>
      </c>
    </row>
    <row r="611" spans="2:65" s="11" customFormat="1" ht="20.85" customHeight="1">
      <c r="B611" s="170"/>
      <c r="C611" s="171"/>
      <c r="D611" s="172" t="s">
        <v>73</v>
      </c>
      <c r="E611" s="184" t="s">
        <v>1523</v>
      </c>
      <c r="F611" s="184" t="s">
        <v>1524</v>
      </c>
      <c r="G611" s="171"/>
      <c r="H611" s="171"/>
      <c r="I611" s="174"/>
      <c r="J611" s="185">
        <f>BK611</f>
        <v>0</v>
      </c>
      <c r="K611" s="171"/>
      <c r="L611" s="176"/>
      <c r="M611" s="177"/>
      <c r="N611" s="178"/>
      <c r="O611" s="178"/>
      <c r="P611" s="179">
        <f>SUM(P612:P647)</f>
        <v>0</v>
      </c>
      <c r="Q611" s="178"/>
      <c r="R611" s="179">
        <f>SUM(R612:R647)</f>
        <v>3.0600000000000002E-2</v>
      </c>
      <c r="S611" s="178"/>
      <c r="T611" s="180">
        <f>SUM(T612:T647)</f>
        <v>255.816</v>
      </c>
      <c r="AR611" s="181" t="s">
        <v>22</v>
      </c>
      <c r="AT611" s="182" t="s">
        <v>73</v>
      </c>
      <c r="AU611" s="182" t="s">
        <v>84</v>
      </c>
      <c r="AY611" s="181" t="s">
        <v>159</v>
      </c>
      <c r="BK611" s="183">
        <f>SUM(BK612:BK647)</f>
        <v>0</v>
      </c>
    </row>
    <row r="612" spans="2:65" s="1" customFormat="1" ht="16.5" customHeight="1">
      <c r="B612" s="35"/>
      <c r="C612" s="186" t="s">
        <v>1158</v>
      </c>
      <c r="D612" s="186" t="s">
        <v>162</v>
      </c>
      <c r="E612" s="187" t="s">
        <v>1526</v>
      </c>
      <c r="F612" s="188" t="s">
        <v>1527</v>
      </c>
      <c r="G612" s="189" t="s">
        <v>464</v>
      </c>
      <c r="H612" s="190">
        <v>306</v>
      </c>
      <c r="I612" s="191"/>
      <c r="J612" s="192">
        <f>ROUND(I612*H612,2)</f>
        <v>0</v>
      </c>
      <c r="K612" s="188" t="s">
        <v>194</v>
      </c>
      <c r="L612" s="39"/>
      <c r="M612" s="193" t="s">
        <v>20</v>
      </c>
      <c r="N612" s="194" t="s">
        <v>45</v>
      </c>
      <c r="O612" s="64"/>
      <c r="P612" s="195">
        <f>O612*H612</f>
        <v>0</v>
      </c>
      <c r="Q612" s="195">
        <v>0</v>
      </c>
      <c r="R612" s="195">
        <f>Q612*H612</f>
        <v>0</v>
      </c>
      <c r="S612" s="195">
        <v>0.57999999999999996</v>
      </c>
      <c r="T612" s="196">
        <f>S612*H612</f>
        <v>177.48</v>
      </c>
      <c r="AR612" s="197" t="s">
        <v>164</v>
      </c>
      <c r="AT612" s="197" t="s">
        <v>162</v>
      </c>
      <c r="AU612" s="197" t="s">
        <v>171</v>
      </c>
      <c r="AY612" s="18" t="s">
        <v>159</v>
      </c>
      <c r="BE612" s="198">
        <f>IF(N612="základní",J612,0)</f>
        <v>0</v>
      </c>
      <c r="BF612" s="198">
        <f>IF(N612="snížená",J612,0)</f>
        <v>0</v>
      </c>
      <c r="BG612" s="198">
        <f>IF(N612="zákl. přenesená",J612,0)</f>
        <v>0</v>
      </c>
      <c r="BH612" s="198">
        <f>IF(N612="sníž. přenesená",J612,0)</f>
        <v>0</v>
      </c>
      <c r="BI612" s="198">
        <f>IF(N612="nulová",J612,0)</f>
        <v>0</v>
      </c>
      <c r="BJ612" s="18" t="s">
        <v>22</v>
      </c>
      <c r="BK612" s="198">
        <f>ROUND(I612*H612,2)</f>
        <v>0</v>
      </c>
      <c r="BL612" s="18" t="s">
        <v>164</v>
      </c>
      <c r="BM612" s="197" t="s">
        <v>1528</v>
      </c>
    </row>
    <row r="613" spans="2:65" s="1" customFormat="1" ht="19.5">
      <c r="B613" s="35"/>
      <c r="C613" s="36"/>
      <c r="D613" s="199" t="s">
        <v>166</v>
      </c>
      <c r="E613" s="36"/>
      <c r="F613" s="200" t="s">
        <v>1529</v>
      </c>
      <c r="G613" s="36"/>
      <c r="H613" s="36"/>
      <c r="I613" s="115"/>
      <c r="J613" s="36"/>
      <c r="K613" s="36"/>
      <c r="L613" s="39"/>
      <c r="M613" s="201"/>
      <c r="N613" s="64"/>
      <c r="O613" s="64"/>
      <c r="P613" s="64"/>
      <c r="Q613" s="64"/>
      <c r="R613" s="64"/>
      <c r="S613" s="64"/>
      <c r="T613" s="65"/>
      <c r="AT613" s="18" t="s">
        <v>166</v>
      </c>
      <c r="AU613" s="18" t="s">
        <v>171</v>
      </c>
    </row>
    <row r="614" spans="2:65" s="13" customFormat="1" ht="11.25">
      <c r="B614" s="212"/>
      <c r="C614" s="213"/>
      <c r="D614" s="199" t="s">
        <v>184</v>
      </c>
      <c r="E614" s="214" t="s">
        <v>20</v>
      </c>
      <c r="F614" s="215" t="s">
        <v>1872</v>
      </c>
      <c r="G614" s="213"/>
      <c r="H614" s="216">
        <v>306</v>
      </c>
      <c r="I614" s="217"/>
      <c r="J614" s="213"/>
      <c r="K614" s="213"/>
      <c r="L614" s="218"/>
      <c r="M614" s="219"/>
      <c r="N614" s="220"/>
      <c r="O614" s="220"/>
      <c r="P614" s="220"/>
      <c r="Q614" s="220"/>
      <c r="R614" s="220"/>
      <c r="S614" s="220"/>
      <c r="T614" s="221"/>
      <c r="AT614" s="222" t="s">
        <v>184</v>
      </c>
      <c r="AU614" s="222" t="s">
        <v>171</v>
      </c>
      <c r="AV614" s="13" t="s">
        <v>84</v>
      </c>
      <c r="AW614" s="13" t="s">
        <v>35</v>
      </c>
      <c r="AX614" s="13" t="s">
        <v>22</v>
      </c>
      <c r="AY614" s="222" t="s">
        <v>159</v>
      </c>
    </row>
    <row r="615" spans="2:65" s="1" customFormat="1" ht="16.5" customHeight="1">
      <c r="B615" s="35"/>
      <c r="C615" s="186" t="s">
        <v>1162</v>
      </c>
      <c r="D615" s="186" t="s">
        <v>162</v>
      </c>
      <c r="E615" s="187" t="s">
        <v>1490</v>
      </c>
      <c r="F615" s="188" t="s">
        <v>1491</v>
      </c>
      <c r="G615" s="189" t="s">
        <v>464</v>
      </c>
      <c r="H615" s="190">
        <v>306</v>
      </c>
      <c r="I615" s="191"/>
      <c r="J615" s="192">
        <f>ROUND(I615*H615,2)</f>
        <v>0</v>
      </c>
      <c r="K615" s="188" t="s">
        <v>194</v>
      </c>
      <c r="L615" s="39"/>
      <c r="M615" s="193" t="s">
        <v>20</v>
      </c>
      <c r="N615" s="194" t="s">
        <v>45</v>
      </c>
      <c r="O615" s="64"/>
      <c r="P615" s="195">
        <f>O615*H615</f>
        <v>0</v>
      </c>
      <c r="Q615" s="195">
        <v>5.0000000000000002E-5</v>
      </c>
      <c r="R615" s="195">
        <f>Q615*H615</f>
        <v>1.5300000000000001E-2</v>
      </c>
      <c r="S615" s="195">
        <v>0.128</v>
      </c>
      <c r="T615" s="196">
        <f>S615*H615</f>
        <v>39.167999999999999</v>
      </c>
      <c r="AR615" s="197" t="s">
        <v>164</v>
      </c>
      <c r="AT615" s="197" t="s">
        <v>162</v>
      </c>
      <c r="AU615" s="197" t="s">
        <v>171</v>
      </c>
      <c r="AY615" s="18" t="s">
        <v>159</v>
      </c>
      <c r="BE615" s="198">
        <f>IF(N615="základní",J615,0)</f>
        <v>0</v>
      </c>
      <c r="BF615" s="198">
        <f>IF(N615="snížená",J615,0)</f>
        <v>0</v>
      </c>
      <c r="BG615" s="198">
        <f>IF(N615="zákl. přenesená",J615,0)</f>
        <v>0</v>
      </c>
      <c r="BH615" s="198">
        <f>IF(N615="sníž. přenesená",J615,0)</f>
        <v>0</v>
      </c>
      <c r="BI615" s="198">
        <f>IF(N615="nulová",J615,0)</f>
        <v>0</v>
      </c>
      <c r="BJ615" s="18" t="s">
        <v>22</v>
      </c>
      <c r="BK615" s="198">
        <f>ROUND(I615*H615,2)</f>
        <v>0</v>
      </c>
      <c r="BL615" s="18" t="s">
        <v>164</v>
      </c>
      <c r="BM615" s="197" t="s">
        <v>1531</v>
      </c>
    </row>
    <row r="616" spans="2:65" s="1" customFormat="1" ht="19.5">
      <c r="B616" s="35"/>
      <c r="C616" s="36"/>
      <c r="D616" s="199" t="s">
        <v>166</v>
      </c>
      <c r="E616" s="36"/>
      <c r="F616" s="200" t="s">
        <v>1493</v>
      </c>
      <c r="G616" s="36"/>
      <c r="H616" s="36"/>
      <c r="I616" s="115"/>
      <c r="J616" s="36"/>
      <c r="K616" s="36"/>
      <c r="L616" s="39"/>
      <c r="M616" s="201"/>
      <c r="N616" s="64"/>
      <c r="O616" s="64"/>
      <c r="P616" s="64"/>
      <c r="Q616" s="64"/>
      <c r="R616" s="64"/>
      <c r="S616" s="64"/>
      <c r="T616" s="65"/>
      <c r="AT616" s="18" t="s">
        <v>166</v>
      </c>
      <c r="AU616" s="18" t="s">
        <v>171</v>
      </c>
    </row>
    <row r="617" spans="2:65" s="13" customFormat="1" ht="11.25">
      <c r="B617" s="212"/>
      <c r="C617" s="213"/>
      <c r="D617" s="199" t="s">
        <v>184</v>
      </c>
      <c r="E617" s="214" t="s">
        <v>20</v>
      </c>
      <c r="F617" s="215" t="s">
        <v>1872</v>
      </c>
      <c r="G617" s="213"/>
      <c r="H617" s="216">
        <v>306</v>
      </c>
      <c r="I617" s="217"/>
      <c r="J617" s="213"/>
      <c r="K617" s="213"/>
      <c r="L617" s="218"/>
      <c r="M617" s="219"/>
      <c r="N617" s="220"/>
      <c r="O617" s="220"/>
      <c r="P617" s="220"/>
      <c r="Q617" s="220"/>
      <c r="R617" s="220"/>
      <c r="S617" s="220"/>
      <c r="T617" s="221"/>
      <c r="AT617" s="222" t="s">
        <v>184</v>
      </c>
      <c r="AU617" s="222" t="s">
        <v>171</v>
      </c>
      <c r="AV617" s="13" t="s">
        <v>84</v>
      </c>
      <c r="AW617" s="13" t="s">
        <v>35</v>
      </c>
      <c r="AX617" s="13" t="s">
        <v>22</v>
      </c>
      <c r="AY617" s="222" t="s">
        <v>159</v>
      </c>
    </row>
    <row r="618" spans="2:65" s="1" customFormat="1" ht="16.5" customHeight="1">
      <c r="B618" s="35"/>
      <c r="C618" s="186" t="s">
        <v>1166</v>
      </c>
      <c r="D618" s="186" t="s">
        <v>162</v>
      </c>
      <c r="E618" s="187" t="s">
        <v>1490</v>
      </c>
      <c r="F618" s="188" t="s">
        <v>1491</v>
      </c>
      <c r="G618" s="189" t="s">
        <v>464</v>
      </c>
      <c r="H618" s="190">
        <v>306</v>
      </c>
      <c r="I618" s="191"/>
      <c r="J618" s="192">
        <f>ROUND(I618*H618,2)</f>
        <v>0</v>
      </c>
      <c r="K618" s="188" t="s">
        <v>194</v>
      </c>
      <c r="L618" s="39"/>
      <c r="M618" s="193" t="s">
        <v>20</v>
      </c>
      <c r="N618" s="194" t="s">
        <v>45</v>
      </c>
      <c r="O618" s="64"/>
      <c r="P618" s="195">
        <f>O618*H618</f>
        <v>0</v>
      </c>
      <c r="Q618" s="195">
        <v>5.0000000000000002E-5</v>
      </c>
      <c r="R618" s="195">
        <f>Q618*H618</f>
        <v>1.5300000000000001E-2</v>
      </c>
      <c r="S618" s="195">
        <v>0.128</v>
      </c>
      <c r="T618" s="196">
        <f>S618*H618</f>
        <v>39.167999999999999</v>
      </c>
      <c r="AR618" s="197" t="s">
        <v>164</v>
      </c>
      <c r="AT618" s="197" t="s">
        <v>162</v>
      </c>
      <c r="AU618" s="197" t="s">
        <v>171</v>
      </c>
      <c r="AY618" s="18" t="s">
        <v>159</v>
      </c>
      <c r="BE618" s="198">
        <f>IF(N618="základní",J618,0)</f>
        <v>0</v>
      </c>
      <c r="BF618" s="198">
        <f>IF(N618="snížená",J618,0)</f>
        <v>0</v>
      </c>
      <c r="BG618" s="198">
        <f>IF(N618="zákl. přenesená",J618,0)</f>
        <v>0</v>
      </c>
      <c r="BH618" s="198">
        <f>IF(N618="sníž. přenesená",J618,0)</f>
        <v>0</v>
      </c>
      <c r="BI618" s="198">
        <f>IF(N618="nulová",J618,0)</f>
        <v>0</v>
      </c>
      <c r="BJ618" s="18" t="s">
        <v>22</v>
      </c>
      <c r="BK618" s="198">
        <f>ROUND(I618*H618,2)</f>
        <v>0</v>
      </c>
      <c r="BL618" s="18" t="s">
        <v>164</v>
      </c>
      <c r="BM618" s="197" t="s">
        <v>1533</v>
      </c>
    </row>
    <row r="619" spans="2:65" s="1" customFormat="1" ht="19.5">
      <c r="B619" s="35"/>
      <c r="C619" s="36"/>
      <c r="D619" s="199" t="s">
        <v>166</v>
      </c>
      <c r="E619" s="36"/>
      <c r="F619" s="200" t="s">
        <v>1493</v>
      </c>
      <c r="G619" s="36"/>
      <c r="H619" s="36"/>
      <c r="I619" s="115"/>
      <c r="J619" s="36"/>
      <c r="K619" s="36"/>
      <c r="L619" s="39"/>
      <c r="M619" s="201"/>
      <c r="N619" s="64"/>
      <c r="O619" s="64"/>
      <c r="P619" s="64"/>
      <c r="Q619" s="64"/>
      <c r="R619" s="64"/>
      <c r="S619" s="64"/>
      <c r="T619" s="65"/>
      <c r="AT619" s="18" t="s">
        <v>166</v>
      </c>
      <c r="AU619" s="18" t="s">
        <v>171</v>
      </c>
    </row>
    <row r="620" spans="2:65" s="13" customFormat="1" ht="11.25">
      <c r="B620" s="212"/>
      <c r="C620" s="213"/>
      <c r="D620" s="199" t="s">
        <v>184</v>
      </c>
      <c r="E620" s="214" t="s">
        <v>20</v>
      </c>
      <c r="F620" s="215" t="s">
        <v>1894</v>
      </c>
      <c r="G620" s="213"/>
      <c r="H620" s="216">
        <v>306</v>
      </c>
      <c r="I620" s="217"/>
      <c r="J620" s="213"/>
      <c r="K620" s="213"/>
      <c r="L620" s="218"/>
      <c r="M620" s="219"/>
      <c r="N620" s="220"/>
      <c r="O620" s="220"/>
      <c r="P620" s="220"/>
      <c r="Q620" s="220"/>
      <c r="R620" s="220"/>
      <c r="S620" s="220"/>
      <c r="T620" s="221"/>
      <c r="AT620" s="222" t="s">
        <v>184</v>
      </c>
      <c r="AU620" s="222" t="s">
        <v>171</v>
      </c>
      <c r="AV620" s="13" t="s">
        <v>84</v>
      </c>
      <c r="AW620" s="13" t="s">
        <v>35</v>
      </c>
      <c r="AX620" s="13" t="s">
        <v>22</v>
      </c>
      <c r="AY620" s="222" t="s">
        <v>159</v>
      </c>
    </row>
    <row r="621" spans="2:65" s="1" customFormat="1" ht="16.5" customHeight="1">
      <c r="B621" s="35"/>
      <c r="C621" s="186" t="s">
        <v>1172</v>
      </c>
      <c r="D621" s="186" t="s">
        <v>162</v>
      </c>
      <c r="E621" s="187" t="s">
        <v>1536</v>
      </c>
      <c r="F621" s="188" t="s">
        <v>1537</v>
      </c>
      <c r="G621" s="189" t="s">
        <v>201</v>
      </c>
      <c r="H621" s="190">
        <v>408</v>
      </c>
      <c r="I621" s="191"/>
      <c r="J621" s="192">
        <f>ROUND(I621*H621,2)</f>
        <v>0</v>
      </c>
      <c r="K621" s="188" t="s">
        <v>194</v>
      </c>
      <c r="L621" s="39"/>
      <c r="M621" s="193" t="s">
        <v>20</v>
      </c>
      <c r="N621" s="194" t="s">
        <v>45</v>
      </c>
      <c r="O621" s="64"/>
      <c r="P621" s="195">
        <f>O621*H621</f>
        <v>0</v>
      </c>
      <c r="Q621" s="195">
        <v>0</v>
      </c>
      <c r="R621" s="195">
        <f>Q621*H621</f>
        <v>0</v>
      </c>
      <c r="S621" s="195">
        <v>0</v>
      </c>
      <c r="T621" s="196">
        <f>S621*H621</f>
        <v>0</v>
      </c>
      <c r="AR621" s="197" t="s">
        <v>164</v>
      </c>
      <c r="AT621" s="197" t="s">
        <v>162</v>
      </c>
      <c r="AU621" s="197" t="s">
        <v>171</v>
      </c>
      <c r="AY621" s="18" t="s">
        <v>159</v>
      </c>
      <c r="BE621" s="198">
        <f>IF(N621="základní",J621,0)</f>
        <v>0</v>
      </c>
      <c r="BF621" s="198">
        <f>IF(N621="snížená",J621,0)</f>
        <v>0</v>
      </c>
      <c r="BG621" s="198">
        <f>IF(N621="zákl. přenesená",J621,0)</f>
        <v>0</v>
      </c>
      <c r="BH621" s="198">
        <f>IF(N621="sníž. přenesená",J621,0)</f>
        <v>0</v>
      </c>
      <c r="BI621" s="198">
        <f>IF(N621="nulová",J621,0)</f>
        <v>0</v>
      </c>
      <c r="BJ621" s="18" t="s">
        <v>22</v>
      </c>
      <c r="BK621" s="198">
        <f>ROUND(I621*H621,2)</f>
        <v>0</v>
      </c>
      <c r="BL621" s="18" t="s">
        <v>164</v>
      </c>
      <c r="BM621" s="197" t="s">
        <v>1538</v>
      </c>
    </row>
    <row r="622" spans="2:65" s="1" customFormat="1" ht="11.25">
      <c r="B622" s="35"/>
      <c r="C622" s="36"/>
      <c r="D622" s="199" t="s">
        <v>166</v>
      </c>
      <c r="E622" s="36"/>
      <c r="F622" s="200" t="s">
        <v>1539</v>
      </c>
      <c r="G622" s="36"/>
      <c r="H622" s="36"/>
      <c r="I622" s="115"/>
      <c r="J622" s="36"/>
      <c r="K622" s="36"/>
      <c r="L622" s="39"/>
      <c r="M622" s="201"/>
      <c r="N622" s="64"/>
      <c r="O622" s="64"/>
      <c r="P622" s="64"/>
      <c r="Q622" s="64"/>
      <c r="R622" s="64"/>
      <c r="S622" s="64"/>
      <c r="T622" s="65"/>
      <c r="AT622" s="18" t="s">
        <v>166</v>
      </c>
      <c r="AU622" s="18" t="s">
        <v>171</v>
      </c>
    </row>
    <row r="623" spans="2:65" s="12" customFormat="1" ht="11.25">
      <c r="B623" s="202"/>
      <c r="C623" s="203"/>
      <c r="D623" s="199" t="s">
        <v>184</v>
      </c>
      <c r="E623" s="204" t="s">
        <v>20</v>
      </c>
      <c r="F623" s="205" t="s">
        <v>1352</v>
      </c>
      <c r="G623" s="203"/>
      <c r="H623" s="204" t="s">
        <v>20</v>
      </c>
      <c r="I623" s="206"/>
      <c r="J623" s="203"/>
      <c r="K623" s="203"/>
      <c r="L623" s="207"/>
      <c r="M623" s="208"/>
      <c r="N623" s="209"/>
      <c r="O623" s="209"/>
      <c r="P623" s="209"/>
      <c r="Q623" s="209"/>
      <c r="R623" s="209"/>
      <c r="S623" s="209"/>
      <c r="T623" s="210"/>
      <c r="AT623" s="211" t="s">
        <v>184</v>
      </c>
      <c r="AU623" s="211" t="s">
        <v>171</v>
      </c>
      <c r="AV623" s="12" t="s">
        <v>22</v>
      </c>
      <c r="AW623" s="12" t="s">
        <v>35</v>
      </c>
      <c r="AX623" s="12" t="s">
        <v>74</v>
      </c>
      <c r="AY623" s="211" t="s">
        <v>159</v>
      </c>
    </row>
    <row r="624" spans="2:65" s="12" customFormat="1" ht="11.25">
      <c r="B624" s="202"/>
      <c r="C624" s="203"/>
      <c r="D624" s="199" t="s">
        <v>184</v>
      </c>
      <c r="E624" s="204" t="s">
        <v>20</v>
      </c>
      <c r="F624" s="205" t="s">
        <v>1870</v>
      </c>
      <c r="G624" s="203"/>
      <c r="H624" s="204" t="s">
        <v>20</v>
      </c>
      <c r="I624" s="206"/>
      <c r="J624" s="203"/>
      <c r="K624" s="203"/>
      <c r="L624" s="207"/>
      <c r="M624" s="208"/>
      <c r="N624" s="209"/>
      <c r="O624" s="209"/>
      <c r="P624" s="209"/>
      <c r="Q624" s="209"/>
      <c r="R624" s="209"/>
      <c r="S624" s="209"/>
      <c r="T624" s="210"/>
      <c r="AT624" s="211" t="s">
        <v>184</v>
      </c>
      <c r="AU624" s="211" t="s">
        <v>171</v>
      </c>
      <c r="AV624" s="12" t="s">
        <v>22</v>
      </c>
      <c r="AW624" s="12" t="s">
        <v>35</v>
      </c>
      <c r="AX624" s="12" t="s">
        <v>74</v>
      </c>
      <c r="AY624" s="211" t="s">
        <v>159</v>
      </c>
    </row>
    <row r="625" spans="2:65" s="13" customFormat="1" ht="11.25">
      <c r="B625" s="212"/>
      <c r="C625" s="213"/>
      <c r="D625" s="199" t="s">
        <v>184</v>
      </c>
      <c r="E625" s="214" t="s">
        <v>20</v>
      </c>
      <c r="F625" s="215" t="s">
        <v>1873</v>
      </c>
      <c r="G625" s="213"/>
      <c r="H625" s="216">
        <v>408</v>
      </c>
      <c r="I625" s="217"/>
      <c r="J625" s="213"/>
      <c r="K625" s="213"/>
      <c r="L625" s="218"/>
      <c r="M625" s="219"/>
      <c r="N625" s="220"/>
      <c r="O625" s="220"/>
      <c r="P625" s="220"/>
      <c r="Q625" s="220"/>
      <c r="R625" s="220"/>
      <c r="S625" s="220"/>
      <c r="T625" s="221"/>
      <c r="AT625" s="222" t="s">
        <v>184</v>
      </c>
      <c r="AU625" s="222" t="s">
        <v>171</v>
      </c>
      <c r="AV625" s="13" t="s">
        <v>84</v>
      </c>
      <c r="AW625" s="13" t="s">
        <v>35</v>
      </c>
      <c r="AX625" s="13" t="s">
        <v>22</v>
      </c>
      <c r="AY625" s="222" t="s">
        <v>159</v>
      </c>
    </row>
    <row r="626" spans="2:65" s="1" customFormat="1" ht="16.5" customHeight="1">
      <c r="B626" s="35"/>
      <c r="C626" s="186" t="s">
        <v>1181</v>
      </c>
      <c r="D626" s="186" t="s">
        <v>162</v>
      </c>
      <c r="E626" s="187" t="s">
        <v>1497</v>
      </c>
      <c r="F626" s="188" t="s">
        <v>1498</v>
      </c>
      <c r="G626" s="189" t="s">
        <v>669</v>
      </c>
      <c r="H626" s="190">
        <v>255.816</v>
      </c>
      <c r="I626" s="191"/>
      <c r="J626" s="192">
        <f>ROUND(I626*H626,2)</f>
        <v>0</v>
      </c>
      <c r="K626" s="188" t="s">
        <v>194</v>
      </c>
      <c r="L626" s="39"/>
      <c r="M626" s="193" t="s">
        <v>20</v>
      </c>
      <c r="N626" s="194" t="s">
        <v>45</v>
      </c>
      <c r="O626" s="64"/>
      <c r="P626" s="195">
        <f>O626*H626</f>
        <v>0</v>
      </c>
      <c r="Q626" s="195">
        <v>0</v>
      </c>
      <c r="R626" s="195">
        <f>Q626*H626</f>
        <v>0</v>
      </c>
      <c r="S626" s="195">
        <v>0</v>
      </c>
      <c r="T626" s="196">
        <f>S626*H626</f>
        <v>0</v>
      </c>
      <c r="AR626" s="197" t="s">
        <v>164</v>
      </c>
      <c r="AT626" s="197" t="s">
        <v>162</v>
      </c>
      <c r="AU626" s="197" t="s">
        <v>171</v>
      </c>
      <c r="AY626" s="18" t="s">
        <v>159</v>
      </c>
      <c r="BE626" s="198">
        <f>IF(N626="základní",J626,0)</f>
        <v>0</v>
      </c>
      <c r="BF626" s="198">
        <f>IF(N626="snížená",J626,0)</f>
        <v>0</v>
      </c>
      <c r="BG626" s="198">
        <f>IF(N626="zákl. přenesená",J626,0)</f>
        <v>0</v>
      </c>
      <c r="BH626" s="198">
        <f>IF(N626="sníž. přenesená",J626,0)</f>
        <v>0</v>
      </c>
      <c r="BI626" s="198">
        <f>IF(N626="nulová",J626,0)</f>
        <v>0</v>
      </c>
      <c r="BJ626" s="18" t="s">
        <v>22</v>
      </c>
      <c r="BK626" s="198">
        <f>ROUND(I626*H626,2)</f>
        <v>0</v>
      </c>
      <c r="BL626" s="18" t="s">
        <v>164</v>
      </c>
      <c r="BM626" s="197" t="s">
        <v>1542</v>
      </c>
    </row>
    <row r="627" spans="2:65" s="1" customFormat="1" ht="11.25">
      <c r="B627" s="35"/>
      <c r="C627" s="36"/>
      <c r="D627" s="199" t="s">
        <v>166</v>
      </c>
      <c r="E627" s="36"/>
      <c r="F627" s="200" t="s">
        <v>1500</v>
      </c>
      <c r="G627" s="36"/>
      <c r="H627" s="36"/>
      <c r="I627" s="115"/>
      <c r="J627" s="36"/>
      <c r="K627" s="36"/>
      <c r="L627" s="39"/>
      <c r="M627" s="201"/>
      <c r="N627" s="64"/>
      <c r="O627" s="64"/>
      <c r="P627" s="64"/>
      <c r="Q627" s="64"/>
      <c r="R627" s="64"/>
      <c r="S627" s="64"/>
      <c r="T627" s="65"/>
      <c r="AT627" s="18" t="s">
        <v>166</v>
      </c>
      <c r="AU627" s="18" t="s">
        <v>171</v>
      </c>
    </row>
    <row r="628" spans="2:65" s="12" customFormat="1" ht="11.25">
      <c r="B628" s="202"/>
      <c r="C628" s="203"/>
      <c r="D628" s="199" t="s">
        <v>184</v>
      </c>
      <c r="E628" s="204" t="s">
        <v>20</v>
      </c>
      <c r="F628" s="205" t="s">
        <v>1352</v>
      </c>
      <c r="G628" s="203"/>
      <c r="H628" s="204" t="s">
        <v>20</v>
      </c>
      <c r="I628" s="206"/>
      <c r="J628" s="203"/>
      <c r="K628" s="203"/>
      <c r="L628" s="207"/>
      <c r="M628" s="208"/>
      <c r="N628" s="209"/>
      <c r="O628" s="209"/>
      <c r="P628" s="209"/>
      <c r="Q628" s="209"/>
      <c r="R628" s="209"/>
      <c r="S628" s="209"/>
      <c r="T628" s="210"/>
      <c r="AT628" s="211" t="s">
        <v>184</v>
      </c>
      <c r="AU628" s="211" t="s">
        <v>171</v>
      </c>
      <c r="AV628" s="12" t="s">
        <v>22</v>
      </c>
      <c r="AW628" s="12" t="s">
        <v>35</v>
      </c>
      <c r="AX628" s="12" t="s">
        <v>74</v>
      </c>
      <c r="AY628" s="211" t="s">
        <v>159</v>
      </c>
    </row>
    <row r="629" spans="2:65" s="13" customFormat="1" ht="11.25">
      <c r="B629" s="212"/>
      <c r="C629" s="213"/>
      <c r="D629" s="199" t="s">
        <v>184</v>
      </c>
      <c r="E629" s="214" t="s">
        <v>20</v>
      </c>
      <c r="F629" s="215" t="s">
        <v>1895</v>
      </c>
      <c r="G629" s="213"/>
      <c r="H629" s="216">
        <v>177.48</v>
      </c>
      <c r="I629" s="217"/>
      <c r="J629" s="213"/>
      <c r="K629" s="213"/>
      <c r="L629" s="218"/>
      <c r="M629" s="219"/>
      <c r="N629" s="220"/>
      <c r="O629" s="220"/>
      <c r="P629" s="220"/>
      <c r="Q629" s="220"/>
      <c r="R629" s="220"/>
      <c r="S629" s="220"/>
      <c r="T629" s="221"/>
      <c r="AT629" s="222" t="s">
        <v>184</v>
      </c>
      <c r="AU629" s="222" t="s">
        <v>171</v>
      </c>
      <c r="AV629" s="13" t="s">
        <v>84</v>
      </c>
      <c r="AW629" s="13" t="s">
        <v>35</v>
      </c>
      <c r="AX629" s="13" t="s">
        <v>74</v>
      </c>
      <c r="AY629" s="222" t="s">
        <v>159</v>
      </c>
    </row>
    <row r="630" spans="2:65" s="13" customFormat="1" ht="11.25">
      <c r="B630" s="212"/>
      <c r="C630" s="213"/>
      <c r="D630" s="199" t="s">
        <v>184</v>
      </c>
      <c r="E630" s="214" t="s">
        <v>20</v>
      </c>
      <c r="F630" s="215" t="s">
        <v>1896</v>
      </c>
      <c r="G630" s="213"/>
      <c r="H630" s="216">
        <v>39.167999999999999</v>
      </c>
      <c r="I630" s="217"/>
      <c r="J630" s="213"/>
      <c r="K630" s="213"/>
      <c r="L630" s="218"/>
      <c r="M630" s="219"/>
      <c r="N630" s="220"/>
      <c r="O630" s="220"/>
      <c r="P630" s="220"/>
      <c r="Q630" s="220"/>
      <c r="R630" s="220"/>
      <c r="S630" s="220"/>
      <c r="T630" s="221"/>
      <c r="AT630" s="222" t="s">
        <v>184</v>
      </c>
      <c r="AU630" s="222" t="s">
        <v>171</v>
      </c>
      <c r="AV630" s="13" t="s">
        <v>84</v>
      </c>
      <c r="AW630" s="13" t="s">
        <v>35</v>
      </c>
      <c r="AX630" s="13" t="s">
        <v>74</v>
      </c>
      <c r="AY630" s="222" t="s">
        <v>159</v>
      </c>
    </row>
    <row r="631" spans="2:65" s="12" customFormat="1" ht="11.25">
      <c r="B631" s="202"/>
      <c r="C631" s="203"/>
      <c r="D631" s="199" t="s">
        <v>184</v>
      </c>
      <c r="E631" s="204" t="s">
        <v>20</v>
      </c>
      <c r="F631" s="205" t="s">
        <v>1389</v>
      </c>
      <c r="G631" s="203"/>
      <c r="H631" s="204" t="s">
        <v>20</v>
      </c>
      <c r="I631" s="206"/>
      <c r="J631" s="203"/>
      <c r="K631" s="203"/>
      <c r="L631" s="207"/>
      <c r="M631" s="208"/>
      <c r="N631" s="209"/>
      <c r="O631" s="209"/>
      <c r="P631" s="209"/>
      <c r="Q631" s="209"/>
      <c r="R631" s="209"/>
      <c r="S631" s="209"/>
      <c r="T631" s="210"/>
      <c r="AT631" s="211" t="s">
        <v>184</v>
      </c>
      <c r="AU631" s="211" t="s">
        <v>171</v>
      </c>
      <c r="AV631" s="12" t="s">
        <v>22</v>
      </c>
      <c r="AW631" s="12" t="s">
        <v>35</v>
      </c>
      <c r="AX631" s="12" t="s">
        <v>74</v>
      </c>
      <c r="AY631" s="211" t="s">
        <v>159</v>
      </c>
    </row>
    <row r="632" spans="2:65" s="13" customFormat="1" ht="11.25">
      <c r="B632" s="212"/>
      <c r="C632" s="213"/>
      <c r="D632" s="199" t="s">
        <v>184</v>
      </c>
      <c r="E632" s="214" t="s">
        <v>20</v>
      </c>
      <c r="F632" s="215" t="s">
        <v>1896</v>
      </c>
      <c r="G632" s="213"/>
      <c r="H632" s="216">
        <v>39.167999999999999</v>
      </c>
      <c r="I632" s="217"/>
      <c r="J632" s="213"/>
      <c r="K632" s="213"/>
      <c r="L632" s="218"/>
      <c r="M632" s="219"/>
      <c r="N632" s="220"/>
      <c r="O632" s="220"/>
      <c r="P632" s="220"/>
      <c r="Q632" s="220"/>
      <c r="R632" s="220"/>
      <c r="S632" s="220"/>
      <c r="T632" s="221"/>
      <c r="AT632" s="222" t="s">
        <v>184</v>
      </c>
      <c r="AU632" s="222" t="s">
        <v>171</v>
      </c>
      <c r="AV632" s="13" t="s">
        <v>84</v>
      </c>
      <c r="AW632" s="13" t="s">
        <v>35</v>
      </c>
      <c r="AX632" s="13" t="s">
        <v>74</v>
      </c>
      <c r="AY632" s="222" t="s">
        <v>159</v>
      </c>
    </row>
    <row r="633" spans="2:65" s="14" customFormat="1" ht="11.25">
      <c r="B633" s="223"/>
      <c r="C633" s="224"/>
      <c r="D633" s="199" t="s">
        <v>184</v>
      </c>
      <c r="E633" s="225" t="s">
        <v>20</v>
      </c>
      <c r="F633" s="226" t="s">
        <v>223</v>
      </c>
      <c r="G633" s="224"/>
      <c r="H633" s="227">
        <v>255.816</v>
      </c>
      <c r="I633" s="228"/>
      <c r="J633" s="224"/>
      <c r="K633" s="224"/>
      <c r="L633" s="229"/>
      <c r="M633" s="230"/>
      <c r="N633" s="231"/>
      <c r="O633" s="231"/>
      <c r="P633" s="231"/>
      <c r="Q633" s="231"/>
      <c r="R633" s="231"/>
      <c r="S633" s="231"/>
      <c r="T633" s="232"/>
      <c r="AT633" s="233" t="s">
        <v>184</v>
      </c>
      <c r="AU633" s="233" t="s">
        <v>171</v>
      </c>
      <c r="AV633" s="14" t="s">
        <v>164</v>
      </c>
      <c r="AW633" s="14" t="s">
        <v>35</v>
      </c>
      <c r="AX633" s="14" t="s">
        <v>22</v>
      </c>
      <c r="AY633" s="233" t="s">
        <v>159</v>
      </c>
    </row>
    <row r="634" spans="2:65" s="1" customFormat="1" ht="16.5" customHeight="1">
      <c r="B634" s="35"/>
      <c r="C634" s="186" t="s">
        <v>1185</v>
      </c>
      <c r="D634" s="186" t="s">
        <v>162</v>
      </c>
      <c r="E634" s="187" t="s">
        <v>1509</v>
      </c>
      <c r="F634" s="188" t="s">
        <v>1510</v>
      </c>
      <c r="G634" s="189" t="s">
        <v>669</v>
      </c>
      <c r="H634" s="190">
        <v>4093.056</v>
      </c>
      <c r="I634" s="191"/>
      <c r="J634" s="192">
        <f>ROUND(I634*H634,2)</f>
        <v>0</v>
      </c>
      <c r="K634" s="188" t="s">
        <v>194</v>
      </c>
      <c r="L634" s="39"/>
      <c r="M634" s="193" t="s">
        <v>20</v>
      </c>
      <c r="N634" s="194" t="s">
        <v>45</v>
      </c>
      <c r="O634" s="64"/>
      <c r="P634" s="195">
        <f>O634*H634</f>
        <v>0</v>
      </c>
      <c r="Q634" s="195">
        <v>0</v>
      </c>
      <c r="R634" s="195">
        <f>Q634*H634</f>
        <v>0</v>
      </c>
      <c r="S634" s="195">
        <v>0</v>
      </c>
      <c r="T634" s="196">
        <f>S634*H634</f>
        <v>0</v>
      </c>
      <c r="AR634" s="197" t="s">
        <v>164</v>
      </c>
      <c r="AT634" s="197" t="s">
        <v>162</v>
      </c>
      <c r="AU634" s="197" t="s">
        <v>171</v>
      </c>
      <c r="AY634" s="18" t="s">
        <v>159</v>
      </c>
      <c r="BE634" s="198">
        <f>IF(N634="základní",J634,0)</f>
        <v>0</v>
      </c>
      <c r="BF634" s="198">
        <f>IF(N634="snížená",J634,0)</f>
        <v>0</v>
      </c>
      <c r="BG634" s="198">
        <f>IF(N634="zákl. přenesená",J634,0)</f>
        <v>0</v>
      </c>
      <c r="BH634" s="198">
        <f>IF(N634="sníž. přenesená",J634,0)</f>
        <v>0</v>
      </c>
      <c r="BI634" s="198">
        <f>IF(N634="nulová",J634,0)</f>
        <v>0</v>
      </c>
      <c r="BJ634" s="18" t="s">
        <v>22</v>
      </c>
      <c r="BK634" s="198">
        <f>ROUND(I634*H634,2)</f>
        <v>0</v>
      </c>
      <c r="BL634" s="18" t="s">
        <v>164</v>
      </c>
      <c r="BM634" s="197" t="s">
        <v>1546</v>
      </c>
    </row>
    <row r="635" spans="2:65" s="1" customFormat="1" ht="11.25">
      <c r="B635" s="35"/>
      <c r="C635" s="36"/>
      <c r="D635" s="199" t="s">
        <v>166</v>
      </c>
      <c r="E635" s="36"/>
      <c r="F635" s="200" t="s">
        <v>1512</v>
      </c>
      <c r="G635" s="36"/>
      <c r="H635" s="36"/>
      <c r="I635" s="115"/>
      <c r="J635" s="36"/>
      <c r="K635" s="36"/>
      <c r="L635" s="39"/>
      <c r="M635" s="201"/>
      <c r="N635" s="64"/>
      <c r="O635" s="64"/>
      <c r="P635" s="64"/>
      <c r="Q635" s="64"/>
      <c r="R635" s="64"/>
      <c r="S635" s="64"/>
      <c r="T635" s="65"/>
      <c r="AT635" s="18" t="s">
        <v>166</v>
      </c>
      <c r="AU635" s="18" t="s">
        <v>171</v>
      </c>
    </row>
    <row r="636" spans="2:65" s="13" customFormat="1" ht="11.25">
      <c r="B636" s="212"/>
      <c r="C636" s="213"/>
      <c r="D636" s="199" t="s">
        <v>184</v>
      </c>
      <c r="E636" s="214" t="s">
        <v>20</v>
      </c>
      <c r="F636" s="215" t="s">
        <v>1897</v>
      </c>
      <c r="G636" s="213"/>
      <c r="H636" s="216">
        <v>4093.056</v>
      </c>
      <c r="I636" s="217"/>
      <c r="J636" s="213"/>
      <c r="K636" s="213"/>
      <c r="L636" s="218"/>
      <c r="M636" s="219"/>
      <c r="N636" s="220"/>
      <c r="O636" s="220"/>
      <c r="P636" s="220"/>
      <c r="Q636" s="220"/>
      <c r="R636" s="220"/>
      <c r="S636" s="220"/>
      <c r="T636" s="221"/>
      <c r="AT636" s="222" t="s">
        <v>184</v>
      </c>
      <c r="AU636" s="222" t="s">
        <v>171</v>
      </c>
      <c r="AV636" s="13" t="s">
        <v>84</v>
      </c>
      <c r="AW636" s="13" t="s">
        <v>35</v>
      </c>
      <c r="AX636" s="13" t="s">
        <v>22</v>
      </c>
      <c r="AY636" s="222" t="s">
        <v>159</v>
      </c>
    </row>
    <row r="637" spans="2:65" s="1" customFormat="1" ht="16.5" customHeight="1">
      <c r="B637" s="35"/>
      <c r="C637" s="186" t="s">
        <v>1189</v>
      </c>
      <c r="D637" s="186" t="s">
        <v>162</v>
      </c>
      <c r="E637" s="187" t="s">
        <v>1515</v>
      </c>
      <c r="F637" s="188" t="s">
        <v>1516</v>
      </c>
      <c r="G637" s="189" t="s">
        <v>669</v>
      </c>
      <c r="H637" s="190">
        <v>78.335999999999999</v>
      </c>
      <c r="I637" s="191"/>
      <c r="J637" s="192">
        <f>ROUND(I637*H637,2)</f>
        <v>0</v>
      </c>
      <c r="K637" s="188" t="s">
        <v>194</v>
      </c>
      <c r="L637" s="39"/>
      <c r="M637" s="193" t="s">
        <v>20</v>
      </c>
      <c r="N637" s="194" t="s">
        <v>45</v>
      </c>
      <c r="O637" s="64"/>
      <c r="P637" s="195">
        <f>O637*H637</f>
        <v>0</v>
      </c>
      <c r="Q637" s="195">
        <v>0</v>
      </c>
      <c r="R637" s="195">
        <f>Q637*H637</f>
        <v>0</v>
      </c>
      <c r="S637" s="195">
        <v>0</v>
      </c>
      <c r="T637" s="196">
        <f>S637*H637</f>
        <v>0</v>
      </c>
      <c r="AR637" s="197" t="s">
        <v>164</v>
      </c>
      <c r="AT637" s="197" t="s">
        <v>162</v>
      </c>
      <c r="AU637" s="197" t="s">
        <v>171</v>
      </c>
      <c r="AY637" s="18" t="s">
        <v>159</v>
      </c>
      <c r="BE637" s="198">
        <f>IF(N637="základní",J637,0)</f>
        <v>0</v>
      </c>
      <c r="BF637" s="198">
        <f>IF(N637="snížená",J637,0)</f>
        <v>0</v>
      </c>
      <c r="BG637" s="198">
        <f>IF(N637="zákl. přenesená",J637,0)</f>
        <v>0</v>
      </c>
      <c r="BH637" s="198">
        <f>IF(N637="sníž. přenesená",J637,0)</f>
        <v>0</v>
      </c>
      <c r="BI637" s="198">
        <f>IF(N637="nulová",J637,0)</f>
        <v>0</v>
      </c>
      <c r="BJ637" s="18" t="s">
        <v>22</v>
      </c>
      <c r="BK637" s="198">
        <f>ROUND(I637*H637,2)</f>
        <v>0</v>
      </c>
      <c r="BL637" s="18" t="s">
        <v>164</v>
      </c>
      <c r="BM637" s="197" t="s">
        <v>1549</v>
      </c>
    </row>
    <row r="638" spans="2:65" s="1" customFormat="1" ht="19.5">
      <c r="B638" s="35"/>
      <c r="C638" s="36"/>
      <c r="D638" s="199" t="s">
        <v>166</v>
      </c>
      <c r="E638" s="36"/>
      <c r="F638" s="200" t="s">
        <v>1518</v>
      </c>
      <c r="G638" s="36"/>
      <c r="H638" s="36"/>
      <c r="I638" s="115"/>
      <c r="J638" s="36"/>
      <c r="K638" s="36"/>
      <c r="L638" s="39"/>
      <c r="M638" s="201"/>
      <c r="N638" s="64"/>
      <c r="O638" s="64"/>
      <c r="P638" s="64"/>
      <c r="Q638" s="64"/>
      <c r="R638" s="64"/>
      <c r="S638" s="64"/>
      <c r="T638" s="65"/>
      <c r="AT638" s="18" t="s">
        <v>166</v>
      </c>
      <c r="AU638" s="18" t="s">
        <v>171</v>
      </c>
    </row>
    <row r="639" spans="2:65" s="12" customFormat="1" ht="11.25">
      <c r="B639" s="202"/>
      <c r="C639" s="203"/>
      <c r="D639" s="199" t="s">
        <v>184</v>
      </c>
      <c r="E639" s="204" t="s">
        <v>20</v>
      </c>
      <c r="F639" s="205" t="s">
        <v>1352</v>
      </c>
      <c r="G639" s="203"/>
      <c r="H639" s="204" t="s">
        <v>20</v>
      </c>
      <c r="I639" s="206"/>
      <c r="J639" s="203"/>
      <c r="K639" s="203"/>
      <c r="L639" s="207"/>
      <c r="M639" s="208"/>
      <c r="N639" s="209"/>
      <c r="O639" s="209"/>
      <c r="P639" s="209"/>
      <c r="Q639" s="209"/>
      <c r="R639" s="209"/>
      <c r="S639" s="209"/>
      <c r="T639" s="210"/>
      <c r="AT639" s="211" t="s">
        <v>184</v>
      </c>
      <c r="AU639" s="211" t="s">
        <v>171</v>
      </c>
      <c r="AV639" s="12" t="s">
        <v>22</v>
      </c>
      <c r="AW639" s="12" t="s">
        <v>35</v>
      </c>
      <c r="AX639" s="12" t="s">
        <v>74</v>
      </c>
      <c r="AY639" s="211" t="s">
        <v>159</v>
      </c>
    </row>
    <row r="640" spans="2:65" s="13" customFormat="1" ht="11.25">
      <c r="B640" s="212"/>
      <c r="C640" s="213"/>
      <c r="D640" s="199" t="s">
        <v>184</v>
      </c>
      <c r="E640" s="214" t="s">
        <v>20</v>
      </c>
      <c r="F640" s="215" t="s">
        <v>1896</v>
      </c>
      <c r="G640" s="213"/>
      <c r="H640" s="216">
        <v>39.167999999999999</v>
      </c>
      <c r="I640" s="217"/>
      <c r="J640" s="213"/>
      <c r="K640" s="213"/>
      <c r="L640" s="218"/>
      <c r="M640" s="219"/>
      <c r="N640" s="220"/>
      <c r="O640" s="220"/>
      <c r="P640" s="220"/>
      <c r="Q640" s="220"/>
      <c r="R640" s="220"/>
      <c r="S640" s="220"/>
      <c r="T640" s="221"/>
      <c r="AT640" s="222" t="s">
        <v>184</v>
      </c>
      <c r="AU640" s="222" t="s">
        <v>171</v>
      </c>
      <c r="AV640" s="13" t="s">
        <v>84</v>
      </c>
      <c r="AW640" s="13" t="s">
        <v>35</v>
      </c>
      <c r="AX640" s="13" t="s">
        <v>74</v>
      </c>
      <c r="AY640" s="222" t="s">
        <v>159</v>
      </c>
    </row>
    <row r="641" spans="2:65" s="12" customFormat="1" ht="11.25">
      <c r="B641" s="202"/>
      <c r="C641" s="203"/>
      <c r="D641" s="199" t="s">
        <v>184</v>
      </c>
      <c r="E641" s="204" t="s">
        <v>20</v>
      </c>
      <c r="F641" s="205" t="s">
        <v>1389</v>
      </c>
      <c r="G641" s="203"/>
      <c r="H641" s="204" t="s">
        <v>20</v>
      </c>
      <c r="I641" s="206"/>
      <c r="J641" s="203"/>
      <c r="K641" s="203"/>
      <c r="L641" s="207"/>
      <c r="M641" s="208"/>
      <c r="N641" s="209"/>
      <c r="O641" s="209"/>
      <c r="P641" s="209"/>
      <c r="Q641" s="209"/>
      <c r="R641" s="209"/>
      <c r="S641" s="209"/>
      <c r="T641" s="210"/>
      <c r="AT641" s="211" t="s">
        <v>184</v>
      </c>
      <c r="AU641" s="211" t="s">
        <v>171</v>
      </c>
      <c r="AV641" s="12" t="s">
        <v>22</v>
      </c>
      <c r="AW641" s="12" t="s">
        <v>35</v>
      </c>
      <c r="AX641" s="12" t="s">
        <v>74</v>
      </c>
      <c r="AY641" s="211" t="s">
        <v>159</v>
      </c>
    </row>
    <row r="642" spans="2:65" s="13" customFormat="1" ht="11.25">
      <c r="B642" s="212"/>
      <c r="C642" s="213"/>
      <c r="D642" s="199" t="s">
        <v>184</v>
      </c>
      <c r="E642" s="214" t="s">
        <v>20</v>
      </c>
      <c r="F642" s="215" t="s">
        <v>1896</v>
      </c>
      <c r="G642" s="213"/>
      <c r="H642" s="216">
        <v>39.167999999999999</v>
      </c>
      <c r="I642" s="217"/>
      <c r="J642" s="213"/>
      <c r="K642" s="213"/>
      <c r="L642" s="218"/>
      <c r="M642" s="219"/>
      <c r="N642" s="220"/>
      <c r="O642" s="220"/>
      <c r="P642" s="220"/>
      <c r="Q642" s="220"/>
      <c r="R642" s="220"/>
      <c r="S642" s="220"/>
      <c r="T642" s="221"/>
      <c r="AT642" s="222" t="s">
        <v>184</v>
      </c>
      <c r="AU642" s="222" t="s">
        <v>171</v>
      </c>
      <c r="AV642" s="13" t="s">
        <v>84</v>
      </c>
      <c r="AW642" s="13" t="s">
        <v>35</v>
      </c>
      <c r="AX642" s="13" t="s">
        <v>74</v>
      </c>
      <c r="AY642" s="222" t="s">
        <v>159</v>
      </c>
    </row>
    <row r="643" spans="2:65" s="14" customFormat="1" ht="11.25">
      <c r="B643" s="223"/>
      <c r="C643" s="224"/>
      <c r="D643" s="199" t="s">
        <v>184</v>
      </c>
      <c r="E643" s="225" t="s">
        <v>20</v>
      </c>
      <c r="F643" s="226" t="s">
        <v>223</v>
      </c>
      <c r="G643" s="224"/>
      <c r="H643" s="227">
        <v>78.335999999999999</v>
      </c>
      <c r="I643" s="228"/>
      <c r="J643" s="224"/>
      <c r="K643" s="224"/>
      <c r="L643" s="229"/>
      <c r="M643" s="230"/>
      <c r="N643" s="231"/>
      <c r="O643" s="231"/>
      <c r="P643" s="231"/>
      <c r="Q643" s="231"/>
      <c r="R643" s="231"/>
      <c r="S643" s="231"/>
      <c r="T643" s="232"/>
      <c r="AT643" s="233" t="s">
        <v>184</v>
      </c>
      <c r="AU643" s="233" t="s">
        <v>171</v>
      </c>
      <c r="AV643" s="14" t="s">
        <v>164</v>
      </c>
      <c r="AW643" s="14" t="s">
        <v>35</v>
      </c>
      <c r="AX643" s="14" t="s">
        <v>22</v>
      </c>
      <c r="AY643" s="233" t="s">
        <v>159</v>
      </c>
    </row>
    <row r="644" spans="2:65" s="1" customFormat="1" ht="16.5" customHeight="1">
      <c r="B644" s="35"/>
      <c r="C644" s="186" t="s">
        <v>1193</v>
      </c>
      <c r="D644" s="186" t="s">
        <v>162</v>
      </c>
      <c r="E644" s="187" t="s">
        <v>1520</v>
      </c>
      <c r="F644" s="188" t="s">
        <v>1521</v>
      </c>
      <c r="G644" s="189" t="s">
        <v>669</v>
      </c>
      <c r="H644" s="190">
        <v>177.48</v>
      </c>
      <c r="I644" s="191"/>
      <c r="J644" s="192">
        <f>ROUND(I644*H644,2)</f>
        <v>0</v>
      </c>
      <c r="K644" s="188" t="s">
        <v>194</v>
      </c>
      <c r="L644" s="39"/>
      <c r="M644" s="193" t="s">
        <v>20</v>
      </c>
      <c r="N644" s="194" t="s">
        <v>45</v>
      </c>
      <c r="O644" s="64"/>
      <c r="P644" s="195">
        <f>O644*H644</f>
        <v>0</v>
      </c>
      <c r="Q644" s="195">
        <v>0</v>
      </c>
      <c r="R644" s="195">
        <f>Q644*H644</f>
        <v>0</v>
      </c>
      <c r="S644" s="195">
        <v>0</v>
      </c>
      <c r="T644" s="196">
        <f>S644*H644</f>
        <v>0</v>
      </c>
      <c r="AR644" s="197" t="s">
        <v>164</v>
      </c>
      <c r="AT644" s="197" t="s">
        <v>162</v>
      </c>
      <c r="AU644" s="197" t="s">
        <v>171</v>
      </c>
      <c r="AY644" s="18" t="s">
        <v>159</v>
      </c>
      <c r="BE644" s="198">
        <f>IF(N644="základní",J644,0)</f>
        <v>0</v>
      </c>
      <c r="BF644" s="198">
        <f>IF(N644="snížená",J644,0)</f>
        <v>0</v>
      </c>
      <c r="BG644" s="198">
        <f>IF(N644="zákl. přenesená",J644,0)</f>
        <v>0</v>
      </c>
      <c r="BH644" s="198">
        <f>IF(N644="sníž. přenesená",J644,0)</f>
        <v>0</v>
      </c>
      <c r="BI644" s="198">
        <f>IF(N644="nulová",J644,0)</f>
        <v>0</v>
      </c>
      <c r="BJ644" s="18" t="s">
        <v>22</v>
      </c>
      <c r="BK644" s="198">
        <f>ROUND(I644*H644,2)</f>
        <v>0</v>
      </c>
      <c r="BL644" s="18" t="s">
        <v>164</v>
      </c>
      <c r="BM644" s="197" t="s">
        <v>1551</v>
      </c>
    </row>
    <row r="645" spans="2:65" s="1" customFormat="1" ht="11.25">
      <c r="B645" s="35"/>
      <c r="C645" s="36"/>
      <c r="D645" s="199" t="s">
        <v>166</v>
      </c>
      <c r="E645" s="36"/>
      <c r="F645" s="200" t="s">
        <v>671</v>
      </c>
      <c r="G645" s="36"/>
      <c r="H645" s="36"/>
      <c r="I645" s="115"/>
      <c r="J645" s="36"/>
      <c r="K645" s="36"/>
      <c r="L645" s="39"/>
      <c r="M645" s="201"/>
      <c r="N645" s="64"/>
      <c r="O645" s="64"/>
      <c r="P645" s="64"/>
      <c r="Q645" s="64"/>
      <c r="R645" s="64"/>
      <c r="S645" s="64"/>
      <c r="T645" s="65"/>
      <c r="AT645" s="18" t="s">
        <v>166</v>
      </c>
      <c r="AU645" s="18" t="s">
        <v>171</v>
      </c>
    </row>
    <row r="646" spans="2:65" s="12" customFormat="1" ht="11.25">
      <c r="B646" s="202"/>
      <c r="C646" s="203"/>
      <c r="D646" s="199" t="s">
        <v>184</v>
      </c>
      <c r="E646" s="204" t="s">
        <v>20</v>
      </c>
      <c r="F646" s="205" t="s">
        <v>1352</v>
      </c>
      <c r="G646" s="203"/>
      <c r="H646" s="204" t="s">
        <v>20</v>
      </c>
      <c r="I646" s="206"/>
      <c r="J646" s="203"/>
      <c r="K646" s="203"/>
      <c r="L646" s="207"/>
      <c r="M646" s="208"/>
      <c r="N646" s="209"/>
      <c r="O646" s="209"/>
      <c r="P646" s="209"/>
      <c r="Q646" s="209"/>
      <c r="R646" s="209"/>
      <c r="S646" s="209"/>
      <c r="T646" s="210"/>
      <c r="AT646" s="211" t="s">
        <v>184</v>
      </c>
      <c r="AU646" s="211" t="s">
        <v>171</v>
      </c>
      <c r="AV646" s="12" t="s">
        <v>22</v>
      </c>
      <c r="AW646" s="12" t="s">
        <v>35</v>
      </c>
      <c r="AX646" s="12" t="s">
        <v>74</v>
      </c>
      <c r="AY646" s="211" t="s">
        <v>159</v>
      </c>
    </row>
    <row r="647" spans="2:65" s="13" customFormat="1" ht="11.25">
      <c r="B647" s="212"/>
      <c r="C647" s="213"/>
      <c r="D647" s="199" t="s">
        <v>184</v>
      </c>
      <c r="E647" s="214" t="s">
        <v>20</v>
      </c>
      <c r="F647" s="215" t="s">
        <v>1895</v>
      </c>
      <c r="G647" s="213"/>
      <c r="H647" s="216">
        <v>177.48</v>
      </c>
      <c r="I647" s="217"/>
      <c r="J647" s="213"/>
      <c r="K647" s="213"/>
      <c r="L647" s="218"/>
      <c r="M647" s="219"/>
      <c r="N647" s="220"/>
      <c r="O647" s="220"/>
      <c r="P647" s="220"/>
      <c r="Q647" s="220"/>
      <c r="R647" s="220"/>
      <c r="S647" s="220"/>
      <c r="T647" s="221"/>
      <c r="AT647" s="222" t="s">
        <v>184</v>
      </c>
      <c r="AU647" s="222" t="s">
        <v>171</v>
      </c>
      <c r="AV647" s="13" t="s">
        <v>84</v>
      </c>
      <c r="AW647" s="13" t="s">
        <v>35</v>
      </c>
      <c r="AX647" s="13" t="s">
        <v>22</v>
      </c>
      <c r="AY647" s="222" t="s">
        <v>159</v>
      </c>
    </row>
    <row r="648" spans="2:65" s="11" customFormat="1" ht="22.9" customHeight="1">
      <c r="B648" s="170"/>
      <c r="C648" s="171"/>
      <c r="D648" s="172" t="s">
        <v>73</v>
      </c>
      <c r="E648" s="184" t="s">
        <v>1552</v>
      </c>
      <c r="F648" s="184" t="s">
        <v>1552</v>
      </c>
      <c r="G648" s="171"/>
      <c r="H648" s="171"/>
      <c r="I648" s="174"/>
      <c r="J648" s="185">
        <f>BK648</f>
        <v>0</v>
      </c>
      <c r="K648" s="171"/>
      <c r="L648" s="176"/>
      <c r="M648" s="177"/>
      <c r="N648" s="178"/>
      <c r="O648" s="178"/>
      <c r="P648" s="179">
        <f>P649</f>
        <v>0</v>
      </c>
      <c r="Q648" s="178"/>
      <c r="R648" s="179">
        <f>R649</f>
        <v>0</v>
      </c>
      <c r="S648" s="178"/>
      <c r="T648" s="180">
        <f>T649</f>
        <v>0</v>
      </c>
      <c r="AR648" s="181" t="s">
        <v>22</v>
      </c>
      <c r="AT648" s="182" t="s">
        <v>73</v>
      </c>
      <c r="AU648" s="182" t="s">
        <v>22</v>
      </c>
      <c r="AY648" s="181" t="s">
        <v>159</v>
      </c>
      <c r="BK648" s="183">
        <f>BK649</f>
        <v>0</v>
      </c>
    </row>
    <row r="649" spans="2:65" s="1" customFormat="1" ht="16.5" customHeight="1">
      <c r="B649" s="35"/>
      <c r="C649" s="186" t="s">
        <v>1197</v>
      </c>
      <c r="D649" s="186" t="s">
        <v>162</v>
      </c>
      <c r="E649" s="187" t="s">
        <v>1898</v>
      </c>
      <c r="F649" s="188" t="s">
        <v>1555</v>
      </c>
      <c r="G649" s="189" t="s">
        <v>1556</v>
      </c>
      <c r="H649" s="190">
        <v>1</v>
      </c>
      <c r="I649" s="191"/>
      <c r="J649" s="192">
        <f>ROUND(I649*H649,2)</f>
        <v>0</v>
      </c>
      <c r="K649" s="188" t="s">
        <v>20</v>
      </c>
      <c r="L649" s="39"/>
      <c r="M649" s="259" t="s">
        <v>20</v>
      </c>
      <c r="N649" s="260" t="s">
        <v>45</v>
      </c>
      <c r="O649" s="261"/>
      <c r="P649" s="262">
        <f>O649*H649</f>
        <v>0</v>
      </c>
      <c r="Q649" s="262">
        <v>0</v>
      </c>
      <c r="R649" s="262">
        <f>Q649*H649</f>
        <v>0</v>
      </c>
      <c r="S649" s="262">
        <v>0</v>
      </c>
      <c r="T649" s="263">
        <f>S649*H649</f>
        <v>0</v>
      </c>
      <c r="AR649" s="197" t="s">
        <v>164</v>
      </c>
      <c r="AT649" s="197" t="s">
        <v>162</v>
      </c>
      <c r="AU649" s="197" t="s">
        <v>84</v>
      </c>
      <c r="AY649" s="18" t="s">
        <v>159</v>
      </c>
      <c r="BE649" s="198">
        <f>IF(N649="základní",J649,0)</f>
        <v>0</v>
      </c>
      <c r="BF649" s="198">
        <f>IF(N649="snížená",J649,0)</f>
        <v>0</v>
      </c>
      <c r="BG649" s="198">
        <f>IF(N649="zákl. přenesená",J649,0)</f>
        <v>0</v>
      </c>
      <c r="BH649" s="198">
        <f>IF(N649="sníž. přenesená",J649,0)</f>
        <v>0</v>
      </c>
      <c r="BI649" s="198">
        <f>IF(N649="nulová",J649,0)</f>
        <v>0</v>
      </c>
      <c r="BJ649" s="18" t="s">
        <v>22</v>
      </c>
      <c r="BK649" s="198">
        <f>ROUND(I649*H649,2)</f>
        <v>0</v>
      </c>
      <c r="BL649" s="18" t="s">
        <v>164</v>
      </c>
      <c r="BM649" s="197" t="s">
        <v>1557</v>
      </c>
    </row>
    <row r="650" spans="2:65" s="1" customFormat="1" ht="6.95" customHeight="1">
      <c r="B650" s="47"/>
      <c r="C650" s="48"/>
      <c r="D650" s="48"/>
      <c r="E650" s="48"/>
      <c r="F650" s="48"/>
      <c r="G650" s="48"/>
      <c r="H650" s="48"/>
      <c r="I650" s="138"/>
      <c r="J650" s="48"/>
      <c r="K650" s="48"/>
      <c r="L650" s="39"/>
    </row>
  </sheetData>
  <sheetProtection algorithmName="SHA-512" hashValue="ecDMFXVri9tODfj2+bIQjOl5ddLnB1vhip4bOBEOE6wp/aeYNSoGXeXUYFfaShEyxdTU7J/fq+KfVrFij+1Wtg==" saltValue="tJJynkM6kVWRA0d6cQn/a3oRxlVIMtT1dtU+ezTob87M4pGSmBJk16YI06UUpUR+i7FaRyV2MQcirB2N/qusYw==" spinCount="100000" sheet="1" objects="1" scenarios="1" formatColumns="0" formatRows="0" autoFilter="0"/>
  <autoFilter ref="C97:K649"/>
  <mergeCells count="9">
    <mergeCell ref="E50:H50"/>
    <mergeCell ref="E88:H88"/>
    <mergeCell ref="E90:H90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308"/>
  <sheetViews>
    <sheetView showGridLines="0" workbookViewId="0">
      <selection activeCell="F33" sqref="F33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9" width="20.1640625" style="108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54"/>
      <c r="M2" s="354"/>
      <c r="N2" s="354"/>
      <c r="O2" s="354"/>
      <c r="P2" s="354"/>
      <c r="Q2" s="354"/>
      <c r="R2" s="354"/>
      <c r="S2" s="354"/>
      <c r="T2" s="354"/>
      <c r="U2" s="354"/>
      <c r="V2" s="354"/>
      <c r="AT2" s="18" t="s">
        <v>90</v>
      </c>
    </row>
    <row r="3" spans="2:46" ht="6.95" customHeight="1">
      <c r="B3" s="109"/>
      <c r="C3" s="110"/>
      <c r="D3" s="110"/>
      <c r="E3" s="110"/>
      <c r="F3" s="110"/>
      <c r="G3" s="110"/>
      <c r="H3" s="110"/>
      <c r="I3" s="111"/>
      <c r="J3" s="110"/>
      <c r="K3" s="110"/>
      <c r="L3" s="21"/>
      <c r="AT3" s="18" t="s">
        <v>84</v>
      </c>
    </row>
    <row r="4" spans="2:46" ht="24.95" customHeight="1">
      <c r="B4" s="21"/>
      <c r="D4" s="112" t="s">
        <v>118</v>
      </c>
      <c r="L4" s="21"/>
      <c r="M4" s="113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114" t="s">
        <v>16</v>
      </c>
      <c r="L6" s="21"/>
    </row>
    <row r="7" spans="2:46" ht="16.5" customHeight="1">
      <c r="B7" s="21"/>
      <c r="E7" s="387" t="str">
        <f>'Rekapitulace stavby'!K6</f>
        <v>Obec Pěnčín - stoková síť</v>
      </c>
      <c r="F7" s="388"/>
      <c r="G7" s="388"/>
      <c r="H7" s="388"/>
      <c r="L7" s="21"/>
    </row>
    <row r="8" spans="2:46" s="1" customFormat="1" ht="12" customHeight="1">
      <c r="B8" s="39"/>
      <c r="D8" s="114" t="s">
        <v>119</v>
      </c>
      <c r="I8" s="115"/>
      <c r="L8" s="39"/>
    </row>
    <row r="9" spans="2:46" s="1" customFormat="1" ht="36.950000000000003" customHeight="1">
      <c r="B9" s="39"/>
      <c r="E9" s="389" t="s">
        <v>1899</v>
      </c>
      <c r="F9" s="390"/>
      <c r="G9" s="390"/>
      <c r="H9" s="390"/>
      <c r="I9" s="115"/>
      <c r="L9" s="39"/>
    </row>
    <row r="10" spans="2:46" s="1" customFormat="1" ht="11.25">
      <c r="B10" s="39"/>
      <c r="I10" s="115"/>
      <c r="L10" s="39"/>
    </row>
    <row r="11" spans="2:46" s="1" customFormat="1" ht="12" customHeight="1">
      <c r="B11" s="39"/>
      <c r="D11" s="114" t="s">
        <v>19</v>
      </c>
      <c r="F11" s="103" t="s">
        <v>83</v>
      </c>
      <c r="I11" s="116" t="s">
        <v>21</v>
      </c>
      <c r="J11" s="103" t="s">
        <v>20</v>
      </c>
      <c r="L11" s="39"/>
    </row>
    <row r="12" spans="2:46" s="1" customFormat="1" ht="12" customHeight="1">
      <c r="B12" s="39"/>
      <c r="D12" s="114" t="s">
        <v>23</v>
      </c>
      <c r="F12" s="103" t="s">
        <v>24</v>
      </c>
      <c r="I12" s="116" t="s">
        <v>25</v>
      </c>
      <c r="J12" s="117" t="str">
        <f>'Rekapitulace stavby'!AN8</f>
        <v>26. 4. 2019</v>
      </c>
      <c r="L12" s="39"/>
    </row>
    <row r="13" spans="2:46" s="1" customFormat="1" ht="10.9" customHeight="1">
      <c r="B13" s="39"/>
      <c r="I13" s="115"/>
      <c r="L13" s="39"/>
    </row>
    <row r="14" spans="2:46" s="1" customFormat="1" ht="12" customHeight="1">
      <c r="B14" s="39"/>
      <c r="D14" s="114" t="s">
        <v>27</v>
      </c>
      <c r="I14" s="116" t="s">
        <v>28</v>
      </c>
      <c r="J14" s="103" t="s">
        <v>20</v>
      </c>
      <c r="L14" s="39"/>
    </row>
    <row r="15" spans="2:46" s="1" customFormat="1" ht="18" customHeight="1">
      <c r="B15" s="39"/>
      <c r="E15" s="103" t="s">
        <v>29</v>
      </c>
      <c r="I15" s="116" t="s">
        <v>30</v>
      </c>
      <c r="J15" s="103" t="s">
        <v>20</v>
      </c>
      <c r="L15" s="39"/>
    </row>
    <row r="16" spans="2:46" s="1" customFormat="1" ht="6.95" customHeight="1">
      <c r="B16" s="39"/>
      <c r="I16" s="115"/>
      <c r="L16" s="39"/>
    </row>
    <row r="17" spans="2:12" s="1" customFormat="1" ht="12" customHeight="1">
      <c r="B17" s="39"/>
      <c r="D17" s="114" t="s">
        <v>31</v>
      </c>
      <c r="I17" s="116" t="s">
        <v>28</v>
      </c>
      <c r="J17" s="31" t="str">
        <f>'Rekapitulace stavby'!AN13</f>
        <v>Vyplň údaj</v>
      </c>
      <c r="L17" s="39"/>
    </row>
    <row r="18" spans="2:12" s="1" customFormat="1" ht="18" customHeight="1">
      <c r="B18" s="39"/>
      <c r="E18" s="391" t="str">
        <f>'Rekapitulace stavby'!E14</f>
        <v>Vyplň údaj</v>
      </c>
      <c r="F18" s="392"/>
      <c r="G18" s="392"/>
      <c r="H18" s="392"/>
      <c r="I18" s="116" t="s">
        <v>30</v>
      </c>
      <c r="J18" s="31" t="str">
        <f>'Rekapitulace stavby'!AN14</f>
        <v>Vyplň údaj</v>
      </c>
      <c r="L18" s="39"/>
    </row>
    <row r="19" spans="2:12" s="1" customFormat="1" ht="6.95" customHeight="1">
      <c r="B19" s="39"/>
      <c r="I19" s="115"/>
      <c r="L19" s="39"/>
    </row>
    <row r="20" spans="2:12" s="1" customFormat="1" ht="12" customHeight="1">
      <c r="B20" s="39"/>
      <c r="D20" s="114" t="s">
        <v>33</v>
      </c>
      <c r="I20" s="116" t="s">
        <v>28</v>
      </c>
      <c r="J20" s="103" t="s">
        <v>20</v>
      </c>
      <c r="L20" s="39"/>
    </row>
    <row r="21" spans="2:12" s="1" customFormat="1" ht="18" customHeight="1">
      <c r="B21" s="39"/>
      <c r="E21" s="103" t="s">
        <v>34</v>
      </c>
      <c r="I21" s="116" t="s">
        <v>30</v>
      </c>
      <c r="J21" s="103" t="s">
        <v>20</v>
      </c>
      <c r="L21" s="39"/>
    </row>
    <row r="22" spans="2:12" s="1" customFormat="1" ht="6.95" customHeight="1">
      <c r="B22" s="39"/>
      <c r="I22" s="115"/>
      <c r="L22" s="39"/>
    </row>
    <row r="23" spans="2:12" s="1" customFormat="1" ht="12" customHeight="1">
      <c r="B23" s="39"/>
      <c r="D23" s="114" t="s">
        <v>36</v>
      </c>
      <c r="I23" s="116" t="s">
        <v>28</v>
      </c>
      <c r="J23" s="103" t="str">
        <f>IF('Rekapitulace stavby'!AN19="","",'Rekapitulace stavby'!AN19)</f>
        <v/>
      </c>
      <c r="L23" s="39"/>
    </row>
    <row r="24" spans="2:12" s="1" customFormat="1" ht="18" customHeight="1">
      <c r="B24" s="39"/>
      <c r="E24" s="103" t="str">
        <f>IF('Rekapitulace stavby'!E20="","",'Rekapitulace stavby'!E20)</f>
        <v>Martin Růžička</v>
      </c>
      <c r="I24" s="116" t="s">
        <v>30</v>
      </c>
      <c r="J24" s="103" t="str">
        <f>IF('Rekapitulace stavby'!AN20="","",'Rekapitulace stavby'!AN20)</f>
        <v/>
      </c>
      <c r="L24" s="39"/>
    </row>
    <row r="25" spans="2:12" s="1" customFormat="1" ht="6.95" customHeight="1">
      <c r="B25" s="39"/>
      <c r="I25" s="115"/>
      <c r="L25" s="39"/>
    </row>
    <row r="26" spans="2:12" s="1" customFormat="1" ht="12" customHeight="1">
      <c r="B26" s="39"/>
      <c r="D26" s="114" t="s">
        <v>38</v>
      </c>
      <c r="I26" s="115"/>
      <c r="L26" s="39"/>
    </row>
    <row r="27" spans="2:12" s="7" customFormat="1" ht="51" customHeight="1">
      <c r="B27" s="118"/>
      <c r="E27" s="393" t="s">
        <v>39</v>
      </c>
      <c r="F27" s="393"/>
      <c r="G27" s="393"/>
      <c r="H27" s="393"/>
      <c r="I27" s="119"/>
      <c r="L27" s="118"/>
    </row>
    <row r="28" spans="2:12" s="1" customFormat="1" ht="6.95" customHeight="1">
      <c r="B28" s="39"/>
      <c r="I28" s="115"/>
      <c r="L28" s="39"/>
    </row>
    <row r="29" spans="2:12" s="1" customFormat="1" ht="6.95" customHeight="1">
      <c r="B29" s="39"/>
      <c r="D29" s="60"/>
      <c r="E29" s="60"/>
      <c r="F29" s="60"/>
      <c r="G29" s="60"/>
      <c r="H29" s="60"/>
      <c r="I29" s="120"/>
      <c r="J29" s="60"/>
      <c r="K29" s="60"/>
      <c r="L29" s="39"/>
    </row>
    <row r="30" spans="2:12" s="1" customFormat="1" ht="25.35" customHeight="1">
      <c r="B30" s="39"/>
      <c r="D30" s="121" t="s">
        <v>40</v>
      </c>
      <c r="I30" s="115"/>
      <c r="J30" s="122">
        <f>ROUND(J98, 2)</f>
        <v>0</v>
      </c>
      <c r="L30" s="39"/>
    </row>
    <row r="31" spans="2:12" s="1" customFormat="1" ht="6.95" customHeight="1">
      <c r="B31" s="39"/>
      <c r="D31" s="60"/>
      <c r="E31" s="60"/>
      <c r="F31" s="60"/>
      <c r="G31" s="60"/>
      <c r="H31" s="60"/>
      <c r="I31" s="120"/>
      <c r="J31" s="60"/>
      <c r="K31" s="60"/>
      <c r="L31" s="39"/>
    </row>
    <row r="32" spans="2:12" s="1" customFormat="1" ht="14.45" customHeight="1">
      <c r="B32" s="39"/>
      <c r="F32" s="123" t="s">
        <v>42</v>
      </c>
      <c r="I32" s="124" t="s">
        <v>41</v>
      </c>
      <c r="J32" s="123" t="s">
        <v>43</v>
      </c>
      <c r="L32" s="39"/>
    </row>
    <row r="33" spans="2:12" s="1" customFormat="1" ht="14.45" customHeight="1">
      <c r="B33" s="39"/>
      <c r="D33" s="125" t="s">
        <v>44</v>
      </c>
      <c r="E33" s="114" t="s">
        <v>45</v>
      </c>
      <c r="F33" s="126">
        <f>ROUND((SUM(BE98:BE1307)),  2)</f>
        <v>0</v>
      </c>
      <c r="I33" s="127">
        <v>0.21</v>
      </c>
      <c r="J33" s="126">
        <f>ROUND(((SUM(BE98:BE1307))*I33),  2)</f>
        <v>0</v>
      </c>
      <c r="L33" s="39"/>
    </row>
    <row r="34" spans="2:12" s="1" customFormat="1" ht="14.45" customHeight="1">
      <c r="B34" s="39"/>
      <c r="E34" s="114" t="s">
        <v>46</v>
      </c>
      <c r="F34" s="126">
        <f>ROUND((SUM(BF98:BF1307)),  2)</f>
        <v>0</v>
      </c>
      <c r="I34" s="127">
        <v>0.15</v>
      </c>
      <c r="J34" s="126">
        <f>ROUND(((SUM(BF98:BF1307))*I34),  2)</f>
        <v>0</v>
      </c>
      <c r="L34" s="39"/>
    </row>
    <row r="35" spans="2:12" s="1" customFormat="1" ht="14.45" hidden="1" customHeight="1">
      <c r="B35" s="39"/>
      <c r="E35" s="114" t="s">
        <v>47</v>
      </c>
      <c r="F35" s="126">
        <f>ROUND((SUM(BG98:BG1307)),  2)</f>
        <v>0</v>
      </c>
      <c r="I35" s="127">
        <v>0.21</v>
      </c>
      <c r="J35" s="126">
        <f>0</f>
        <v>0</v>
      </c>
      <c r="L35" s="39"/>
    </row>
    <row r="36" spans="2:12" s="1" customFormat="1" ht="14.45" hidden="1" customHeight="1">
      <c r="B36" s="39"/>
      <c r="E36" s="114" t="s">
        <v>48</v>
      </c>
      <c r="F36" s="126">
        <f>ROUND((SUM(BH98:BH1307)),  2)</f>
        <v>0</v>
      </c>
      <c r="I36" s="127">
        <v>0.15</v>
      </c>
      <c r="J36" s="126">
        <f>0</f>
        <v>0</v>
      </c>
      <c r="L36" s="39"/>
    </row>
    <row r="37" spans="2:12" s="1" customFormat="1" ht="14.45" hidden="1" customHeight="1">
      <c r="B37" s="39"/>
      <c r="E37" s="114" t="s">
        <v>49</v>
      </c>
      <c r="F37" s="126">
        <f>ROUND((SUM(BI98:BI1307)),  2)</f>
        <v>0</v>
      </c>
      <c r="I37" s="127">
        <v>0</v>
      </c>
      <c r="J37" s="126">
        <f>0</f>
        <v>0</v>
      </c>
      <c r="L37" s="39"/>
    </row>
    <row r="38" spans="2:12" s="1" customFormat="1" ht="6.95" customHeight="1">
      <c r="B38" s="39"/>
      <c r="I38" s="115"/>
      <c r="L38" s="39"/>
    </row>
    <row r="39" spans="2:12" s="1" customFormat="1" ht="25.35" customHeight="1">
      <c r="B39" s="39"/>
      <c r="C39" s="128"/>
      <c r="D39" s="129" t="s">
        <v>50</v>
      </c>
      <c r="E39" s="130"/>
      <c r="F39" s="130"/>
      <c r="G39" s="131" t="s">
        <v>51</v>
      </c>
      <c r="H39" s="132" t="s">
        <v>52</v>
      </c>
      <c r="I39" s="133"/>
      <c r="J39" s="134">
        <f>SUM(J30:J37)</f>
        <v>0</v>
      </c>
      <c r="K39" s="135"/>
      <c r="L39" s="39"/>
    </row>
    <row r="40" spans="2:12" s="1" customFormat="1" ht="14.45" customHeight="1">
      <c r="B40" s="136"/>
      <c r="C40" s="137"/>
      <c r="D40" s="137"/>
      <c r="E40" s="137"/>
      <c r="F40" s="137"/>
      <c r="G40" s="137"/>
      <c r="H40" s="137"/>
      <c r="I40" s="138"/>
      <c r="J40" s="137"/>
      <c r="K40" s="137"/>
      <c r="L40" s="39"/>
    </row>
    <row r="44" spans="2:12" s="1" customFormat="1" ht="6.95" customHeight="1">
      <c r="B44" s="139"/>
      <c r="C44" s="140"/>
      <c r="D44" s="140"/>
      <c r="E44" s="140"/>
      <c r="F44" s="140"/>
      <c r="G44" s="140"/>
      <c r="H44" s="140"/>
      <c r="I44" s="141"/>
      <c r="J44" s="140"/>
      <c r="K44" s="140"/>
      <c r="L44" s="39"/>
    </row>
    <row r="45" spans="2:12" s="1" customFormat="1" ht="24.95" customHeight="1">
      <c r="B45" s="35"/>
      <c r="C45" s="24" t="s">
        <v>121</v>
      </c>
      <c r="D45" s="36"/>
      <c r="E45" s="36"/>
      <c r="F45" s="36"/>
      <c r="G45" s="36"/>
      <c r="H45" s="36"/>
      <c r="I45" s="115"/>
      <c r="J45" s="36"/>
      <c r="K45" s="36"/>
      <c r="L45" s="39"/>
    </row>
    <row r="46" spans="2:12" s="1" customFormat="1" ht="6.95" customHeight="1">
      <c r="B46" s="35"/>
      <c r="C46" s="36"/>
      <c r="D46" s="36"/>
      <c r="E46" s="36"/>
      <c r="F46" s="36"/>
      <c r="G46" s="36"/>
      <c r="H46" s="36"/>
      <c r="I46" s="115"/>
      <c r="J46" s="36"/>
      <c r="K46" s="36"/>
      <c r="L46" s="39"/>
    </row>
    <row r="47" spans="2:12" s="1" customFormat="1" ht="12" customHeight="1">
      <c r="B47" s="35"/>
      <c r="C47" s="30" t="s">
        <v>16</v>
      </c>
      <c r="D47" s="36"/>
      <c r="E47" s="36"/>
      <c r="F47" s="36"/>
      <c r="G47" s="36"/>
      <c r="H47" s="36"/>
      <c r="I47" s="115"/>
      <c r="J47" s="36"/>
      <c r="K47" s="36"/>
      <c r="L47" s="39"/>
    </row>
    <row r="48" spans="2:12" s="1" customFormat="1" ht="16.5" customHeight="1">
      <c r="B48" s="35"/>
      <c r="C48" s="36"/>
      <c r="D48" s="36"/>
      <c r="E48" s="394" t="str">
        <f>E7</f>
        <v>Obec Pěnčín - stoková síť</v>
      </c>
      <c r="F48" s="395"/>
      <c r="G48" s="395"/>
      <c r="H48" s="395"/>
      <c r="I48" s="115"/>
      <c r="J48" s="36"/>
      <c r="K48" s="36"/>
      <c r="L48" s="39"/>
    </row>
    <row r="49" spans="2:47" s="1" customFormat="1" ht="12" customHeight="1">
      <c r="B49" s="35"/>
      <c r="C49" s="30" t="s">
        <v>119</v>
      </c>
      <c r="D49" s="36"/>
      <c r="E49" s="36"/>
      <c r="F49" s="36"/>
      <c r="G49" s="36"/>
      <c r="H49" s="36"/>
      <c r="I49" s="115"/>
      <c r="J49" s="36"/>
      <c r="K49" s="36"/>
      <c r="L49" s="39"/>
    </row>
    <row r="50" spans="2:47" s="1" customFormat="1" ht="16.5" customHeight="1">
      <c r="B50" s="35"/>
      <c r="C50" s="36"/>
      <c r="D50" s="36"/>
      <c r="E50" s="363" t="str">
        <f>E9</f>
        <v>03 - SO02 Tlaková kanalizace, vč.objektů</v>
      </c>
      <c r="F50" s="396"/>
      <c r="G50" s="396"/>
      <c r="H50" s="396"/>
      <c r="I50" s="115"/>
      <c r="J50" s="36"/>
      <c r="K50" s="36"/>
      <c r="L50" s="39"/>
    </row>
    <row r="51" spans="2:47" s="1" customFormat="1" ht="6.95" customHeight="1">
      <c r="B51" s="35"/>
      <c r="C51" s="36"/>
      <c r="D51" s="36"/>
      <c r="E51" s="36"/>
      <c r="F51" s="36"/>
      <c r="G51" s="36"/>
      <c r="H51" s="36"/>
      <c r="I51" s="115"/>
      <c r="J51" s="36"/>
      <c r="K51" s="36"/>
      <c r="L51" s="39"/>
    </row>
    <row r="52" spans="2:47" s="1" customFormat="1" ht="12" customHeight="1">
      <c r="B52" s="35"/>
      <c r="C52" s="30" t="s">
        <v>23</v>
      </c>
      <c r="D52" s="36"/>
      <c r="E52" s="36"/>
      <c r="F52" s="28" t="str">
        <f>F12</f>
        <v>Pěnčín</v>
      </c>
      <c r="G52" s="36"/>
      <c r="H52" s="36"/>
      <c r="I52" s="116" t="s">
        <v>25</v>
      </c>
      <c r="J52" s="59" t="str">
        <f>IF(J12="","",J12)</f>
        <v>26. 4. 2019</v>
      </c>
      <c r="K52" s="36"/>
      <c r="L52" s="39"/>
    </row>
    <row r="53" spans="2:47" s="1" customFormat="1" ht="6.95" customHeight="1">
      <c r="B53" s="35"/>
      <c r="C53" s="36"/>
      <c r="D53" s="36"/>
      <c r="E53" s="36"/>
      <c r="F53" s="36"/>
      <c r="G53" s="36"/>
      <c r="H53" s="36"/>
      <c r="I53" s="115"/>
      <c r="J53" s="36"/>
      <c r="K53" s="36"/>
      <c r="L53" s="39"/>
    </row>
    <row r="54" spans="2:47" s="1" customFormat="1" ht="15.2" customHeight="1">
      <c r="B54" s="35"/>
      <c r="C54" s="30" t="s">
        <v>27</v>
      </c>
      <c r="D54" s="36"/>
      <c r="E54" s="36"/>
      <c r="F54" s="28" t="str">
        <f>E15</f>
        <v>Kanalizace ČOV svazek obcí Pěnčín - Laškov</v>
      </c>
      <c r="G54" s="36"/>
      <c r="H54" s="36"/>
      <c r="I54" s="116" t="s">
        <v>33</v>
      </c>
      <c r="J54" s="33" t="str">
        <f>E21</f>
        <v>PROVOD s.r.o.</v>
      </c>
      <c r="K54" s="36"/>
      <c r="L54" s="39"/>
    </row>
    <row r="55" spans="2:47" s="1" customFormat="1" ht="15.2" customHeight="1">
      <c r="B55" s="35"/>
      <c r="C55" s="30" t="s">
        <v>31</v>
      </c>
      <c r="D55" s="36"/>
      <c r="E55" s="36"/>
      <c r="F55" s="28" t="str">
        <f>IF(E18="","",E18)</f>
        <v>Vyplň údaj</v>
      </c>
      <c r="G55" s="36"/>
      <c r="H55" s="36"/>
      <c r="I55" s="116" t="s">
        <v>36</v>
      </c>
      <c r="J55" s="33" t="str">
        <f>E24</f>
        <v>Martin Růžička</v>
      </c>
      <c r="K55" s="36"/>
      <c r="L55" s="39"/>
    </row>
    <row r="56" spans="2:47" s="1" customFormat="1" ht="10.35" customHeight="1">
      <c r="B56" s="35"/>
      <c r="C56" s="36"/>
      <c r="D56" s="36"/>
      <c r="E56" s="36"/>
      <c r="F56" s="36"/>
      <c r="G56" s="36"/>
      <c r="H56" s="36"/>
      <c r="I56" s="115"/>
      <c r="J56" s="36"/>
      <c r="K56" s="36"/>
      <c r="L56" s="39"/>
    </row>
    <row r="57" spans="2:47" s="1" customFormat="1" ht="29.25" customHeight="1">
      <c r="B57" s="35"/>
      <c r="C57" s="142" t="s">
        <v>122</v>
      </c>
      <c r="D57" s="143"/>
      <c r="E57" s="143"/>
      <c r="F57" s="143"/>
      <c r="G57" s="143"/>
      <c r="H57" s="143"/>
      <c r="I57" s="144"/>
      <c r="J57" s="145" t="s">
        <v>123</v>
      </c>
      <c r="K57" s="143"/>
      <c r="L57" s="39"/>
    </row>
    <row r="58" spans="2:47" s="1" customFormat="1" ht="10.35" customHeight="1">
      <c r="B58" s="35"/>
      <c r="C58" s="36"/>
      <c r="D58" s="36"/>
      <c r="E58" s="36"/>
      <c r="F58" s="36"/>
      <c r="G58" s="36"/>
      <c r="H58" s="36"/>
      <c r="I58" s="115"/>
      <c r="J58" s="36"/>
      <c r="K58" s="36"/>
      <c r="L58" s="39"/>
    </row>
    <row r="59" spans="2:47" s="1" customFormat="1" ht="22.9" customHeight="1">
      <c r="B59" s="35"/>
      <c r="C59" s="146" t="s">
        <v>72</v>
      </c>
      <c r="D59" s="36"/>
      <c r="E59" s="36"/>
      <c r="F59" s="36"/>
      <c r="G59" s="36"/>
      <c r="H59" s="36"/>
      <c r="I59" s="115"/>
      <c r="J59" s="77">
        <f>J98</f>
        <v>0</v>
      </c>
      <c r="K59" s="36"/>
      <c r="L59" s="39"/>
      <c r="AU59" s="18" t="s">
        <v>124</v>
      </c>
    </row>
    <row r="60" spans="2:47" s="8" customFormat="1" ht="24.95" customHeight="1">
      <c r="B60" s="147"/>
      <c r="C60" s="148"/>
      <c r="D60" s="149" t="s">
        <v>125</v>
      </c>
      <c r="E60" s="150"/>
      <c r="F60" s="150"/>
      <c r="G60" s="150"/>
      <c r="H60" s="150"/>
      <c r="I60" s="151"/>
      <c r="J60" s="152">
        <f>J99</f>
        <v>0</v>
      </c>
      <c r="K60" s="148"/>
      <c r="L60" s="153"/>
    </row>
    <row r="61" spans="2:47" s="9" customFormat="1" ht="19.899999999999999" customHeight="1">
      <c r="B61" s="154"/>
      <c r="C61" s="97"/>
      <c r="D61" s="155" t="s">
        <v>126</v>
      </c>
      <c r="E61" s="156"/>
      <c r="F61" s="156"/>
      <c r="G61" s="156"/>
      <c r="H61" s="156"/>
      <c r="I61" s="157"/>
      <c r="J61" s="158">
        <f>J100</f>
        <v>0</v>
      </c>
      <c r="K61" s="97"/>
      <c r="L61" s="159"/>
    </row>
    <row r="62" spans="2:47" s="9" customFormat="1" ht="19.899999999999999" customHeight="1">
      <c r="B62" s="154"/>
      <c r="C62" s="97"/>
      <c r="D62" s="155" t="s">
        <v>127</v>
      </c>
      <c r="E62" s="156"/>
      <c r="F62" s="156"/>
      <c r="G62" s="156"/>
      <c r="H62" s="156"/>
      <c r="I62" s="157"/>
      <c r="J62" s="158">
        <f>J109</f>
        <v>0</v>
      </c>
      <c r="K62" s="97"/>
      <c r="L62" s="159"/>
    </row>
    <row r="63" spans="2:47" s="9" customFormat="1" ht="19.899999999999999" customHeight="1">
      <c r="B63" s="154"/>
      <c r="C63" s="97"/>
      <c r="D63" s="155" t="s">
        <v>128</v>
      </c>
      <c r="E63" s="156"/>
      <c r="F63" s="156"/>
      <c r="G63" s="156"/>
      <c r="H63" s="156"/>
      <c r="I63" s="157"/>
      <c r="J63" s="158">
        <f>J623</f>
        <v>0</v>
      </c>
      <c r="K63" s="97"/>
      <c r="L63" s="159"/>
    </row>
    <row r="64" spans="2:47" s="9" customFormat="1" ht="19.899999999999999" customHeight="1">
      <c r="B64" s="154"/>
      <c r="C64" s="97"/>
      <c r="D64" s="155" t="s">
        <v>129</v>
      </c>
      <c r="E64" s="156"/>
      <c r="F64" s="156"/>
      <c r="G64" s="156"/>
      <c r="H64" s="156"/>
      <c r="I64" s="157"/>
      <c r="J64" s="158">
        <f>J657</f>
        <v>0</v>
      </c>
      <c r="K64" s="97"/>
      <c r="L64" s="159"/>
    </row>
    <row r="65" spans="2:12" s="9" customFormat="1" ht="14.85" customHeight="1">
      <c r="B65" s="154"/>
      <c r="C65" s="97"/>
      <c r="D65" s="155" t="s">
        <v>130</v>
      </c>
      <c r="E65" s="156"/>
      <c r="F65" s="156"/>
      <c r="G65" s="156"/>
      <c r="H65" s="156"/>
      <c r="I65" s="157"/>
      <c r="J65" s="158">
        <f>J660</f>
        <v>0</v>
      </c>
      <c r="K65" s="97"/>
      <c r="L65" s="159"/>
    </row>
    <row r="66" spans="2:12" s="9" customFormat="1" ht="14.85" customHeight="1">
      <c r="B66" s="154"/>
      <c r="C66" s="97"/>
      <c r="D66" s="155" t="s">
        <v>131</v>
      </c>
      <c r="E66" s="156"/>
      <c r="F66" s="156"/>
      <c r="G66" s="156"/>
      <c r="H66" s="156"/>
      <c r="I66" s="157"/>
      <c r="J66" s="158">
        <f>J762</f>
        <v>0</v>
      </c>
      <c r="K66" s="97"/>
      <c r="L66" s="159"/>
    </row>
    <row r="67" spans="2:12" s="9" customFormat="1" ht="14.85" customHeight="1">
      <c r="B67" s="154"/>
      <c r="C67" s="97"/>
      <c r="D67" s="155" t="s">
        <v>132</v>
      </c>
      <c r="E67" s="156"/>
      <c r="F67" s="156"/>
      <c r="G67" s="156"/>
      <c r="H67" s="156"/>
      <c r="I67" s="157"/>
      <c r="J67" s="158">
        <f>J849</f>
        <v>0</v>
      </c>
      <c r="K67" s="97"/>
      <c r="L67" s="159"/>
    </row>
    <row r="68" spans="2:12" s="9" customFormat="1" ht="14.85" customHeight="1">
      <c r="B68" s="154"/>
      <c r="C68" s="97"/>
      <c r="D68" s="155" t="s">
        <v>133</v>
      </c>
      <c r="E68" s="156"/>
      <c r="F68" s="156"/>
      <c r="G68" s="156"/>
      <c r="H68" s="156"/>
      <c r="I68" s="157"/>
      <c r="J68" s="158">
        <f>J976</f>
        <v>0</v>
      </c>
      <c r="K68" s="97"/>
      <c r="L68" s="159"/>
    </row>
    <row r="69" spans="2:12" s="9" customFormat="1" ht="19.899999999999999" customHeight="1">
      <c r="B69" s="154"/>
      <c r="C69" s="97"/>
      <c r="D69" s="155" t="s">
        <v>134</v>
      </c>
      <c r="E69" s="156"/>
      <c r="F69" s="156"/>
      <c r="G69" s="156"/>
      <c r="H69" s="156"/>
      <c r="I69" s="157"/>
      <c r="J69" s="158">
        <f>J989</f>
        <v>0</v>
      </c>
      <c r="K69" s="97"/>
      <c r="L69" s="159"/>
    </row>
    <row r="70" spans="2:12" s="9" customFormat="1" ht="19.899999999999999" customHeight="1">
      <c r="B70" s="154"/>
      <c r="C70" s="97"/>
      <c r="D70" s="155" t="s">
        <v>1693</v>
      </c>
      <c r="E70" s="156"/>
      <c r="F70" s="156"/>
      <c r="G70" s="156"/>
      <c r="H70" s="156"/>
      <c r="I70" s="157"/>
      <c r="J70" s="158">
        <f>J992</f>
        <v>0</v>
      </c>
      <c r="K70" s="97"/>
      <c r="L70" s="159"/>
    </row>
    <row r="71" spans="2:12" s="9" customFormat="1" ht="19.899999999999999" customHeight="1">
      <c r="B71" s="154"/>
      <c r="C71" s="97"/>
      <c r="D71" s="155" t="s">
        <v>135</v>
      </c>
      <c r="E71" s="156"/>
      <c r="F71" s="156"/>
      <c r="G71" s="156"/>
      <c r="H71" s="156"/>
      <c r="I71" s="157"/>
      <c r="J71" s="158">
        <f>J1032</f>
        <v>0</v>
      </c>
      <c r="K71" s="97"/>
      <c r="L71" s="159"/>
    </row>
    <row r="72" spans="2:12" s="9" customFormat="1" ht="14.85" customHeight="1">
      <c r="B72" s="154"/>
      <c r="C72" s="97"/>
      <c r="D72" s="155" t="s">
        <v>136</v>
      </c>
      <c r="E72" s="156"/>
      <c r="F72" s="156"/>
      <c r="G72" s="156"/>
      <c r="H72" s="156"/>
      <c r="I72" s="157"/>
      <c r="J72" s="158">
        <f>J1033</f>
        <v>0</v>
      </c>
      <c r="K72" s="97"/>
      <c r="L72" s="159"/>
    </row>
    <row r="73" spans="2:12" s="9" customFormat="1" ht="14.85" customHeight="1">
      <c r="B73" s="154"/>
      <c r="C73" s="97"/>
      <c r="D73" s="155" t="s">
        <v>137</v>
      </c>
      <c r="E73" s="156"/>
      <c r="F73" s="156"/>
      <c r="G73" s="156"/>
      <c r="H73" s="156"/>
      <c r="I73" s="157"/>
      <c r="J73" s="158">
        <f>J1052</f>
        <v>0</v>
      </c>
      <c r="K73" s="97"/>
      <c r="L73" s="159"/>
    </row>
    <row r="74" spans="2:12" s="9" customFormat="1" ht="14.85" customHeight="1">
      <c r="B74" s="154"/>
      <c r="C74" s="97"/>
      <c r="D74" s="155" t="s">
        <v>138</v>
      </c>
      <c r="E74" s="156"/>
      <c r="F74" s="156"/>
      <c r="G74" s="156"/>
      <c r="H74" s="156"/>
      <c r="I74" s="157"/>
      <c r="J74" s="158">
        <f>J1102</f>
        <v>0</v>
      </c>
      <c r="K74" s="97"/>
      <c r="L74" s="159"/>
    </row>
    <row r="75" spans="2:12" s="9" customFormat="1" ht="19.899999999999999" customHeight="1">
      <c r="B75" s="154"/>
      <c r="C75" s="97"/>
      <c r="D75" s="155" t="s">
        <v>139</v>
      </c>
      <c r="E75" s="156"/>
      <c r="F75" s="156"/>
      <c r="G75" s="156"/>
      <c r="H75" s="156"/>
      <c r="I75" s="157"/>
      <c r="J75" s="158">
        <f>J1208</f>
        <v>0</v>
      </c>
      <c r="K75" s="97"/>
      <c r="L75" s="159"/>
    </row>
    <row r="76" spans="2:12" s="9" customFormat="1" ht="14.85" customHeight="1">
      <c r="B76" s="154"/>
      <c r="C76" s="97"/>
      <c r="D76" s="155" t="s">
        <v>140</v>
      </c>
      <c r="E76" s="156"/>
      <c r="F76" s="156"/>
      <c r="G76" s="156"/>
      <c r="H76" s="156"/>
      <c r="I76" s="157"/>
      <c r="J76" s="158">
        <f>J1209</f>
        <v>0</v>
      </c>
      <c r="K76" s="97"/>
      <c r="L76" s="159"/>
    </row>
    <row r="77" spans="2:12" s="9" customFormat="1" ht="14.85" customHeight="1">
      <c r="B77" s="154"/>
      <c r="C77" s="97"/>
      <c r="D77" s="155" t="s">
        <v>141</v>
      </c>
      <c r="E77" s="156"/>
      <c r="F77" s="156"/>
      <c r="G77" s="156"/>
      <c r="H77" s="156"/>
      <c r="I77" s="157"/>
      <c r="J77" s="158">
        <f>J1263</f>
        <v>0</v>
      </c>
      <c r="K77" s="97"/>
      <c r="L77" s="159"/>
    </row>
    <row r="78" spans="2:12" s="9" customFormat="1" ht="19.899999999999999" customHeight="1">
      <c r="B78" s="154"/>
      <c r="C78" s="97"/>
      <c r="D78" s="155" t="s">
        <v>142</v>
      </c>
      <c r="E78" s="156"/>
      <c r="F78" s="156"/>
      <c r="G78" s="156"/>
      <c r="H78" s="156"/>
      <c r="I78" s="157"/>
      <c r="J78" s="158">
        <f>J1301</f>
        <v>0</v>
      </c>
      <c r="K78" s="97"/>
      <c r="L78" s="159"/>
    </row>
    <row r="79" spans="2:12" s="1" customFormat="1" ht="21.75" customHeight="1">
      <c r="B79" s="35"/>
      <c r="C79" s="36"/>
      <c r="D79" s="36"/>
      <c r="E79" s="36"/>
      <c r="F79" s="36"/>
      <c r="G79" s="36"/>
      <c r="H79" s="36"/>
      <c r="I79" s="115"/>
      <c r="J79" s="36"/>
      <c r="K79" s="36"/>
      <c r="L79" s="39"/>
    </row>
    <row r="80" spans="2:12" s="1" customFormat="1" ht="6.95" customHeight="1">
      <c r="B80" s="47"/>
      <c r="C80" s="48"/>
      <c r="D80" s="48"/>
      <c r="E80" s="48"/>
      <c r="F80" s="48"/>
      <c r="G80" s="48"/>
      <c r="H80" s="48"/>
      <c r="I80" s="138"/>
      <c r="J80" s="48"/>
      <c r="K80" s="48"/>
      <c r="L80" s="39"/>
    </row>
    <row r="84" spans="2:12" s="1" customFormat="1" ht="6.95" customHeight="1">
      <c r="B84" s="49"/>
      <c r="C84" s="50"/>
      <c r="D84" s="50"/>
      <c r="E84" s="50"/>
      <c r="F84" s="50"/>
      <c r="G84" s="50"/>
      <c r="H84" s="50"/>
      <c r="I84" s="141"/>
      <c r="J84" s="50"/>
      <c r="K84" s="50"/>
      <c r="L84" s="39"/>
    </row>
    <row r="85" spans="2:12" s="1" customFormat="1" ht="24.95" customHeight="1">
      <c r="B85" s="35"/>
      <c r="C85" s="24" t="s">
        <v>144</v>
      </c>
      <c r="D85" s="36"/>
      <c r="E85" s="36"/>
      <c r="F85" s="36"/>
      <c r="G85" s="36"/>
      <c r="H85" s="36"/>
      <c r="I85" s="115"/>
      <c r="J85" s="36"/>
      <c r="K85" s="36"/>
      <c r="L85" s="39"/>
    </row>
    <row r="86" spans="2:12" s="1" customFormat="1" ht="6.95" customHeight="1">
      <c r="B86" s="35"/>
      <c r="C86" s="36"/>
      <c r="D86" s="36"/>
      <c r="E86" s="36"/>
      <c r="F86" s="36"/>
      <c r="G86" s="36"/>
      <c r="H86" s="36"/>
      <c r="I86" s="115"/>
      <c r="J86" s="36"/>
      <c r="K86" s="36"/>
      <c r="L86" s="39"/>
    </row>
    <row r="87" spans="2:12" s="1" customFormat="1" ht="12" customHeight="1">
      <c r="B87" s="35"/>
      <c r="C87" s="30" t="s">
        <v>16</v>
      </c>
      <c r="D87" s="36"/>
      <c r="E87" s="36"/>
      <c r="F87" s="36"/>
      <c r="G87" s="36"/>
      <c r="H87" s="36"/>
      <c r="I87" s="115"/>
      <c r="J87" s="36"/>
      <c r="K87" s="36"/>
      <c r="L87" s="39"/>
    </row>
    <row r="88" spans="2:12" s="1" customFormat="1" ht="16.5" customHeight="1">
      <c r="B88" s="35"/>
      <c r="C88" s="36"/>
      <c r="D88" s="36"/>
      <c r="E88" s="394" t="str">
        <f>E7</f>
        <v>Obec Pěnčín - stoková síť</v>
      </c>
      <c r="F88" s="395"/>
      <c r="G88" s="395"/>
      <c r="H88" s="395"/>
      <c r="I88" s="115"/>
      <c r="J88" s="36"/>
      <c r="K88" s="36"/>
      <c r="L88" s="39"/>
    </row>
    <row r="89" spans="2:12" s="1" customFormat="1" ht="12" customHeight="1">
      <c r="B89" s="35"/>
      <c r="C89" s="30" t="s">
        <v>119</v>
      </c>
      <c r="D89" s="36"/>
      <c r="E89" s="36"/>
      <c r="F89" s="36"/>
      <c r="G89" s="36"/>
      <c r="H89" s="36"/>
      <c r="I89" s="115"/>
      <c r="J89" s="36"/>
      <c r="K89" s="36"/>
      <c r="L89" s="39"/>
    </row>
    <row r="90" spans="2:12" s="1" customFormat="1" ht="16.5" customHeight="1">
      <c r="B90" s="35"/>
      <c r="C90" s="36"/>
      <c r="D90" s="36"/>
      <c r="E90" s="363" t="str">
        <f>E9</f>
        <v>03 - SO02 Tlaková kanalizace, vč.objektů</v>
      </c>
      <c r="F90" s="396"/>
      <c r="G90" s="396"/>
      <c r="H90" s="396"/>
      <c r="I90" s="115"/>
      <c r="J90" s="36"/>
      <c r="K90" s="36"/>
      <c r="L90" s="39"/>
    </row>
    <row r="91" spans="2:12" s="1" customFormat="1" ht="6.95" customHeight="1">
      <c r="B91" s="35"/>
      <c r="C91" s="36"/>
      <c r="D91" s="36"/>
      <c r="E91" s="36"/>
      <c r="F91" s="36"/>
      <c r="G91" s="36"/>
      <c r="H91" s="36"/>
      <c r="I91" s="115"/>
      <c r="J91" s="36"/>
      <c r="K91" s="36"/>
      <c r="L91" s="39"/>
    </row>
    <row r="92" spans="2:12" s="1" customFormat="1" ht="12" customHeight="1">
      <c r="B92" s="35"/>
      <c r="C92" s="30" t="s">
        <v>23</v>
      </c>
      <c r="D92" s="36"/>
      <c r="E92" s="36"/>
      <c r="F92" s="28" t="str">
        <f>F12</f>
        <v>Pěnčín</v>
      </c>
      <c r="G92" s="36"/>
      <c r="H92" s="36"/>
      <c r="I92" s="116" t="s">
        <v>25</v>
      </c>
      <c r="J92" s="59" t="str">
        <f>IF(J12="","",J12)</f>
        <v>26. 4. 2019</v>
      </c>
      <c r="K92" s="36"/>
      <c r="L92" s="39"/>
    </row>
    <row r="93" spans="2:12" s="1" customFormat="1" ht="6.95" customHeight="1">
      <c r="B93" s="35"/>
      <c r="C93" s="36"/>
      <c r="D93" s="36"/>
      <c r="E93" s="36"/>
      <c r="F93" s="36"/>
      <c r="G93" s="36"/>
      <c r="H93" s="36"/>
      <c r="I93" s="115"/>
      <c r="J93" s="36"/>
      <c r="K93" s="36"/>
      <c r="L93" s="39"/>
    </row>
    <row r="94" spans="2:12" s="1" customFormat="1" ht="15.2" customHeight="1">
      <c r="B94" s="35"/>
      <c r="C94" s="30" t="s">
        <v>27</v>
      </c>
      <c r="D94" s="36"/>
      <c r="E94" s="36"/>
      <c r="F94" s="28" t="str">
        <f>E15</f>
        <v>Kanalizace ČOV svazek obcí Pěnčín - Laškov</v>
      </c>
      <c r="G94" s="36"/>
      <c r="H94" s="36"/>
      <c r="I94" s="116" t="s">
        <v>33</v>
      </c>
      <c r="J94" s="33" t="str">
        <f>E21</f>
        <v>PROVOD s.r.o.</v>
      </c>
      <c r="K94" s="36"/>
      <c r="L94" s="39"/>
    </row>
    <row r="95" spans="2:12" s="1" customFormat="1" ht="15.2" customHeight="1">
      <c r="B95" s="35"/>
      <c r="C95" s="30" t="s">
        <v>31</v>
      </c>
      <c r="D95" s="36"/>
      <c r="E95" s="36"/>
      <c r="F95" s="28" t="str">
        <f>IF(E18="","",E18)</f>
        <v>Vyplň údaj</v>
      </c>
      <c r="G95" s="36"/>
      <c r="H95" s="36"/>
      <c r="I95" s="116" t="s">
        <v>36</v>
      </c>
      <c r="J95" s="33" t="str">
        <f>E24</f>
        <v>Martin Růžička</v>
      </c>
      <c r="K95" s="36"/>
      <c r="L95" s="39"/>
    </row>
    <row r="96" spans="2:12" s="1" customFormat="1" ht="10.35" customHeight="1">
      <c r="B96" s="35"/>
      <c r="C96" s="36"/>
      <c r="D96" s="36"/>
      <c r="E96" s="36"/>
      <c r="F96" s="36"/>
      <c r="G96" s="36"/>
      <c r="H96" s="36"/>
      <c r="I96" s="115"/>
      <c r="J96" s="36"/>
      <c r="K96" s="36"/>
      <c r="L96" s="39"/>
    </row>
    <row r="97" spans="2:65" s="10" customFormat="1" ht="29.25" customHeight="1">
      <c r="B97" s="160"/>
      <c r="C97" s="161" t="s">
        <v>145</v>
      </c>
      <c r="D97" s="162" t="s">
        <v>59</v>
      </c>
      <c r="E97" s="162" t="s">
        <v>55</v>
      </c>
      <c r="F97" s="162" t="s">
        <v>56</v>
      </c>
      <c r="G97" s="162" t="s">
        <v>146</v>
      </c>
      <c r="H97" s="162" t="s">
        <v>147</v>
      </c>
      <c r="I97" s="163" t="s">
        <v>148</v>
      </c>
      <c r="J97" s="162" t="s">
        <v>123</v>
      </c>
      <c r="K97" s="164" t="s">
        <v>149</v>
      </c>
      <c r="L97" s="165"/>
      <c r="M97" s="68" t="s">
        <v>20</v>
      </c>
      <c r="N97" s="69" t="s">
        <v>44</v>
      </c>
      <c r="O97" s="69" t="s">
        <v>150</v>
      </c>
      <c r="P97" s="69" t="s">
        <v>151</v>
      </c>
      <c r="Q97" s="69" t="s">
        <v>152</v>
      </c>
      <c r="R97" s="69" t="s">
        <v>153</v>
      </c>
      <c r="S97" s="69" t="s">
        <v>154</v>
      </c>
      <c r="T97" s="70" t="s">
        <v>155</v>
      </c>
    </row>
    <row r="98" spans="2:65" s="1" customFormat="1" ht="22.9" customHeight="1">
      <c r="B98" s="35"/>
      <c r="C98" s="75" t="s">
        <v>156</v>
      </c>
      <c r="D98" s="36"/>
      <c r="E98" s="36"/>
      <c r="F98" s="36"/>
      <c r="G98" s="36"/>
      <c r="H98" s="36"/>
      <c r="I98" s="115"/>
      <c r="J98" s="166">
        <f>BK98</f>
        <v>0</v>
      </c>
      <c r="K98" s="36"/>
      <c r="L98" s="39"/>
      <c r="M98" s="71"/>
      <c r="N98" s="72"/>
      <c r="O98" s="72"/>
      <c r="P98" s="167">
        <f>P99</f>
        <v>0</v>
      </c>
      <c r="Q98" s="72"/>
      <c r="R98" s="167">
        <f>R99</f>
        <v>4978.8071288000001</v>
      </c>
      <c r="S98" s="72"/>
      <c r="T98" s="168">
        <f>T99</f>
        <v>4187.7224999999999</v>
      </c>
      <c r="AT98" s="18" t="s">
        <v>73</v>
      </c>
      <c r="AU98" s="18" t="s">
        <v>124</v>
      </c>
      <c r="BK98" s="169">
        <f>BK99</f>
        <v>0</v>
      </c>
    </row>
    <row r="99" spans="2:65" s="11" customFormat="1" ht="25.9" customHeight="1">
      <c r="B99" s="170"/>
      <c r="C99" s="171"/>
      <c r="D99" s="172" t="s">
        <v>73</v>
      </c>
      <c r="E99" s="173" t="s">
        <v>157</v>
      </c>
      <c r="F99" s="173" t="s">
        <v>158</v>
      </c>
      <c r="G99" s="171"/>
      <c r="H99" s="171"/>
      <c r="I99" s="174"/>
      <c r="J99" s="175">
        <f>BK99</f>
        <v>0</v>
      </c>
      <c r="K99" s="171"/>
      <c r="L99" s="176"/>
      <c r="M99" s="177"/>
      <c r="N99" s="178"/>
      <c r="O99" s="178"/>
      <c r="P99" s="179">
        <f>P100+P109+P623+P657+P989+P992+P1032+P1208+P1301</f>
        <v>0</v>
      </c>
      <c r="Q99" s="178"/>
      <c r="R99" s="179">
        <f>R100+R109+R623+R657+R989+R992+R1032+R1208+R1301</f>
        <v>4978.8071288000001</v>
      </c>
      <c r="S99" s="178"/>
      <c r="T99" s="180">
        <f>T100+T109+T623+T657+T989+T992+T1032+T1208+T1301</f>
        <v>4187.7224999999999</v>
      </c>
      <c r="AR99" s="181" t="s">
        <v>22</v>
      </c>
      <c r="AT99" s="182" t="s">
        <v>73</v>
      </c>
      <c r="AU99" s="182" t="s">
        <v>74</v>
      </c>
      <c r="AY99" s="181" t="s">
        <v>159</v>
      </c>
      <c r="BK99" s="183">
        <f>BK100+BK109+BK623+BK657+BK989+BK992+BK1032+BK1208+BK1301</f>
        <v>0</v>
      </c>
    </row>
    <row r="100" spans="2:65" s="11" customFormat="1" ht="22.9" customHeight="1">
      <c r="B100" s="170"/>
      <c r="C100" s="171"/>
      <c r="D100" s="172" t="s">
        <v>73</v>
      </c>
      <c r="E100" s="184" t="s">
        <v>160</v>
      </c>
      <c r="F100" s="184" t="s">
        <v>161</v>
      </c>
      <c r="G100" s="171"/>
      <c r="H100" s="171"/>
      <c r="I100" s="174"/>
      <c r="J100" s="185">
        <f>BK100</f>
        <v>0</v>
      </c>
      <c r="K100" s="171"/>
      <c r="L100" s="176"/>
      <c r="M100" s="177"/>
      <c r="N100" s="178"/>
      <c r="O100" s="178"/>
      <c r="P100" s="179">
        <f>SUM(P101:P108)</f>
        <v>0</v>
      </c>
      <c r="Q100" s="178"/>
      <c r="R100" s="179">
        <f>SUM(R101:R108)</f>
        <v>0</v>
      </c>
      <c r="S100" s="178"/>
      <c r="T100" s="180">
        <f>SUM(T101:T108)</f>
        <v>0</v>
      </c>
      <c r="AR100" s="181" t="s">
        <v>22</v>
      </c>
      <c r="AT100" s="182" t="s">
        <v>73</v>
      </c>
      <c r="AU100" s="182" t="s">
        <v>22</v>
      </c>
      <c r="AY100" s="181" t="s">
        <v>159</v>
      </c>
      <c r="BK100" s="183">
        <f>SUM(BK101:BK108)</f>
        <v>0</v>
      </c>
    </row>
    <row r="101" spans="2:65" s="1" customFormat="1" ht="16.5" customHeight="1">
      <c r="B101" s="35"/>
      <c r="C101" s="186" t="s">
        <v>22</v>
      </c>
      <c r="D101" s="186" t="s">
        <v>162</v>
      </c>
      <c r="E101" s="187" t="s">
        <v>79</v>
      </c>
      <c r="F101" s="188" t="s">
        <v>163</v>
      </c>
      <c r="G101" s="189" t="s">
        <v>20</v>
      </c>
      <c r="H101" s="190">
        <v>0</v>
      </c>
      <c r="I101" s="191"/>
      <c r="J101" s="192">
        <f>ROUND(I101*H101,2)</f>
        <v>0</v>
      </c>
      <c r="K101" s="188" t="s">
        <v>20</v>
      </c>
      <c r="L101" s="39"/>
      <c r="M101" s="193" t="s">
        <v>20</v>
      </c>
      <c r="N101" s="194" t="s">
        <v>45</v>
      </c>
      <c r="O101" s="64"/>
      <c r="P101" s="195">
        <f>O101*H101</f>
        <v>0</v>
      </c>
      <c r="Q101" s="195">
        <v>0</v>
      </c>
      <c r="R101" s="195">
        <f>Q101*H101</f>
        <v>0</v>
      </c>
      <c r="S101" s="195">
        <v>0</v>
      </c>
      <c r="T101" s="196">
        <f>S101*H101</f>
        <v>0</v>
      </c>
      <c r="AR101" s="197" t="s">
        <v>164</v>
      </c>
      <c r="AT101" s="197" t="s">
        <v>162</v>
      </c>
      <c r="AU101" s="197" t="s">
        <v>84</v>
      </c>
      <c r="AY101" s="18" t="s">
        <v>159</v>
      </c>
      <c r="BE101" s="198">
        <f>IF(N101="základní",J101,0)</f>
        <v>0</v>
      </c>
      <c r="BF101" s="198">
        <f>IF(N101="snížená",J101,0)</f>
        <v>0</v>
      </c>
      <c r="BG101" s="198">
        <f>IF(N101="zákl. přenesená",J101,0)</f>
        <v>0</v>
      </c>
      <c r="BH101" s="198">
        <f>IF(N101="sníž. přenesená",J101,0)</f>
        <v>0</v>
      </c>
      <c r="BI101" s="198">
        <f>IF(N101="nulová",J101,0)</f>
        <v>0</v>
      </c>
      <c r="BJ101" s="18" t="s">
        <v>22</v>
      </c>
      <c r="BK101" s="198">
        <f>ROUND(I101*H101,2)</f>
        <v>0</v>
      </c>
      <c r="BL101" s="18" t="s">
        <v>164</v>
      </c>
      <c r="BM101" s="197" t="s">
        <v>165</v>
      </c>
    </row>
    <row r="102" spans="2:65" s="1" customFormat="1" ht="19.5">
      <c r="B102" s="35"/>
      <c r="C102" s="36"/>
      <c r="D102" s="199" t="s">
        <v>166</v>
      </c>
      <c r="E102" s="36"/>
      <c r="F102" s="200" t="s">
        <v>167</v>
      </c>
      <c r="G102" s="36"/>
      <c r="H102" s="36"/>
      <c r="I102" s="115"/>
      <c r="J102" s="36"/>
      <c r="K102" s="36"/>
      <c r="L102" s="39"/>
      <c r="M102" s="201"/>
      <c r="N102" s="64"/>
      <c r="O102" s="64"/>
      <c r="P102" s="64"/>
      <c r="Q102" s="64"/>
      <c r="R102" s="64"/>
      <c r="S102" s="64"/>
      <c r="T102" s="65"/>
      <c r="AT102" s="18" t="s">
        <v>166</v>
      </c>
      <c r="AU102" s="18" t="s">
        <v>84</v>
      </c>
    </row>
    <row r="103" spans="2:65" s="1" customFormat="1" ht="16.5" customHeight="1">
      <c r="B103" s="35"/>
      <c r="C103" s="186" t="s">
        <v>84</v>
      </c>
      <c r="D103" s="186" t="s">
        <v>162</v>
      </c>
      <c r="E103" s="187" t="s">
        <v>85</v>
      </c>
      <c r="F103" s="188" t="s">
        <v>168</v>
      </c>
      <c r="G103" s="189" t="s">
        <v>20</v>
      </c>
      <c r="H103" s="190">
        <v>0</v>
      </c>
      <c r="I103" s="191"/>
      <c r="J103" s="192">
        <f>ROUND(I103*H103,2)</f>
        <v>0</v>
      </c>
      <c r="K103" s="188" t="s">
        <v>20</v>
      </c>
      <c r="L103" s="39"/>
      <c r="M103" s="193" t="s">
        <v>20</v>
      </c>
      <c r="N103" s="194" t="s">
        <v>45</v>
      </c>
      <c r="O103" s="64"/>
      <c r="P103" s="195">
        <f>O103*H103</f>
        <v>0</v>
      </c>
      <c r="Q103" s="195">
        <v>0</v>
      </c>
      <c r="R103" s="195">
        <f>Q103*H103</f>
        <v>0</v>
      </c>
      <c r="S103" s="195">
        <v>0</v>
      </c>
      <c r="T103" s="196">
        <f>S103*H103</f>
        <v>0</v>
      </c>
      <c r="AR103" s="197" t="s">
        <v>164</v>
      </c>
      <c r="AT103" s="197" t="s">
        <v>162</v>
      </c>
      <c r="AU103" s="197" t="s">
        <v>84</v>
      </c>
      <c r="AY103" s="18" t="s">
        <v>159</v>
      </c>
      <c r="BE103" s="198">
        <f>IF(N103="základní",J103,0)</f>
        <v>0</v>
      </c>
      <c r="BF103" s="198">
        <f>IF(N103="snížená",J103,0)</f>
        <v>0</v>
      </c>
      <c r="BG103" s="198">
        <f>IF(N103="zákl. přenesená",J103,0)</f>
        <v>0</v>
      </c>
      <c r="BH103" s="198">
        <f>IF(N103="sníž. přenesená",J103,0)</f>
        <v>0</v>
      </c>
      <c r="BI103" s="198">
        <f>IF(N103="nulová",J103,0)</f>
        <v>0</v>
      </c>
      <c r="BJ103" s="18" t="s">
        <v>22</v>
      </c>
      <c r="BK103" s="198">
        <f>ROUND(I103*H103,2)</f>
        <v>0</v>
      </c>
      <c r="BL103" s="18" t="s">
        <v>164</v>
      </c>
      <c r="BM103" s="197" t="s">
        <v>169</v>
      </c>
    </row>
    <row r="104" spans="2:65" s="1" customFormat="1" ht="29.25">
      <c r="B104" s="35"/>
      <c r="C104" s="36"/>
      <c r="D104" s="199" t="s">
        <v>166</v>
      </c>
      <c r="E104" s="36"/>
      <c r="F104" s="200" t="s">
        <v>170</v>
      </c>
      <c r="G104" s="36"/>
      <c r="H104" s="36"/>
      <c r="I104" s="115"/>
      <c r="J104" s="36"/>
      <c r="K104" s="36"/>
      <c r="L104" s="39"/>
      <c r="M104" s="201"/>
      <c r="N104" s="64"/>
      <c r="O104" s="64"/>
      <c r="P104" s="64"/>
      <c r="Q104" s="64"/>
      <c r="R104" s="64"/>
      <c r="S104" s="64"/>
      <c r="T104" s="65"/>
      <c r="AT104" s="18" t="s">
        <v>166</v>
      </c>
      <c r="AU104" s="18" t="s">
        <v>84</v>
      </c>
    </row>
    <row r="105" spans="2:65" s="1" customFormat="1" ht="16.5" customHeight="1">
      <c r="B105" s="35"/>
      <c r="C105" s="186" t="s">
        <v>171</v>
      </c>
      <c r="D105" s="186" t="s">
        <v>162</v>
      </c>
      <c r="E105" s="187" t="s">
        <v>88</v>
      </c>
      <c r="F105" s="188" t="s">
        <v>172</v>
      </c>
      <c r="G105" s="189" t="s">
        <v>20</v>
      </c>
      <c r="H105" s="190">
        <v>0</v>
      </c>
      <c r="I105" s="191"/>
      <c r="J105" s="192">
        <f>ROUND(I105*H105,2)</f>
        <v>0</v>
      </c>
      <c r="K105" s="188" t="s">
        <v>20</v>
      </c>
      <c r="L105" s="39"/>
      <c r="M105" s="193" t="s">
        <v>20</v>
      </c>
      <c r="N105" s="194" t="s">
        <v>45</v>
      </c>
      <c r="O105" s="64"/>
      <c r="P105" s="195">
        <f>O105*H105</f>
        <v>0</v>
      </c>
      <c r="Q105" s="195">
        <v>0</v>
      </c>
      <c r="R105" s="195">
        <f>Q105*H105</f>
        <v>0</v>
      </c>
      <c r="S105" s="195">
        <v>0</v>
      </c>
      <c r="T105" s="196">
        <f>S105*H105</f>
        <v>0</v>
      </c>
      <c r="AR105" s="197" t="s">
        <v>164</v>
      </c>
      <c r="AT105" s="197" t="s">
        <v>162</v>
      </c>
      <c r="AU105" s="197" t="s">
        <v>84</v>
      </c>
      <c r="AY105" s="18" t="s">
        <v>159</v>
      </c>
      <c r="BE105" s="198">
        <f>IF(N105="základní",J105,0)</f>
        <v>0</v>
      </c>
      <c r="BF105" s="198">
        <f>IF(N105="snížená",J105,0)</f>
        <v>0</v>
      </c>
      <c r="BG105" s="198">
        <f>IF(N105="zákl. přenesená",J105,0)</f>
        <v>0</v>
      </c>
      <c r="BH105" s="198">
        <f>IF(N105="sníž. přenesená",J105,0)</f>
        <v>0</v>
      </c>
      <c r="BI105" s="198">
        <f>IF(N105="nulová",J105,0)</f>
        <v>0</v>
      </c>
      <c r="BJ105" s="18" t="s">
        <v>22</v>
      </c>
      <c r="BK105" s="198">
        <f>ROUND(I105*H105,2)</f>
        <v>0</v>
      </c>
      <c r="BL105" s="18" t="s">
        <v>164</v>
      </c>
      <c r="BM105" s="197" t="s">
        <v>173</v>
      </c>
    </row>
    <row r="106" spans="2:65" s="1" customFormat="1" ht="39">
      <c r="B106" s="35"/>
      <c r="C106" s="36"/>
      <c r="D106" s="199" t="s">
        <v>166</v>
      </c>
      <c r="E106" s="36"/>
      <c r="F106" s="200" t="s">
        <v>174</v>
      </c>
      <c r="G106" s="36"/>
      <c r="H106" s="36"/>
      <c r="I106" s="115"/>
      <c r="J106" s="36"/>
      <c r="K106" s="36"/>
      <c r="L106" s="39"/>
      <c r="M106" s="201"/>
      <c r="N106" s="64"/>
      <c r="O106" s="64"/>
      <c r="P106" s="64"/>
      <c r="Q106" s="64"/>
      <c r="R106" s="64"/>
      <c r="S106" s="64"/>
      <c r="T106" s="65"/>
      <c r="AT106" s="18" t="s">
        <v>166</v>
      </c>
      <c r="AU106" s="18" t="s">
        <v>84</v>
      </c>
    </row>
    <row r="107" spans="2:65" s="1" customFormat="1" ht="16.5" customHeight="1">
      <c r="B107" s="35"/>
      <c r="C107" s="186" t="s">
        <v>164</v>
      </c>
      <c r="D107" s="186" t="s">
        <v>162</v>
      </c>
      <c r="E107" s="187" t="s">
        <v>91</v>
      </c>
      <c r="F107" s="188" t="s">
        <v>175</v>
      </c>
      <c r="G107" s="189" t="s">
        <v>20</v>
      </c>
      <c r="H107" s="190">
        <v>0</v>
      </c>
      <c r="I107" s="191"/>
      <c r="J107" s="192">
        <f>ROUND(I107*H107,2)</f>
        <v>0</v>
      </c>
      <c r="K107" s="188" t="s">
        <v>20</v>
      </c>
      <c r="L107" s="39"/>
      <c r="M107" s="193" t="s">
        <v>20</v>
      </c>
      <c r="N107" s="194" t="s">
        <v>45</v>
      </c>
      <c r="O107" s="64"/>
      <c r="P107" s="195">
        <f>O107*H107</f>
        <v>0</v>
      </c>
      <c r="Q107" s="195">
        <v>0</v>
      </c>
      <c r="R107" s="195">
        <f>Q107*H107</f>
        <v>0</v>
      </c>
      <c r="S107" s="195">
        <v>0</v>
      </c>
      <c r="T107" s="196">
        <f>S107*H107</f>
        <v>0</v>
      </c>
      <c r="AR107" s="197" t="s">
        <v>164</v>
      </c>
      <c r="AT107" s="197" t="s">
        <v>162</v>
      </c>
      <c r="AU107" s="197" t="s">
        <v>84</v>
      </c>
      <c r="AY107" s="18" t="s">
        <v>159</v>
      </c>
      <c r="BE107" s="198">
        <f>IF(N107="základní",J107,0)</f>
        <v>0</v>
      </c>
      <c r="BF107" s="198">
        <f>IF(N107="snížená",J107,0)</f>
        <v>0</v>
      </c>
      <c r="BG107" s="198">
        <f>IF(N107="zákl. přenesená",J107,0)</f>
        <v>0</v>
      </c>
      <c r="BH107" s="198">
        <f>IF(N107="sníž. přenesená",J107,0)</f>
        <v>0</v>
      </c>
      <c r="BI107" s="198">
        <f>IF(N107="nulová",J107,0)</f>
        <v>0</v>
      </c>
      <c r="BJ107" s="18" t="s">
        <v>22</v>
      </c>
      <c r="BK107" s="198">
        <f>ROUND(I107*H107,2)</f>
        <v>0</v>
      </c>
      <c r="BL107" s="18" t="s">
        <v>164</v>
      </c>
      <c r="BM107" s="197" t="s">
        <v>176</v>
      </c>
    </row>
    <row r="108" spans="2:65" s="1" customFormat="1" ht="11.25">
      <c r="B108" s="35"/>
      <c r="C108" s="36"/>
      <c r="D108" s="199" t="s">
        <v>166</v>
      </c>
      <c r="E108" s="36"/>
      <c r="F108" s="200" t="s">
        <v>177</v>
      </c>
      <c r="G108" s="36"/>
      <c r="H108" s="36"/>
      <c r="I108" s="115"/>
      <c r="J108" s="36"/>
      <c r="K108" s="36"/>
      <c r="L108" s="39"/>
      <c r="M108" s="201"/>
      <c r="N108" s="64"/>
      <c r="O108" s="64"/>
      <c r="P108" s="64"/>
      <c r="Q108" s="64"/>
      <c r="R108" s="64"/>
      <c r="S108" s="64"/>
      <c r="T108" s="65"/>
      <c r="AT108" s="18" t="s">
        <v>166</v>
      </c>
      <c r="AU108" s="18" t="s">
        <v>84</v>
      </c>
    </row>
    <row r="109" spans="2:65" s="11" customFormat="1" ht="22.9" customHeight="1">
      <c r="B109" s="170"/>
      <c r="C109" s="171"/>
      <c r="D109" s="172" t="s">
        <v>73</v>
      </c>
      <c r="E109" s="184" t="s">
        <v>22</v>
      </c>
      <c r="F109" s="184" t="s">
        <v>178</v>
      </c>
      <c r="G109" s="171"/>
      <c r="H109" s="171"/>
      <c r="I109" s="174"/>
      <c r="J109" s="185">
        <f>BK109</f>
        <v>0</v>
      </c>
      <c r="K109" s="171"/>
      <c r="L109" s="176"/>
      <c r="M109" s="177"/>
      <c r="N109" s="178"/>
      <c r="O109" s="178"/>
      <c r="P109" s="179">
        <f>SUM(P110:P622)</f>
        <v>0</v>
      </c>
      <c r="Q109" s="178"/>
      <c r="R109" s="179">
        <f>SUM(R110:R622)</f>
        <v>121.45748330000001</v>
      </c>
      <c r="S109" s="178"/>
      <c r="T109" s="180">
        <f>SUM(T110:T622)</f>
        <v>0</v>
      </c>
      <c r="AR109" s="181" t="s">
        <v>22</v>
      </c>
      <c r="AT109" s="182" t="s">
        <v>73</v>
      </c>
      <c r="AU109" s="182" t="s">
        <v>22</v>
      </c>
      <c r="AY109" s="181" t="s">
        <v>159</v>
      </c>
      <c r="BK109" s="183">
        <f>SUM(BK110:BK622)</f>
        <v>0</v>
      </c>
    </row>
    <row r="110" spans="2:65" s="1" customFormat="1" ht="24" customHeight="1">
      <c r="B110" s="35"/>
      <c r="C110" s="186" t="s">
        <v>179</v>
      </c>
      <c r="D110" s="186" t="s">
        <v>162</v>
      </c>
      <c r="E110" s="187" t="s">
        <v>180</v>
      </c>
      <c r="F110" s="188" t="s">
        <v>181</v>
      </c>
      <c r="G110" s="189" t="s">
        <v>182</v>
      </c>
      <c r="H110" s="190">
        <v>7776</v>
      </c>
      <c r="I110" s="191"/>
      <c r="J110" s="192">
        <f>ROUND(I110*H110,2)</f>
        <v>0</v>
      </c>
      <c r="K110" s="188" t="s">
        <v>20</v>
      </c>
      <c r="L110" s="39"/>
      <c r="M110" s="193" t="s">
        <v>20</v>
      </c>
      <c r="N110" s="194" t="s">
        <v>45</v>
      </c>
      <c r="O110" s="64"/>
      <c r="P110" s="195">
        <f>O110*H110</f>
        <v>0</v>
      </c>
      <c r="Q110" s="195">
        <v>0</v>
      </c>
      <c r="R110" s="195">
        <f>Q110*H110</f>
        <v>0</v>
      </c>
      <c r="S110" s="195">
        <v>0</v>
      </c>
      <c r="T110" s="196">
        <f>S110*H110</f>
        <v>0</v>
      </c>
      <c r="AR110" s="197" t="s">
        <v>164</v>
      </c>
      <c r="AT110" s="197" t="s">
        <v>162</v>
      </c>
      <c r="AU110" s="197" t="s">
        <v>84</v>
      </c>
      <c r="AY110" s="18" t="s">
        <v>159</v>
      </c>
      <c r="BE110" s="198">
        <f>IF(N110="základní",J110,0)</f>
        <v>0</v>
      </c>
      <c r="BF110" s="198">
        <f>IF(N110="snížená",J110,0)</f>
        <v>0</v>
      </c>
      <c r="BG110" s="198">
        <f>IF(N110="zákl. přenesená",J110,0)</f>
        <v>0</v>
      </c>
      <c r="BH110" s="198">
        <f>IF(N110="sníž. přenesená",J110,0)</f>
        <v>0</v>
      </c>
      <c r="BI110" s="198">
        <f>IF(N110="nulová",J110,0)</f>
        <v>0</v>
      </c>
      <c r="BJ110" s="18" t="s">
        <v>22</v>
      </c>
      <c r="BK110" s="198">
        <f>ROUND(I110*H110,2)</f>
        <v>0</v>
      </c>
      <c r="BL110" s="18" t="s">
        <v>164</v>
      </c>
      <c r="BM110" s="197" t="s">
        <v>183</v>
      </c>
    </row>
    <row r="111" spans="2:65" s="1" customFormat="1" ht="19.5">
      <c r="B111" s="35"/>
      <c r="C111" s="36"/>
      <c r="D111" s="199" t="s">
        <v>166</v>
      </c>
      <c r="E111" s="36"/>
      <c r="F111" s="200" t="s">
        <v>181</v>
      </c>
      <c r="G111" s="36"/>
      <c r="H111" s="36"/>
      <c r="I111" s="115"/>
      <c r="J111" s="36"/>
      <c r="K111" s="36"/>
      <c r="L111" s="39"/>
      <c r="M111" s="201"/>
      <c r="N111" s="64"/>
      <c r="O111" s="64"/>
      <c r="P111" s="64"/>
      <c r="Q111" s="64"/>
      <c r="R111" s="64"/>
      <c r="S111" s="64"/>
      <c r="T111" s="65"/>
      <c r="AT111" s="18" t="s">
        <v>166</v>
      </c>
      <c r="AU111" s="18" t="s">
        <v>84</v>
      </c>
    </row>
    <row r="112" spans="2:65" s="12" customFormat="1" ht="11.25">
      <c r="B112" s="202"/>
      <c r="C112" s="203"/>
      <c r="D112" s="199" t="s">
        <v>184</v>
      </c>
      <c r="E112" s="204" t="s">
        <v>20</v>
      </c>
      <c r="F112" s="205" t="s">
        <v>185</v>
      </c>
      <c r="G112" s="203"/>
      <c r="H112" s="204" t="s">
        <v>20</v>
      </c>
      <c r="I112" s="206"/>
      <c r="J112" s="203"/>
      <c r="K112" s="203"/>
      <c r="L112" s="207"/>
      <c r="M112" s="208"/>
      <c r="N112" s="209"/>
      <c r="O112" s="209"/>
      <c r="P112" s="209"/>
      <c r="Q112" s="209"/>
      <c r="R112" s="209"/>
      <c r="S112" s="209"/>
      <c r="T112" s="210"/>
      <c r="AT112" s="211" t="s">
        <v>184</v>
      </c>
      <c r="AU112" s="211" t="s">
        <v>84</v>
      </c>
      <c r="AV112" s="12" t="s">
        <v>22</v>
      </c>
      <c r="AW112" s="12" t="s">
        <v>35</v>
      </c>
      <c r="AX112" s="12" t="s">
        <v>74</v>
      </c>
      <c r="AY112" s="211" t="s">
        <v>159</v>
      </c>
    </row>
    <row r="113" spans="2:65" s="12" customFormat="1" ht="11.25">
      <c r="B113" s="202"/>
      <c r="C113" s="203"/>
      <c r="D113" s="199" t="s">
        <v>184</v>
      </c>
      <c r="E113" s="204" t="s">
        <v>20</v>
      </c>
      <c r="F113" s="205" t="s">
        <v>186</v>
      </c>
      <c r="G113" s="203"/>
      <c r="H113" s="204" t="s">
        <v>20</v>
      </c>
      <c r="I113" s="206"/>
      <c r="J113" s="203"/>
      <c r="K113" s="203"/>
      <c r="L113" s="207"/>
      <c r="M113" s="208"/>
      <c r="N113" s="209"/>
      <c r="O113" s="209"/>
      <c r="P113" s="209"/>
      <c r="Q113" s="209"/>
      <c r="R113" s="209"/>
      <c r="S113" s="209"/>
      <c r="T113" s="210"/>
      <c r="AT113" s="211" t="s">
        <v>184</v>
      </c>
      <c r="AU113" s="211" t="s">
        <v>84</v>
      </c>
      <c r="AV113" s="12" t="s">
        <v>22</v>
      </c>
      <c r="AW113" s="12" t="s">
        <v>35</v>
      </c>
      <c r="AX113" s="12" t="s">
        <v>74</v>
      </c>
      <c r="AY113" s="211" t="s">
        <v>159</v>
      </c>
    </row>
    <row r="114" spans="2:65" s="12" customFormat="1" ht="11.25">
      <c r="B114" s="202"/>
      <c r="C114" s="203"/>
      <c r="D114" s="199" t="s">
        <v>184</v>
      </c>
      <c r="E114" s="204" t="s">
        <v>20</v>
      </c>
      <c r="F114" s="205" t="s">
        <v>187</v>
      </c>
      <c r="G114" s="203"/>
      <c r="H114" s="204" t="s">
        <v>20</v>
      </c>
      <c r="I114" s="206"/>
      <c r="J114" s="203"/>
      <c r="K114" s="203"/>
      <c r="L114" s="207"/>
      <c r="M114" s="208"/>
      <c r="N114" s="209"/>
      <c r="O114" s="209"/>
      <c r="P114" s="209"/>
      <c r="Q114" s="209"/>
      <c r="R114" s="209"/>
      <c r="S114" s="209"/>
      <c r="T114" s="210"/>
      <c r="AT114" s="211" t="s">
        <v>184</v>
      </c>
      <c r="AU114" s="211" t="s">
        <v>84</v>
      </c>
      <c r="AV114" s="12" t="s">
        <v>22</v>
      </c>
      <c r="AW114" s="12" t="s">
        <v>35</v>
      </c>
      <c r="AX114" s="12" t="s">
        <v>74</v>
      </c>
      <c r="AY114" s="211" t="s">
        <v>159</v>
      </c>
    </row>
    <row r="115" spans="2:65" s="12" customFormat="1" ht="11.25">
      <c r="B115" s="202"/>
      <c r="C115" s="203"/>
      <c r="D115" s="199" t="s">
        <v>184</v>
      </c>
      <c r="E115" s="204" t="s">
        <v>20</v>
      </c>
      <c r="F115" s="205" t="s">
        <v>188</v>
      </c>
      <c r="G115" s="203"/>
      <c r="H115" s="204" t="s">
        <v>20</v>
      </c>
      <c r="I115" s="206"/>
      <c r="J115" s="203"/>
      <c r="K115" s="203"/>
      <c r="L115" s="207"/>
      <c r="M115" s="208"/>
      <c r="N115" s="209"/>
      <c r="O115" s="209"/>
      <c r="P115" s="209"/>
      <c r="Q115" s="209"/>
      <c r="R115" s="209"/>
      <c r="S115" s="209"/>
      <c r="T115" s="210"/>
      <c r="AT115" s="211" t="s">
        <v>184</v>
      </c>
      <c r="AU115" s="211" t="s">
        <v>84</v>
      </c>
      <c r="AV115" s="12" t="s">
        <v>22</v>
      </c>
      <c r="AW115" s="12" t="s">
        <v>35</v>
      </c>
      <c r="AX115" s="12" t="s">
        <v>74</v>
      </c>
      <c r="AY115" s="211" t="s">
        <v>159</v>
      </c>
    </row>
    <row r="116" spans="2:65" s="13" customFormat="1" ht="11.25">
      <c r="B116" s="212"/>
      <c r="C116" s="213"/>
      <c r="D116" s="199" t="s">
        <v>184</v>
      </c>
      <c r="E116" s="214" t="s">
        <v>20</v>
      </c>
      <c r="F116" s="215" t="s">
        <v>1900</v>
      </c>
      <c r="G116" s="213"/>
      <c r="H116" s="216">
        <v>7776</v>
      </c>
      <c r="I116" s="217"/>
      <c r="J116" s="213"/>
      <c r="K116" s="213"/>
      <c r="L116" s="218"/>
      <c r="M116" s="219"/>
      <c r="N116" s="220"/>
      <c r="O116" s="220"/>
      <c r="P116" s="220"/>
      <c r="Q116" s="220"/>
      <c r="R116" s="220"/>
      <c r="S116" s="220"/>
      <c r="T116" s="221"/>
      <c r="AT116" s="222" t="s">
        <v>184</v>
      </c>
      <c r="AU116" s="222" t="s">
        <v>84</v>
      </c>
      <c r="AV116" s="13" t="s">
        <v>84</v>
      </c>
      <c r="AW116" s="13" t="s">
        <v>35</v>
      </c>
      <c r="AX116" s="13" t="s">
        <v>22</v>
      </c>
      <c r="AY116" s="222" t="s">
        <v>159</v>
      </c>
    </row>
    <row r="117" spans="2:65" s="1" customFormat="1" ht="16.5" customHeight="1">
      <c r="B117" s="35"/>
      <c r="C117" s="186" t="s">
        <v>190</v>
      </c>
      <c r="D117" s="186" t="s">
        <v>162</v>
      </c>
      <c r="E117" s="187" t="s">
        <v>191</v>
      </c>
      <c r="F117" s="188" t="s">
        <v>192</v>
      </c>
      <c r="G117" s="189" t="s">
        <v>193</v>
      </c>
      <c r="H117" s="190">
        <v>90</v>
      </c>
      <c r="I117" s="191"/>
      <c r="J117" s="192">
        <f>ROUND(I117*H117,2)</f>
        <v>0</v>
      </c>
      <c r="K117" s="188" t="s">
        <v>194</v>
      </c>
      <c r="L117" s="39"/>
      <c r="M117" s="193" t="s">
        <v>20</v>
      </c>
      <c r="N117" s="194" t="s">
        <v>45</v>
      </c>
      <c r="O117" s="64"/>
      <c r="P117" s="195">
        <f>O117*H117</f>
        <v>0</v>
      </c>
      <c r="Q117" s="195">
        <v>0</v>
      </c>
      <c r="R117" s="195">
        <f>Q117*H117</f>
        <v>0</v>
      </c>
      <c r="S117" s="195">
        <v>0</v>
      </c>
      <c r="T117" s="196">
        <f>S117*H117</f>
        <v>0</v>
      </c>
      <c r="AR117" s="197" t="s">
        <v>164</v>
      </c>
      <c r="AT117" s="197" t="s">
        <v>162</v>
      </c>
      <c r="AU117" s="197" t="s">
        <v>84</v>
      </c>
      <c r="AY117" s="18" t="s">
        <v>159</v>
      </c>
      <c r="BE117" s="198">
        <f>IF(N117="základní",J117,0)</f>
        <v>0</v>
      </c>
      <c r="BF117" s="198">
        <f>IF(N117="snížená",J117,0)</f>
        <v>0</v>
      </c>
      <c r="BG117" s="198">
        <f>IF(N117="zákl. přenesená",J117,0)</f>
        <v>0</v>
      </c>
      <c r="BH117" s="198">
        <f>IF(N117="sníž. přenesená",J117,0)</f>
        <v>0</v>
      </c>
      <c r="BI117" s="198">
        <f>IF(N117="nulová",J117,0)</f>
        <v>0</v>
      </c>
      <c r="BJ117" s="18" t="s">
        <v>22</v>
      </c>
      <c r="BK117" s="198">
        <f>ROUND(I117*H117,2)</f>
        <v>0</v>
      </c>
      <c r="BL117" s="18" t="s">
        <v>164</v>
      </c>
      <c r="BM117" s="197" t="s">
        <v>195</v>
      </c>
    </row>
    <row r="118" spans="2:65" s="1" customFormat="1" ht="11.25">
      <c r="B118" s="35"/>
      <c r="C118" s="36"/>
      <c r="D118" s="199" t="s">
        <v>166</v>
      </c>
      <c r="E118" s="36"/>
      <c r="F118" s="200" t="s">
        <v>196</v>
      </c>
      <c r="G118" s="36"/>
      <c r="H118" s="36"/>
      <c r="I118" s="115"/>
      <c r="J118" s="36"/>
      <c r="K118" s="36"/>
      <c r="L118" s="39"/>
      <c r="M118" s="201"/>
      <c r="N118" s="64"/>
      <c r="O118" s="64"/>
      <c r="P118" s="64"/>
      <c r="Q118" s="64"/>
      <c r="R118" s="64"/>
      <c r="S118" s="64"/>
      <c r="T118" s="65"/>
      <c r="AT118" s="18" t="s">
        <v>166</v>
      </c>
      <c r="AU118" s="18" t="s">
        <v>84</v>
      </c>
    </row>
    <row r="119" spans="2:65" s="12" customFormat="1" ht="11.25">
      <c r="B119" s="202"/>
      <c r="C119" s="203"/>
      <c r="D119" s="199" t="s">
        <v>184</v>
      </c>
      <c r="E119" s="204" t="s">
        <v>20</v>
      </c>
      <c r="F119" s="205" t="s">
        <v>185</v>
      </c>
      <c r="G119" s="203"/>
      <c r="H119" s="204" t="s">
        <v>20</v>
      </c>
      <c r="I119" s="206"/>
      <c r="J119" s="203"/>
      <c r="K119" s="203"/>
      <c r="L119" s="207"/>
      <c r="M119" s="208"/>
      <c r="N119" s="209"/>
      <c r="O119" s="209"/>
      <c r="P119" s="209"/>
      <c r="Q119" s="209"/>
      <c r="R119" s="209"/>
      <c r="S119" s="209"/>
      <c r="T119" s="210"/>
      <c r="AT119" s="211" t="s">
        <v>184</v>
      </c>
      <c r="AU119" s="211" t="s">
        <v>84</v>
      </c>
      <c r="AV119" s="12" t="s">
        <v>22</v>
      </c>
      <c r="AW119" s="12" t="s">
        <v>35</v>
      </c>
      <c r="AX119" s="12" t="s">
        <v>74</v>
      </c>
      <c r="AY119" s="211" t="s">
        <v>159</v>
      </c>
    </row>
    <row r="120" spans="2:65" s="12" customFormat="1" ht="11.25">
      <c r="B120" s="202"/>
      <c r="C120" s="203"/>
      <c r="D120" s="199" t="s">
        <v>184</v>
      </c>
      <c r="E120" s="204" t="s">
        <v>20</v>
      </c>
      <c r="F120" s="205" t="s">
        <v>186</v>
      </c>
      <c r="G120" s="203"/>
      <c r="H120" s="204" t="s">
        <v>20</v>
      </c>
      <c r="I120" s="206"/>
      <c r="J120" s="203"/>
      <c r="K120" s="203"/>
      <c r="L120" s="207"/>
      <c r="M120" s="208"/>
      <c r="N120" s="209"/>
      <c r="O120" s="209"/>
      <c r="P120" s="209"/>
      <c r="Q120" s="209"/>
      <c r="R120" s="209"/>
      <c r="S120" s="209"/>
      <c r="T120" s="210"/>
      <c r="AT120" s="211" t="s">
        <v>184</v>
      </c>
      <c r="AU120" s="211" t="s">
        <v>84</v>
      </c>
      <c r="AV120" s="12" t="s">
        <v>22</v>
      </c>
      <c r="AW120" s="12" t="s">
        <v>35</v>
      </c>
      <c r="AX120" s="12" t="s">
        <v>74</v>
      </c>
      <c r="AY120" s="211" t="s">
        <v>159</v>
      </c>
    </row>
    <row r="121" spans="2:65" s="12" customFormat="1" ht="11.25">
      <c r="B121" s="202"/>
      <c r="C121" s="203"/>
      <c r="D121" s="199" t="s">
        <v>184</v>
      </c>
      <c r="E121" s="204" t="s">
        <v>20</v>
      </c>
      <c r="F121" s="205" t="s">
        <v>187</v>
      </c>
      <c r="G121" s="203"/>
      <c r="H121" s="204" t="s">
        <v>20</v>
      </c>
      <c r="I121" s="206"/>
      <c r="J121" s="203"/>
      <c r="K121" s="203"/>
      <c r="L121" s="207"/>
      <c r="M121" s="208"/>
      <c r="N121" s="209"/>
      <c r="O121" s="209"/>
      <c r="P121" s="209"/>
      <c r="Q121" s="209"/>
      <c r="R121" s="209"/>
      <c r="S121" s="209"/>
      <c r="T121" s="210"/>
      <c r="AT121" s="211" t="s">
        <v>184</v>
      </c>
      <c r="AU121" s="211" t="s">
        <v>84</v>
      </c>
      <c r="AV121" s="12" t="s">
        <v>22</v>
      </c>
      <c r="AW121" s="12" t="s">
        <v>35</v>
      </c>
      <c r="AX121" s="12" t="s">
        <v>74</v>
      </c>
      <c r="AY121" s="211" t="s">
        <v>159</v>
      </c>
    </row>
    <row r="122" spans="2:65" s="13" customFormat="1" ht="11.25">
      <c r="B122" s="212"/>
      <c r="C122" s="213"/>
      <c r="D122" s="199" t="s">
        <v>184</v>
      </c>
      <c r="E122" s="214" t="s">
        <v>20</v>
      </c>
      <c r="F122" s="215" t="s">
        <v>1901</v>
      </c>
      <c r="G122" s="213"/>
      <c r="H122" s="216">
        <v>90</v>
      </c>
      <c r="I122" s="217"/>
      <c r="J122" s="213"/>
      <c r="K122" s="213"/>
      <c r="L122" s="218"/>
      <c r="M122" s="219"/>
      <c r="N122" s="220"/>
      <c r="O122" s="220"/>
      <c r="P122" s="220"/>
      <c r="Q122" s="220"/>
      <c r="R122" s="220"/>
      <c r="S122" s="220"/>
      <c r="T122" s="221"/>
      <c r="AT122" s="222" t="s">
        <v>184</v>
      </c>
      <c r="AU122" s="222" t="s">
        <v>84</v>
      </c>
      <c r="AV122" s="13" t="s">
        <v>84</v>
      </c>
      <c r="AW122" s="13" t="s">
        <v>35</v>
      </c>
      <c r="AX122" s="13" t="s">
        <v>22</v>
      </c>
      <c r="AY122" s="222" t="s">
        <v>159</v>
      </c>
    </row>
    <row r="123" spans="2:65" s="1" customFormat="1" ht="16.5" customHeight="1">
      <c r="B123" s="35"/>
      <c r="C123" s="186" t="s">
        <v>198</v>
      </c>
      <c r="D123" s="186" t="s">
        <v>162</v>
      </c>
      <c r="E123" s="187" t="s">
        <v>199</v>
      </c>
      <c r="F123" s="188" t="s">
        <v>200</v>
      </c>
      <c r="G123" s="189" t="s">
        <v>201</v>
      </c>
      <c r="H123" s="190">
        <v>105</v>
      </c>
      <c r="I123" s="191"/>
      <c r="J123" s="192">
        <f>ROUND(I123*H123,2)</f>
        <v>0</v>
      </c>
      <c r="K123" s="188" t="s">
        <v>194</v>
      </c>
      <c r="L123" s="39"/>
      <c r="M123" s="193" t="s">
        <v>20</v>
      </c>
      <c r="N123" s="194" t="s">
        <v>45</v>
      </c>
      <c r="O123" s="64"/>
      <c r="P123" s="195">
        <f>O123*H123</f>
        <v>0</v>
      </c>
      <c r="Q123" s="195">
        <v>8.6800000000000002E-3</v>
      </c>
      <c r="R123" s="195">
        <f>Q123*H123</f>
        <v>0.91139999999999999</v>
      </c>
      <c r="S123" s="195">
        <v>0</v>
      </c>
      <c r="T123" s="196">
        <f>S123*H123</f>
        <v>0</v>
      </c>
      <c r="AR123" s="197" t="s">
        <v>164</v>
      </c>
      <c r="AT123" s="197" t="s">
        <v>162</v>
      </c>
      <c r="AU123" s="197" t="s">
        <v>84</v>
      </c>
      <c r="AY123" s="18" t="s">
        <v>159</v>
      </c>
      <c r="BE123" s="198">
        <f>IF(N123="základní",J123,0)</f>
        <v>0</v>
      </c>
      <c r="BF123" s="198">
        <f>IF(N123="snížená",J123,0)</f>
        <v>0</v>
      </c>
      <c r="BG123" s="198">
        <f>IF(N123="zákl. přenesená",J123,0)</f>
        <v>0</v>
      </c>
      <c r="BH123" s="198">
        <f>IF(N123="sníž. přenesená",J123,0)</f>
        <v>0</v>
      </c>
      <c r="BI123" s="198">
        <f>IF(N123="nulová",J123,0)</f>
        <v>0</v>
      </c>
      <c r="BJ123" s="18" t="s">
        <v>22</v>
      </c>
      <c r="BK123" s="198">
        <f>ROUND(I123*H123,2)</f>
        <v>0</v>
      </c>
      <c r="BL123" s="18" t="s">
        <v>164</v>
      </c>
      <c r="BM123" s="197" t="s">
        <v>202</v>
      </c>
    </row>
    <row r="124" spans="2:65" s="1" customFormat="1" ht="29.25">
      <c r="B124" s="35"/>
      <c r="C124" s="36"/>
      <c r="D124" s="199" t="s">
        <v>166</v>
      </c>
      <c r="E124" s="36"/>
      <c r="F124" s="200" t="s">
        <v>203</v>
      </c>
      <c r="G124" s="36"/>
      <c r="H124" s="36"/>
      <c r="I124" s="115"/>
      <c r="J124" s="36"/>
      <c r="K124" s="36"/>
      <c r="L124" s="39"/>
      <c r="M124" s="201"/>
      <c r="N124" s="64"/>
      <c r="O124" s="64"/>
      <c r="P124" s="64"/>
      <c r="Q124" s="64"/>
      <c r="R124" s="64"/>
      <c r="S124" s="64"/>
      <c r="T124" s="65"/>
      <c r="AT124" s="18" t="s">
        <v>166</v>
      </c>
      <c r="AU124" s="18" t="s">
        <v>84</v>
      </c>
    </row>
    <row r="125" spans="2:65" s="1" customFormat="1" ht="16.5" customHeight="1">
      <c r="B125" s="35"/>
      <c r="C125" s="186" t="s">
        <v>204</v>
      </c>
      <c r="D125" s="186" t="s">
        <v>162</v>
      </c>
      <c r="E125" s="187" t="s">
        <v>1902</v>
      </c>
      <c r="F125" s="188" t="s">
        <v>1903</v>
      </c>
      <c r="G125" s="189" t="s">
        <v>201</v>
      </c>
      <c r="H125" s="190">
        <v>43</v>
      </c>
      <c r="I125" s="191"/>
      <c r="J125" s="192">
        <f>ROUND(I125*H125,2)</f>
        <v>0</v>
      </c>
      <c r="K125" s="188" t="s">
        <v>194</v>
      </c>
      <c r="L125" s="39"/>
      <c r="M125" s="193" t="s">
        <v>20</v>
      </c>
      <c r="N125" s="194" t="s">
        <v>45</v>
      </c>
      <c r="O125" s="64"/>
      <c r="P125" s="195">
        <f>O125*H125</f>
        <v>0</v>
      </c>
      <c r="Q125" s="195">
        <v>1.068E-2</v>
      </c>
      <c r="R125" s="195">
        <f>Q125*H125</f>
        <v>0.45924000000000004</v>
      </c>
      <c r="S125" s="195">
        <v>0</v>
      </c>
      <c r="T125" s="196">
        <f>S125*H125</f>
        <v>0</v>
      </c>
      <c r="AR125" s="197" t="s">
        <v>164</v>
      </c>
      <c r="AT125" s="197" t="s">
        <v>162</v>
      </c>
      <c r="AU125" s="197" t="s">
        <v>84</v>
      </c>
      <c r="AY125" s="18" t="s">
        <v>159</v>
      </c>
      <c r="BE125" s="198">
        <f>IF(N125="základní",J125,0)</f>
        <v>0</v>
      </c>
      <c r="BF125" s="198">
        <f>IF(N125="snížená",J125,0)</f>
        <v>0</v>
      </c>
      <c r="BG125" s="198">
        <f>IF(N125="zákl. přenesená",J125,0)</f>
        <v>0</v>
      </c>
      <c r="BH125" s="198">
        <f>IF(N125="sníž. přenesená",J125,0)</f>
        <v>0</v>
      </c>
      <c r="BI125" s="198">
        <f>IF(N125="nulová",J125,0)</f>
        <v>0</v>
      </c>
      <c r="BJ125" s="18" t="s">
        <v>22</v>
      </c>
      <c r="BK125" s="198">
        <f>ROUND(I125*H125,2)</f>
        <v>0</v>
      </c>
      <c r="BL125" s="18" t="s">
        <v>164</v>
      </c>
      <c r="BM125" s="197" t="s">
        <v>1904</v>
      </c>
    </row>
    <row r="126" spans="2:65" s="1" customFormat="1" ht="29.25">
      <c r="B126" s="35"/>
      <c r="C126" s="36"/>
      <c r="D126" s="199" t="s">
        <v>166</v>
      </c>
      <c r="E126" s="36"/>
      <c r="F126" s="200" t="s">
        <v>1905</v>
      </c>
      <c r="G126" s="36"/>
      <c r="H126" s="36"/>
      <c r="I126" s="115"/>
      <c r="J126" s="36"/>
      <c r="K126" s="36"/>
      <c r="L126" s="39"/>
      <c r="M126" s="201"/>
      <c r="N126" s="64"/>
      <c r="O126" s="64"/>
      <c r="P126" s="64"/>
      <c r="Q126" s="64"/>
      <c r="R126" s="64"/>
      <c r="S126" s="64"/>
      <c r="T126" s="65"/>
      <c r="AT126" s="18" t="s">
        <v>166</v>
      </c>
      <c r="AU126" s="18" t="s">
        <v>84</v>
      </c>
    </row>
    <row r="127" spans="2:65" s="1" customFormat="1" ht="16.5" customHeight="1">
      <c r="B127" s="35"/>
      <c r="C127" s="186" t="s">
        <v>209</v>
      </c>
      <c r="D127" s="186" t="s">
        <v>162</v>
      </c>
      <c r="E127" s="187" t="s">
        <v>205</v>
      </c>
      <c r="F127" s="188" t="s">
        <v>206</v>
      </c>
      <c r="G127" s="189" t="s">
        <v>201</v>
      </c>
      <c r="H127" s="190">
        <v>40</v>
      </c>
      <c r="I127" s="191"/>
      <c r="J127" s="192">
        <f>ROUND(I127*H127,2)</f>
        <v>0</v>
      </c>
      <c r="K127" s="188" t="s">
        <v>194</v>
      </c>
      <c r="L127" s="39"/>
      <c r="M127" s="193" t="s">
        <v>20</v>
      </c>
      <c r="N127" s="194" t="s">
        <v>45</v>
      </c>
      <c r="O127" s="64"/>
      <c r="P127" s="195">
        <f>O127*H127</f>
        <v>0</v>
      </c>
      <c r="Q127" s="195">
        <v>1.269E-2</v>
      </c>
      <c r="R127" s="195">
        <f>Q127*H127</f>
        <v>0.50760000000000005</v>
      </c>
      <c r="S127" s="195">
        <v>0</v>
      </c>
      <c r="T127" s="196">
        <f>S127*H127</f>
        <v>0</v>
      </c>
      <c r="AR127" s="197" t="s">
        <v>164</v>
      </c>
      <c r="AT127" s="197" t="s">
        <v>162</v>
      </c>
      <c r="AU127" s="197" t="s">
        <v>84</v>
      </c>
      <c r="AY127" s="18" t="s">
        <v>159</v>
      </c>
      <c r="BE127" s="198">
        <f>IF(N127="základní",J127,0)</f>
        <v>0</v>
      </c>
      <c r="BF127" s="198">
        <f>IF(N127="snížená",J127,0)</f>
        <v>0</v>
      </c>
      <c r="BG127" s="198">
        <f>IF(N127="zákl. přenesená",J127,0)</f>
        <v>0</v>
      </c>
      <c r="BH127" s="198">
        <f>IF(N127="sníž. přenesená",J127,0)</f>
        <v>0</v>
      </c>
      <c r="BI127" s="198">
        <f>IF(N127="nulová",J127,0)</f>
        <v>0</v>
      </c>
      <c r="BJ127" s="18" t="s">
        <v>22</v>
      </c>
      <c r="BK127" s="198">
        <f>ROUND(I127*H127,2)</f>
        <v>0</v>
      </c>
      <c r="BL127" s="18" t="s">
        <v>164</v>
      </c>
      <c r="BM127" s="197" t="s">
        <v>207</v>
      </c>
    </row>
    <row r="128" spans="2:65" s="1" customFormat="1" ht="29.25">
      <c r="B128" s="35"/>
      <c r="C128" s="36"/>
      <c r="D128" s="199" t="s">
        <v>166</v>
      </c>
      <c r="E128" s="36"/>
      <c r="F128" s="200" t="s">
        <v>208</v>
      </c>
      <c r="G128" s="36"/>
      <c r="H128" s="36"/>
      <c r="I128" s="115"/>
      <c r="J128" s="36"/>
      <c r="K128" s="36"/>
      <c r="L128" s="39"/>
      <c r="M128" s="201"/>
      <c r="N128" s="64"/>
      <c r="O128" s="64"/>
      <c r="P128" s="64"/>
      <c r="Q128" s="64"/>
      <c r="R128" s="64"/>
      <c r="S128" s="64"/>
      <c r="T128" s="65"/>
      <c r="AT128" s="18" t="s">
        <v>166</v>
      </c>
      <c r="AU128" s="18" t="s">
        <v>84</v>
      </c>
    </row>
    <row r="129" spans="2:65" s="1" customFormat="1" ht="16.5" customHeight="1">
      <c r="B129" s="35"/>
      <c r="C129" s="186" t="s">
        <v>214</v>
      </c>
      <c r="D129" s="186" t="s">
        <v>162</v>
      </c>
      <c r="E129" s="187" t="s">
        <v>210</v>
      </c>
      <c r="F129" s="188" t="s">
        <v>211</v>
      </c>
      <c r="G129" s="189" t="s">
        <v>201</v>
      </c>
      <c r="H129" s="190">
        <v>65</v>
      </c>
      <c r="I129" s="191"/>
      <c r="J129" s="192">
        <f>ROUND(I129*H129,2)</f>
        <v>0</v>
      </c>
      <c r="K129" s="188" t="s">
        <v>194</v>
      </c>
      <c r="L129" s="39"/>
      <c r="M129" s="193" t="s">
        <v>20</v>
      </c>
      <c r="N129" s="194" t="s">
        <v>45</v>
      </c>
      <c r="O129" s="64"/>
      <c r="P129" s="195">
        <f>O129*H129</f>
        <v>0</v>
      </c>
      <c r="Q129" s="195">
        <v>3.6900000000000002E-2</v>
      </c>
      <c r="R129" s="195">
        <f>Q129*H129</f>
        <v>2.3985000000000003</v>
      </c>
      <c r="S129" s="195">
        <v>0</v>
      </c>
      <c r="T129" s="196">
        <f>S129*H129</f>
        <v>0</v>
      </c>
      <c r="AR129" s="197" t="s">
        <v>164</v>
      </c>
      <c r="AT129" s="197" t="s">
        <v>162</v>
      </c>
      <c r="AU129" s="197" t="s">
        <v>84</v>
      </c>
      <c r="AY129" s="18" t="s">
        <v>159</v>
      </c>
      <c r="BE129" s="198">
        <f>IF(N129="základní",J129,0)</f>
        <v>0</v>
      </c>
      <c r="BF129" s="198">
        <f>IF(N129="snížená",J129,0)</f>
        <v>0</v>
      </c>
      <c r="BG129" s="198">
        <f>IF(N129="zákl. přenesená",J129,0)</f>
        <v>0</v>
      </c>
      <c r="BH129" s="198">
        <f>IF(N129="sníž. přenesená",J129,0)</f>
        <v>0</v>
      </c>
      <c r="BI129" s="198">
        <f>IF(N129="nulová",J129,0)</f>
        <v>0</v>
      </c>
      <c r="BJ129" s="18" t="s">
        <v>22</v>
      </c>
      <c r="BK129" s="198">
        <f>ROUND(I129*H129,2)</f>
        <v>0</v>
      </c>
      <c r="BL129" s="18" t="s">
        <v>164</v>
      </c>
      <c r="BM129" s="197" t="s">
        <v>212</v>
      </c>
    </row>
    <row r="130" spans="2:65" s="1" customFormat="1" ht="29.25">
      <c r="B130" s="35"/>
      <c r="C130" s="36"/>
      <c r="D130" s="199" t="s">
        <v>166</v>
      </c>
      <c r="E130" s="36"/>
      <c r="F130" s="200" t="s">
        <v>213</v>
      </c>
      <c r="G130" s="36"/>
      <c r="H130" s="36"/>
      <c r="I130" s="115"/>
      <c r="J130" s="36"/>
      <c r="K130" s="36"/>
      <c r="L130" s="39"/>
      <c r="M130" s="201"/>
      <c r="N130" s="64"/>
      <c r="O130" s="64"/>
      <c r="P130" s="64"/>
      <c r="Q130" s="64"/>
      <c r="R130" s="64"/>
      <c r="S130" s="64"/>
      <c r="T130" s="65"/>
      <c r="AT130" s="18" t="s">
        <v>166</v>
      </c>
      <c r="AU130" s="18" t="s">
        <v>84</v>
      </c>
    </row>
    <row r="131" spans="2:65" s="1" customFormat="1" ht="16.5" customHeight="1">
      <c r="B131" s="35"/>
      <c r="C131" s="186" t="s">
        <v>224</v>
      </c>
      <c r="D131" s="186" t="s">
        <v>162</v>
      </c>
      <c r="E131" s="187" t="s">
        <v>215</v>
      </c>
      <c r="F131" s="188" t="s">
        <v>216</v>
      </c>
      <c r="G131" s="189" t="s">
        <v>182</v>
      </c>
      <c r="H131" s="190">
        <v>657</v>
      </c>
      <c r="I131" s="191"/>
      <c r="J131" s="192">
        <f>ROUND(I131*H131,2)</f>
        <v>0</v>
      </c>
      <c r="K131" s="188" t="s">
        <v>194</v>
      </c>
      <c r="L131" s="39"/>
      <c r="M131" s="193" t="s">
        <v>20</v>
      </c>
      <c r="N131" s="194" t="s">
        <v>45</v>
      </c>
      <c r="O131" s="64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AR131" s="197" t="s">
        <v>164</v>
      </c>
      <c r="AT131" s="197" t="s">
        <v>162</v>
      </c>
      <c r="AU131" s="197" t="s">
        <v>84</v>
      </c>
      <c r="AY131" s="18" t="s">
        <v>159</v>
      </c>
      <c r="BE131" s="198">
        <f>IF(N131="základní",J131,0)</f>
        <v>0</v>
      </c>
      <c r="BF131" s="198">
        <f>IF(N131="snížená",J131,0)</f>
        <v>0</v>
      </c>
      <c r="BG131" s="198">
        <f>IF(N131="zákl. přenesená",J131,0)</f>
        <v>0</v>
      </c>
      <c r="BH131" s="198">
        <f>IF(N131="sníž. přenesená",J131,0)</f>
        <v>0</v>
      </c>
      <c r="BI131" s="198">
        <f>IF(N131="nulová",J131,0)</f>
        <v>0</v>
      </c>
      <c r="BJ131" s="18" t="s">
        <v>22</v>
      </c>
      <c r="BK131" s="198">
        <f>ROUND(I131*H131,2)</f>
        <v>0</v>
      </c>
      <c r="BL131" s="18" t="s">
        <v>164</v>
      </c>
      <c r="BM131" s="197" t="s">
        <v>217</v>
      </c>
    </row>
    <row r="132" spans="2:65" s="1" customFormat="1" ht="11.25">
      <c r="B132" s="35"/>
      <c r="C132" s="36"/>
      <c r="D132" s="199" t="s">
        <v>166</v>
      </c>
      <c r="E132" s="36"/>
      <c r="F132" s="200" t="s">
        <v>218</v>
      </c>
      <c r="G132" s="36"/>
      <c r="H132" s="36"/>
      <c r="I132" s="115"/>
      <c r="J132" s="36"/>
      <c r="K132" s="36"/>
      <c r="L132" s="39"/>
      <c r="M132" s="201"/>
      <c r="N132" s="64"/>
      <c r="O132" s="64"/>
      <c r="P132" s="64"/>
      <c r="Q132" s="64"/>
      <c r="R132" s="64"/>
      <c r="S132" s="64"/>
      <c r="T132" s="65"/>
      <c r="AT132" s="18" t="s">
        <v>166</v>
      </c>
      <c r="AU132" s="18" t="s">
        <v>84</v>
      </c>
    </row>
    <row r="133" spans="2:65" s="12" customFormat="1" ht="11.25">
      <c r="B133" s="202"/>
      <c r="C133" s="203"/>
      <c r="D133" s="199" t="s">
        <v>184</v>
      </c>
      <c r="E133" s="204" t="s">
        <v>20</v>
      </c>
      <c r="F133" s="205" t="s">
        <v>219</v>
      </c>
      <c r="G133" s="203"/>
      <c r="H133" s="204" t="s">
        <v>20</v>
      </c>
      <c r="I133" s="206"/>
      <c r="J133" s="203"/>
      <c r="K133" s="203"/>
      <c r="L133" s="207"/>
      <c r="M133" s="208"/>
      <c r="N133" s="209"/>
      <c r="O133" s="209"/>
      <c r="P133" s="209"/>
      <c r="Q133" s="209"/>
      <c r="R133" s="209"/>
      <c r="S133" s="209"/>
      <c r="T133" s="210"/>
      <c r="AT133" s="211" t="s">
        <v>184</v>
      </c>
      <c r="AU133" s="211" t="s">
        <v>84</v>
      </c>
      <c r="AV133" s="12" t="s">
        <v>22</v>
      </c>
      <c r="AW133" s="12" t="s">
        <v>35</v>
      </c>
      <c r="AX133" s="12" t="s">
        <v>74</v>
      </c>
      <c r="AY133" s="211" t="s">
        <v>159</v>
      </c>
    </row>
    <row r="134" spans="2:65" s="13" customFormat="1" ht="11.25">
      <c r="B134" s="212"/>
      <c r="C134" s="213"/>
      <c r="D134" s="199" t="s">
        <v>184</v>
      </c>
      <c r="E134" s="214" t="s">
        <v>20</v>
      </c>
      <c r="F134" s="215" t="s">
        <v>1906</v>
      </c>
      <c r="G134" s="213"/>
      <c r="H134" s="216">
        <v>249</v>
      </c>
      <c r="I134" s="217"/>
      <c r="J134" s="213"/>
      <c r="K134" s="213"/>
      <c r="L134" s="218"/>
      <c r="M134" s="219"/>
      <c r="N134" s="220"/>
      <c r="O134" s="220"/>
      <c r="P134" s="220"/>
      <c r="Q134" s="220"/>
      <c r="R134" s="220"/>
      <c r="S134" s="220"/>
      <c r="T134" s="221"/>
      <c r="AT134" s="222" t="s">
        <v>184</v>
      </c>
      <c r="AU134" s="222" t="s">
        <v>84</v>
      </c>
      <c r="AV134" s="13" t="s">
        <v>84</v>
      </c>
      <c r="AW134" s="13" t="s">
        <v>35</v>
      </c>
      <c r="AX134" s="13" t="s">
        <v>74</v>
      </c>
      <c r="AY134" s="222" t="s">
        <v>159</v>
      </c>
    </row>
    <row r="135" spans="2:65" s="13" customFormat="1" ht="11.25">
      <c r="B135" s="212"/>
      <c r="C135" s="213"/>
      <c r="D135" s="199" t="s">
        <v>184</v>
      </c>
      <c r="E135" s="214" t="s">
        <v>20</v>
      </c>
      <c r="F135" s="215" t="s">
        <v>1907</v>
      </c>
      <c r="G135" s="213"/>
      <c r="H135" s="216">
        <v>156</v>
      </c>
      <c r="I135" s="217"/>
      <c r="J135" s="213"/>
      <c r="K135" s="213"/>
      <c r="L135" s="218"/>
      <c r="M135" s="219"/>
      <c r="N135" s="220"/>
      <c r="O135" s="220"/>
      <c r="P135" s="220"/>
      <c r="Q135" s="220"/>
      <c r="R135" s="220"/>
      <c r="S135" s="220"/>
      <c r="T135" s="221"/>
      <c r="AT135" s="222" t="s">
        <v>184</v>
      </c>
      <c r="AU135" s="222" t="s">
        <v>84</v>
      </c>
      <c r="AV135" s="13" t="s">
        <v>84</v>
      </c>
      <c r="AW135" s="13" t="s">
        <v>35</v>
      </c>
      <c r="AX135" s="13" t="s">
        <v>74</v>
      </c>
      <c r="AY135" s="222" t="s">
        <v>159</v>
      </c>
    </row>
    <row r="136" spans="2:65" s="13" customFormat="1" ht="11.25">
      <c r="B136" s="212"/>
      <c r="C136" s="213"/>
      <c r="D136" s="199" t="s">
        <v>184</v>
      </c>
      <c r="E136" s="214" t="s">
        <v>20</v>
      </c>
      <c r="F136" s="215" t="s">
        <v>1908</v>
      </c>
      <c r="G136" s="213"/>
      <c r="H136" s="216">
        <v>252</v>
      </c>
      <c r="I136" s="217"/>
      <c r="J136" s="213"/>
      <c r="K136" s="213"/>
      <c r="L136" s="218"/>
      <c r="M136" s="219"/>
      <c r="N136" s="220"/>
      <c r="O136" s="220"/>
      <c r="P136" s="220"/>
      <c r="Q136" s="220"/>
      <c r="R136" s="220"/>
      <c r="S136" s="220"/>
      <c r="T136" s="221"/>
      <c r="AT136" s="222" t="s">
        <v>184</v>
      </c>
      <c r="AU136" s="222" t="s">
        <v>84</v>
      </c>
      <c r="AV136" s="13" t="s">
        <v>84</v>
      </c>
      <c r="AW136" s="13" t="s">
        <v>35</v>
      </c>
      <c r="AX136" s="13" t="s">
        <v>74</v>
      </c>
      <c r="AY136" s="222" t="s">
        <v>159</v>
      </c>
    </row>
    <row r="137" spans="2:65" s="14" customFormat="1" ht="11.25">
      <c r="B137" s="223"/>
      <c r="C137" s="224"/>
      <c r="D137" s="199" t="s">
        <v>184</v>
      </c>
      <c r="E137" s="225" t="s">
        <v>20</v>
      </c>
      <c r="F137" s="226" t="s">
        <v>223</v>
      </c>
      <c r="G137" s="224"/>
      <c r="H137" s="227">
        <v>657</v>
      </c>
      <c r="I137" s="228"/>
      <c r="J137" s="224"/>
      <c r="K137" s="224"/>
      <c r="L137" s="229"/>
      <c r="M137" s="230"/>
      <c r="N137" s="231"/>
      <c r="O137" s="231"/>
      <c r="P137" s="231"/>
      <c r="Q137" s="231"/>
      <c r="R137" s="231"/>
      <c r="S137" s="231"/>
      <c r="T137" s="232"/>
      <c r="AT137" s="233" t="s">
        <v>184</v>
      </c>
      <c r="AU137" s="233" t="s">
        <v>84</v>
      </c>
      <c r="AV137" s="14" t="s">
        <v>164</v>
      </c>
      <c r="AW137" s="14" t="s">
        <v>35</v>
      </c>
      <c r="AX137" s="14" t="s">
        <v>22</v>
      </c>
      <c r="AY137" s="233" t="s">
        <v>159</v>
      </c>
    </row>
    <row r="138" spans="2:65" s="1" customFormat="1" ht="16.5" customHeight="1">
      <c r="B138" s="35"/>
      <c r="C138" s="186" t="s">
        <v>257</v>
      </c>
      <c r="D138" s="186" t="s">
        <v>162</v>
      </c>
      <c r="E138" s="187" t="s">
        <v>225</v>
      </c>
      <c r="F138" s="188" t="s">
        <v>226</v>
      </c>
      <c r="G138" s="189" t="s">
        <v>182</v>
      </c>
      <c r="H138" s="190">
        <v>105.785</v>
      </c>
      <c r="I138" s="191"/>
      <c r="J138" s="192">
        <f>ROUND(I138*H138,2)</f>
        <v>0</v>
      </c>
      <c r="K138" s="188" t="s">
        <v>194</v>
      </c>
      <c r="L138" s="39"/>
      <c r="M138" s="193" t="s">
        <v>20</v>
      </c>
      <c r="N138" s="194" t="s">
        <v>45</v>
      </c>
      <c r="O138" s="64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AR138" s="197" t="s">
        <v>164</v>
      </c>
      <c r="AT138" s="197" t="s">
        <v>162</v>
      </c>
      <c r="AU138" s="197" t="s">
        <v>84</v>
      </c>
      <c r="AY138" s="18" t="s">
        <v>159</v>
      </c>
      <c r="BE138" s="198">
        <f>IF(N138="základní",J138,0)</f>
        <v>0</v>
      </c>
      <c r="BF138" s="198">
        <f>IF(N138="snížená",J138,0)</f>
        <v>0</v>
      </c>
      <c r="BG138" s="198">
        <f>IF(N138="zákl. přenesená",J138,0)</f>
        <v>0</v>
      </c>
      <c r="BH138" s="198">
        <f>IF(N138="sníž. přenesená",J138,0)</f>
        <v>0</v>
      </c>
      <c r="BI138" s="198">
        <f>IF(N138="nulová",J138,0)</f>
        <v>0</v>
      </c>
      <c r="BJ138" s="18" t="s">
        <v>22</v>
      </c>
      <c r="BK138" s="198">
        <f>ROUND(I138*H138,2)</f>
        <v>0</v>
      </c>
      <c r="BL138" s="18" t="s">
        <v>164</v>
      </c>
      <c r="BM138" s="197" t="s">
        <v>227</v>
      </c>
    </row>
    <row r="139" spans="2:65" s="1" customFormat="1" ht="19.5">
      <c r="B139" s="35"/>
      <c r="C139" s="36"/>
      <c r="D139" s="199" t="s">
        <v>166</v>
      </c>
      <c r="E139" s="36"/>
      <c r="F139" s="200" t="s">
        <v>228</v>
      </c>
      <c r="G139" s="36"/>
      <c r="H139" s="36"/>
      <c r="I139" s="115"/>
      <c r="J139" s="36"/>
      <c r="K139" s="36"/>
      <c r="L139" s="39"/>
      <c r="M139" s="201"/>
      <c r="N139" s="64"/>
      <c r="O139" s="64"/>
      <c r="P139" s="64"/>
      <c r="Q139" s="64"/>
      <c r="R139" s="64"/>
      <c r="S139" s="64"/>
      <c r="T139" s="65"/>
      <c r="AT139" s="18" t="s">
        <v>166</v>
      </c>
      <c r="AU139" s="18" t="s">
        <v>84</v>
      </c>
    </row>
    <row r="140" spans="2:65" s="12" customFormat="1" ht="11.25">
      <c r="B140" s="202"/>
      <c r="C140" s="203"/>
      <c r="D140" s="199" t="s">
        <v>184</v>
      </c>
      <c r="E140" s="204" t="s">
        <v>20</v>
      </c>
      <c r="F140" s="205" t="s">
        <v>1909</v>
      </c>
      <c r="G140" s="203"/>
      <c r="H140" s="204" t="s">
        <v>20</v>
      </c>
      <c r="I140" s="206"/>
      <c r="J140" s="203"/>
      <c r="K140" s="203"/>
      <c r="L140" s="207"/>
      <c r="M140" s="208"/>
      <c r="N140" s="209"/>
      <c r="O140" s="209"/>
      <c r="P140" s="209"/>
      <c r="Q140" s="209"/>
      <c r="R140" s="209"/>
      <c r="S140" s="209"/>
      <c r="T140" s="210"/>
      <c r="AT140" s="211" t="s">
        <v>184</v>
      </c>
      <c r="AU140" s="211" t="s">
        <v>84</v>
      </c>
      <c r="AV140" s="12" t="s">
        <v>22</v>
      </c>
      <c r="AW140" s="12" t="s">
        <v>35</v>
      </c>
      <c r="AX140" s="12" t="s">
        <v>74</v>
      </c>
      <c r="AY140" s="211" t="s">
        <v>159</v>
      </c>
    </row>
    <row r="141" spans="2:65" s="12" customFormat="1" ht="11.25">
      <c r="B141" s="202"/>
      <c r="C141" s="203"/>
      <c r="D141" s="199" t="s">
        <v>184</v>
      </c>
      <c r="E141" s="204" t="s">
        <v>20</v>
      </c>
      <c r="F141" s="205" t="s">
        <v>1910</v>
      </c>
      <c r="G141" s="203"/>
      <c r="H141" s="204" t="s">
        <v>20</v>
      </c>
      <c r="I141" s="206"/>
      <c r="J141" s="203"/>
      <c r="K141" s="203"/>
      <c r="L141" s="207"/>
      <c r="M141" s="208"/>
      <c r="N141" s="209"/>
      <c r="O141" s="209"/>
      <c r="P141" s="209"/>
      <c r="Q141" s="209"/>
      <c r="R141" s="209"/>
      <c r="S141" s="209"/>
      <c r="T141" s="210"/>
      <c r="AT141" s="211" t="s">
        <v>184</v>
      </c>
      <c r="AU141" s="211" t="s">
        <v>84</v>
      </c>
      <c r="AV141" s="12" t="s">
        <v>22</v>
      </c>
      <c r="AW141" s="12" t="s">
        <v>35</v>
      </c>
      <c r="AX141" s="12" t="s">
        <v>74</v>
      </c>
      <c r="AY141" s="211" t="s">
        <v>159</v>
      </c>
    </row>
    <row r="142" spans="2:65" s="13" customFormat="1" ht="11.25">
      <c r="B142" s="212"/>
      <c r="C142" s="213"/>
      <c r="D142" s="199" t="s">
        <v>184</v>
      </c>
      <c r="E142" s="214" t="s">
        <v>20</v>
      </c>
      <c r="F142" s="215" t="s">
        <v>1911</v>
      </c>
      <c r="G142" s="213"/>
      <c r="H142" s="216">
        <v>6.2</v>
      </c>
      <c r="I142" s="217"/>
      <c r="J142" s="213"/>
      <c r="K142" s="213"/>
      <c r="L142" s="218"/>
      <c r="M142" s="219"/>
      <c r="N142" s="220"/>
      <c r="O142" s="220"/>
      <c r="P142" s="220"/>
      <c r="Q142" s="220"/>
      <c r="R142" s="220"/>
      <c r="S142" s="220"/>
      <c r="T142" s="221"/>
      <c r="AT142" s="222" t="s">
        <v>184</v>
      </c>
      <c r="AU142" s="222" t="s">
        <v>84</v>
      </c>
      <c r="AV142" s="13" t="s">
        <v>84</v>
      </c>
      <c r="AW142" s="13" t="s">
        <v>35</v>
      </c>
      <c r="AX142" s="13" t="s">
        <v>74</v>
      </c>
      <c r="AY142" s="222" t="s">
        <v>159</v>
      </c>
    </row>
    <row r="143" spans="2:65" s="12" customFormat="1" ht="11.25">
      <c r="B143" s="202"/>
      <c r="C143" s="203"/>
      <c r="D143" s="199" t="s">
        <v>184</v>
      </c>
      <c r="E143" s="204" t="s">
        <v>20</v>
      </c>
      <c r="F143" s="205" t="s">
        <v>1912</v>
      </c>
      <c r="G143" s="203"/>
      <c r="H143" s="204" t="s">
        <v>20</v>
      </c>
      <c r="I143" s="206"/>
      <c r="J143" s="203"/>
      <c r="K143" s="203"/>
      <c r="L143" s="207"/>
      <c r="M143" s="208"/>
      <c r="N143" s="209"/>
      <c r="O143" s="209"/>
      <c r="P143" s="209"/>
      <c r="Q143" s="209"/>
      <c r="R143" s="209"/>
      <c r="S143" s="209"/>
      <c r="T143" s="210"/>
      <c r="AT143" s="211" t="s">
        <v>184</v>
      </c>
      <c r="AU143" s="211" t="s">
        <v>84</v>
      </c>
      <c r="AV143" s="12" t="s">
        <v>22</v>
      </c>
      <c r="AW143" s="12" t="s">
        <v>35</v>
      </c>
      <c r="AX143" s="12" t="s">
        <v>74</v>
      </c>
      <c r="AY143" s="211" t="s">
        <v>159</v>
      </c>
    </row>
    <row r="144" spans="2:65" s="13" customFormat="1" ht="11.25">
      <c r="B144" s="212"/>
      <c r="C144" s="213"/>
      <c r="D144" s="199" t="s">
        <v>184</v>
      </c>
      <c r="E144" s="214" t="s">
        <v>20</v>
      </c>
      <c r="F144" s="215" t="s">
        <v>1913</v>
      </c>
      <c r="G144" s="213"/>
      <c r="H144" s="216">
        <v>0.6</v>
      </c>
      <c r="I144" s="217"/>
      <c r="J144" s="213"/>
      <c r="K144" s="213"/>
      <c r="L144" s="218"/>
      <c r="M144" s="219"/>
      <c r="N144" s="220"/>
      <c r="O144" s="220"/>
      <c r="P144" s="220"/>
      <c r="Q144" s="220"/>
      <c r="R144" s="220"/>
      <c r="S144" s="220"/>
      <c r="T144" s="221"/>
      <c r="AT144" s="222" t="s">
        <v>184</v>
      </c>
      <c r="AU144" s="222" t="s">
        <v>84</v>
      </c>
      <c r="AV144" s="13" t="s">
        <v>84</v>
      </c>
      <c r="AW144" s="13" t="s">
        <v>35</v>
      </c>
      <c r="AX144" s="13" t="s">
        <v>74</v>
      </c>
      <c r="AY144" s="222" t="s">
        <v>159</v>
      </c>
    </row>
    <row r="145" spans="2:65" s="12" customFormat="1" ht="11.25">
      <c r="B145" s="202"/>
      <c r="C145" s="203"/>
      <c r="D145" s="199" t="s">
        <v>184</v>
      </c>
      <c r="E145" s="204" t="s">
        <v>20</v>
      </c>
      <c r="F145" s="205" t="s">
        <v>1914</v>
      </c>
      <c r="G145" s="203"/>
      <c r="H145" s="204" t="s">
        <v>20</v>
      </c>
      <c r="I145" s="206"/>
      <c r="J145" s="203"/>
      <c r="K145" s="203"/>
      <c r="L145" s="207"/>
      <c r="M145" s="208"/>
      <c r="N145" s="209"/>
      <c r="O145" s="209"/>
      <c r="P145" s="209"/>
      <c r="Q145" s="209"/>
      <c r="R145" s="209"/>
      <c r="S145" s="209"/>
      <c r="T145" s="210"/>
      <c r="AT145" s="211" t="s">
        <v>184</v>
      </c>
      <c r="AU145" s="211" t="s">
        <v>84</v>
      </c>
      <c r="AV145" s="12" t="s">
        <v>22</v>
      </c>
      <c r="AW145" s="12" t="s">
        <v>35</v>
      </c>
      <c r="AX145" s="12" t="s">
        <v>74</v>
      </c>
      <c r="AY145" s="211" t="s">
        <v>159</v>
      </c>
    </row>
    <row r="146" spans="2:65" s="12" customFormat="1" ht="11.25">
      <c r="B146" s="202"/>
      <c r="C146" s="203"/>
      <c r="D146" s="199" t="s">
        <v>184</v>
      </c>
      <c r="E146" s="204" t="s">
        <v>20</v>
      </c>
      <c r="F146" s="205" t="s">
        <v>1915</v>
      </c>
      <c r="G146" s="203"/>
      <c r="H146" s="204" t="s">
        <v>20</v>
      </c>
      <c r="I146" s="206"/>
      <c r="J146" s="203"/>
      <c r="K146" s="203"/>
      <c r="L146" s="207"/>
      <c r="M146" s="208"/>
      <c r="N146" s="209"/>
      <c r="O146" s="209"/>
      <c r="P146" s="209"/>
      <c r="Q146" s="209"/>
      <c r="R146" s="209"/>
      <c r="S146" s="209"/>
      <c r="T146" s="210"/>
      <c r="AT146" s="211" t="s">
        <v>184</v>
      </c>
      <c r="AU146" s="211" t="s">
        <v>84</v>
      </c>
      <c r="AV146" s="12" t="s">
        <v>22</v>
      </c>
      <c r="AW146" s="12" t="s">
        <v>35</v>
      </c>
      <c r="AX146" s="12" t="s">
        <v>74</v>
      </c>
      <c r="AY146" s="211" t="s">
        <v>159</v>
      </c>
    </row>
    <row r="147" spans="2:65" s="13" customFormat="1" ht="11.25">
      <c r="B147" s="212"/>
      <c r="C147" s="213"/>
      <c r="D147" s="199" t="s">
        <v>184</v>
      </c>
      <c r="E147" s="214" t="s">
        <v>20</v>
      </c>
      <c r="F147" s="215" t="s">
        <v>1916</v>
      </c>
      <c r="G147" s="213"/>
      <c r="H147" s="216">
        <v>98.984999999999999</v>
      </c>
      <c r="I147" s="217"/>
      <c r="J147" s="213"/>
      <c r="K147" s="213"/>
      <c r="L147" s="218"/>
      <c r="M147" s="219"/>
      <c r="N147" s="220"/>
      <c r="O147" s="220"/>
      <c r="P147" s="220"/>
      <c r="Q147" s="220"/>
      <c r="R147" s="220"/>
      <c r="S147" s="220"/>
      <c r="T147" s="221"/>
      <c r="AT147" s="222" t="s">
        <v>184</v>
      </c>
      <c r="AU147" s="222" t="s">
        <v>84</v>
      </c>
      <c r="AV147" s="13" t="s">
        <v>84</v>
      </c>
      <c r="AW147" s="13" t="s">
        <v>35</v>
      </c>
      <c r="AX147" s="13" t="s">
        <v>74</v>
      </c>
      <c r="AY147" s="222" t="s">
        <v>159</v>
      </c>
    </row>
    <row r="148" spans="2:65" s="15" customFormat="1" ht="11.25">
      <c r="B148" s="234"/>
      <c r="C148" s="235"/>
      <c r="D148" s="199" t="s">
        <v>184</v>
      </c>
      <c r="E148" s="236" t="s">
        <v>20</v>
      </c>
      <c r="F148" s="237" t="s">
        <v>256</v>
      </c>
      <c r="G148" s="235"/>
      <c r="H148" s="238">
        <v>105.785</v>
      </c>
      <c r="I148" s="239"/>
      <c r="J148" s="235"/>
      <c r="K148" s="235"/>
      <c r="L148" s="240"/>
      <c r="M148" s="241"/>
      <c r="N148" s="242"/>
      <c r="O148" s="242"/>
      <c r="P148" s="242"/>
      <c r="Q148" s="242"/>
      <c r="R148" s="242"/>
      <c r="S148" s="242"/>
      <c r="T148" s="243"/>
      <c r="AT148" s="244" t="s">
        <v>184</v>
      </c>
      <c r="AU148" s="244" t="s">
        <v>84</v>
      </c>
      <c r="AV148" s="15" t="s">
        <v>171</v>
      </c>
      <c r="AW148" s="15" t="s">
        <v>35</v>
      </c>
      <c r="AX148" s="15" t="s">
        <v>74</v>
      </c>
      <c r="AY148" s="244" t="s">
        <v>159</v>
      </c>
    </row>
    <row r="149" spans="2:65" s="14" customFormat="1" ht="11.25">
      <c r="B149" s="223"/>
      <c r="C149" s="224"/>
      <c r="D149" s="199" t="s">
        <v>184</v>
      </c>
      <c r="E149" s="225" t="s">
        <v>20</v>
      </c>
      <c r="F149" s="226" t="s">
        <v>223</v>
      </c>
      <c r="G149" s="224"/>
      <c r="H149" s="227">
        <v>105.785</v>
      </c>
      <c r="I149" s="228"/>
      <c r="J149" s="224"/>
      <c r="K149" s="224"/>
      <c r="L149" s="229"/>
      <c r="M149" s="230"/>
      <c r="N149" s="231"/>
      <c r="O149" s="231"/>
      <c r="P149" s="231"/>
      <c r="Q149" s="231"/>
      <c r="R149" s="231"/>
      <c r="S149" s="231"/>
      <c r="T149" s="232"/>
      <c r="AT149" s="233" t="s">
        <v>184</v>
      </c>
      <c r="AU149" s="233" t="s">
        <v>84</v>
      </c>
      <c r="AV149" s="14" t="s">
        <v>164</v>
      </c>
      <c r="AW149" s="14" t="s">
        <v>35</v>
      </c>
      <c r="AX149" s="14" t="s">
        <v>22</v>
      </c>
      <c r="AY149" s="233" t="s">
        <v>159</v>
      </c>
    </row>
    <row r="150" spans="2:65" s="1" customFormat="1" ht="16.5" customHeight="1">
      <c r="B150" s="35"/>
      <c r="C150" s="186" t="s">
        <v>438</v>
      </c>
      <c r="D150" s="186" t="s">
        <v>162</v>
      </c>
      <c r="E150" s="187" t="s">
        <v>1917</v>
      </c>
      <c r="F150" s="188" t="s">
        <v>1918</v>
      </c>
      <c r="G150" s="189" t="s">
        <v>182</v>
      </c>
      <c r="H150" s="190">
        <v>79.674999999999997</v>
      </c>
      <c r="I150" s="191"/>
      <c r="J150" s="192">
        <f>ROUND(I150*H150,2)</f>
        <v>0</v>
      </c>
      <c r="K150" s="188" t="s">
        <v>194</v>
      </c>
      <c r="L150" s="39"/>
      <c r="M150" s="193" t="s">
        <v>20</v>
      </c>
      <c r="N150" s="194" t="s">
        <v>45</v>
      </c>
      <c r="O150" s="64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AR150" s="197" t="s">
        <v>164</v>
      </c>
      <c r="AT150" s="197" t="s">
        <v>162</v>
      </c>
      <c r="AU150" s="197" t="s">
        <v>84</v>
      </c>
      <c r="AY150" s="18" t="s">
        <v>159</v>
      </c>
      <c r="BE150" s="198">
        <f>IF(N150="základní",J150,0)</f>
        <v>0</v>
      </c>
      <c r="BF150" s="198">
        <f>IF(N150="snížená",J150,0)</f>
        <v>0</v>
      </c>
      <c r="BG150" s="198">
        <f>IF(N150="zákl. přenesená",J150,0)</f>
        <v>0</v>
      </c>
      <c r="BH150" s="198">
        <f>IF(N150="sníž. přenesená",J150,0)</f>
        <v>0</v>
      </c>
      <c r="BI150" s="198">
        <f>IF(N150="nulová",J150,0)</f>
        <v>0</v>
      </c>
      <c r="BJ150" s="18" t="s">
        <v>22</v>
      </c>
      <c r="BK150" s="198">
        <f>ROUND(I150*H150,2)</f>
        <v>0</v>
      </c>
      <c r="BL150" s="18" t="s">
        <v>164</v>
      </c>
      <c r="BM150" s="197" t="s">
        <v>1919</v>
      </c>
    </row>
    <row r="151" spans="2:65" s="1" customFormat="1" ht="11.25">
      <c r="B151" s="35"/>
      <c r="C151" s="36"/>
      <c r="D151" s="199" t="s">
        <v>166</v>
      </c>
      <c r="E151" s="36"/>
      <c r="F151" s="200" t="s">
        <v>1920</v>
      </c>
      <c r="G151" s="36"/>
      <c r="H151" s="36"/>
      <c r="I151" s="115"/>
      <c r="J151" s="36"/>
      <c r="K151" s="36"/>
      <c r="L151" s="39"/>
      <c r="M151" s="201"/>
      <c r="N151" s="64"/>
      <c r="O151" s="64"/>
      <c r="P151" s="64"/>
      <c r="Q151" s="64"/>
      <c r="R151" s="64"/>
      <c r="S151" s="64"/>
      <c r="T151" s="65"/>
      <c r="AT151" s="18" t="s">
        <v>166</v>
      </c>
      <c r="AU151" s="18" t="s">
        <v>84</v>
      </c>
    </row>
    <row r="152" spans="2:65" s="12" customFormat="1" ht="11.25">
      <c r="B152" s="202"/>
      <c r="C152" s="203"/>
      <c r="D152" s="199" t="s">
        <v>184</v>
      </c>
      <c r="E152" s="204" t="s">
        <v>20</v>
      </c>
      <c r="F152" s="205" t="s">
        <v>262</v>
      </c>
      <c r="G152" s="203"/>
      <c r="H152" s="204" t="s">
        <v>20</v>
      </c>
      <c r="I152" s="206"/>
      <c r="J152" s="203"/>
      <c r="K152" s="203"/>
      <c r="L152" s="207"/>
      <c r="M152" s="208"/>
      <c r="N152" s="209"/>
      <c r="O152" s="209"/>
      <c r="P152" s="209"/>
      <c r="Q152" s="209"/>
      <c r="R152" s="209"/>
      <c r="S152" s="209"/>
      <c r="T152" s="210"/>
      <c r="AT152" s="211" t="s">
        <v>184</v>
      </c>
      <c r="AU152" s="211" t="s">
        <v>84</v>
      </c>
      <c r="AV152" s="12" t="s">
        <v>22</v>
      </c>
      <c r="AW152" s="12" t="s">
        <v>35</v>
      </c>
      <c r="AX152" s="12" t="s">
        <v>74</v>
      </c>
      <c r="AY152" s="211" t="s">
        <v>159</v>
      </c>
    </row>
    <row r="153" spans="2:65" s="12" customFormat="1" ht="11.25">
      <c r="B153" s="202"/>
      <c r="C153" s="203"/>
      <c r="D153" s="199" t="s">
        <v>184</v>
      </c>
      <c r="E153" s="204" t="s">
        <v>20</v>
      </c>
      <c r="F153" s="205" t="s">
        <v>1910</v>
      </c>
      <c r="G153" s="203"/>
      <c r="H153" s="204" t="s">
        <v>20</v>
      </c>
      <c r="I153" s="206"/>
      <c r="J153" s="203"/>
      <c r="K153" s="203"/>
      <c r="L153" s="207"/>
      <c r="M153" s="208"/>
      <c r="N153" s="209"/>
      <c r="O153" s="209"/>
      <c r="P153" s="209"/>
      <c r="Q153" s="209"/>
      <c r="R153" s="209"/>
      <c r="S153" s="209"/>
      <c r="T153" s="210"/>
      <c r="AT153" s="211" t="s">
        <v>184</v>
      </c>
      <c r="AU153" s="211" t="s">
        <v>84</v>
      </c>
      <c r="AV153" s="12" t="s">
        <v>22</v>
      </c>
      <c r="AW153" s="12" t="s">
        <v>35</v>
      </c>
      <c r="AX153" s="12" t="s">
        <v>74</v>
      </c>
      <c r="AY153" s="211" t="s">
        <v>159</v>
      </c>
    </row>
    <row r="154" spans="2:65" s="13" customFormat="1" ht="11.25">
      <c r="B154" s="212"/>
      <c r="C154" s="213"/>
      <c r="D154" s="199" t="s">
        <v>184</v>
      </c>
      <c r="E154" s="214" t="s">
        <v>20</v>
      </c>
      <c r="F154" s="215" t="s">
        <v>1921</v>
      </c>
      <c r="G154" s="213"/>
      <c r="H154" s="216">
        <v>26.25</v>
      </c>
      <c r="I154" s="217"/>
      <c r="J154" s="213"/>
      <c r="K154" s="213"/>
      <c r="L154" s="218"/>
      <c r="M154" s="219"/>
      <c r="N154" s="220"/>
      <c r="O154" s="220"/>
      <c r="P154" s="220"/>
      <c r="Q154" s="220"/>
      <c r="R154" s="220"/>
      <c r="S154" s="220"/>
      <c r="T154" s="221"/>
      <c r="AT154" s="222" t="s">
        <v>184</v>
      </c>
      <c r="AU154" s="222" t="s">
        <v>84</v>
      </c>
      <c r="AV154" s="13" t="s">
        <v>84</v>
      </c>
      <c r="AW154" s="13" t="s">
        <v>35</v>
      </c>
      <c r="AX154" s="13" t="s">
        <v>74</v>
      </c>
      <c r="AY154" s="222" t="s">
        <v>159</v>
      </c>
    </row>
    <row r="155" spans="2:65" s="13" customFormat="1" ht="11.25">
      <c r="B155" s="212"/>
      <c r="C155" s="213"/>
      <c r="D155" s="199" t="s">
        <v>184</v>
      </c>
      <c r="E155" s="214" t="s">
        <v>20</v>
      </c>
      <c r="F155" s="215" t="s">
        <v>1922</v>
      </c>
      <c r="G155" s="213"/>
      <c r="H155" s="216">
        <v>10</v>
      </c>
      <c r="I155" s="217"/>
      <c r="J155" s="213"/>
      <c r="K155" s="213"/>
      <c r="L155" s="218"/>
      <c r="M155" s="219"/>
      <c r="N155" s="220"/>
      <c r="O155" s="220"/>
      <c r="P155" s="220"/>
      <c r="Q155" s="220"/>
      <c r="R155" s="220"/>
      <c r="S155" s="220"/>
      <c r="T155" s="221"/>
      <c r="AT155" s="222" t="s">
        <v>184</v>
      </c>
      <c r="AU155" s="222" t="s">
        <v>84</v>
      </c>
      <c r="AV155" s="13" t="s">
        <v>84</v>
      </c>
      <c r="AW155" s="13" t="s">
        <v>35</v>
      </c>
      <c r="AX155" s="13" t="s">
        <v>74</v>
      </c>
      <c r="AY155" s="222" t="s">
        <v>159</v>
      </c>
    </row>
    <row r="156" spans="2:65" s="13" customFormat="1" ht="11.25">
      <c r="B156" s="212"/>
      <c r="C156" s="213"/>
      <c r="D156" s="199" t="s">
        <v>184</v>
      </c>
      <c r="E156" s="214" t="s">
        <v>20</v>
      </c>
      <c r="F156" s="215" t="s">
        <v>1923</v>
      </c>
      <c r="G156" s="213"/>
      <c r="H156" s="216">
        <v>10.4</v>
      </c>
      <c r="I156" s="217"/>
      <c r="J156" s="213"/>
      <c r="K156" s="213"/>
      <c r="L156" s="218"/>
      <c r="M156" s="219"/>
      <c r="N156" s="220"/>
      <c r="O156" s="220"/>
      <c r="P156" s="220"/>
      <c r="Q156" s="220"/>
      <c r="R156" s="220"/>
      <c r="S156" s="220"/>
      <c r="T156" s="221"/>
      <c r="AT156" s="222" t="s">
        <v>184</v>
      </c>
      <c r="AU156" s="222" t="s">
        <v>84</v>
      </c>
      <c r="AV156" s="13" t="s">
        <v>84</v>
      </c>
      <c r="AW156" s="13" t="s">
        <v>35</v>
      </c>
      <c r="AX156" s="13" t="s">
        <v>74</v>
      </c>
      <c r="AY156" s="222" t="s">
        <v>159</v>
      </c>
    </row>
    <row r="157" spans="2:65" s="13" customFormat="1" ht="11.25">
      <c r="B157" s="212"/>
      <c r="C157" s="213"/>
      <c r="D157" s="199" t="s">
        <v>184</v>
      </c>
      <c r="E157" s="214" t="s">
        <v>20</v>
      </c>
      <c r="F157" s="215" t="s">
        <v>1921</v>
      </c>
      <c r="G157" s="213"/>
      <c r="H157" s="216">
        <v>26.25</v>
      </c>
      <c r="I157" s="217"/>
      <c r="J157" s="213"/>
      <c r="K157" s="213"/>
      <c r="L157" s="218"/>
      <c r="M157" s="219"/>
      <c r="N157" s="220"/>
      <c r="O157" s="220"/>
      <c r="P157" s="220"/>
      <c r="Q157" s="220"/>
      <c r="R157" s="220"/>
      <c r="S157" s="220"/>
      <c r="T157" s="221"/>
      <c r="AT157" s="222" t="s">
        <v>184</v>
      </c>
      <c r="AU157" s="222" t="s">
        <v>84</v>
      </c>
      <c r="AV157" s="13" t="s">
        <v>84</v>
      </c>
      <c r="AW157" s="13" t="s">
        <v>35</v>
      </c>
      <c r="AX157" s="13" t="s">
        <v>74</v>
      </c>
      <c r="AY157" s="222" t="s">
        <v>159</v>
      </c>
    </row>
    <row r="158" spans="2:65" s="13" customFormat="1" ht="11.25">
      <c r="B158" s="212"/>
      <c r="C158" s="213"/>
      <c r="D158" s="199" t="s">
        <v>184</v>
      </c>
      <c r="E158" s="214" t="s">
        <v>20</v>
      </c>
      <c r="F158" s="215" t="s">
        <v>1924</v>
      </c>
      <c r="G158" s="213"/>
      <c r="H158" s="216">
        <v>12</v>
      </c>
      <c r="I158" s="217"/>
      <c r="J158" s="213"/>
      <c r="K158" s="213"/>
      <c r="L158" s="218"/>
      <c r="M158" s="219"/>
      <c r="N158" s="220"/>
      <c r="O158" s="220"/>
      <c r="P158" s="220"/>
      <c r="Q158" s="220"/>
      <c r="R158" s="220"/>
      <c r="S158" s="220"/>
      <c r="T158" s="221"/>
      <c r="AT158" s="222" t="s">
        <v>184</v>
      </c>
      <c r="AU158" s="222" t="s">
        <v>84</v>
      </c>
      <c r="AV158" s="13" t="s">
        <v>84</v>
      </c>
      <c r="AW158" s="13" t="s">
        <v>35</v>
      </c>
      <c r="AX158" s="13" t="s">
        <v>74</v>
      </c>
      <c r="AY158" s="222" t="s">
        <v>159</v>
      </c>
    </row>
    <row r="159" spans="2:65" s="13" customFormat="1" ht="11.25">
      <c r="B159" s="212"/>
      <c r="C159" s="213"/>
      <c r="D159" s="199" t="s">
        <v>184</v>
      </c>
      <c r="E159" s="214" t="s">
        <v>20</v>
      </c>
      <c r="F159" s="215" t="s">
        <v>1925</v>
      </c>
      <c r="G159" s="213"/>
      <c r="H159" s="216">
        <v>31.5</v>
      </c>
      <c r="I159" s="217"/>
      <c r="J159" s="213"/>
      <c r="K159" s="213"/>
      <c r="L159" s="218"/>
      <c r="M159" s="219"/>
      <c r="N159" s="220"/>
      <c r="O159" s="220"/>
      <c r="P159" s="220"/>
      <c r="Q159" s="220"/>
      <c r="R159" s="220"/>
      <c r="S159" s="220"/>
      <c r="T159" s="221"/>
      <c r="AT159" s="222" t="s">
        <v>184</v>
      </c>
      <c r="AU159" s="222" t="s">
        <v>84</v>
      </c>
      <c r="AV159" s="13" t="s">
        <v>84</v>
      </c>
      <c r="AW159" s="13" t="s">
        <v>35</v>
      </c>
      <c r="AX159" s="13" t="s">
        <v>74</v>
      </c>
      <c r="AY159" s="222" t="s">
        <v>159</v>
      </c>
    </row>
    <row r="160" spans="2:65" s="13" customFormat="1" ht="11.25">
      <c r="B160" s="212"/>
      <c r="C160" s="213"/>
      <c r="D160" s="199" t="s">
        <v>184</v>
      </c>
      <c r="E160" s="214" t="s">
        <v>20</v>
      </c>
      <c r="F160" s="215" t="s">
        <v>1926</v>
      </c>
      <c r="G160" s="213"/>
      <c r="H160" s="216">
        <v>24.15</v>
      </c>
      <c r="I160" s="217"/>
      <c r="J160" s="213"/>
      <c r="K160" s="213"/>
      <c r="L160" s="218"/>
      <c r="M160" s="219"/>
      <c r="N160" s="220"/>
      <c r="O160" s="220"/>
      <c r="P160" s="220"/>
      <c r="Q160" s="220"/>
      <c r="R160" s="220"/>
      <c r="S160" s="220"/>
      <c r="T160" s="221"/>
      <c r="AT160" s="222" t="s">
        <v>184</v>
      </c>
      <c r="AU160" s="222" t="s">
        <v>84</v>
      </c>
      <c r="AV160" s="13" t="s">
        <v>84</v>
      </c>
      <c r="AW160" s="13" t="s">
        <v>35</v>
      </c>
      <c r="AX160" s="13" t="s">
        <v>74</v>
      </c>
      <c r="AY160" s="222" t="s">
        <v>159</v>
      </c>
    </row>
    <row r="161" spans="2:65" s="13" customFormat="1" ht="11.25">
      <c r="B161" s="212"/>
      <c r="C161" s="213"/>
      <c r="D161" s="199" t="s">
        <v>184</v>
      </c>
      <c r="E161" s="214" t="s">
        <v>20</v>
      </c>
      <c r="F161" s="215" t="s">
        <v>1923</v>
      </c>
      <c r="G161" s="213"/>
      <c r="H161" s="216">
        <v>10.4</v>
      </c>
      <c r="I161" s="217"/>
      <c r="J161" s="213"/>
      <c r="K161" s="213"/>
      <c r="L161" s="218"/>
      <c r="M161" s="219"/>
      <c r="N161" s="220"/>
      <c r="O161" s="220"/>
      <c r="P161" s="220"/>
      <c r="Q161" s="220"/>
      <c r="R161" s="220"/>
      <c r="S161" s="220"/>
      <c r="T161" s="221"/>
      <c r="AT161" s="222" t="s">
        <v>184</v>
      </c>
      <c r="AU161" s="222" t="s">
        <v>84</v>
      </c>
      <c r="AV161" s="13" t="s">
        <v>84</v>
      </c>
      <c r="AW161" s="13" t="s">
        <v>35</v>
      </c>
      <c r="AX161" s="13" t="s">
        <v>74</v>
      </c>
      <c r="AY161" s="222" t="s">
        <v>159</v>
      </c>
    </row>
    <row r="162" spans="2:65" s="13" customFormat="1" ht="11.25">
      <c r="B162" s="212"/>
      <c r="C162" s="213"/>
      <c r="D162" s="199" t="s">
        <v>184</v>
      </c>
      <c r="E162" s="214" t="s">
        <v>20</v>
      </c>
      <c r="F162" s="215" t="s">
        <v>1927</v>
      </c>
      <c r="G162" s="213"/>
      <c r="H162" s="216">
        <v>9.1999999999999993</v>
      </c>
      <c r="I162" s="217"/>
      <c r="J162" s="213"/>
      <c r="K162" s="213"/>
      <c r="L162" s="218"/>
      <c r="M162" s="219"/>
      <c r="N162" s="220"/>
      <c r="O162" s="220"/>
      <c r="P162" s="220"/>
      <c r="Q162" s="220"/>
      <c r="R162" s="220"/>
      <c r="S162" s="220"/>
      <c r="T162" s="221"/>
      <c r="AT162" s="222" t="s">
        <v>184</v>
      </c>
      <c r="AU162" s="222" t="s">
        <v>84</v>
      </c>
      <c r="AV162" s="13" t="s">
        <v>84</v>
      </c>
      <c r="AW162" s="13" t="s">
        <v>35</v>
      </c>
      <c r="AX162" s="13" t="s">
        <v>74</v>
      </c>
      <c r="AY162" s="222" t="s">
        <v>159</v>
      </c>
    </row>
    <row r="163" spans="2:65" s="13" customFormat="1" ht="11.25">
      <c r="B163" s="212"/>
      <c r="C163" s="213"/>
      <c r="D163" s="199" t="s">
        <v>184</v>
      </c>
      <c r="E163" s="214" t="s">
        <v>20</v>
      </c>
      <c r="F163" s="215" t="s">
        <v>1928</v>
      </c>
      <c r="G163" s="213"/>
      <c r="H163" s="216">
        <v>-6.2</v>
      </c>
      <c r="I163" s="217"/>
      <c r="J163" s="213"/>
      <c r="K163" s="213"/>
      <c r="L163" s="218"/>
      <c r="M163" s="219"/>
      <c r="N163" s="220"/>
      <c r="O163" s="220"/>
      <c r="P163" s="220"/>
      <c r="Q163" s="220"/>
      <c r="R163" s="220"/>
      <c r="S163" s="220"/>
      <c r="T163" s="221"/>
      <c r="AT163" s="222" t="s">
        <v>184</v>
      </c>
      <c r="AU163" s="222" t="s">
        <v>84</v>
      </c>
      <c r="AV163" s="13" t="s">
        <v>84</v>
      </c>
      <c r="AW163" s="13" t="s">
        <v>35</v>
      </c>
      <c r="AX163" s="13" t="s">
        <v>74</v>
      </c>
      <c r="AY163" s="222" t="s">
        <v>159</v>
      </c>
    </row>
    <row r="164" spans="2:65" s="12" customFormat="1" ht="11.25">
      <c r="B164" s="202"/>
      <c r="C164" s="203"/>
      <c r="D164" s="199" t="s">
        <v>184</v>
      </c>
      <c r="E164" s="204" t="s">
        <v>20</v>
      </c>
      <c r="F164" s="205" t="s">
        <v>1912</v>
      </c>
      <c r="G164" s="203"/>
      <c r="H164" s="204" t="s">
        <v>20</v>
      </c>
      <c r="I164" s="206"/>
      <c r="J164" s="203"/>
      <c r="K164" s="203"/>
      <c r="L164" s="207"/>
      <c r="M164" s="208"/>
      <c r="N164" s="209"/>
      <c r="O164" s="209"/>
      <c r="P164" s="209"/>
      <c r="Q164" s="209"/>
      <c r="R164" s="209"/>
      <c r="S164" s="209"/>
      <c r="T164" s="210"/>
      <c r="AT164" s="211" t="s">
        <v>184</v>
      </c>
      <c r="AU164" s="211" t="s">
        <v>84</v>
      </c>
      <c r="AV164" s="12" t="s">
        <v>22</v>
      </c>
      <c r="AW164" s="12" t="s">
        <v>35</v>
      </c>
      <c r="AX164" s="12" t="s">
        <v>74</v>
      </c>
      <c r="AY164" s="211" t="s">
        <v>159</v>
      </c>
    </row>
    <row r="165" spans="2:65" s="13" customFormat="1" ht="11.25">
      <c r="B165" s="212"/>
      <c r="C165" s="213"/>
      <c r="D165" s="199" t="s">
        <v>184</v>
      </c>
      <c r="E165" s="214" t="s">
        <v>20</v>
      </c>
      <c r="F165" s="215" t="s">
        <v>1929</v>
      </c>
      <c r="G165" s="213"/>
      <c r="H165" s="216">
        <v>6</v>
      </c>
      <c r="I165" s="217"/>
      <c r="J165" s="213"/>
      <c r="K165" s="213"/>
      <c r="L165" s="218"/>
      <c r="M165" s="219"/>
      <c r="N165" s="220"/>
      <c r="O165" s="220"/>
      <c r="P165" s="220"/>
      <c r="Q165" s="220"/>
      <c r="R165" s="220"/>
      <c r="S165" s="220"/>
      <c r="T165" s="221"/>
      <c r="AT165" s="222" t="s">
        <v>184</v>
      </c>
      <c r="AU165" s="222" t="s">
        <v>84</v>
      </c>
      <c r="AV165" s="13" t="s">
        <v>84</v>
      </c>
      <c r="AW165" s="13" t="s">
        <v>35</v>
      </c>
      <c r="AX165" s="13" t="s">
        <v>74</v>
      </c>
      <c r="AY165" s="222" t="s">
        <v>159</v>
      </c>
    </row>
    <row r="166" spans="2:65" s="13" customFormat="1" ht="11.25">
      <c r="B166" s="212"/>
      <c r="C166" s="213"/>
      <c r="D166" s="199" t="s">
        <v>184</v>
      </c>
      <c r="E166" s="214" t="s">
        <v>20</v>
      </c>
      <c r="F166" s="215" t="s">
        <v>1930</v>
      </c>
      <c r="G166" s="213"/>
      <c r="H166" s="216">
        <v>-0.6</v>
      </c>
      <c r="I166" s="217"/>
      <c r="J166" s="213"/>
      <c r="K166" s="213"/>
      <c r="L166" s="218"/>
      <c r="M166" s="219"/>
      <c r="N166" s="220"/>
      <c r="O166" s="220"/>
      <c r="P166" s="220"/>
      <c r="Q166" s="220"/>
      <c r="R166" s="220"/>
      <c r="S166" s="220"/>
      <c r="T166" s="221"/>
      <c r="AT166" s="222" t="s">
        <v>184</v>
      </c>
      <c r="AU166" s="222" t="s">
        <v>84</v>
      </c>
      <c r="AV166" s="13" t="s">
        <v>84</v>
      </c>
      <c r="AW166" s="13" t="s">
        <v>35</v>
      </c>
      <c r="AX166" s="13" t="s">
        <v>74</v>
      </c>
      <c r="AY166" s="222" t="s">
        <v>159</v>
      </c>
    </row>
    <row r="167" spans="2:65" s="15" customFormat="1" ht="11.25">
      <c r="B167" s="234"/>
      <c r="C167" s="235"/>
      <c r="D167" s="199" t="s">
        <v>184</v>
      </c>
      <c r="E167" s="236" t="s">
        <v>20</v>
      </c>
      <c r="F167" s="237" t="s">
        <v>436</v>
      </c>
      <c r="G167" s="235"/>
      <c r="H167" s="238">
        <v>159.35</v>
      </c>
      <c r="I167" s="239"/>
      <c r="J167" s="235"/>
      <c r="K167" s="235"/>
      <c r="L167" s="240"/>
      <c r="M167" s="241"/>
      <c r="N167" s="242"/>
      <c r="O167" s="242"/>
      <c r="P167" s="242"/>
      <c r="Q167" s="242"/>
      <c r="R167" s="242"/>
      <c r="S167" s="242"/>
      <c r="T167" s="243"/>
      <c r="AT167" s="244" t="s">
        <v>184</v>
      </c>
      <c r="AU167" s="244" t="s">
        <v>84</v>
      </c>
      <c r="AV167" s="15" t="s">
        <v>171</v>
      </c>
      <c r="AW167" s="15" t="s">
        <v>35</v>
      </c>
      <c r="AX167" s="15" t="s">
        <v>74</v>
      </c>
      <c r="AY167" s="244" t="s">
        <v>159</v>
      </c>
    </row>
    <row r="168" spans="2:65" s="13" customFormat="1" ht="11.25">
      <c r="B168" s="212"/>
      <c r="C168" s="213"/>
      <c r="D168" s="199" t="s">
        <v>184</v>
      </c>
      <c r="E168" s="214" t="s">
        <v>20</v>
      </c>
      <c r="F168" s="215" t="s">
        <v>1931</v>
      </c>
      <c r="G168" s="213"/>
      <c r="H168" s="216">
        <v>-79.674999999999997</v>
      </c>
      <c r="I168" s="217"/>
      <c r="J168" s="213"/>
      <c r="K168" s="213"/>
      <c r="L168" s="218"/>
      <c r="M168" s="219"/>
      <c r="N168" s="220"/>
      <c r="O168" s="220"/>
      <c r="P168" s="220"/>
      <c r="Q168" s="220"/>
      <c r="R168" s="220"/>
      <c r="S168" s="220"/>
      <c r="T168" s="221"/>
      <c r="AT168" s="222" t="s">
        <v>184</v>
      </c>
      <c r="AU168" s="222" t="s">
        <v>84</v>
      </c>
      <c r="AV168" s="13" t="s">
        <v>84</v>
      </c>
      <c r="AW168" s="13" t="s">
        <v>35</v>
      </c>
      <c r="AX168" s="13" t="s">
        <v>74</v>
      </c>
      <c r="AY168" s="222" t="s">
        <v>159</v>
      </c>
    </row>
    <row r="169" spans="2:65" s="14" customFormat="1" ht="11.25">
      <c r="B169" s="223"/>
      <c r="C169" s="224"/>
      <c r="D169" s="199" t="s">
        <v>184</v>
      </c>
      <c r="E169" s="225" t="s">
        <v>20</v>
      </c>
      <c r="F169" s="226" t="s">
        <v>223</v>
      </c>
      <c r="G169" s="224"/>
      <c r="H169" s="227">
        <v>79.674999999999997</v>
      </c>
      <c r="I169" s="228"/>
      <c r="J169" s="224"/>
      <c r="K169" s="224"/>
      <c r="L169" s="229"/>
      <c r="M169" s="230"/>
      <c r="N169" s="231"/>
      <c r="O169" s="231"/>
      <c r="P169" s="231"/>
      <c r="Q169" s="231"/>
      <c r="R169" s="231"/>
      <c r="S169" s="231"/>
      <c r="T169" s="232"/>
      <c r="AT169" s="233" t="s">
        <v>184</v>
      </c>
      <c r="AU169" s="233" t="s">
        <v>84</v>
      </c>
      <c r="AV169" s="14" t="s">
        <v>164</v>
      </c>
      <c r="AW169" s="14" t="s">
        <v>35</v>
      </c>
      <c r="AX169" s="14" t="s">
        <v>22</v>
      </c>
      <c r="AY169" s="233" t="s">
        <v>159</v>
      </c>
    </row>
    <row r="170" spans="2:65" s="1" customFormat="1" ht="16.5" customHeight="1">
      <c r="B170" s="35"/>
      <c r="C170" s="186" t="s">
        <v>444</v>
      </c>
      <c r="D170" s="186" t="s">
        <v>162</v>
      </c>
      <c r="E170" s="187" t="s">
        <v>1932</v>
      </c>
      <c r="F170" s="188" t="s">
        <v>1933</v>
      </c>
      <c r="G170" s="189" t="s">
        <v>182</v>
      </c>
      <c r="H170" s="190">
        <v>15.935</v>
      </c>
      <c r="I170" s="191"/>
      <c r="J170" s="192">
        <f>ROUND(I170*H170,2)</f>
        <v>0</v>
      </c>
      <c r="K170" s="188" t="s">
        <v>194</v>
      </c>
      <c r="L170" s="39"/>
      <c r="M170" s="193" t="s">
        <v>20</v>
      </c>
      <c r="N170" s="194" t="s">
        <v>45</v>
      </c>
      <c r="O170" s="64"/>
      <c r="P170" s="195">
        <f>O170*H170</f>
        <v>0</v>
      </c>
      <c r="Q170" s="195">
        <v>0</v>
      </c>
      <c r="R170" s="195">
        <f>Q170*H170</f>
        <v>0</v>
      </c>
      <c r="S170" s="195">
        <v>0</v>
      </c>
      <c r="T170" s="196">
        <f>S170*H170</f>
        <v>0</v>
      </c>
      <c r="AR170" s="197" t="s">
        <v>164</v>
      </c>
      <c r="AT170" s="197" t="s">
        <v>162</v>
      </c>
      <c r="AU170" s="197" t="s">
        <v>84</v>
      </c>
      <c r="AY170" s="18" t="s">
        <v>159</v>
      </c>
      <c r="BE170" s="198">
        <f>IF(N170="základní",J170,0)</f>
        <v>0</v>
      </c>
      <c r="BF170" s="198">
        <f>IF(N170="snížená",J170,0)</f>
        <v>0</v>
      </c>
      <c r="BG170" s="198">
        <f>IF(N170="zákl. přenesená",J170,0)</f>
        <v>0</v>
      </c>
      <c r="BH170" s="198">
        <f>IF(N170="sníž. přenesená",J170,0)</f>
        <v>0</v>
      </c>
      <c r="BI170" s="198">
        <f>IF(N170="nulová",J170,0)</f>
        <v>0</v>
      </c>
      <c r="BJ170" s="18" t="s">
        <v>22</v>
      </c>
      <c r="BK170" s="198">
        <f>ROUND(I170*H170,2)</f>
        <v>0</v>
      </c>
      <c r="BL170" s="18" t="s">
        <v>164</v>
      </c>
      <c r="BM170" s="197" t="s">
        <v>1934</v>
      </c>
    </row>
    <row r="171" spans="2:65" s="1" customFormat="1" ht="11.25">
      <c r="B171" s="35"/>
      <c r="C171" s="36"/>
      <c r="D171" s="199" t="s">
        <v>166</v>
      </c>
      <c r="E171" s="36"/>
      <c r="F171" s="200" t="s">
        <v>1935</v>
      </c>
      <c r="G171" s="36"/>
      <c r="H171" s="36"/>
      <c r="I171" s="115"/>
      <c r="J171" s="36"/>
      <c r="K171" s="36"/>
      <c r="L171" s="39"/>
      <c r="M171" s="201"/>
      <c r="N171" s="64"/>
      <c r="O171" s="64"/>
      <c r="P171" s="64"/>
      <c r="Q171" s="64"/>
      <c r="R171" s="64"/>
      <c r="S171" s="64"/>
      <c r="T171" s="65"/>
      <c r="AT171" s="18" t="s">
        <v>166</v>
      </c>
      <c r="AU171" s="18" t="s">
        <v>84</v>
      </c>
    </row>
    <row r="172" spans="2:65" s="13" customFormat="1" ht="11.25">
      <c r="B172" s="212"/>
      <c r="C172" s="213"/>
      <c r="D172" s="199" t="s">
        <v>184</v>
      </c>
      <c r="E172" s="214" t="s">
        <v>20</v>
      </c>
      <c r="F172" s="215" t="s">
        <v>1936</v>
      </c>
      <c r="G172" s="213"/>
      <c r="H172" s="216">
        <v>15.935</v>
      </c>
      <c r="I172" s="217"/>
      <c r="J172" s="213"/>
      <c r="K172" s="213"/>
      <c r="L172" s="218"/>
      <c r="M172" s="219"/>
      <c r="N172" s="220"/>
      <c r="O172" s="220"/>
      <c r="P172" s="220"/>
      <c r="Q172" s="220"/>
      <c r="R172" s="220"/>
      <c r="S172" s="220"/>
      <c r="T172" s="221"/>
      <c r="AT172" s="222" t="s">
        <v>184</v>
      </c>
      <c r="AU172" s="222" t="s">
        <v>84</v>
      </c>
      <c r="AV172" s="13" t="s">
        <v>84</v>
      </c>
      <c r="AW172" s="13" t="s">
        <v>35</v>
      </c>
      <c r="AX172" s="13" t="s">
        <v>22</v>
      </c>
      <c r="AY172" s="222" t="s">
        <v>159</v>
      </c>
    </row>
    <row r="173" spans="2:65" s="1" customFormat="1" ht="16.5" customHeight="1">
      <c r="B173" s="35"/>
      <c r="C173" s="186" t="s">
        <v>8</v>
      </c>
      <c r="D173" s="186" t="s">
        <v>162</v>
      </c>
      <c r="E173" s="187" t="s">
        <v>1937</v>
      </c>
      <c r="F173" s="188" t="s">
        <v>1938</v>
      </c>
      <c r="G173" s="189" t="s">
        <v>182</v>
      </c>
      <c r="H173" s="190">
        <v>47.805</v>
      </c>
      <c r="I173" s="191"/>
      <c r="J173" s="192">
        <f>ROUND(I173*H173,2)</f>
        <v>0</v>
      </c>
      <c r="K173" s="188" t="s">
        <v>194</v>
      </c>
      <c r="L173" s="39"/>
      <c r="M173" s="193" t="s">
        <v>20</v>
      </c>
      <c r="N173" s="194" t="s">
        <v>45</v>
      </c>
      <c r="O173" s="64"/>
      <c r="P173" s="195">
        <f>O173*H173</f>
        <v>0</v>
      </c>
      <c r="Q173" s="195">
        <v>0</v>
      </c>
      <c r="R173" s="195">
        <f>Q173*H173</f>
        <v>0</v>
      </c>
      <c r="S173" s="195">
        <v>0</v>
      </c>
      <c r="T173" s="196">
        <f>S173*H173</f>
        <v>0</v>
      </c>
      <c r="AR173" s="197" t="s">
        <v>164</v>
      </c>
      <c r="AT173" s="197" t="s">
        <v>162</v>
      </c>
      <c r="AU173" s="197" t="s">
        <v>84</v>
      </c>
      <c r="AY173" s="18" t="s">
        <v>159</v>
      </c>
      <c r="BE173" s="198">
        <f>IF(N173="základní",J173,0)</f>
        <v>0</v>
      </c>
      <c r="BF173" s="198">
        <f>IF(N173="snížená",J173,0)</f>
        <v>0</v>
      </c>
      <c r="BG173" s="198">
        <f>IF(N173="zákl. přenesená",J173,0)</f>
        <v>0</v>
      </c>
      <c r="BH173" s="198">
        <f>IF(N173="sníž. přenesená",J173,0)</f>
        <v>0</v>
      </c>
      <c r="BI173" s="198">
        <f>IF(N173="nulová",J173,0)</f>
        <v>0</v>
      </c>
      <c r="BJ173" s="18" t="s">
        <v>22</v>
      </c>
      <c r="BK173" s="198">
        <f>ROUND(I173*H173,2)</f>
        <v>0</v>
      </c>
      <c r="BL173" s="18" t="s">
        <v>164</v>
      </c>
      <c r="BM173" s="197" t="s">
        <v>1939</v>
      </c>
    </row>
    <row r="174" spans="2:65" s="1" customFormat="1" ht="11.25">
      <c r="B174" s="35"/>
      <c r="C174" s="36"/>
      <c r="D174" s="199" t="s">
        <v>166</v>
      </c>
      <c r="E174" s="36"/>
      <c r="F174" s="200" t="s">
        <v>1940</v>
      </c>
      <c r="G174" s="36"/>
      <c r="H174" s="36"/>
      <c r="I174" s="115"/>
      <c r="J174" s="36"/>
      <c r="K174" s="36"/>
      <c r="L174" s="39"/>
      <c r="M174" s="201"/>
      <c r="N174" s="64"/>
      <c r="O174" s="64"/>
      <c r="P174" s="64"/>
      <c r="Q174" s="64"/>
      <c r="R174" s="64"/>
      <c r="S174" s="64"/>
      <c r="T174" s="65"/>
      <c r="AT174" s="18" t="s">
        <v>166</v>
      </c>
      <c r="AU174" s="18" t="s">
        <v>84</v>
      </c>
    </row>
    <row r="175" spans="2:65" s="13" customFormat="1" ht="11.25">
      <c r="B175" s="212"/>
      <c r="C175" s="213"/>
      <c r="D175" s="199" t="s">
        <v>184</v>
      </c>
      <c r="E175" s="214" t="s">
        <v>20</v>
      </c>
      <c r="F175" s="215" t="s">
        <v>1941</v>
      </c>
      <c r="G175" s="213"/>
      <c r="H175" s="216">
        <v>47.805</v>
      </c>
      <c r="I175" s="217"/>
      <c r="J175" s="213"/>
      <c r="K175" s="213"/>
      <c r="L175" s="218"/>
      <c r="M175" s="219"/>
      <c r="N175" s="220"/>
      <c r="O175" s="220"/>
      <c r="P175" s="220"/>
      <c r="Q175" s="220"/>
      <c r="R175" s="220"/>
      <c r="S175" s="220"/>
      <c r="T175" s="221"/>
      <c r="AT175" s="222" t="s">
        <v>184</v>
      </c>
      <c r="AU175" s="222" t="s">
        <v>84</v>
      </c>
      <c r="AV175" s="13" t="s">
        <v>84</v>
      </c>
      <c r="AW175" s="13" t="s">
        <v>35</v>
      </c>
      <c r="AX175" s="13" t="s">
        <v>22</v>
      </c>
      <c r="AY175" s="222" t="s">
        <v>159</v>
      </c>
    </row>
    <row r="176" spans="2:65" s="1" customFormat="1" ht="16.5" customHeight="1">
      <c r="B176" s="35"/>
      <c r="C176" s="186" t="s">
        <v>455</v>
      </c>
      <c r="D176" s="186" t="s">
        <v>162</v>
      </c>
      <c r="E176" s="187" t="s">
        <v>1942</v>
      </c>
      <c r="F176" s="188" t="s">
        <v>1943</v>
      </c>
      <c r="G176" s="189" t="s">
        <v>182</v>
      </c>
      <c r="H176" s="190">
        <v>9.5609999999999999</v>
      </c>
      <c r="I176" s="191"/>
      <c r="J176" s="192">
        <f>ROUND(I176*H176,2)</f>
        <v>0</v>
      </c>
      <c r="K176" s="188" t="s">
        <v>194</v>
      </c>
      <c r="L176" s="39"/>
      <c r="M176" s="193" t="s">
        <v>20</v>
      </c>
      <c r="N176" s="194" t="s">
        <v>45</v>
      </c>
      <c r="O176" s="64"/>
      <c r="P176" s="195">
        <f>O176*H176</f>
        <v>0</v>
      </c>
      <c r="Q176" s="195">
        <v>0</v>
      </c>
      <c r="R176" s="195">
        <f>Q176*H176</f>
        <v>0</v>
      </c>
      <c r="S176" s="195">
        <v>0</v>
      </c>
      <c r="T176" s="196">
        <f>S176*H176</f>
        <v>0</v>
      </c>
      <c r="AR176" s="197" t="s">
        <v>164</v>
      </c>
      <c r="AT176" s="197" t="s">
        <v>162</v>
      </c>
      <c r="AU176" s="197" t="s">
        <v>84</v>
      </c>
      <c r="AY176" s="18" t="s">
        <v>159</v>
      </c>
      <c r="BE176" s="198">
        <f>IF(N176="základní",J176,0)</f>
        <v>0</v>
      </c>
      <c r="BF176" s="198">
        <f>IF(N176="snížená",J176,0)</f>
        <v>0</v>
      </c>
      <c r="BG176" s="198">
        <f>IF(N176="zákl. přenesená",J176,0)</f>
        <v>0</v>
      </c>
      <c r="BH176" s="198">
        <f>IF(N176="sníž. přenesená",J176,0)</f>
        <v>0</v>
      </c>
      <c r="BI176" s="198">
        <f>IF(N176="nulová",J176,0)</f>
        <v>0</v>
      </c>
      <c r="BJ176" s="18" t="s">
        <v>22</v>
      </c>
      <c r="BK176" s="198">
        <f>ROUND(I176*H176,2)</f>
        <v>0</v>
      </c>
      <c r="BL176" s="18" t="s">
        <v>164</v>
      </c>
      <c r="BM176" s="197" t="s">
        <v>1944</v>
      </c>
    </row>
    <row r="177" spans="2:65" s="1" customFormat="1" ht="11.25">
      <c r="B177" s="35"/>
      <c r="C177" s="36"/>
      <c r="D177" s="199" t="s">
        <v>166</v>
      </c>
      <c r="E177" s="36"/>
      <c r="F177" s="200" t="s">
        <v>1945</v>
      </c>
      <c r="G177" s="36"/>
      <c r="H177" s="36"/>
      <c r="I177" s="115"/>
      <c r="J177" s="36"/>
      <c r="K177" s="36"/>
      <c r="L177" s="39"/>
      <c r="M177" s="201"/>
      <c r="N177" s="64"/>
      <c r="O177" s="64"/>
      <c r="P177" s="64"/>
      <c r="Q177" s="64"/>
      <c r="R177" s="64"/>
      <c r="S177" s="64"/>
      <c r="T177" s="65"/>
      <c r="AT177" s="18" t="s">
        <v>166</v>
      </c>
      <c r="AU177" s="18" t="s">
        <v>84</v>
      </c>
    </row>
    <row r="178" spans="2:65" s="13" customFormat="1" ht="11.25">
      <c r="B178" s="212"/>
      <c r="C178" s="213"/>
      <c r="D178" s="199" t="s">
        <v>184</v>
      </c>
      <c r="E178" s="214" t="s">
        <v>20</v>
      </c>
      <c r="F178" s="215" t="s">
        <v>1946</v>
      </c>
      <c r="G178" s="213"/>
      <c r="H178" s="216">
        <v>9.5609999999999999</v>
      </c>
      <c r="I178" s="217"/>
      <c r="J178" s="213"/>
      <c r="K178" s="213"/>
      <c r="L178" s="218"/>
      <c r="M178" s="219"/>
      <c r="N178" s="220"/>
      <c r="O178" s="220"/>
      <c r="P178" s="220"/>
      <c r="Q178" s="220"/>
      <c r="R178" s="220"/>
      <c r="S178" s="220"/>
      <c r="T178" s="221"/>
      <c r="AT178" s="222" t="s">
        <v>184</v>
      </c>
      <c r="AU178" s="222" t="s">
        <v>84</v>
      </c>
      <c r="AV178" s="13" t="s">
        <v>84</v>
      </c>
      <c r="AW178" s="13" t="s">
        <v>35</v>
      </c>
      <c r="AX178" s="13" t="s">
        <v>22</v>
      </c>
      <c r="AY178" s="222" t="s">
        <v>159</v>
      </c>
    </row>
    <row r="179" spans="2:65" s="1" customFormat="1" ht="16.5" customHeight="1">
      <c r="B179" s="35"/>
      <c r="C179" s="186" t="s">
        <v>461</v>
      </c>
      <c r="D179" s="186" t="s">
        <v>162</v>
      </c>
      <c r="E179" s="187" t="s">
        <v>1947</v>
      </c>
      <c r="F179" s="188" t="s">
        <v>1948</v>
      </c>
      <c r="G179" s="189" t="s">
        <v>182</v>
      </c>
      <c r="H179" s="190">
        <v>31.87</v>
      </c>
      <c r="I179" s="191"/>
      <c r="J179" s="192">
        <f>ROUND(I179*H179,2)</f>
        <v>0</v>
      </c>
      <c r="K179" s="188" t="s">
        <v>20</v>
      </c>
      <c r="L179" s="39"/>
      <c r="M179" s="193" t="s">
        <v>20</v>
      </c>
      <c r="N179" s="194" t="s">
        <v>45</v>
      </c>
      <c r="O179" s="64"/>
      <c r="P179" s="195">
        <f>O179*H179</f>
        <v>0</v>
      </c>
      <c r="Q179" s="195">
        <v>8.3000000000000001E-3</v>
      </c>
      <c r="R179" s="195">
        <f>Q179*H179</f>
        <v>0.26452100000000001</v>
      </c>
      <c r="S179" s="195">
        <v>0</v>
      </c>
      <c r="T179" s="196">
        <f>S179*H179</f>
        <v>0</v>
      </c>
      <c r="AR179" s="197" t="s">
        <v>164</v>
      </c>
      <c r="AT179" s="197" t="s">
        <v>162</v>
      </c>
      <c r="AU179" s="197" t="s">
        <v>84</v>
      </c>
      <c r="AY179" s="18" t="s">
        <v>159</v>
      </c>
      <c r="BE179" s="198">
        <f>IF(N179="základní",J179,0)</f>
        <v>0</v>
      </c>
      <c r="BF179" s="198">
        <f>IF(N179="snížená",J179,0)</f>
        <v>0</v>
      </c>
      <c r="BG179" s="198">
        <f>IF(N179="zákl. přenesená",J179,0)</f>
        <v>0</v>
      </c>
      <c r="BH179" s="198">
        <f>IF(N179="sníž. přenesená",J179,0)</f>
        <v>0</v>
      </c>
      <c r="BI179" s="198">
        <f>IF(N179="nulová",J179,0)</f>
        <v>0</v>
      </c>
      <c r="BJ179" s="18" t="s">
        <v>22</v>
      </c>
      <c r="BK179" s="198">
        <f>ROUND(I179*H179,2)</f>
        <v>0</v>
      </c>
      <c r="BL179" s="18" t="s">
        <v>164</v>
      </c>
      <c r="BM179" s="197" t="s">
        <v>1949</v>
      </c>
    </row>
    <row r="180" spans="2:65" s="1" customFormat="1" ht="19.5">
      <c r="B180" s="35"/>
      <c r="C180" s="36"/>
      <c r="D180" s="199" t="s">
        <v>166</v>
      </c>
      <c r="E180" s="36"/>
      <c r="F180" s="200" t="s">
        <v>1950</v>
      </c>
      <c r="G180" s="36"/>
      <c r="H180" s="36"/>
      <c r="I180" s="115"/>
      <c r="J180" s="36"/>
      <c r="K180" s="36"/>
      <c r="L180" s="39"/>
      <c r="M180" s="201"/>
      <c r="N180" s="64"/>
      <c r="O180" s="64"/>
      <c r="P180" s="64"/>
      <c r="Q180" s="64"/>
      <c r="R180" s="64"/>
      <c r="S180" s="64"/>
      <c r="T180" s="65"/>
      <c r="AT180" s="18" t="s">
        <v>166</v>
      </c>
      <c r="AU180" s="18" t="s">
        <v>84</v>
      </c>
    </row>
    <row r="181" spans="2:65" s="13" customFormat="1" ht="11.25">
      <c r="B181" s="212"/>
      <c r="C181" s="213"/>
      <c r="D181" s="199" t="s">
        <v>184</v>
      </c>
      <c r="E181" s="214" t="s">
        <v>20</v>
      </c>
      <c r="F181" s="215" t="s">
        <v>1951</v>
      </c>
      <c r="G181" s="213"/>
      <c r="H181" s="216">
        <v>31.87</v>
      </c>
      <c r="I181" s="217"/>
      <c r="J181" s="213"/>
      <c r="K181" s="213"/>
      <c r="L181" s="218"/>
      <c r="M181" s="219"/>
      <c r="N181" s="220"/>
      <c r="O181" s="220"/>
      <c r="P181" s="220"/>
      <c r="Q181" s="220"/>
      <c r="R181" s="220"/>
      <c r="S181" s="220"/>
      <c r="T181" s="221"/>
      <c r="AT181" s="222" t="s">
        <v>184</v>
      </c>
      <c r="AU181" s="222" t="s">
        <v>84</v>
      </c>
      <c r="AV181" s="13" t="s">
        <v>84</v>
      </c>
      <c r="AW181" s="13" t="s">
        <v>35</v>
      </c>
      <c r="AX181" s="13" t="s">
        <v>22</v>
      </c>
      <c r="AY181" s="222" t="s">
        <v>159</v>
      </c>
    </row>
    <row r="182" spans="2:65" s="1" customFormat="1" ht="16.5" customHeight="1">
      <c r="B182" s="35"/>
      <c r="C182" s="186" t="s">
        <v>468</v>
      </c>
      <c r="D182" s="186" t="s">
        <v>162</v>
      </c>
      <c r="E182" s="187" t="s">
        <v>258</v>
      </c>
      <c r="F182" s="188" t="s">
        <v>259</v>
      </c>
      <c r="G182" s="189" t="s">
        <v>182</v>
      </c>
      <c r="H182" s="190">
        <v>4137.7619999999997</v>
      </c>
      <c r="I182" s="191"/>
      <c r="J182" s="192">
        <f>ROUND(I182*H182,2)</f>
        <v>0</v>
      </c>
      <c r="K182" s="188" t="s">
        <v>194</v>
      </c>
      <c r="L182" s="39"/>
      <c r="M182" s="193" t="s">
        <v>20</v>
      </c>
      <c r="N182" s="194" t="s">
        <v>45</v>
      </c>
      <c r="O182" s="64"/>
      <c r="P182" s="195">
        <f>O182*H182</f>
        <v>0</v>
      </c>
      <c r="Q182" s="195">
        <v>0</v>
      </c>
      <c r="R182" s="195">
        <f>Q182*H182</f>
        <v>0</v>
      </c>
      <c r="S182" s="195">
        <v>0</v>
      </c>
      <c r="T182" s="196">
        <f>S182*H182</f>
        <v>0</v>
      </c>
      <c r="AR182" s="197" t="s">
        <v>164</v>
      </c>
      <c r="AT182" s="197" t="s">
        <v>162</v>
      </c>
      <c r="AU182" s="197" t="s">
        <v>84</v>
      </c>
      <c r="AY182" s="18" t="s">
        <v>159</v>
      </c>
      <c r="BE182" s="198">
        <f>IF(N182="základní",J182,0)</f>
        <v>0</v>
      </c>
      <c r="BF182" s="198">
        <f>IF(N182="snížená",J182,0)</f>
        <v>0</v>
      </c>
      <c r="BG182" s="198">
        <f>IF(N182="zákl. přenesená",J182,0)</f>
        <v>0</v>
      </c>
      <c r="BH182" s="198">
        <f>IF(N182="sníž. přenesená",J182,0)</f>
        <v>0</v>
      </c>
      <c r="BI182" s="198">
        <f>IF(N182="nulová",J182,0)</f>
        <v>0</v>
      </c>
      <c r="BJ182" s="18" t="s">
        <v>22</v>
      </c>
      <c r="BK182" s="198">
        <f>ROUND(I182*H182,2)</f>
        <v>0</v>
      </c>
      <c r="BL182" s="18" t="s">
        <v>164</v>
      </c>
      <c r="BM182" s="197" t="s">
        <v>260</v>
      </c>
    </row>
    <row r="183" spans="2:65" s="1" customFormat="1" ht="19.5">
      <c r="B183" s="35"/>
      <c r="C183" s="36"/>
      <c r="D183" s="199" t="s">
        <v>166</v>
      </c>
      <c r="E183" s="36"/>
      <c r="F183" s="200" t="s">
        <v>261</v>
      </c>
      <c r="G183" s="36"/>
      <c r="H183" s="36"/>
      <c r="I183" s="115"/>
      <c r="J183" s="36"/>
      <c r="K183" s="36"/>
      <c r="L183" s="39"/>
      <c r="M183" s="201"/>
      <c r="N183" s="64"/>
      <c r="O183" s="64"/>
      <c r="P183" s="64"/>
      <c r="Q183" s="64"/>
      <c r="R183" s="64"/>
      <c r="S183" s="64"/>
      <c r="T183" s="65"/>
      <c r="AT183" s="18" t="s">
        <v>166</v>
      </c>
      <c r="AU183" s="18" t="s">
        <v>84</v>
      </c>
    </row>
    <row r="184" spans="2:65" s="12" customFormat="1" ht="11.25">
      <c r="B184" s="202"/>
      <c r="C184" s="203"/>
      <c r="D184" s="199" t="s">
        <v>184</v>
      </c>
      <c r="E184" s="204" t="s">
        <v>20</v>
      </c>
      <c r="F184" s="205" t="s">
        <v>262</v>
      </c>
      <c r="G184" s="203"/>
      <c r="H184" s="204" t="s">
        <v>20</v>
      </c>
      <c r="I184" s="206"/>
      <c r="J184" s="203"/>
      <c r="K184" s="203"/>
      <c r="L184" s="207"/>
      <c r="M184" s="208"/>
      <c r="N184" s="209"/>
      <c r="O184" s="209"/>
      <c r="P184" s="209"/>
      <c r="Q184" s="209"/>
      <c r="R184" s="209"/>
      <c r="S184" s="209"/>
      <c r="T184" s="210"/>
      <c r="AT184" s="211" t="s">
        <v>184</v>
      </c>
      <c r="AU184" s="211" t="s">
        <v>84</v>
      </c>
      <c r="AV184" s="12" t="s">
        <v>22</v>
      </c>
      <c r="AW184" s="12" t="s">
        <v>35</v>
      </c>
      <c r="AX184" s="12" t="s">
        <v>74</v>
      </c>
      <c r="AY184" s="211" t="s">
        <v>159</v>
      </c>
    </row>
    <row r="185" spans="2:65" s="12" customFormat="1" ht="11.25">
      <c r="B185" s="202"/>
      <c r="C185" s="203"/>
      <c r="D185" s="199" t="s">
        <v>184</v>
      </c>
      <c r="E185" s="204" t="s">
        <v>20</v>
      </c>
      <c r="F185" s="205" t="s">
        <v>1952</v>
      </c>
      <c r="G185" s="203"/>
      <c r="H185" s="204" t="s">
        <v>20</v>
      </c>
      <c r="I185" s="206"/>
      <c r="J185" s="203"/>
      <c r="K185" s="203"/>
      <c r="L185" s="207"/>
      <c r="M185" s="208"/>
      <c r="N185" s="209"/>
      <c r="O185" s="209"/>
      <c r="P185" s="209"/>
      <c r="Q185" s="209"/>
      <c r="R185" s="209"/>
      <c r="S185" s="209"/>
      <c r="T185" s="210"/>
      <c r="AT185" s="211" t="s">
        <v>184</v>
      </c>
      <c r="AU185" s="211" t="s">
        <v>84</v>
      </c>
      <c r="AV185" s="12" t="s">
        <v>22</v>
      </c>
      <c r="AW185" s="12" t="s">
        <v>35</v>
      </c>
      <c r="AX185" s="12" t="s">
        <v>74</v>
      </c>
      <c r="AY185" s="211" t="s">
        <v>159</v>
      </c>
    </row>
    <row r="186" spans="2:65" s="13" customFormat="1" ht="11.25">
      <c r="B186" s="212"/>
      <c r="C186" s="213"/>
      <c r="D186" s="199" t="s">
        <v>184</v>
      </c>
      <c r="E186" s="214" t="s">
        <v>20</v>
      </c>
      <c r="F186" s="215" t="s">
        <v>1953</v>
      </c>
      <c r="G186" s="213"/>
      <c r="H186" s="216">
        <v>106.425</v>
      </c>
      <c r="I186" s="217"/>
      <c r="J186" s="213"/>
      <c r="K186" s="213"/>
      <c r="L186" s="218"/>
      <c r="M186" s="219"/>
      <c r="N186" s="220"/>
      <c r="O186" s="220"/>
      <c r="P186" s="220"/>
      <c r="Q186" s="220"/>
      <c r="R186" s="220"/>
      <c r="S186" s="220"/>
      <c r="T186" s="221"/>
      <c r="AT186" s="222" t="s">
        <v>184</v>
      </c>
      <c r="AU186" s="222" t="s">
        <v>84</v>
      </c>
      <c r="AV186" s="13" t="s">
        <v>84</v>
      </c>
      <c r="AW186" s="13" t="s">
        <v>35</v>
      </c>
      <c r="AX186" s="13" t="s">
        <v>74</v>
      </c>
      <c r="AY186" s="222" t="s">
        <v>159</v>
      </c>
    </row>
    <row r="187" spans="2:65" s="13" customFormat="1" ht="11.25">
      <c r="B187" s="212"/>
      <c r="C187" s="213"/>
      <c r="D187" s="199" t="s">
        <v>184</v>
      </c>
      <c r="E187" s="214" t="s">
        <v>20</v>
      </c>
      <c r="F187" s="215" t="s">
        <v>1954</v>
      </c>
      <c r="G187" s="213"/>
      <c r="H187" s="216">
        <v>283.8</v>
      </c>
      <c r="I187" s="217"/>
      <c r="J187" s="213"/>
      <c r="K187" s="213"/>
      <c r="L187" s="218"/>
      <c r="M187" s="219"/>
      <c r="N187" s="220"/>
      <c r="O187" s="220"/>
      <c r="P187" s="220"/>
      <c r="Q187" s="220"/>
      <c r="R187" s="220"/>
      <c r="S187" s="220"/>
      <c r="T187" s="221"/>
      <c r="AT187" s="222" t="s">
        <v>184</v>
      </c>
      <c r="AU187" s="222" t="s">
        <v>84</v>
      </c>
      <c r="AV187" s="13" t="s">
        <v>84</v>
      </c>
      <c r="AW187" s="13" t="s">
        <v>35</v>
      </c>
      <c r="AX187" s="13" t="s">
        <v>74</v>
      </c>
      <c r="AY187" s="222" t="s">
        <v>159</v>
      </c>
    </row>
    <row r="188" spans="2:65" s="13" customFormat="1" ht="11.25">
      <c r="B188" s="212"/>
      <c r="C188" s="213"/>
      <c r="D188" s="199" t="s">
        <v>184</v>
      </c>
      <c r="E188" s="214" t="s">
        <v>20</v>
      </c>
      <c r="F188" s="215" t="s">
        <v>1955</v>
      </c>
      <c r="G188" s="213"/>
      <c r="H188" s="216">
        <v>476.74</v>
      </c>
      <c r="I188" s="217"/>
      <c r="J188" s="213"/>
      <c r="K188" s="213"/>
      <c r="L188" s="218"/>
      <c r="M188" s="219"/>
      <c r="N188" s="220"/>
      <c r="O188" s="220"/>
      <c r="P188" s="220"/>
      <c r="Q188" s="220"/>
      <c r="R188" s="220"/>
      <c r="S188" s="220"/>
      <c r="T188" s="221"/>
      <c r="AT188" s="222" t="s">
        <v>184</v>
      </c>
      <c r="AU188" s="222" t="s">
        <v>84</v>
      </c>
      <c r="AV188" s="13" t="s">
        <v>84</v>
      </c>
      <c r="AW188" s="13" t="s">
        <v>35</v>
      </c>
      <c r="AX188" s="13" t="s">
        <v>74</v>
      </c>
      <c r="AY188" s="222" t="s">
        <v>159</v>
      </c>
    </row>
    <row r="189" spans="2:65" s="13" customFormat="1" ht="11.25">
      <c r="B189" s="212"/>
      <c r="C189" s="213"/>
      <c r="D189" s="199" t="s">
        <v>184</v>
      </c>
      <c r="E189" s="214" t="s">
        <v>20</v>
      </c>
      <c r="F189" s="215" t="s">
        <v>1956</v>
      </c>
      <c r="G189" s="213"/>
      <c r="H189" s="216">
        <v>1546.875</v>
      </c>
      <c r="I189" s="217"/>
      <c r="J189" s="213"/>
      <c r="K189" s="213"/>
      <c r="L189" s="218"/>
      <c r="M189" s="219"/>
      <c r="N189" s="220"/>
      <c r="O189" s="220"/>
      <c r="P189" s="220"/>
      <c r="Q189" s="220"/>
      <c r="R189" s="220"/>
      <c r="S189" s="220"/>
      <c r="T189" s="221"/>
      <c r="AT189" s="222" t="s">
        <v>184</v>
      </c>
      <c r="AU189" s="222" t="s">
        <v>84</v>
      </c>
      <c r="AV189" s="13" t="s">
        <v>84</v>
      </c>
      <c r="AW189" s="13" t="s">
        <v>35</v>
      </c>
      <c r="AX189" s="13" t="s">
        <v>74</v>
      </c>
      <c r="AY189" s="222" t="s">
        <v>159</v>
      </c>
    </row>
    <row r="190" spans="2:65" s="13" customFormat="1" ht="11.25">
      <c r="B190" s="212"/>
      <c r="C190" s="213"/>
      <c r="D190" s="199" t="s">
        <v>184</v>
      </c>
      <c r="E190" s="214" t="s">
        <v>20</v>
      </c>
      <c r="F190" s="215" t="s">
        <v>1957</v>
      </c>
      <c r="G190" s="213"/>
      <c r="H190" s="216">
        <v>356.4</v>
      </c>
      <c r="I190" s="217"/>
      <c r="J190" s="213"/>
      <c r="K190" s="213"/>
      <c r="L190" s="218"/>
      <c r="M190" s="219"/>
      <c r="N190" s="220"/>
      <c r="O190" s="220"/>
      <c r="P190" s="220"/>
      <c r="Q190" s="220"/>
      <c r="R190" s="220"/>
      <c r="S190" s="220"/>
      <c r="T190" s="221"/>
      <c r="AT190" s="222" t="s">
        <v>184</v>
      </c>
      <c r="AU190" s="222" t="s">
        <v>84</v>
      </c>
      <c r="AV190" s="13" t="s">
        <v>84</v>
      </c>
      <c r="AW190" s="13" t="s">
        <v>35</v>
      </c>
      <c r="AX190" s="13" t="s">
        <v>74</v>
      </c>
      <c r="AY190" s="222" t="s">
        <v>159</v>
      </c>
    </row>
    <row r="191" spans="2:65" s="13" customFormat="1" ht="11.25">
      <c r="B191" s="212"/>
      <c r="C191" s="213"/>
      <c r="D191" s="199" t="s">
        <v>184</v>
      </c>
      <c r="E191" s="214" t="s">
        <v>20</v>
      </c>
      <c r="F191" s="215" t="s">
        <v>1958</v>
      </c>
      <c r="G191" s="213"/>
      <c r="H191" s="216">
        <v>137.28</v>
      </c>
      <c r="I191" s="217"/>
      <c r="J191" s="213"/>
      <c r="K191" s="213"/>
      <c r="L191" s="218"/>
      <c r="M191" s="219"/>
      <c r="N191" s="220"/>
      <c r="O191" s="220"/>
      <c r="P191" s="220"/>
      <c r="Q191" s="220"/>
      <c r="R191" s="220"/>
      <c r="S191" s="220"/>
      <c r="T191" s="221"/>
      <c r="AT191" s="222" t="s">
        <v>184</v>
      </c>
      <c r="AU191" s="222" t="s">
        <v>84</v>
      </c>
      <c r="AV191" s="13" t="s">
        <v>84</v>
      </c>
      <c r="AW191" s="13" t="s">
        <v>35</v>
      </c>
      <c r="AX191" s="13" t="s">
        <v>74</v>
      </c>
      <c r="AY191" s="222" t="s">
        <v>159</v>
      </c>
    </row>
    <row r="192" spans="2:65" s="13" customFormat="1" ht="11.25">
      <c r="B192" s="212"/>
      <c r="C192" s="213"/>
      <c r="D192" s="199" t="s">
        <v>184</v>
      </c>
      <c r="E192" s="214" t="s">
        <v>20</v>
      </c>
      <c r="F192" s="215" t="s">
        <v>1959</v>
      </c>
      <c r="G192" s="213"/>
      <c r="H192" s="216">
        <v>28.6</v>
      </c>
      <c r="I192" s="217"/>
      <c r="J192" s="213"/>
      <c r="K192" s="213"/>
      <c r="L192" s="218"/>
      <c r="M192" s="219"/>
      <c r="N192" s="220"/>
      <c r="O192" s="220"/>
      <c r="P192" s="220"/>
      <c r="Q192" s="220"/>
      <c r="R192" s="220"/>
      <c r="S192" s="220"/>
      <c r="T192" s="221"/>
      <c r="AT192" s="222" t="s">
        <v>184</v>
      </c>
      <c r="AU192" s="222" t="s">
        <v>84</v>
      </c>
      <c r="AV192" s="13" t="s">
        <v>84</v>
      </c>
      <c r="AW192" s="13" t="s">
        <v>35</v>
      </c>
      <c r="AX192" s="13" t="s">
        <v>74</v>
      </c>
      <c r="AY192" s="222" t="s">
        <v>159</v>
      </c>
    </row>
    <row r="193" spans="2:51" s="13" customFormat="1" ht="11.25">
      <c r="B193" s="212"/>
      <c r="C193" s="213"/>
      <c r="D193" s="199" t="s">
        <v>184</v>
      </c>
      <c r="E193" s="214" t="s">
        <v>20</v>
      </c>
      <c r="F193" s="215" t="s">
        <v>1960</v>
      </c>
      <c r="G193" s="213"/>
      <c r="H193" s="216">
        <v>1736.845</v>
      </c>
      <c r="I193" s="217"/>
      <c r="J193" s="213"/>
      <c r="K193" s="213"/>
      <c r="L193" s="218"/>
      <c r="M193" s="219"/>
      <c r="N193" s="220"/>
      <c r="O193" s="220"/>
      <c r="P193" s="220"/>
      <c r="Q193" s="220"/>
      <c r="R193" s="220"/>
      <c r="S193" s="220"/>
      <c r="T193" s="221"/>
      <c r="AT193" s="222" t="s">
        <v>184</v>
      </c>
      <c r="AU193" s="222" t="s">
        <v>84</v>
      </c>
      <c r="AV193" s="13" t="s">
        <v>84</v>
      </c>
      <c r="AW193" s="13" t="s">
        <v>35</v>
      </c>
      <c r="AX193" s="13" t="s">
        <v>74</v>
      </c>
      <c r="AY193" s="222" t="s">
        <v>159</v>
      </c>
    </row>
    <row r="194" spans="2:51" s="13" customFormat="1" ht="11.25">
      <c r="B194" s="212"/>
      <c r="C194" s="213"/>
      <c r="D194" s="199" t="s">
        <v>184</v>
      </c>
      <c r="E194" s="214" t="s">
        <v>20</v>
      </c>
      <c r="F194" s="215" t="s">
        <v>296</v>
      </c>
      <c r="G194" s="213"/>
      <c r="H194" s="216">
        <v>50</v>
      </c>
      <c r="I194" s="217"/>
      <c r="J194" s="213"/>
      <c r="K194" s="213"/>
      <c r="L194" s="218"/>
      <c r="M194" s="219"/>
      <c r="N194" s="220"/>
      <c r="O194" s="220"/>
      <c r="P194" s="220"/>
      <c r="Q194" s="220"/>
      <c r="R194" s="220"/>
      <c r="S194" s="220"/>
      <c r="T194" s="221"/>
      <c r="AT194" s="222" t="s">
        <v>184</v>
      </c>
      <c r="AU194" s="222" t="s">
        <v>84</v>
      </c>
      <c r="AV194" s="13" t="s">
        <v>84</v>
      </c>
      <c r="AW194" s="13" t="s">
        <v>35</v>
      </c>
      <c r="AX194" s="13" t="s">
        <v>74</v>
      </c>
      <c r="AY194" s="222" t="s">
        <v>159</v>
      </c>
    </row>
    <row r="195" spans="2:51" s="13" customFormat="1" ht="11.25">
      <c r="B195" s="212"/>
      <c r="C195" s="213"/>
      <c r="D195" s="199" t="s">
        <v>184</v>
      </c>
      <c r="E195" s="214" t="s">
        <v>20</v>
      </c>
      <c r="F195" s="215" t="s">
        <v>305</v>
      </c>
      <c r="G195" s="213"/>
      <c r="H195" s="216">
        <v>15</v>
      </c>
      <c r="I195" s="217"/>
      <c r="J195" s="213"/>
      <c r="K195" s="213"/>
      <c r="L195" s="218"/>
      <c r="M195" s="219"/>
      <c r="N195" s="220"/>
      <c r="O195" s="220"/>
      <c r="P195" s="220"/>
      <c r="Q195" s="220"/>
      <c r="R195" s="220"/>
      <c r="S195" s="220"/>
      <c r="T195" s="221"/>
      <c r="AT195" s="222" t="s">
        <v>184</v>
      </c>
      <c r="AU195" s="222" t="s">
        <v>84</v>
      </c>
      <c r="AV195" s="13" t="s">
        <v>84</v>
      </c>
      <c r="AW195" s="13" t="s">
        <v>35</v>
      </c>
      <c r="AX195" s="13" t="s">
        <v>74</v>
      </c>
      <c r="AY195" s="222" t="s">
        <v>159</v>
      </c>
    </row>
    <row r="196" spans="2:51" s="12" customFormat="1" ht="11.25">
      <c r="B196" s="202"/>
      <c r="C196" s="203"/>
      <c r="D196" s="199" t="s">
        <v>184</v>
      </c>
      <c r="E196" s="204" t="s">
        <v>20</v>
      </c>
      <c r="F196" s="205" t="s">
        <v>1961</v>
      </c>
      <c r="G196" s="203"/>
      <c r="H196" s="204" t="s">
        <v>20</v>
      </c>
      <c r="I196" s="206"/>
      <c r="J196" s="203"/>
      <c r="K196" s="203"/>
      <c r="L196" s="207"/>
      <c r="M196" s="208"/>
      <c r="N196" s="209"/>
      <c r="O196" s="209"/>
      <c r="P196" s="209"/>
      <c r="Q196" s="209"/>
      <c r="R196" s="209"/>
      <c r="S196" s="209"/>
      <c r="T196" s="210"/>
      <c r="AT196" s="211" t="s">
        <v>184</v>
      </c>
      <c r="AU196" s="211" t="s">
        <v>84</v>
      </c>
      <c r="AV196" s="12" t="s">
        <v>22</v>
      </c>
      <c r="AW196" s="12" t="s">
        <v>35</v>
      </c>
      <c r="AX196" s="12" t="s">
        <v>74</v>
      </c>
      <c r="AY196" s="211" t="s">
        <v>159</v>
      </c>
    </row>
    <row r="197" spans="2:51" s="13" customFormat="1" ht="11.25">
      <c r="B197" s="212"/>
      <c r="C197" s="213"/>
      <c r="D197" s="199" t="s">
        <v>184</v>
      </c>
      <c r="E197" s="214" t="s">
        <v>20</v>
      </c>
      <c r="F197" s="215" t="s">
        <v>1962</v>
      </c>
      <c r="G197" s="213"/>
      <c r="H197" s="216">
        <v>37.125</v>
      </c>
      <c r="I197" s="217"/>
      <c r="J197" s="213"/>
      <c r="K197" s="213"/>
      <c r="L197" s="218"/>
      <c r="M197" s="219"/>
      <c r="N197" s="220"/>
      <c r="O197" s="220"/>
      <c r="P197" s="220"/>
      <c r="Q197" s="220"/>
      <c r="R197" s="220"/>
      <c r="S197" s="220"/>
      <c r="T197" s="221"/>
      <c r="AT197" s="222" t="s">
        <v>184</v>
      </c>
      <c r="AU197" s="222" t="s">
        <v>84</v>
      </c>
      <c r="AV197" s="13" t="s">
        <v>84</v>
      </c>
      <c r="AW197" s="13" t="s">
        <v>35</v>
      </c>
      <c r="AX197" s="13" t="s">
        <v>74</v>
      </c>
      <c r="AY197" s="222" t="s">
        <v>159</v>
      </c>
    </row>
    <row r="198" spans="2:51" s="13" customFormat="1" ht="11.25">
      <c r="B198" s="212"/>
      <c r="C198" s="213"/>
      <c r="D198" s="199" t="s">
        <v>184</v>
      </c>
      <c r="E198" s="214" t="s">
        <v>20</v>
      </c>
      <c r="F198" s="215" t="s">
        <v>1963</v>
      </c>
      <c r="G198" s="213"/>
      <c r="H198" s="216">
        <v>63.524999999999999</v>
      </c>
      <c r="I198" s="217"/>
      <c r="J198" s="213"/>
      <c r="K198" s="213"/>
      <c r="L198" s="218"/>
      <c r="M198" s="219"/>
      <c r="N198" s="220"/>
      <c r="O198" s="220"/>
      <c r="P198" s="220"/>
      <c r="Q198" s="220"/>
      <c r="R198" s="220"/>
      <c r="S198" s="220"/>
      <c r="T198" s="221"/>
      <c r="AT198" s="222" t="s">
        <v>184</v>
      </c>
      <c r="AU198" s="222" t="s">
        <v>84</v>
      </c>
      <c r="AV198" s="13" t="s">
        <v>84</v>
      </c>
      <c r="AW198" s="13" t="s">
        <v>35</v>
      </c>
      <c r="AX198" s="13" t="s">
        <v>74</v>
      </c>
      <c r="AY198" s="222" t="s">
        <v>159</v>
      </c>
    </row>
    <row r="199" spans="2:51" s="13" customFormat="1" ht="11.25">
      <c r="B199" s="212"/>
      <c r="C199" s="213"/>
      <c r="D199" s="199" t="s">
        <v>184</v>
      </c>
      <c r="E199" s="214" t="s">
        <v>20</v>
      </c>
      <c r="F199" s="215" t="s">
        <v>1964</v>
      </c>
      <c r="G199" s="213"/>
      <c r="H199" s="216">
        <v>62.04</v>
      </c>
      <c r="I199" s="217"/>
      <c r="J199" s="213"/>
      <c r="K199" s="213"/>
      <c r="L199" s="218"/>
      <c r="M199" s="219"/>
      <c r="N199" s="220"/>
      <c r="O199" s="220"/>
      <c r="P199" s="220"/>
      <c r="Q199" s="220"/>
      <c r="R199" s="220"/>
      <c r="S199" s="220"/>
      <c r="T199" s="221"/>
      <c r="AT199" s="222" t="s">
        <v>184</v>
      </c>
      <c r="AU199" s="222" t="s">
        <v>84</v>
      </c>
      <c r="AV199" s="13" t="s">
        <v>84</v>
      </c>
      <c r="AW199" s="13" t="s">
        <v>35</v>
      </c>
      <c r="AX199" s="13" t="s">
        <v>74</v>
      </c>
      <c r="AY199" s="222" t="s">
        <v>159</v>
      </c>
    </row>
    <row r="200" spans="2:51" s="12" customFormat="1" ht="11.25">
      <c r="B200" s="202"/>
      <c r="C200" s="203"/>
      <c r="D200" s="199" t="s">
        <v>184</v>
      </c>
      <c r="E200" s="204" t="s">
        <v>20</v>
      </c>
      <c r="F200" s="205" t="s">
        <v>1965</v>
      </c>
      <c r="G200" s="203"/>
      <c r="H200" s="204" t="s">
        <v>20</v>
      </c>
      <c r="I200" s="206"/>
      <c r="J200" s="203"/>
      <c r="K200" s="203"/>
      <c r="L200" s="207"/>
      <c r="M200" s="208"/>
      <c r="N200" s="209"/>
      <c r="O200" s="209"/>
      <c r="P200" s="209"/>
      <c r="Q200" s="209"/>
      <c r="R200" s="209"/>
      <c r="S200" s="209"/>
      <c r="T200" s="210"/>
      <c r="AT200" s="211" t="s">
        <v>184</v>
      </c>
      <c r="AU200" s="211" t="s">
        <v>84</v>
      </c>
      <c r="AV200" s="12" t="s">
        <v>22</v>
      </c>
      <c r="AW200" s="12" t="s">
        <v>35</v>
      </c>
      <c r="AX200" s="12" t="s">
        <v>74</v>
      </c>
      <c r="AY200" s="211" t="s">
        <v>159</v>
      </c>
    </row>
    <row r="201" spans="2:51" s="13" customFormat="1" ht="11.25">
      <c r="B201" s="212"/>
      <c r="C201" s="213"/>
      <c r="D201" s="199" t="s">
        <v>184</v>
      </c>
      <c r="E201" s="214" t="s">
        <v>20</v>
      </c>
      <c r="F201" s="215" t="s">
        <v>1966</v>
      </c>
      <c r="G201" s="213"/>
      <c r="H201" s="216">
        <v>7.26</v>
      </c>
      <c r="I201" s="217"/>
      <c r="J201" s="213"/>
      <c r="K201" s="213"/>
      <c r="L201" s="218"/>
      <c r="M201" s="219"/>
      <c r="N201" s="220"/>
      <c r="O201" s="220"/>
      <c r="P201" s="220"/>
      <c r="Q201" s="220"/>
      <c r="R201" s="220"/>
      <c r="S201" s="220"/>
      <c r="T201" s="221"/>
      <c r="AT201" s="222" t="s">
        <v>184</v>
      </c>
      <c r="AU201" s="222" t="s">
        <v>84</v>
      </c>
      <c r="AV201" s="13" t="s">
        <v>84</v>
      </c>
      <c r="AW201" s="13" t="s">
        <v>35</v>
      </c>
      <c r="AX201" s="13" t="s">
        <v>74</v>
      </c>
      <c r="AY201" s="222" t="s">
        <v>159</v>
      </c>
    </row>
    <row r="202" spans="2:51" s="13" customFormat="1" ht="11.25">
      <c r="B202" s="212"/>
      <c r="C202" s="213"/>
      <c r="D202" s="199" t="s">
        <v>184</v>
      </c>
      <c r="E202" s="214" t="s">
        <v>20</v>
      </c>
      <c r="F202" s="215" t="s">
        <v>1967</v>
      </c>
      <c r="G202" s="213"/>
      <c r="H202" s="216">
        <v>36.08</v>
      </c>
      <c r="I202" s="217"/>
      <c r="J202" s="213"/>
      <c r="K202" s="213"/>
      <c r="L202" s="218"/>
      <c r="M202" s="219"/>
      <c r="N202" s="220"/>
      <c r="O202" s="220"/>
      <c r="P202" s="220"/>
      <c r="Q202" s="220"/>
      <c r="R202" s="220"/>
      <c r="S202" s="220"/>
      <c r="T202" s="221"/>
      <c r="AT202" s="222" t="s">
        <v>184</v>
      </c>
      <c r="AU202" s="222" t="s">
        <v>84</v>
      </c>
      <c r="AV202" s="13" t="s">
        <v>84</v>
      </c>
      <c r="AW202" s="13" t="s">
        <v>35</v>
      </c>
      <c r="AX202" s="13" t="s">
        <v>74</v>
      </c>
      <c r="AY202" s="222" t="s">
        <v>159</v>
      </c>
    </row>
    <row r="203" spans="2:51" s="12" customFormat="1" ht="11.25">
      <c r="B203" s="202"/>
      <c r="C203" s="203"/>
      <c r="D203" s="199" t="s">
        <v>184</v>
      </c>
      <c r="E203" s="204" t="s">
        <v>20</v>
      </c>
      <c r="F203" s="205" t="s">
        <v>1968</v>
      </c>
      <c r="G203" s="203"/>
      <c r="H203" s="204" t="s">
        <v>20</v>
      </c>
      <c r="I203" s="206"/>
      <c r="J203" s="203"/>
      <c r="K203" s="203"/>
      <c r="L203" s="207"/>
      <c r="M203" s="208"/>
      <c r="N203" s="209"/>
      <c r="O203" s="209"/>
      <c r="P203" s="209"/>
      <c r="Q203" s="209"/>
      <c r="R203" s="209"/>
      <c r="S203" s="209"/>
      <c r="T203" s="210"/>
      <c r="AT203" s="211" t="s">
        <v>184</v>
      </c>
      <c r="AU203" s="211" t="s">
        <v>84</v>
      </c>
      <c r="AV203" s="12" t="s">
        <v>22</v>
      </c>
      <c r="AW203" s="12" t="s">
        <v>35</v>
      </c>
      <c r="AX203" s="12" t="s">
        <v>74</v>
      </c>
      <c r="AY203" s="211" t="s">
        <v>159</v>
      </c>
    </row>
    <row r="204" spans="2:51" s="13" customFormat="1" ht="11.25">
      <c r="B204" s="212"/>
      <c r="C204" s="213"/>
      <c r="D204" s="199" t="s">
        <v>184</v>
      </c>
      <c r="E204" s="214" t="s">
        <v>20</v>
      </c>
      <c r="F204" s="215" t="s">
        <v>1969</v>
      </c>
      <c r="G204" s="213"/>
      <c r="H204" s="216">
        <v>4.95</v>
      </c>
      <c r="I204" s="217"/>
      <c r="J204" s="213"/>
      <c r="K204" s="213"/>
      <c r="L204" s="218"/>
      <c r="M204" s="219"/>
      <c r="N204" s="220"/>
      <c r="O204" s="220"/>
      <c r="P204" s="220"/>
      <c r="Q204" s="220"/>
      <c r="R204" s="220"/>
      <c r="S204" s="220"/>
      <c r="T204" s="221"/>
      <c r="AT204" s="222" t="s">
        <v>184</v>
      </c>
      <c r="AU204" s="222" t="s">
        <v>84</v>
      </c>
      <c r="AV204" s="13" t="s">
        <v>84</v>
      </c>
      <c r="AW204" s="13" t="s">
        <v>35</v>
      </c>
      <c r="AX204" s="13" t="s">
        <v>74</v>
      </c>
      <c r="AY204" s="222" t="s">
        <v>159</v>
      </c>
    </row>
    <row r="205" spans="2:51" s="13" customFormat="1" ht="11.25">
      <c r="B205" s="212"/>
      <c r="C205" s="213"/>
      <c r="D205" s="199" t="s">
        <v>184</v>
      </c>
      <c r="E205" s="214" t="s">
        <v>20</v>
      </c>
      <c r="F205" s="215" t="s">
        <v>1970</v>
      </c>
      <c r="G205" s="213"/>
      <c r="H205" s="216">
        <v>45.1</v>
      </c>
      <c r="I205" s="217"/>
      <c r="J205" s="213"/>
      <c r="K205" s="213"/>
      <c r="L205" s="218"/>
      <c r="M205" s="219"/>
      <c r="N205" s="220"/>
      <c r="O205" s="220"/>
      <c r="P205" s="220"/>
      <c r="Q205" s="220"/>
      <c r="R205" s="220"/>
      <c r="S205" s="220"/>
      <c r="T205" s="221"/>
      <c r="AT205" s="222" t="s">
        <v>184</v>
      </c>
      <c r="AU205" s="222" t="s">
        <v>84</v>
      </c>
      <c r="AV205" s="13" t="s">
        <v>84</v>
      </c>
      <c r="AW205" s="13" t="s">
        <v>35</v>
      </c>
      <c r="AX205" s="13" t="s">
        <v>74</v>
      </c>
      <c r="AY205" s="222" t="s">
        <v>159</v>
      </c>
    </row>
    <row r="206" spans="2:51" s="12" customFormat="1" ht="11.25">
      <c r="B206" s="202"/>
      <c r="C206" s="203"/>
      <c r="D206" s="199" t="s">
        <v>184</v>
      </c>
      <c r="E206" s="204" t="s">
        <v>20</v>
      </c>
      <c r="F206" s="205" t="s">
        <v>1971</v>
      </c>
      <c r="G206" s="203"/>
      <c r="H206" s="204" t="s">
        <v>20</v>
      </c>
      <c r="I206" s="206"/>
      <c r="J206" s="203"/>
      <c r="K206" s="203"/>
      <c r="L206" s="207"/>
      <c r="M206" s="208"/>
      <c r="N206" s="209"/>
      <c r="O206" s="209"/>
      <c r="P206" s="209"/>
      <c r="Q206" s="209"/>
      <c r="R206" s="209"/>
      <c r="S206" s="209"/>
      <c r="T206" s="210"/>
      <c r="AT206" s="211" t="s">
        <v>184</v>
      </c>
      <c r="AU206" s="211" t="s">
        <v>84</v>
      </c>
      <c r="AV206" s="12" t="s">
        <v>22</v>
      </c>
      <c r="AW206" s="12" t="s">
        <v>35</v>
      </c>
      <c r="AX206" s="12" t="s">
        <v>74</v>
      </c>
      <c r="AY206" s="211" t="s">
        <v>159</v>
      </c>
    </row>
    <row r="207" spans="2:51" s="13" customFormat="1" ht="11.25">
      <c r="B207" s="212"/>
      <c r="C207" s="213"/>
      <c r="D207" s="199" t="s">
        <v>184</v>
      </c>
      <c r="E207" s="214" t="s">
        <v>20</v>
      </c>
      <c r="F207" s="215" t="s">
        <v>1972</v>
      </c>
      <c r="G207" s="213"/>
      <c r="H207" s="216">
        <v>14.52</v>
      </c>
      <c r="I207" s="217"/>
      <c r="J207" s="213"/>
      <c r="K207" s="213"/>
      <c r="L207" s="218"/>
      <c r="M207" s="219"/>
      <c r="N207" s="220"/>
      <c r="O207" s="220"/>
      <c r="P207" s="220"/>
      <c r="Q207" s="220"/>
      <c r="R207" s="220"/>
      <c r="S207" s="220"/>
      <c r="T207" s="221"/>
      <c r="AT207" s="222" t="s">
        <v>184</v>
      </c>
      <c r="AU207" s="222" t="s">
        <v>84</v>
      </c>
      <c r="AV207" s="13" t="s">
        <v>84</v>
      </c>
      <c r="AW207" s="13" t="s">
        <v>35</v>
      </c>
      <c r="AX207" s="13" t="s">
        <v>74</v>
      </c>
      <c r="AY207" s="222" t="s">
        <v>159</v>
      </c>
    </row>
    <row r="208" spans="2:51" s="13" customFormat="1" ht="11.25">
      <c r="B208" s="212"/>
      <c r="C208" s="213"/>
      <c r="D208" s="199" t="s">
        <v>184</v>
      </c>
      <c r="E208" s="214" t="s">
        <v>20</v>
      </c>
      <c r="F208" s="215" t="s">
        <v>1973</v>
      </c>
      <c r="G208" s="213"/>
      <c r="H208" s="216">
        <v>49.61</v>
      </c>
      <c r="I208" s="217"/>
      <c r="J208" s="213"/>
      <c r="K208" s="213"/>
      <c r="L208" s="218"/>
      <c r="M208" s="219"/>
      <c r="N208" s="220"/>
      <c r="O208" s="220"/>
      <c r="P208" s="220"/>
      <c r="Q208" s="220"/>
      <c r="R208" s="220"/>
      <c r="S208" s="220"/>
      <c r="T208" s="221"/>
      <c r="AT208" s="222" t="s">
        <v>184</v>
      </c>
      <c r="AU208" s="222" t="s">
        <v>84</v>
      </c>
      <c r="AV208" s="13" t="s">
        <v>84</v>
      </c>
      <c r="AW208" s="13" t="s">
        <v>35</v>
      </c>
      <c r="AX208" s="13" t="s">
        <v>74</v>
      </c>
      <c r="AY208" s="222" t="s">
        <v>159</v>
      </c>
    </row>
    <row r="209" spans="2:51" s="12" customFormat="1" ht="11.25">
      <c r="B209" s="202"/>
      <c r="C209" s="203"/>
      <c r="D209" s="199" t="s">
        <v>184</v>
      </c>
      <c r="E209" s="204" t="s">
        <v>20</v>
      </c>
      <c r="F209" s="205" t="s">
        <v>1974</v>
      </c>
      <c r="G209" s="203"/>
      <c r="H209" s="204" t="s">
        <v>20</v>
      </c>
      <c r="I209" s="206"/>
      <c r="J209" s="203"/>
      <c r="K209" s="203"/>
      <c r="L209" s="207"/>
      <c r="M209" s="208"/>
      <c r="N209" s="209"/>
      <c r="O209" s="209"/>
      <c r="P209" s="209"/>
      <c r="Q209" s="209"/>
      <c r="R209" s="209"/>
      <c r="S209" s="209"/>
      <c r="T209" s="210"/>
      <c r="AT209" s="211" t="s">
        <v>184</v>
      </c>
      <c r="AU209" s="211" t="s">
        <v>84</v>
      </c>
      <c r="AV209" s="12" t="s">
        <v>22</v>
      </c>
      <c r="AW209" s="12" t="s">
        <v>35</v>
      </c>
      <c r="AX209" s="12" t="s">
        <v>74</v>
      </c>
      <c r="AY209" s="211" t="s">
        <v>159</v>
      </c>
    </row>
    <row r="210" spans="2:51" s="13" customFormat="1" ht="11.25">
      <c r="B210" s="212"/>
      <c r="C210" s="213"/>
      <c r="D210" s="199" t="s">
        <v>184</v>
      </c>
      <c r="E210" s="214" t="s">
        <v>20</v>
      </c>
      <c r="F210" s="215" t="s">
        <v>1975</v>
      </c>
      <c r="G210" s="213"/>
      <c r="H210" s="216">
        <v>9.9</v>
      </c>
      <c r="I210" s="217"/>
      <c r="J210" s="213"/>
      <c r="K210" s="213"/>
      <c r="L210" s="218"/>
      <c r="M210" s="219"/>
      <c r="N210" s="220"/>
      <c r="O210" s="220"/>
      <c r="P210" s="220"/>
      <c r="Q210" s="220"/>
      <c r="R210" s="220"/>
      <c r="S210" s="220"/>
      <c r="T210" s="221"/>
      <c r="AT210" s="222" t="s">
        <v>184</v>
      </c>
      <c r="AU210" s="222" t="s">
        <v>84</v>
      </c>
      <c r="AV210" s="13" t="s">
        <v>84</v>
      </c>
      <c r="AW210" s="13" t="s">
        <v>35</v>
      </c>
      <c r="AX210" s="13" t="s">
        <v>74</v>
      </c>
      <c r="AY210" s="222" t="s">
        <v>159</v>
      </c>
    </row>
    <row r="211" spans="2:51" s="13" customFormat="1" ht="11.25">
      <c r="B211" s="212"/>
      <c r="C211" s="213"/>
      <c r="D211" s="199" t="s">
        <v>184</v>
      </c>
      <c r="E211" s="214" t="s">
        <v>20</v>
      </c>
      <c r="F211" s="215" t="s">
        <v>1976</v>
      </c>
      <c r="G211" s="213"/>
      <c r="H211" s="216">
        <v>36.299999999999997</v>
      </c>
      <c r="I211" s="217"/>
      <c r="J211" s="213"/>
      <c r="K211" s="213"/>
      <c r="L211" s="218"/>
      <c r="M211" s="219"/>
      <c r="N211" s="220"/>
      <c r="O211" s="220"/>
      <c r="P211" s="220"/>
      <c r="Q211" s="220"/>
      <c r="R211" s="220"/>
      <c r="S211" s="220"/>
      <c r="T211" s="221"/>
      <c r="AT211" s="222" t="s">
        <v>184</v>
      </c>
      <c r="AU211" s="222" t="s">
        <v>84</v>
      </c>
      <c r="AV211" s="13" t="s">
        <v>84</v>
      </c>
      <c r="AW211" s="13" t="s">
        <v>35</v>
      </c>
      <c r="AX211" s="13" t="s">
        <v>74</v>
      </c>
      <c r="AY211" s="222" t="s">
        <v>159</v>
      </c>
    </row>
    <row r="212" spans="2:51" s="12" customFormat="1" ht="11.25">
      <c r="B212" s="202"/>
      <c r="C212" s="203"/>
      <c r="D212" s="199" t="s">
        <v>184</v>
      </c>
      <c r="E212" s="204" t="s">
        <v>20</v>
      </c>
      <c r="F212" s="205" t="s">
        <v>1977</v>
      </c>
      <c r="G212" s="203"/>
      <c r="H212" s="204" t="s">
        <v>20</v>
      </c>
      <c r="I212" s="206"/>
      <c r="J212" s="203"/>
      <c r="K212" s="203"/>
      <c r="L212" s="207"/>
      <c r="M212" s="208"/>
      <c r="N212" s="209"/>
      <c r="O212" s="209"/>
      <c r="P212" s="209"/>
      <c r="Q212" s="209"/>
      <c r="R212" s="209"/>
      <c r="S212" s="209"/>
      <c r="T212" s="210"/>
      <c r="AT212" s="211" t="s">
        <v>184</v>
      </c>
      <c r="AU212" s="211" t="s">
        <v>84</v>
      </c>
      <c r="AV212" s="12" t="s">
        <v>22</v>
      </c>
      <c r="AW212" s="12" t="s">
        <v>35</v>
      </c>
      <c r="AX212" s="12" t="s">
        <v>74</v>
      </c>
      <c r="AY212" s="211" t="s">
        <v>159</v>
      </c>
    </row>
    <row r="213" spans="2:51" s="13" customFormat="1" ht="11.25">
      <c r="B213" s="212"/>
      <c r="C213" s="213"/>
      <c r="D213" s="199" t="s">
        <v>184</v>
      </c>
      <c r="E213" s="214" t="s">
        <v>20</v>
      </c>
      <c r="F213" s="215" t="s">
        <v>1978</v>
      </c>
      <c r="G213" s="213"/>
      <c r="H213" s="216">
        <v>31.763000000000002</v>
      </c>
      <c r="I213" s="217"/>
      <c r="J213" s="213"/>
      <c r="K213" s="213"/>
      <c r="L213" s="218"/>
      <c r="M213" s="219"/>
      <c r="N213" s="220"/>
      <c r="O213" s="220"/>
      <c r="P213" s="220"/>
      <c r="Q213" s="220"/>
      <c r="R213" s="220"/>
      <c r="S213" s="220"/>
      <c r="T213" s="221"/>
      <c r="AT213" s="222" t="s">
        <v>184</v>
      </c>
      <c r="AU213" s="222" t="s">
        <v>84</v>
      </c>
      <c r="AV213" s="13" t="s">
        <v>84</v>
      </c>
      <c r="AW213" s="13" t="s">
        <v>35</v>
      </c>
      <c r="AX213" s="13" t="s">
        <v>74</v>
      </c>
      <c r="AY213" s="222" t="s">
        <v>159</v>
      </c>
    </row>
    <row r="214" spans="2:51" s="13" customFormat="1" ht="11.25">
      <c r="B214" s="212"/>
      <c r="C214" s="213"/>
      <c r="D214" s="199" t="s">
        <v>184</v>
      </c>
      <c r="E214" s="214" t="s">
        <v>20</v>
      </c>
      <c r="F214" s="215" t="s">
        <v>1979</v>
      </c>
      <c r="G214" s="213"/>
      <c r="H214" s="216">
        <v>30.03</v>
      </c>
      <c r="I214" s="217"/>
      <c r="J214" s="213"/>
      <c r="K214" s="213"/>
      <c r="L214" s="218"/>
      <c r="M214" s="219"/>
      <c r="N214" s="220"/>
      <c r="O214" s="220"/>
      <c r="P214" s="220"/>
      <c r="Q214" s="220"/>
      <c r="R214" s="220"/>
      <c r="S214" s="220"/>
      <c r="T214" s="221"/>
      <c r="AT214" s="222" t="s">
        <v>184</v>
      </c>
      <c r="AU214" s="222" t="s">
        <v>84</v>
      </c>
      <c r="AV214" s="13" t="s">
        <v>84</v>
      </c>
      <c r="AW214" s="13" t="s">
        <v>35</v>
      </c>
      <c r="AX214" s="13" t="s">
        <v>74</v>
      </c>
      <c r="AY214" s="222" t="s">
        <v>159</v>
      </c>
    </row>
    <row r="215" spans="2:51" s="12" customFormat="1" ht="11.25">
      <c r="B215" s="202"/>
      <c r="C215" s="203"/>
      <c r="D215" s="199" t="s">
        <v>184</v>
      </c>
      <c r="E215" s="204" t="s">
        <v>20</v>
      </c>
      <c r="F215" s="205" t="s">
        <v>1980</v>
      </c>
      <c r="G215" s="203"/>
      <c r="H215" s="204" t="s">
        <v>20</v>
      </c>
      <c r="I215" s="206"/>
      <c r="J215" s="203"/>
      <c r="K215" s="203"/>
      <c r="L215" s="207"/>
      <c r="M215" s="208"/>
      <c r="N215" s="209"/>
      <c r="O215" s="209"/>
      <c r="P215" s="209"/>
      <c r="Q215" s="209"/>
      <c r="R215" s="209"/>
      <c r="S215" s="209"/>
      <c r="T215" s="210"/>
      <c r="AT215" s="211" t="s">
        <v>184</v>
      </c>
      <c r="AU215" s="211" t="s">
        <v>84</v>
      </c>
      <c r="AV215" s="12" t="s">
        <v>22</v>
      </c>
      <c r="AW215" s="12" t="s">
        <v>35</v>
      </c>
      <c r="AX215" s="12" t="s">
        <v>74</v>
      </c>
      <c r="AY215" s="211" t="s">
        <v>159</v>
      </c>
    </row>
    <row r="216" spans="2:51" s="13" customFormat="1" ht="11.25">
      <c r="B216" s="212"/>
      <c r="C216" s="213"/>
      <c r="D216" s="199" t="s">
        <v>184</v>
      </c>
      <c r="E216" s="214" t="s">
        <v>20</v>
      </c>
      <c r="F216" s="215" t="s">
        <v>1981</v>
      </c>
      <c r="G216" s="213"/>
      <c r="H216" s="216">
        <v>21.45</v>
      </c>
      <c r="I216" s="217"/>
      <c r="J216" s="213"/>
      <c r="K216" s="213"/>
      <c r="L216" s="218"/>
      <c r="M216" s="219"/>
      <c r="N216" s="220"/>
      <c r="O216" s="220"/>
      <c r="P216" s="220"/>
      <c r="Q216" s="220"/>
      <c r="R216" s="220"/>
      <c r="S216" s="220"/>
      <c r="T216" s="221"/>
      <c r="AT216" s="222" t="s">
        <v>184</v>
      </c>
      <c r="AU216" s="222" t="s">
        <v>84</v>
      </c>
      <c r="AV216" s="13" t="s">
        <v>84</v>
      </c>
      <c r="AW216" s="13" t="s">
        <v>35</v>
      </c>
      <c r="AX216" s="13" t="s">
        <v>74</v>
      </c>
      <c r="AY216" s="222" t="s">
        <v>159</v>
      </c>
    </row>
    <row r="217" spans="2:51" s="13" customFormat="1" ht="11.25">
      <c r="B217" s="212"/>
      <c r="C217" s="213"/>
      <c r="D217" s="199" t="s">
        <v>184</v>
      </c>
      <c r="E217" s="214" t="s">
        <v>20</v>
      </c>
      <c r="F217" s="215" t="s">
        <v>1982</v>
      </c>
      <c r="G217" s="213"/>
      <c r="H217" s="216">
        <v>29.315000000000001</v>
      </c>
      <c r="I217" s="217"/>
      <c r="J217" s="213"/>
      <c r="K217" s="213"/>
      <c r="L217" s="218"/>
      <c r="M217" s="219"/>
      <c r="N217" s="220"/>
      <c r="O217" s="220"/>
      <c r="P217" s="220"/>
      <c r="Q217" s="220"/>
      <c r="R217" s="220"/>
      <c r="S217" s="220"/>
      <c r="T217" s="221"/>
      <c r="AT217" s="222" t="s">
        <v>184</v>
      </c>
      <c r="AU217" s="222" t="s">
        <v>84</v>
      </c>
      <c r="AV217" s="13" t="s">
        <v>84</v>
      </c>
      <c r="AW217" s="13" t="s">
        <v>35</v>
      </c>
      <c r="AX217" s="13" t="s">
        <v>74</v>
      </c>
      <c r="AY217" s="222" t="s">
        <v>159</v>
      </c>
    </row>
    <row r="218" spans="2:51" s="12" customFormat="1" ht="11.25">
      <c r="B218" s="202"/>
      <c r="C218" s="203"/>
      <c r="D218" s="199" t="s">
        <v>184</v>
      </c>
      <c r="E218" s="204" t="s">
        <v>20</v>
      </c>
      <c r="F218" s="205" t="s">
        <v>1983</v>
      </c>
      <c r="G218" s="203"/>
      <c r="H218" s="204" t="s">
        <v>20</v>
      </c>
      <c r="I218" s="206"/>
      <c r="J218" s="203"/>
      <c r="K218" s="203"/>
      <c r="L218" s="207"/>
      <c r="M218" s="208"/>
      <c r="N218" s="209"/>
      <c r="O218" s="209"/>
      <c r="P218" s="209"/>
      <c r="Q218" s="209"/>
      <c r="R218" s="209"/>
      <c r="S218" s="209"/>
      <c r="T218" s="210"/>
      <c r="AT218" s="211" t="s">
        <v>184</v>
      </c>
      <c r="AU218" s="211" t="s">
        <v>84</v>
      </c>
      <c r="AV218" s="12" t="s">
        <v>22</v>
      </c>
      <c r="AW218" s="12" t="s">
        <v>35</v>
      </c>
      <c r="AX218" s="12" t="s">
        <v>74</v>
      </c>
      <c r="AY218" s="211" t="s">
        <v>159</v>
      </c>
    </row>
    <row r="219" spans="2:51" s="13" customFormat="1" ht="11.25">
      <c r="B219" s="212"/>
      <c r="C219" s="213"/>
      <c r="D219" s="199" t="s">
        <v>184</v>
      </c>
      <c r="E219" s="214" t="s">
        <v>20</v>
      </c>
      <c r="F219" s="215" t="s">
        <v>1984</v>
      </c>
      <c r="G219" s="213"/>
      <c r="H219" s="216">
        <v>14.96</v>
      </c>
      <c r="I219" s="217"/>
      <c r="J219" s="213"/>
      <c r="K219" s="213"/>
      <c r="L219" s="218"/>
      <c r="M219" s="219"/>
      <c r="N219" s="220"/>
      <c r="O219" s="220"/>
      <c r="P219" s="220"/>
      <c r="Q219" s="220"/>
      <c r="R219" s="220"/>
      <c r="S219" s="220"/>
      <c r="T219" s="221"/>
      <c r="AT219" s="222" t="s">
        <v>184</v>
      </c>
      <c r="AU219" s="222" t="s">
        <v>84</v>
      </c>
      <c r="AV219" s="13" t="s">
        <v>84</v>
      </c>
      <c r="AW219" s="13" t="s">
        <v>35</v>
      </c>
      <c r="AX219" s="13" t="s">
        <v>74</v>
      </c>
      <c r="AY219" s="222" t="s">
        <v>159</v>
      </c>
    </row>
    <row r="220" spans="2:51" s="13" customFormat="1" ht="11.25">
      <c r="B220" s="212"/>
      <c r="C220" s="213"/>
      <c r="D220" s="199" t="s">
        <v>184</v>
      </c>
      <c r="E220" s="214" t="s">
        <v>20</v>
      </c>
      <c r="F220" s="215" t="s">
        <v>1985</v>
      </c>
      <c r="G220" s="213"/>
      <c r="H220" s="216">
        <v>30.443000000000001</v>
      </c>
      <c r="I220" s="217"/>
      <c r="J220" s="213"/>
      <c r="K220" s="213"/>
      <c r="L220" s="218"/>
      <c r="M220" s="219"/>
      <c r="N220" s="220"/>
      <c r="O220" s="220"/>
      <c r="P220" s="220"/>
      <c r="Q220" s="220"/>
      <c r="R220" s="220"/>
      <c r="S220" s="220"/>
      <c r="T220" s="221"/>
      <c r="AT220" s="222" t="s">
        <v>184</v>
      </c>
      <c r="AU220" s="222" t="s">
        <v>84</v>
      </c>
      <c r="AV220" s="13" t="s">
        <v>84</v>
      </c>
      <c r="AW220" s="13" t="s">
        <v>35</v>
      </c>
      <c r="AX220" s="13" t="s">
        <v>74</v>
      </c>
      <c r="AY220" s="222" t="s">
        <v>159</v>
      </c>
    </row>
    <row r="221" spans="2:51" s="12" customFormat="1" ht="11.25">
      <c r="B221" s="202"/>
      <c r="C221" s="203"/>
      <c r="D221" s="199" t="s">
        <v>184</v>
      </c>
      <c r="E221" s="204" t="s">
        <v>20</v>
      </c>
      <c r="F221" s="205" t="s">
        <v>1986</v>
      </c>
      <c r="G221" s="203"/>
      <c r="H221" s="204" t="s">
        <v>20</v>
      </c>
      <c r="I221" s="206"/>
      <c r="J221" s="203"/>
      <c r="K221" s="203"/>
      <c r="L221" s="207"/>
      <c r="M221" s="208"/>
      <c r="N221" s="209"/>
      <c r="O221" s="209"/>
      <c r="P221" s="209"/>
      <c r="Q221" s="209"/>
      <c r="R221" s="209"/>
      <c r="S221" s="209"/>
      <c r="T221" s="210"/>
      <c r="AT221" s="211" t="s">
        <v>184</v>
      </c>
      <c r="AU221" s="211" t="s">
        <v>84</v>
      </c>
      <c r="AV221" s="12" t="s">
        <v>22</v>
      </c>
      <c r="AW221" s="12" t="s">
        <v>35</v>
      </c>
      <c r="AX221" s="12" t="s">
        <v>74</v>
      </c>
      <c r="AY221" s="211" t="s">
        <v>159</v>
      </c>
    </row>
    <row r="222" spans="2:51" s="13" customFormat="1" ht="11.25">
      <c r="B222" s="212"/>
      <c r="C222" s="213"/>
      <c r="D222" s="199" t="s">
        <v>184</v>
      </c>
      <c r="E222" s="214" t="s">
        <v>20</v>
      </c>
      <c r="F222" s="215" t="s">
        <v>1987</v>
      </c>
      <c r="G222" s="213"/>
      <c r="H222" s="216">
        <v>48.51</v>
      </c>
      <c r="I222" s="217"/>
      <c r="J222" s="213"/>
      <c r="K222" s="213"/>
      <c r="L222" s="218"/>
      <c r="M222" s="219"/>
      <c r="N222" s="220"/>
      <c r="O222" s="220"/>
      <c r="P222" s="220"/>
      <c r="Q222" s="220"/>
      <c r="R222" s="220"/>
      <c r="S222" s="220"/>
      <c r="T222" s="221"/>
      <c r="AT222" s="222" t="s">
        <v>184</v>
      </c>
      <c r="AU222" s="222" t="s">
        <v>84</v>
      </c>
      <c r="AV222" s="13" t="s">
        <v>84</v>
      </c>
      <c r="AW222" s="13" t="s">
        <v>35</v>
      </c>
      <c r="AX222" s="13" t="s">
        <v>74</v>
      </c>
      <c r="AY222" s="222" t="s">
        <v>159</v>
      </c>
    </row>
    <row r="223" spans="2:51" s="12" customFormat="1" ht="11.25">
      <c r="B223" s="202"/>
      <c r="C223" s="203"/>
      <c r="D223" s="199" t="s">
        <v>184</v>
      </c>
      <c r="E223" s="204" t="s">
        <v>20</v>
      </c>
      <c r="F223" s="205" t="s">
        <v>1988</v>
      </c>
      <c r="G223" s="203"/>
      <c r="H223" s="204" t="s">
        <v>20</v>
      </c>
      <c r="I223" s="206"/>
      <c r="J223" s="203"/>
      <c r="K223" s="203"/>
      <c r="L223" s="207"/>
      <c r="M223" s="208"/>
      <c r="N223" s="209"/>
      <c r="O223" s="209"/>
      <c r="P223" s="209"/>
      <c r="Q223" s="209"/>
      <c r="R223" s="209"/>
      <c r="S223" s="209"/>
      <c r="T223" s="210"/>
      <c r="AT223" s="211" t="s">
        <v>184</v>
      </c>
      <c r="AU223" s="211" t="s">
        <v>84</v>
      </c>
      <c r="AV223" s="12" t="s">
        <v>22</v>
      </c>
      <c r="AW223" s="12" t="s">
        <v>35</v>
      </c>
      <c r="AX223" s="12" t="s">
        <v>74</v>
      </c>
      <c r="AY223" s="211" t="s">
        <v>159</v>
      </c>
    </row>
    <row r="224" spans="2:51" s="13" customFormat="1" ht="11.25">
      <c r="B224" s="212"/>
      <c r="C224" s="213"/>
      <c r="D224" s="199" t="s">
        <v>184</v>
      </c>
      <c r="E224" s="214" t="s">
        <v>20</v>
      </c>
      <c r="F224" s="215" t="s">
        <v>1989</v>
      </c>
      <c r="G224" s="213"/>
      <c r="H224" s="216">
        <v>45.375</v>
      </c>
      <c r="I224" s="217"/>
      <c r="J224" s="213"/>
      <c r="K224" s="213"/>
      <c r="L224" s="218"/>
      <c r="M224" s="219"/>
      <c r="N224" s="220"/>
      <c r="O224" s="220"/>
      <c r="P224" s="220"/>
      <c r="Q224" s="220"/>
      <c r="R224" s="220"/>
      <c r="S224" s="220"/>
      <c r="T224" s="221"/>
      <c r="AT224" s="222" t="s">
        <v>184</v>
      </c>
      <c r="AU224" s="222" t="s">
        <v>84</v>
      </c>
      <c r="AV224" s="13" t="s">
        <v>84</v>
      </c>
      <c r="AW224" s="13" t="s">
        <v>35</v>
      </c>
      <c r="AX224" s="13" t="s">
        <v>74</v>
      </c>
      <c r="AY224" s="222" t="s">
        <v>159</v>
      </c>
    </row>
    <row r="225" spans="2:51" s="13" customFormat="1" ht="11.25">
      <c r="B225" s="212"/>
      <c r="C225" s="213"/>
      <c r="D225" s="199" t="s">
        <v>184</v>
      </c>
      <c r="E225" s="214" t="s">
        <v>20</v>
      </c>
      <c r="F225" s="215" t="s">
        <v>1990</v>
      </c>
      <c r="G225" s="213"/>
      <c r="H225" s="216">
        <v>5.2249999999999996</v>
      </c>
      <c r="I225" s="217"/>
      <c r="J225" s="213"/>
      <c r="K225" s="213"/>
      <c r="L225" s="218"/>
      <c r="M225" s="219"/>
      <c r="N225" s="220"/>
      <c r="O225" s="220"/>
      <c r="P225" s="220"/>
      <c r="Q225" s="220"/>
      <c r="R225" s="220"/>
      <c r="S225" s="220"/>
      <c r="T225" s="221"/>
      <c r="AT225" s="222" t="s">
        <v>184</v>
      </c>
      <c r="AU225" s="222" t="s">
        <v>84</v>
      </c>
      <c r="AV225" s="13" t="s">
        <v>84</v>
      </c>
      <c r="AW225" s="13" t="s">
        <v>35</v>
      </c>
      <c r="AX225" s="13" t="s">
        <v>74</v>
      </c>
      <c r="AY225" s="222" t="s">
        <v>159</v>
      </c>
    </row>
    <row r="226" spans="2:51" s="12" customFormat="1" ht="11.25">
      <c r="B226" s="202"/>
      <c r="C226" s="203"/>
      <c r="D226" s="199" t="s">
        <v>184</v>
      </c>
      <c r="E226" s="204" t="s">
        <v>20</v>
      </c>
      <c r="F226" s="205" t="s">
        <v>1991</v>
      </c>
      <c r="G226" s="203"/>
      <c r="H226" s="204" t="s">
        <v>20</v>
      </c>
      <c r="I226" s="206"/>
      <c r="J226" s="203"/>
      <c r="K226" s="203"/>
      <c r="L226" s="207"/>
      <c r="M226" s="208"/>
      <c r="N226" s="209"/>
      <c r="O226" s="209"/>
      <c r="P226" s="209"/>
      <c r="Q226" s="209"/>
      <c r="R226" s="209"/>
      <c r="S226" s="209"/>
      <c r="T226" s="210"/>
      <c r="AT226" s="211" t="s">
        <v>184</v>
      </c>
      <c r="AU226" s="211" t="s">
        <v>84</v>
      </c>
      <c r="AV226" s="12" t="s">
        <v>22</v>
      </c>
      <c r="AW226" s="12" t="s">
        <v>35</v>
      </c>
      <c r="AX226" s="12" t="s">
        <v>74</v>
      </c>
      <c r="AY226" s="211" t="s">
        <v>159</v>
      </c>
    </row>
    <row r="227" spans="2:51" s="13" customFormat="1" ht="11.25">
      <c r="B227" s="212"/>
      <c r="C227" s="213"/>
      <c r="D227" s="199" t="s">
        <v>184</v>
      </c>
      <c r="E227" s="214" t="s">
        <v>20</v>
      </c>
      <c r="F227" s="215" t="s">
        <v>1992</v>
      </c>
      <c r="G227" s="213"/>
      <c r="H227" s="216">
        <v>29.7</v>
      </c>
      <c r="I227" s="217"/>
      <c r="J227" s="213"/>
      <c r="K227" s="213"/>
      <c r="L227" s="218"/>
      <c r="M227" s="219"/>
      <c r="N227" s="220"/>
      <c r="O227" s="220"/>
      <c r="P227" s="220"/>
      <c r="Q227" s="220"/>
      <c r="R227" s="220"/>
      <c r="S227" s="220"/>
      <c r="T227" s="221"/>
      <c r="AT227" s="222" t="s">
        <v>184</v>
      </c>
      <c r="AU227" s="222" t="s">
        <v>84</v>
      </c>
      <c r="AV227" s="13" t="s">
        <v>84</v>
      </c>
      <c r="AW227" s="13" t="s">
        <v>35</v>
      </c>
      <c r="AX227" s="13" t="s">
        <v>74</v>
      </c>
      <c r="AY227" s="222" t="s">
        <v>159</v>
      </c>
    </row>
    <row r="228" spans="2:51" s="13" customFormat="1" ht="11.25">
      <c r="B228" s="212"/>
      <c r="C228" s="213"/>
      <c r="D228" s="199" t="s">
        <v>184</v>
      </c>
      <c r="E228" s="214" t="s">
        <v>20</v>
      </c>
      <c r="F228" s="215" t="s">
        <v>1993</v>
      </c>
      <c r="G228" s="213"/>
      <c r="H228" s="216">
        <v>6.7649999999999997</v>
      </c>
      <c r="I228" s="217"/>
      <c r="J228" s="213"/>
      <c r="K228" s="213"/>
      <c r="L228" s="218"/>
      <c r="M228" s="219"/>
      <c r="N228" s="220"/>
      <c r="O228" s="220"/>
      <c r="P228" s="220"/>
      <c r="Q228" s="220"/>
      <c r="R228" s="220"/>
      <c r="S228" s="220"/>
      <c r="T228" s="221"/>
      <c r="AT228" s="222" t="s">
        <v>184</v>
      </c>
      <c r="AU228" s="222" t="s">
        <v>84</v>
      </c>
      <c r="AV228" s="13" t="s">
        <v>84</v>
      </c>
      <c r="AW228" s="13" t="s">
        <v>35</v>
      </c>
      <c r="AX228" s="13" t="s">
        <v>74</v>
      </c>
      <c r="AY228" s="222" t="s">
        <v>159</v>
      </c>
    </row>
    <row r="229" spans="2:51" s="12" customFormat="1" ht="11.25">
      <c r="B229" s="202"/>
      <c r="C229" s="203"/>
      <c r="D229" s="199" t="s">
        <v>184</v>
      </c>
      <c r="E229" s="204" t="s">
        <v>20</v>
      </c>
      <c r="F229" s="205" t="s">
        <v>1994</v>
      </c>
      <c r="G229" s="203"/>
      <c r="H229" s="204" t="s">
        <v>20</v>
      </c>
      <c r="I229" s="206"/>
      <c r="J229" s="203"/>
      <c r="K229" s="203"/>
      <c r="L229" s="207"/>
      <c r="M229" s="208"/>
      <c r="N229" s="209"/>
      <c r="O229" s="209"/>
      <c r="P229" s="209"/>
      <c r="Q229" s="209"/>
      <c r="R229" s="209"/>
      <c r="S229" s="209"/>
      <c r="T229" s="210"/>
      <c r="AT229" s="211" t="s">
        <v>184</v>
      </c>
      <c r="AU229" s="211" t="s">
        <v>84</v>
      </c>
      <c r="AV229" s="12" t="s">
        <v>22</v>
      </c>
      <c r="AW229" s="12" t="s">
        <v>35</v>
      </c>
      <c r="AX229" s="12" t="s">
        <v>74</v>
      </c>
      <c r="AY229" s="211" t="s">
        <v>159</v>
      </c>
    </row>
    <row r="230" spans="2:51" s="13" customFormat="1" ht="11.25">
      <c r="B230" s="212"/>
      <c r="C230" s="213"/>
      <c r="D230" s="199" t="s">
        <v>184</v>
      </c>
      <c r="E230" s="214" t="s">
        <v>20</v>
      </c>
      <c r="F230" s="215" t="s">
        <v>1995</v>
      </c>
      <c r="G230" s="213"/>
      <c r="H230" s="216">
        <v>25.574999999999999</v>
      </c>
      <c r="I230" s="217"/>
      <c r="J230" s="213"/>
      <c r="K230" s="213"/>
      <c r="L230" s="218"/>
      <c r="M230" s="219"/>
      <c r="N230" s="220"/>
      <c r="O230" s="220"/>
      <c r="P230" s="220"/>
      <c r="Q230" s="220"/>
      <c r="R230" s="220"/>
      <c r="S230" s="220"/>
      <c r="T230" s="221"/>
      <c r="AT230" s="222" t="s">
        <v>184</v>
      </c>
      <c r="AU230" s="222" t="s">
        <v>84</v>
      </c>
      <c r="AV230" s="13" t="s">
        <v>84</v>
      </c>
      <c r="AW230" s="13" t="s">
        <v>35</v>
      </c>
      <c r="AX230" s="13" t="s">
        <v>74</v>
      </c>
      <c r="AY230" s="222" t="s">
        <v>159</v>
      </c>
    </row>
    <row r="231" spans="2:51" s="13" customFormat="1" ht="11.25">
      <c r="B231" s="212"/>
      <c r="C231" s="213"/>
      <c r="D231" s="199" t="s">
        <v>184</v>
      </c>
      <c r="E231" s="214" t="s">
        <v>20</v>
      </c>
      <c r="F231" s="215" t="s">
        <v>1996</v>
      </c>
      <c r="G231" s="213"/>
      <c r="H231" s="216">
        <v>15.4</v>
      </c>
      <c r="I231" s="217"/>
      <c r="J231" s="213"/>
      <c r="K231" s="213"/>
      <c r="L231" s="218"/>
      <c r="M231" s="219"/>
      <c r="N231" s="220"/>
      <c r="O231" s="220"/>
      <c r="P231" s="220"/>
      <c r="Q231" s="220"/>
      <c r="R231" s="220"/>
      <c r="S231" s="220"/>
      <c r="T231" s="221"/>
      <c r="AT231" s="222" t="s">
        <v>184</v>
      </c>
      <c r="AU231" s="222" t="s">
        <v>84</v>
      </c>
      <c r="AV231" s="13" t="s">
        <v>84</v>
      </c>
      <c r="AW231" s="13" t="s">
        <v>35</v>
      </c>
      <c r="AX231" s="13" t="s">
        <v>74</v>
      </c>
      <c r="AY231" s="222" t="s">
        <v>159</v>
      </c>
    </row>
    <row r="232" spans="2:51" s="12" customFormat="1" ht="11.25">
      <c r="B232" s="202"/>
      <c r="C232" s="203"/>
      <c r="D232" s="199" t="s">
        <v>184</v>
      </c>
      <c r="E232" s="204" t="s">
        <v>20</v>
      </c>
      <c r="F232" s="205" t="s">
        <v>1997</v>
      </c>
      <c r="G232" s="203"/>
      <c r="H232" s="204" t="s">
        <v>20</v>
      </c>
      <c r="I232" s="206"/>
      <c r="J232" s="203"/>
      <c r="K232" s="203"/>
      <c r="L232" s="207"/>
      <c r="M232" s="208"/>
      <c r="N232" s="209"/>
      <c r="O232" s="209"/>
      <c r="P232" s="209"/>
      <c r="Q232" s="209"/>
      <c r="R232" s="209"/>
      <c r="S232" s="209"/>
      <c r="T232" s="210"/>
      <c r="AT232" s="211" t="s">
        <v>184</v>
      </c>
      <c r="AU232" s="211" t="s">
        <v>84</v>
      </c>
      <c r="AV232" s="12" t="s">
        <v>22</v>
      </c>
      <c r="AW232" s="12" t="s">
        <v>35</v>
      </c>
      <c r="AX232" s="12" t="s">
        <v>74</v>
      </c>
      <c r="AY232" s="211" t="s">
        <v>159</v>
      </c>
    </row>
    <row r="233" spans="2:51" s="13" customFormat="1" ht="11.25">
      <c r="B233" s="212"/>
      <c r="C233" s="213"/>
      <c r="D233" s="199" t="s">
        <v>184</v>
      </c>
      <c r="E233" s="214" t="s">
        <v>20</v>
      </c>
      <c r="F233" s="215" t="s">
        <v>1998</v>
      </c>
      <c r="G233" s="213"/>
      <c r="H233" s="216">
        <v>137.16999999999999</v>
      </c>
      <c r="I233" s="217"/>
      <c r="J233" s="213"/>
      <c r="K233" s="213"/>
      <c r="L233" s="218"/>
      <c r="M233" s="219"/>
      <c r="N233" s="220"/>
      <c r="O233" s="220"/>
      <c r="P233" s="220"/>
      <c r="Q233" s="220"/>
      <c r="R233" s="220"/>
      <c r="S233" s="220"/>
      <c r="T233" s="221"/>
      <c r="AT233" s="222" t="s">
        <v>184</v>
      </c>
      <c r="AU233" s="222" t="s">
        <v>84</v>
      </c>
      <c r="AV233" s="13" t="s">
        <v>84</v>
      </c>
      <c r="AW233" s="13" t="s">
        <v>35</v>
      </c>
      <c r="AX233" s="13" t="s">
        <v>74</v>
      </c>
      <c r="AY233" s="222" t="s">
        <v>159</v>
      </c>
    </row>
    <row r="234" spans="2:51" s="12" customFormat="1" ht="11.25">
      <c r="B234" s="202"/>
      <c r="C234" s="203"/>
      <c r="D234" s="199" t="s">
        <v>184</v>
      </c>
      <c r="E234" s="204" t="s">
        <v>20</v>
      </c>
      <c r="F234" s="205" t="s">
        <v>1999</v>
      </c>
      <c r="G234" s="203"/>
      <c r="H234" s="204" t="s">
        <v>20</v>
      </c>
      <c r="I234" s="206"/>
      <c r="J234" s="203"/>
      <c r="K234" s="203"/>
      <c r="L234" s="207"/>
      <c r="M234" s="208"/>
      <c r="N234" s="209"/>
      <c r="O234" s="209"/>
      <c r="P234" s="209"/>
      <c r="Q234" s="209"/>
      <c r="R234" s="209"/>
      <c r="S234" s="209"/>
      <c r="T234" s="210"/>
      <c r="AT234" s="211" t="s">
        <v>184</v>
      </c>
      <c r="AU234" s="211" t="s">
        <v>84</v>
      </c>
      <c r="AV234" s="12" t="s">
        <v>22</v>
      </c>
      <c r="AW234" s="12" t="s">
        <v>35</v>
      </c>
      <c r="AX234" s="12" t="s">
        <v>74</v>
      </c>
      <c r="AY234" s="211" t="s">
        <v>159</v>
      </c>
    </row>
    <row r="235" spans="2:51" s="13" customFormat="1" ht="11.25">
      <c r="B235" s="212"/>
      <c r="C235" s="213"/>
      <c r="D235" s="199" t="s">
        <v>184</v>
      </c>
      <c r="E235" s="214" t="s">
        <v>20</v>
      </c>
      <c r="F235" s="215" t="s">
        <v>2000</v>
      </c>
      <c r="G235" s="213"/>
      <c r="H235" s="216">
        <v>206.333</v>
      </c>
      <c r="I235" s="217"/>
      <c r="J235" s="213"/>
      <c r="K235" s="213"/>
      <c r="L235" s="218"/>
      <c r="M235" s="219"/>
      <c r="N235" s="220"/>
      <c r="O235" s="220"/>
      <c r="P235" s="220"/>
      <c r="Q235" s="220"/>
      <c r="R235" s="220"/>
      <c r="S235" s="220"/>
      <c r="T235" s="221"/>
      <c r="AT235" s="222" t="s">
        <v>184</v>
      </c>
      <c r="AU235" s="222" t="s">
        <v>84</v>
      </c>
      <c r="AV235" s="13" t="s">
        <v>84</v>
      </c>
      <c r="AW235" s="13" t="s">
        <v>35</v>
      </c>
      <c r="AX235" s="13" t="s">
        <v>74</v>
      </c>
      <c r="AY235" s="222" t="s">
        <v>159</v>
      </c>
    </row>
    <row r="236" spans="2:51" s="12" customFormat="1" ht="11.25">
      <c r="B236" s="202"/>
      <c r="C236" s="203"/>
      <c r="D236" s="199" t="s">
        <v>184</v>
      </c>
      <c r="E236" s="204" t="s">
        <v>20</v>
      </c>
      <c r="F236" s="205" t="s">
        <v>2001</v>
      </c>
      <c r="G236" s="203"/>
      <c r="H236" s="204" t="s">
        <v>20</v>
      </c>
      <c r="I236" s="206"/>
      <c r="J236" s="203"/>
      <c r="K236" s="203"/>
      <c r="L236" s="207"/>
      <c r="M236" s="208"/>
      <c r="N236" s="209"/>
      <c r="O236" s="209"/>
      <c r="P236" s="209"/>
      <c r="Q236" s="209"/>
      <c r="R236" s="209"/>
      <c r="S236" s="209"/>
      <c r="T236" s="210"/>
      <c r="AT236" s="211" t="s">
        <v>184</v>
      </c>
      <c r="AU236" s="211" t="s">
        <v>84</v>
      </c>
      <c r="AV236" s="12" t="s">
        <v>22</v>
      </c>
      <c r="AW236" s="12" t="s">
        <v>35</v>
      </c>
      <c r="AX236" s="12" t="s">
        <v>74</v>
      </c>
      <c r="AY236" s="211" t="s">
        <v>159</v>
      </c>
    </row>
    <row r="237" spans="2:51" s="13" customFormat="1" ht="11.25">
      <c r="B237" s="212"/>
      <c r="C237" s="213"/>
      <c r="D237" s="199" t="s">
        <v>184</v>
      </c>
      <c r="E237" s="214" t="s">
        <v>20</v>
      </c>
      <c r="F237" s="215" t="s">
        <v>2002</v>
      </c>
      <c r="G237" s="213"/>
      <c r="H237" s="216">
        <v>101.2</v>
      </c>
      <c r="I237" s="217"/>
      <c r="J237" s="213"/>
      <c r="K237" s="213"/>
      <c r="L237" s="218"/>
      <c r="M237" s="219"/>
      <c r="N237" s="220"/>
      <c r="O237" s="220"/>
      <c r="P237" s="220"/>
      <c r="Q237" s="220"/>
      <c r="R237" s="220"/>
      <c r="S237" s="220"/>
      <c r="T237" s="221"/>
      <c r="AT237" s="222" t="s">
        <v>184</v>
      </c>
      <c r="AU237" s="222" t="s">
        <v>84</v>
      </c>
      <c r="AV237" s="13" t="s">
        <v>84</v>
      </c>
      <c r="AW237" s="13" t="s">
        <v>35</v>
      </c>
      <c r="AX237" s="13" t="s">
        <v>74</v>
      </c>
      <c r="AY237" s="222" t="s">
        <v>159</v>
      </c>
    </row>
    <row r="238" spans="2:51" s="13" customFormat="1" ht="11.25">
      <c r="B238" s="212"/>
      <c r="C238" s="213"/>
      <c r="D238" s="199" t="s">
        <v>184</v>
      </c>
      <c r="E238" s="214" t="s">
        <v>20</v>
      </c>
      <c r="F238" s="215" t="s">
        <v>2003</v>
      </c>
      <c r="G238" s="213"/>
      <c r="H238" s="216">
        <v>606.1</v>
      </c>
      <c r="I238" s="217"/>
      <c r="J238" s="213"/>
      <c r="K238" s="213"/>
      <c r="L238" s="218"/>
      <c r="M238" s="219"/>
      <c r="N238" s="220"/>
      <c r="O238" s="220"/>
      <c r="P238" s="220"/>
      <c r="Q238" s="220"/>
      <c r="R238" s="220"/>
      <c r="S238" s="220"/>
      <c r="T238" s="221"/>
      <c r="AT238" s="222" t="s">
        <v>184</v>
      </c>
      <c r="AU238" s="222" t="s">
        <v>84</v>
      </c>
      <c r="AV238" s="13" t="s">
        <v>84</v>
      </c>
      <c r="AW238" s="13" t="s">
        <v>35</v>
      </c>
      <c r="AX238" s="13" t="s">
        <v>74</v>
      </c>
      <c r="AY238" s="222" t="s">
        <v>159</v>
      </c>
    </row>
    <row r="239" spans="2:51" s="13" customFormat="1" ht="11.25">
      <c r="B239" s="212"/>
      <c r="C239" s="213"/>
      <c r="D239" s="199" t="s">
        <v>184</v>
      </c>
      <c r="E239" s="214" t="s">
        <v>20</v>
      </c>
      <c r="F239" s="215" t="s">
        <v>2004</v>
      </c>
      <c r="G239" s="213"/>
      <c r="H239" s="216">
        <v>72.38</v>
      </c>
      <c r="I239" s="217"/>
      <c r="J239" s="213"/>
      <c r="K239" s="213"/>
      <c r="L239" s="218"/>
      <c r="M239" s="219"/>
      <c r="N239" s="220"/>
      <c r="O239" s="220"/>
      <c r="P239" s="220"/>
      <c r="Q239" s="220"/>
      <c r="R239" s="220"/>
      <c r="S239" s="220"/>
      <c r="T239" s="221"/>
      <c r="AT239" s="222" t="s">
        <v>184</v>
      </c>
      <c r="AU239" s="222" t="s">
        <v>84</v>
      </c>
      <c r="AV239" s="13" t="s">
        <v>84</v>
      </c>
      <c r="AW239" s="13" t="s">
        <v>35</v>
      </c>
      <c r="AX239" s="13" t="s">
        <v>74</v>
      </c>
      <c r="AY239" s="222" t="s">
        <v>159</v>
      </c>
    </row>
    <row r="240" spans="2:51" s="13" customFormat="1" ht="11.25">
      <c r="B240" s="212"/>
      <c r="C240" s="213"/>
      <c r="D240" s="199" t="s">
        <v>184</v>
      </c>
      <c r="E240" s="214" t="s">
        <v>20</v>
      </c>
      <c r="F240" s="215" t="s">
        <v>2005</v>
      </c>
      <c r="G240" s="213"/>
      <c r="H240" s="216">
        <v>9</v>
      </c>
      <c r="I240" s="217"/>
      <c r="J240" s="213"/>
      <c r="K240" s="213"/>
      <c r="L240" s="218"/>
      <c r="M240" s="219"/>
      <c r="N240" s="220"/>
      <c r="O240" s="220"/>
      <c r="P240" s="220"/>
      <c r="Q240" s="220"/>
      <c r="R240" s="220"/>
      <c r="S240" s="220"/>
      <c r="T240" s="221"/>
      <c r="AT240" s="222" t="s">
        <v>184</v>
      </c>
      <c r="AU240" s="222" t="s">
        <v>84</v>
      </c>
      <c r="AV240" s="13" t="s">
        <v>84</v>
      </c>
      <c r="AW240" s="13" t="s">
        <v>35</v>
      </c>
      <c r="AX240" s="13" t="s">
        <v>74</v>
      </c>
      <c r="AY240" s="222" t="s">
        <v>159</v>
      </c>
    </row>
    <row r="241" spans="2:51" s="12" customFormat="1" ht="11.25">
      <c r="B241" s="202"/>
      <c r="C241" s="203"/>
      <c r="D241" s="199" t="s">
        <v>184</v>
      </c>
      <c r="E241" s="204" t="s">
        <v>20</v>
      </c>
      <c r="F241" s="205" t="s">
        <v>2006</v>
      </c>
      <c r="G241" s="203"/>
      <c r="H241" s="204" t="s">
        <v>20</v>
      </c>
      <c r="I241" s="206"/>
      <c r="J241" s="203"/>
      <c r="K241" s="203"/>
      <c r="L241" s="207"/>
      <c r="M241" s="208"/>
      <c r="N241" s="209"/>
      <c r="O241" s="209"/>
      <c r="P241" s="209"/>
      <c r="Q241" s="209"/>
      <c r="R241" s="209"/>
      <c r="S241" s="209"/>
      <c r="T241" s="210"/>
      <c r="AT241" s="211" t="s">
        <v>184</v>
      </c>
      <c r="AU241" s="211" t="s">
        <v>84</v>
      </c>
      <c r="AV241" s="12" t="s">
        <v>22</v>
      </c>
      <c r="AW241" s="12" t="s">
        <v>35</v>
      </c>
      <c r="AX241" s="12" t="s">
        <v>74</v>
      </c>
      <c r="AY241" s="211" t="s">
        <v>159</v>
      </c>
    </row>
    <row r="242" spans="2:51" s="13" customFormat="1" ht="11.25">
      <c r="B242" s="212"/>
      <c r="C242" s="213"/>
      <c r="D242" s="199" t="s">
        <v>184</v>
      </c>
      <c r="E242" s="214" t="s">
        <v>20</v>
      </c>
      <c r="F242" s="215" t="s">
        <v>2007</v>
      </c>
      <c r="G242" s="213"/>
      <c r="H242" s="216">
        <v>67.650000000000006</v>
      </c>
      <c r="I242" s="217"/>
      <c r="J242" s="213"/>
      <c r="K242" s="213"/>
      <c r="L242" s="218"/>
      <c r="M242" s="219"/>
      <c r="N242" s="220"/>
      <c r="O242" s="220"/>
      <c r="P242" s="220"/>
      <c r="Q242" s="220"/>
      <c r="R242" s="220"/>
      <c r="S242" s="220"/>
      <c r="T242" s="221"/>
      <c r="AT242" s="222" t="s">
        <v>184</v>
      </c>
      <c r="AU242" s="222" t="s">
        <v>84</v>
      </c>
      <c r="AV242" s="13" t="s">
        <v>84</v>
      </c>
      <c r="AW242" s="13" t="s">
        <v>35</v>
      </c>
      <c r="AX242" s="13" t="s">
        <v>74</v>
      </c>
      <c r="AY242" s="222" t="s">
        <v>159</v>
      </c>
    </row>
    <row r="243" spans="2:51" s="13" customFormat="1" ht="11.25">
      <c r="B243" s="212"/>
      <c r="C243" s="213"/>
      <c r="D243" s="199" t="s">
        <v>184</v>
      </c>
      <c r="E243" s="214" t="s">
        <v>20</v>
      </c>
      <c r="F243" s="215" t="s">
        <v>2008</v>
      </c>
      <c r="G243" s="213"/>
      <c r="H243" s="216">
        <v>9.9</v>
      </c>
      <c r="I243" s="217"/>
      <c r="J243" s="213"/>
      <c r="K243" s="213"/>
      <c r="L243" s="218"/>
      <c r="M243" s="219"/>
      <c r="N243" s="220"/>
      <c r="O243" s="220"/>
      <c r="P243" s="220"/>
      <c r="Q243" s="220"/>
      <c r="R243" s="220"/>
      <c r="S243" s="220"/>
      <c r="T243" s="221"/>
      <c r="AT243" s="222" t="s">
        <v>184</v>
      </c>
      <c r="AU243" s="222" t="s">
        <v>84</v>
      </c>
      <c r="AV243" s="13" t="s">
        <v>84</v>
      </c>
      <c r="AW243" s="13" t="s">
        <v>35</v>
      </c>
      <c r="AX243" s="13" t="s">
        <v>74</v>
      </c>
      <c r="AY243" s="222" t="s">
        <v>159</v>
      </c>
    </row>
    <row r="244" spans="2:51" s="12" customFormat="1" ht="11.25">
      <c r="B244" s="202"/>
      <c r="C244" s="203"/>
      <c r="D244" s="199" t="s">
        <v>184</v>
      </c>
      <c r="E244" s="204" t="s">
        <v>20</v>
      </c>
      <c r="F244" s="205" t="s">
        <v>2009</v>
      </c>
      <c r="G244" s="203"/>
      <c r="H244" s="204" t="s">
        <v>20</v>
      </c>
      <c r="I244" s="206"/>
      <c r="J244" s="203"/>
      <c r="K244" s="203"/>
      <c r="L244" s="207"/>
      <c r="M244" s="208"/>
      <c r="N244" s="209"/>
      <c r="O244" s="209"/>
      <c r="P244" s="209"/>
      <c r="Q244" s="209"/>
      <c r="R244" s="209"/>
      <c r="S244" s="209"/>
      <c r="T244" s="210"/>
      <c r="AT244" s="211" t="s">
        <v>184</v>
      </c>
      <c r="AU244" s="211" t="s">
        <v>84</v>
      </c>
      <c r="AV244" s="12" t="s">
        <v>22</v>
      </c>
      <c r="AW244" s="12" t="s">
        <v>35</v>
      </c>
      <c r="AX244" s="12" t="s">
        <v>74</v>
      </c>
      <c r="AY244" s="211" t="s">
        <v>159</v>
      </c>
    </row>
    <row r="245" spans="2:51" s="13" customFormat="1" ht="11.25">
      <c r="B245" s="212"/>
      <c r="C245" s="213"/>
      <c r="D245" s="199" t="s">
        <v>184</v>
      </c>
      <c r="E245" s="214" t="s">
        <v>20</v>
      </c>
      <c r="F245" s="215" t="s">
        <v>2010</v>
      </c>
      <c r="G245" s="213"/>
      <c r="H245" s="216">
        <v>404.8</v>
      </c>
      <c r="I245" s="217"/>
      <c r="J245" s="213"/>
      <c r="K245" s="213"/>
      <c r="L245" s="218"/>
      <c r="M245" s="219"/>
      <c r="N245" s="220"/>
      <c r="O245" s="220"/>
      <c r="P245" s="220"/>
      <c r="Q245" s="220"/>
      <c r="R245" s="220"/>
      <c r="S245" s="220"/>
      <c r="T245" s="221"/>
      <c r="AT245" s="222" t="s">
        <v>184</v>
      </c>
      <c r="AU245" s="222" t="s">
        <v>84</v>
      </c>
      <c r="AV245" s="13" t="s">
        <v>84</v>
      </c>
      <c r="AW245" s="13" t="s">
        <v>35</v>
      </c>
      <c r="AX245" s="13" t="s">
        <v>74</v>
      </c>
      <c r="AY245" s="222" t="s">
        <v>159</v>
      </c>
    </row>
    <row r="246" spans="2:51" s="13" customFormat="1" ht="11.25">
      <c r="B246" s="212"/>
      <c r="C246" s="213"/>
      <c r="D246" s="199" t="s">
        <v>184</v>
      </c>
      <c r="E246" s="214" t="s">
        <v>20</v>
      </c>
      <c r="F246" s="215" t="s">
        <v>2011</v>
      </c>
      <c r="G246" s="213"/>
      <c r="H246" s="216">
        <v>99.495000000000005</v>
      </c>
      <c r="I246" s="217"/>
      <c r="J246" s="213"/>
      <c r="K246" s="213"/>
      <c r="L246" s="218"/>
      <c r="M246" s="219"/>
      <c r="N246" s="220"/>
      <c r="O246" s="220"/>
      <c r="P246" s="220"/>
      <c r="Q246" s="220"/>
      <c r="R246" s="220"/>
      <c r="S246" s="220"/>
      <c r="T246" s="221"/>
      <c r="AT246" s="222" t="s">
        <v>184</v>
      </c>
      <c r="AU246" s="222" t="s">
        <v>84</v>
      </c>
      <c r="AV246" s="13" t="s">
        <v>84</v>
      </c>
      <c r="AW246" s="13" t="s">
        <v>35</v>
      </c>
      <c r="AX246" s="13" t="s">
        <v>74</v>
      </c>
      <c r="AY246" s="222" t="s">
        <v>159</v>
      </c>
    </row>
    <row r="247" spans="2:51" s="12" customFormat="1" ht="11.25">
      <c r="B247" s="202"/>
      <c r="C247" s="203"/>
      <c r="D247" s="199" t="s">
        <v>184</v>
      </c>
      <c r="E247" s="204" t="s">
        <v>20</v>
      </c>
      <c r="F247" s="205" t="s">
        <v>2012</v>
      </c>
      <c r="G247" s="203"/>
      <c r="H247" s="204" t="s">
        <v>20</v>
      </c>
      <c r="I247" s="206"/>
      <c r="J247" s="203"/>
      <c r="K247" s="203"/>
      <c r="L247" s="207"/>
      <c r="M247" s="208"/>
      <c r="N247" s="209"/>
      <c r="O247" s="209"/>
      <c r="P247" s="209"/>
      <c r="Q247" s="209"/>
      <c r="R247" s="209"/>
      <c r="S247" s="209"/>
      <c r="T247" s="210"/>
      <c r="AT247" s="211" t="s">
        <v>184</v>
      </c>
      <c r="AU247" s="211" t="s">
        <v>84</v>
      </c>
      <c r="AV247" s="12" t="s">
        <v>22</v>
      </c>
      <c r="AW247" s="12" t="s">
        <v>35</v>
      </c>
      <c r="AX247" s="12" t="s">
        <v>74</v>
      </c>
      <c r="AY247" s="211" t="s">
        <v>159</v>
      </c>
    </row>
    <row r="248" spans="2:51" s="13" customFormat="1" ht="11.25">
      <c r="B248" s="212"/>
      <c r="C248" s="213"/>
      <c r="D248" s="199" t="s">
        <v>184</v>
      </c>
      <c r="E248" s="214" t="s">
        <v>20</v>
      </c>
      <c r="F248" s="215" t="s">
        <v>2013</v>
      </c>
      <c r="G248" s="213"/>
      <c r="H248" s="216">
        <v>341.55</v>
      </c>
      <c r="I248" s="217"/>
      <c r="J248" s="213"/>
      <c r="K248" s="213"/>
      <c r="L248" s="218"/>
      <c r="M248" s="219"/>
      <c r="N248" s="220"/>
      <c r="O248" s="220"/>
      <c r="P248" s="220"/>
      <c r="Q248" s="220"/>
      <c r="R248" s="220"/>
      <c r="S248" s="220"/>
      <c r="T248" s="221"/>
      <c r="AT248" s="222" t="s">
        <v>184</v>
      </c>
      <c r="AU248" s="222" t="s">
        <v>84</v>
      </c>
      <c r="AV248" s="13" t="s">
        <v>84</v>
      </c>
      <c r="AW248" s="13" t="s">
        <v>35</v>
      </c>
      <c r="AX248" s="13" t="s">
        <v>74</v>
      </c>
      <c r="AY248" s="222" t="s">
        <v>159</v>
      </c>
    </row>
    <row r="249" spans="2:51" s="12" customFormat="1" ht="11.25">
      <c r="B249" s="202"/>
      <c r="C249" s="203"/>
      <c r="D249" s="199" t="s">
        <v>184</v>
      </c>
      <c r="E249" s="204" t="s">
        <v>20</v>
      </c>
      <c r="F249" s="205" t="s">
        <v>2014</v>
      </c>
      <c r="G249" s="203"/>
      <c r="H249" s="204" t="s">
        <v>20</v>
      </c>
      <c r="I249" s="206"/>
      <c r="J249" s="203"/>
      <c r="K249" s="203"/>
      <c r="L249" s="207"/>
      <c r="M249" s="208"/>
      <c r="N249" s="209"/>
      <c r="O249" s="209"/>
      <c r="P249" s="209"/>
      <c r="Q249" s="209"/>
      <c r="R249" s="209"/>
      <c r="S249" s="209"/>
      <c r="T249" s="210"/>
      <c r="AT249" s="211" t="s">
        <v>184</v>
      </c>
      <c r="AU249" s="211" t="s">
        <v>84</v>
      </c>
      <c r="AV249" s="12" t="s">
        <v>22</v>
      </c>
      <c r="AW249" s="12" t="s">
        <v>35</v>
      </c>
      <c r="AX249" s="12" t="s">
        <v>74</v>
      </c>
      <c r="AY249" s="211" t="s">
        <v>159</v>
      </c>
    </row>
    <row r="250" spans="2:51" s="13" customFormat="1" ht="11.25">
      <c r="B250" s="212"/>
      <c r="C250" s="213"/>
      <c r="D250" s="199" t="s">
        <v>184</v>
      </c>
      <c r="E250" s="214" t="s">
        <v>20</v>
      </c>
      <c r="F250" s="215" t="s">
        <v>2015</v>
      </c>
      <c r="G250" s="213"/>
      <c r="H250" s="216">
        <v>205.92</v>
      </c>
      <c r="I250" s="217"/>
      <c r="J250" s="213"/>
      <c r="K250" s="213"/>
      <c r="L250" s="218"/>
      <c r="M250" s="219"/>
      <c r="N250" s="220"/>
      <c r="O250" s="220"/>
      <c r="P250" s="220"/>
      <c r="Q250" s="220"/>
      <c r="R250" s="220"/>
      <c r="S250" s="220"/>
      <c r="T250" s="221"/>
      <c r="AT250" s="222" t="s">
        <v>184</v>
      </c>
      <c r="AU250" s="222" t="s">
        <v>84</v>
      </c>
      <c r="AV250" s="13" t="s">
        <v>84</v>
      </c>
      <c r="AW250" s="13" t="s">
        <v>35</v>
      </c>
      <c r="AX250" s="13" t="s">
        <v>74</v>
      </c>
      <c r="AY250" s="222" t="s">
        <v>159</v>
      </c>
    </row>
    <row r="251" spans="2:51" s="12" customFormat="1" ht="11.25">
      <c r="B251" s="202"/>
      <c r="C251" s="203"/>
      <c r="D251" s="199" t="s">
        <v>184</v>
      </c>
      <c r="E251" s="204" t="s">
        <v>20</v>
      </c>
      <c r="F251" s="205" t="s">
        <v>2016</v>
      </c>
      <c r="G251" s="203"/>
      <c r="H251" s="204" t="s">
        <v>20</v>
      </c>
      <c r="I251" s="206"/>
      <c r="J251" s="203"/>
      <c r="K251" s="203"/>
      <c r="L251" s="207"/>
      <c r="M251" s="208"/>
      <c r="N251" s="209"/>
      <c r="O251" s="209"/>
      <c r="P251" s="209"/>
      <c r="Q251" s="209"/>
      <c r="R251" s="209"/>
      <c r="S251" s="209"/>
      <c r="T251" s="210"/>
      <c r="AT251" s="211" t="s">
        <v>184</v>
      </c>
      <c r="AU251" s="211" t="s">
        <v>84</v>
      </c>
      <c r="AV251" s="12" t="s">
        <v>22</v>
      </c>
      <c r="AW251" s="12" t="s">
        <v>35</v>
      </c>
      <c r="AX251" s="12" t="s">
        <v>74</v>
      </c>
      <c r="AY251" s="211" t="s">
        <v>159</v>
      </c>
    </row>
    <row r="252" spans="2:51" s="13" customFormat="1" ht="11.25">
      <c r="B252" s="212"/>
      <c r="C252" s="213"/>
      <c r="D252" s="199" t="s">
        <v>184</v>
      </c>
      <c r="E252" s="214" t="s">
        <v>20</v>
      </c>
      <c r="F252" s="215" t="s">
        <v>2017</v>
      </c>
      <c r="G252" s="213"/>
      <c r="H252" s="216">
        <v>235.95</v>
      </c>
      <c r="I252" s="217"/>
      <c r="J252" s="213"/>
      <c r="K252" s="213"/>
      <c r="L252" s="218"/>
      <c r="M252" s="219"/>
      <c r="N252" s="220"/>
      <c r="O252" s="220"/>
      <c r="P252" s="220"/>
      <c r="Q252" s="220"/>
      <c r="R252" s="220"/>
      <c r="S252" s="220"/>
      <c r="T252" s="221"/>
      <c r="AT252" s="222" t="s">
        <v>184</v>
      </c>
      <c r="AU252" s="222" t="s">
        <v>84</v>
      </c>
      <c r="AV252" s="13" t="s">
        <v>84</v>
      </c>
      <c r="AW252" s="13" t="s">
        <v>35</v>
      </c>
      <c r="AX252" s="13" t="s">
        <v>74</v>
      </c>
      <c r="AY252" s="222" t="s">
        <v>159</v>
      </c>
    </row>
    <row r="253" spans="2:51" s="12" customFormat="1" ht="11.25">
      <c r="B253" s="202"/>
      <c r="C253" s="203"/>
      <c r="D253" s="199" t="s">
        <v>184</v>
      </c>
      <c r="E253" s="204" t="s">
        <v>20</v>
      </c>
      <c r="F253" s="205" t="s">
        <v>2018</v>
      </c>
      <c r="G253" s="203"/>
      <c r="H253" s="204" t="s">
        <v>20</v>
      </c>
      <c r="I253" s="206"/>
      <c r="J253" s="203"/>
      <c r="K253" s="203"/>
      <c r="L253" s="207"/>
      <c r="M253" s="208"/>
      <c r="N253" s="209"/>
      <c r="O253" s="209"/>
      <c r="P253" s="209"/>
      <c r="Q253" s="209"/>
      <c r="R253" s="209"/>
      <c r="S253" s="209"/>
      <c r="T253" s="210"/>
      <c r="AT253" s="211" t="s">
        <v>184</v>
      </c>
      <c r="AU253" s="211" t="s">
        <v>84</v>
      </c>
      <c r="AV253" s="12" t="s">
        <v>22</v>
      </c>
      <c r="AW253" s="12" t="s">
        <v>35</v>
      </c>
      <c r="AX253" s="12" t="s">
        <v>74</v>
      </c>
      <c r="AY253" s="211" t="s">
        <v>159</v>
      </c>
    </row>
    <row r="254" spans="2:51" s="13" customFormat="1" ht="11.25">
      <c r="B254" s="212"/>
      <c r="C254" s="213"/>
      <c r="D254" s="199" t="s">
        <v>184</v>
      </c>
      <c r="E254" s="214" t="s">
        <v>20</v>
      </c>
      <c r="F254" s="215" t="s">
        <v>2019</v>
      </c>
      <c r="G254" s="213"/>
      <c r="H254" s="216">
        <v>396.11</v>
      </c>
      <c r="I254" s="217"/>
      <c r="J254" s="213"/>
      <c r="K254" s="213"/>
      <c r="L254" s="218"/>
      <c r="M254" s="219"/>
      <c r="N254" s="220"/>
      <c r="O254" s="220"/>
      <c r="P254" s="220"/>
      <c r="Q254" s="220"/>
      <c r="R254" s="220"/>
      <c r="S254" s="220"/>
      <c r="T254" s="221"/>
      <c r="AT254" s="222" t="s">
        <v>184</v>
      </c>
      <c r="AU254" s="222" t="s">
        <v>84</v>
      </c>
      <c r="AV254" s="13" t="s">
        <v>84</v>
      </c>
      <c r="AW254" s="13" t="s">
        <v>35</v>
      </c>
      <c r="AX254" s="13" t="s">
        <v>74</v>
      </c>
      <c r="AY254" s="222" t="s">
        <v>159</v>
      </c>
    </row>
    <row r="255" spans="2:51" s="13" customFormat="1" ht="11.25">
      <c r="B255" s="212"/>
      <c r="C255" s="213"/>
      <c r="D255" s="199" t="s">
        <v>184</v>
      </c>
      <c r="E255" s="214" t="s">
        <v>20</v>
      </c>
      <c r="F255" s="215" t="s">
        <v>324</v>
      </c>
      <c r="G255" s="213"/>
      <c r="H255" s="216">
        <v>20</v>
      </c>
      <c r="I255" s="217"/>
      <c r="J255" s="213"/>
      <c r="K255" s="213"/>
      <c r="L255" s="218"/>
      <c r="M255" s="219"/>
      <c r="N255" s="220"/>
      <c r="O255" s="220"/>
      <c r="P255" s="220"/>
      <c r="Q255" s="220"/>
      <c r="R255" s="220"/>
      <c r="S255" s="220"/>
      <c r="T255" s="221"/>
      <c r="AT255" s="222" t="s">
        <v>184</v>
      </c>
      <c r="AU255" s="222" t="s">
        <v>84</v>
      </c>
      <c r="AV255" s="13" t="s">
        <v>84</v>
      </c>
      <c r="AW255" s="13" t="s">
        <v>35</v>
      </c>
      <c r="AX255" s="13" t="s">
        <v>74</v>
      </c>
      <c r="AY255" s="222" t="s">
        <v>159</v>
      </c>
    </row>
    <row r="256" spans="2:51" s="13" customFormat="1" ht="11.25">
      <c r="B256" s="212"/>
      <c r="C256" s="213"/>
      <c r="D256" s="199" t="s">
        <v>184</v>
      </c>
      <c r="E256" s="214" t="s">
        <v>20</v>
      </c>
      <c r="F256" s="215" t="s">
        <v>2020</v>
      </c>
      <c r="G256" s="213"/>
      <c r="H256" s="216">
        <v>29</v>
      </c>
      <c r="I256" s="217"/>
      <c r="J256" s="213"/>
      <c r="K256" s="213"/>
      <c r="L256" s="218"/>
      <c r="M256" s="219"/>
      <c r="N256" s="220"/>
      <c r="O256" s="220"/>
      <c r="P256" s="220"/>
      <c r="Q256" s="220"/>
      <c r="R256" s="220"/>
      <c r="S256" s="220"/>
      <c r="T256" s="221"/>
      <c r="AT256" s="222" t="s">
        <v>184</v>
      </c>
      <c r="AU256" s="222" t="s">
        <v>84</v>
      </c>
      <c r="AV256" s="13" t="s">
        <v>84</v>
      </c>
      <c r="AW256" s="13" t="s">
        <v>35</v>
      </c>
      <c r="AX256" s="13" t="s">
        <v>74</v>
      </c>
      <c r="AY256" s="222" t="s">
        <v>159</v>
      </c>
    </row>
    <row r="257" spans="2:51" s="12" customFormat="1" ht="11.25">
      <c r="B257" s="202"/>
      <c r="C257" s="203"/>
      <c r="D257" s="199" t="s">
        <v>184</v>
      </c>
      <c r="E257" s="204" t="s">
        <v>20</v>
      </c>
      <c r="F257" s="205" t="s">
        <v>2021</v>
      </c>
      <c r="G257" s="203"/>
      <c r="H257" s="204" t="s">
        <v>20</v>
      </c>
      <c r="I257" s="206"/>
      <c r="J257" s="203"/>
      <c r="K257" s="203"/>
      <c r="L257" s="207"/>
      <c r="M257" s="208"/>
      <c r="N257" s="209"/>
      <c r="O257" s="209"/>
      <c r="P257" s="209"/>
      <c r="Q257" s="209"/>
      <c r="R257" s="209"/>
      <c r="S257" s="209"/>
      <c r="T257" s="210"/>
      <c r="AT257" s="211" t="s">
        <v>184</v>
      </c>
      <c r="AU257" s="211" t="s">
        <v>84</v>
      </c>
      <c r="AV257" s="12" t="s">
        <v>22</v>
      </c>
      <c r="AW257" s="12" t="s">
        <v>35</v>
      </c>
      <c r="AX257" s="12" t="s">
        <v>74</v>
      </c>
      <c r="AY257" s="211" t="s">
        <v>159</v>
      </c>
    </row>
    <row r="258" spans="2:51" s="13" customFormat="1" ht="11.25">
      <c r="B258" s="212"/>
      <c r="C258" s="213"/>
      <c r="D258" s="199" t="s">
        <v>184</v>
      </c>
      <c r="E258" s="214" t="s">
        <v>20</v>
      </c>
      <c r="F258" s="215" t="s">
        <v>2022</v>
      </c>
      <c r="G258" s="213"/>
      <c r="H258" s="216">
        <v>366.08</v>
      </c>
      <c r="I258" s="217"/>
      <c r="J258" s="213"/>
      <c r="K258" s="213"/>
      <c r="L258" s="218"/>
      <c r="M258" s="219"/>
      <c r="N258" s="220"/>
      <c r="O258" s="220"/>
      <c r="P258" s="220"/>
      <c r="Q258" s="220"/>
      <c r="R258" s="220"/>
      <c r="S258" s="220"/>
      <c r="T258" s="221"/>
      <c r="AT258" s="222" t="s">
        <v>184</v>
      </c>
      <c r="AU258" s="222" t="s">
        <v>84</v>
      </c>
      <c r="AV258" s="13" t="s">
        <v>84</v>
      </c>
      <c r="AW258" s="13" t="s">
        <v>35</v>
      </c>
      <c r="AX258" s="13" t="s">
        <v>74</v>
      </c>
      <c r="AY258" s="222" t="s">
        <v>159</v>
      </c>
    </row>
    <row r="259" spans="2:51" s="13" customFormat="1" ht="11.25">
      <c r="B259" s="212"/>
      <c r="C259" s="213"/>
      <c r="D259" s="199" t="s">
        <v>184</v>
      </c>
      <c r="E259" s="214" t="s">
        <v>20</v>
      </c>
      <c r="F259" s="215" t="s">
        <v>2023</v>
      </c>
      <c r="G259" s="213"/>
      <c r="H259" s="216">
        <v>506.66</v>
      </c>
      <c r="I259" s="217"/>
      <c r="J259" s="213"/>
      <c r="K259" s="213"/>
      <c r="L259" s="218"/>
      <c r="M259" s="219"/>
      <c r="N259" s="220"/>
      <c r="O259" s="220"/>
      <c r="P259" s="220"/>
      <c r="Q259" s="220"/>
      <c r="R259" s="220"/>
      <c r="S259" s="220"/>
      <c r="T259" s="221"/>
      <c r="AT259" s="222" t="s">
        <v>184</v>
      </c>
      <c r="AU259" s="222" t="s">
        <v>84</v>
      </c>
      <c r="AV259" s="13" t="s">
        <v>84</v>
      </c>
      <c r="AW259" s="13" t="s">
        <v>35</v>
      </c>
      <c r="AX259" s="13" t="s">
        <v>74</v>
      </c>
      <c r="AY259" s="222" t="s">
        <v>159</v>
      </c>
    </row>
    <row r="260" spans="2:51" s="13" customFormat="1" ht="11.25">
      <c r="B260" s="212"/>
      <c r="C260" s="213"/>
      <c r="D260" s="199" t="s">
        <v>184</v>
      </c>
      <c r="E260" s="214" t="s">
        <v>20</v>
      </c>
      <c r="F260" s="215" t="s">
        <v>2024</v>
      </c>
      <c r="G260" s="213"/>
      <c r="H260" s="216">
        <v>84.534999999999997</v>
      </c>
      <c r="I260" s="217"/>
      <c r="J260" s="213"/>
      <c r="K260" s="213"/>
      <c r="L260" s="218"/>
      <c r="M260" s="219"/>
      <c r="N260" s="220"/>
      <c r="O260" s="220"/>
      <c r="P260" s="220"/>
      <c r="Q260" s="220"/>
      <c r="R260" s="220"/>
      <c r="S260" s="220"/>
      <c r="T260" s="221"/>
      <c r="AT260" s="222" t="s">
        <v>184</v>
      </c>
      <c r="AU260" s="222" t="s">
        <v>84</v>
      </c>
      <c r="AV260" s="13" t="s">
        <v>84</v>
      </c>
      <c r="AW260" s="13" t="s">
        <v>35</v>
      </c>
      <c r="AX260" s="13" t="s">
        <v>74</v>
      </c>
      <c r="AY260" s="222" t="s">
        <v>159</v>
      </c>
    </row>
    <row r="261" spans="2:51" s="13" customFormat="1" ht="11.25">
      <c r="B261" s="212"/>
      <c r="C261" s="213"/>
      <c r="D261" s="199" t="s">
        <v>184</v>
      </c>
      <c r="E261" s="214" t="s">
        <v>20</v>
      </c>
      <c r="F261" s="215" t="s">
        <v>2025</v>
      </c>
      <c r="G261" s="213"/>
      <c r="H261" s="216">
        <v>323.125</v>
      </c>
      <c r="I261" s="217"/>
      <c r="J261" s="213"/>
      <c r="K261" s="213"/>
      <c r="L261" s="218"/>
      <c r="M261" s="219"/>
      <c r="N261" s="220"/>
      <c r="O261" s="220"/>
      <c r="P261" s="220"/>
      <c r="Q261" s="220"/>
      <c r="R261" s="220"/>
      <c r="S261" s="220"/>
      <c r="T261" s="221"/>
      <c r="AT261" s="222" t="s">
        <v>184</v>
      </c>
      <c r="AU261" s="222" t="s">
        <v>84</v>
      </c>
      <c r="AV261" s="13" t="s">
        <v>84</v>
      </c>
      <c r="AW261" s="13" t="s">
        <v>35</v>
      </c>
      <c r="AX261" s="13" t="s">
        <v>74</v>
      </c>
      <c r="AY261" s="222" t="s">
        <v>159</v>
      </c>
    </row>
    <row r="262" spans="2:51" s="13" customFormat="1" ht="11.25">
      <c r="B262" s="212"/>
      <c r="C262" s="213"/>
      <c r="D262" s="199" t="s">
        <v>184</v>
      </c>
      <c r="E262" s="214" t="s">
        <v>20</v>
      </c>
      <c r="F262" s="215" t="s">
        <v>2026</v>
      </c>
      <c r="G262" s="213"/>
      <c r="H262" s="216">
        <v>109.89</v>
      </c>
      <c r="I262" s="217"/>
      <c r="J262" s="213"/>
      <c r="K262" s="213"/>
      <c r="L262" s="218"/>
      <c r="M262" s="219"/>
      <c r="N262" s="220"/>
      <c r="O262" s="220"/>
      <c r="P262" s="220"/>
      <c r="Q262" s="220"/>
      <c r="R262" s="220"/>
      <c r="S262" s="220"/>
      <c r="T262" s="221"/>
      <c r="AT262" s="222" t="s">
        <v>184</v>
      </c>
      <c r="AU262" s="222" t="s">
        <v>84</v>
      </c>
      <c r="AV262" s="13" t="s">
        <v>84</v>
      </c>
      <c r="AW262" s="13" t="s">
        <v>35</v>
      </c>
      <c r="AX262" s="13" t="s">
        <v>74</v>
      </c>
      <c r="AY262" s="222" t="s">
        <v>159</v>
      </c>
    </row>
    <row r="263" spans="2:51" s="13" customFormat="1" ht="11.25">
      <c r="B263" s="212"/>
      <c r="C263" s="213"/>
      <c r="D263" s="199" t="s">
        <v>184</v>
      </c>
      <c r="E263" s="214" t="s">
        <v>20</v>
      </c>
      <c r="F263" s="215" t="s">
        <v>2027</v>
      </c>
      <c r="G263" s="213"/>
      <c r="H263" s="216">
        <v>101.64</v>
      </c>
      <c r="I263" s="217"/>
      <c r="J263" s="213"/>
      <c r="K263" s="213"/>
      <c r="L263" s="218"/>
      <c r="M263" s="219"/>
      <c r="N263" s="220"/>
      <c r="O263" s="220"/>
      <c r="P263" s="220"/>
      <c r="Q263" s="220"/>
      <c r="R263" s="220"/>
      <c r="S263" s="220"/>
      <c r="T263" s="221"/>
      <c r="AT263" s="222" t="s">
        <v>184</v>
      </c>
      <c r="AU263" s="222" t="s">
        <v>84</v>
      </c>
      <c r="AV263" s="13" t="s">
        <v>84</v>
      </c>
      <c r="AW263" s="13" t="s">
        <v>35</v>
      </c>
      <c r="AX263" s="13" t="s">
        <v>74</v>
      </c>
      <c r="AY263" s="222" t="s">
        <v>159</v>
      </c>
    </row>
    <row r="264" spans="2:51" s="13" customFormat="1" ht="11.25">
      <c r="B264" s="212"/>
      <c r="C264" s="213"/>
      <c r="D264" s="199" t="s">
        <v>184</v>
      </c>
      <c r="E264" s="214" t="s">
        <v>20</v>
      </c>
      <c r="F264" s="215" t="s">
        <v>349</v>
      </c>
      <c r="G264" s="213"/>
      <c r="H264" s="216">
        <v>6</v>
      </c>
      <c r="I264" s="217"/>
      <c r="J264" s="213"/>
      <c r="K264" s="213"/>
      <c r="L264" s="218"/>
      <c r="M264" s="219"/>
      <c r="N264" s="220"/>
      <c r="O264" s="220"/>
      <c r="P264" s="220"/>
      <c r="Q264" s="220"/>
      <c r="R264" s="220"/>
      <c r="S264" s="220"/>
      <c r="T264" s="221"/>
      <c r="AT264" s="222" t="s">
        <v>184</v>
      </c>
      <c r="AU264" s="222" t="s">
        <v>84</v>
      </c>
      <c r="AV264" s="13" t="s">
        <v>84</v>
      </c>
      <c r="AW264" s="13" t="s">
        <v>35</v>
      </c>
      <c r="AX264" s="13" t="s">
        <v>74</v>
      </c>
      <c r="AY264" s="222" t="s">
        <v>159</v>
      </c>
    </row>
    <row r="265" spans="2:51" s="12" customFormat="1" ht="11.25">
      <c r="B265" s="202"/>
      <c r="C265" s="203"/>
      <c r="D265" s="199" t="s">
        <v>184</v>
      </c>
      <c r="E265" s="204" t="s">
        <v>20</v>
      </c>
      <c r="F265" s="205" t="s">
        <v>2028</v>
      </c>
      <c r="G265" s="203"/>
      <c r="H265" s="204" t="s">
        <v>20</v>
      </c>
      <c r="I265" s="206"/>
      <c r="J265" s="203"/>
      <c r="K265" s="203"/>
      <c r="L265" s="207"/>
      <c r="M265" s="208"/>
      <c r="N265" s="209"/>
      <c r="O265" s="209"/>
      <c r="P265" s="209"/>
      <c r="Q265" s="209"/>
      <c r="R265" s="209"/>
      <c r="S265" s="209"/>
      <c r="T265" s="210"/>
      <c r="AT265" s="211" t="s">
        <v>184</v>
      </c>
      <c r="AU265" s="211" t="s">
        <v>84</v>
      </c>
      <c r="AV265" s="12" t="s">
        <v>22</v>
      </c>
      <c r="AW265" s="12" t="s">
        <v>35</v>
      </c>
      <c r="AX265" s="12" t="s">
        <v>74</v>
      </c>
      <c r="AY265" s="211" t="s">
        <v>159</v>
      </c>
    </row>
    <row r="266" spans="2:51" s="13" customFormat="1" ht="11.25">
      <c r="B266" s="212"/>
      <c r="C266" s="213"/>
      <c r="D266" s="199" t="s">
        <v>184</v>
      </c>
      <c r="E266" s="214" t="s">
        <v>20</v>
      </c>
      <c r="F266" s="215" t="s">
        <v>2029</v>
      </c>
      <c r="G266" s="213"/>
      <c r="H266" s="216">
        <v>-1058.123</v>
      </c>
      <c r="I266" s="217"/>
      <c r="J266" s="213"/>
      <c r="K266" s="213"/>
      <c r="L266" s="218"/>
      <c r="M266" s="219"/>
      <c r="N266" s="220"/>
      <c r="O266" s="220"/>
      <c r="P266" s="220"/>
      <c r="Q266" s="220"/>
      <c r="R266" s="220"/>
      <c r="S266" s="220"/>
      <c r="T266" s="221"/>
      <c r="AT266" s="222" t="s">
        <v>184</v>
      </c>
      <c r="AU266" s="222" t="s">
        <v>84</v>
      </c>
      <c r="AV266" s="13" t="s">
        <v>84</v>
      </c>
      <c r="AW266" s="13" t="s">
        <v>35</v>
      </c>
      <c r="AX266" s="13" t="s">
        <v>74</v>
      </c>
      <c r="AY266" s="222" t="s">
        <v>159</v>
      </c>
    </row>
    <row r="267" spans="2:51" s="13" customFormat="1" ht="11.25">
      <c r="B267" s="212"/>
      <c r="C267" s="213"/>
      <c r="D267" s="199" t="s">
        <v>184</v>
      </c>
      <c r="E267" s="214" t="s">
        <v>20</v>
      </c>
      <c r="F267" s="215" t="s">
        <v>2030</v>
      </c>
      <c r="G267" s="213"/>
      <c r="H267" s="216">
        <v>-328.43299999999999</v>
      </c>
      <c r="I267" s="217"/>
      <c r="J267" s="213"/>
      <c r="K267" s="213"/>
      <c r="L267" s="218"/>
      <c r="M267" s="219"/>
      <c r="N267" s="220"/>
      <c r="O267" s="220"/>
      <c r="P267" s="220"/>
      <c r="Q267" s="220"/>
      <c r="R267" s="220"/>
      <c r="S267" s="220"/>
      <c r="T267" s="221"/>
      <c r="AT267" s="222" t="s">
        <v>184</v>
      </c>
      <c r="AU267" s="222" t="s">
        <v>84</v>
      </c>
      <c r="AV267" s="13" t="s">
        <v>84</v>
      </c>
      <c r="AW267" s="13" t="s">
        <v>35</v>
      </c>
      <c r="AX267" s="13" t="s">
        <v>74</v>
      </c>
      <c r="AY267" s="222" t="s">
        <v>159</v>
      </c>
    </row>
    <row r="268" spans="2:51" s="13" customFormat="1" ht="11.25">
      <c r="B268" s="212"/>
      <c r="C268" s="213"/>
      <c r="D268" s="199" t="s">
        <v>184</v>
      </c>
      <c r="E268" s="214" t="s">
        <v>20</v>
      </c>
      <c r="F268" s="215" t="s">
        <v>2031</v>
      </c>
      <c r="G268" s="213"/>
      <c r="H268" s="216">
        <v>-1.98</v>
      </c>
      <c r="I268" s="217"/>
      <c r="J268" s="213"/>
      <c r="K268" s="213"/>
      <c r="L268" s="218"/>
      <c r="M268" s="219"/>
      <c r="N268" s="220"/>
      <c r="O268" s="220"/>
      <c r="P268" s="220"/>
      <c r="Q268" s="220"/>
      <c r="R268" s="220"/>
      <c r="S268" s="220"/>
      <c r="T268" s="221"/>
      <c r="AT268" s="222" t="s">
        <v>184</v>
      </c>
      <c r="AU268" s="222" t="s">
        <v>84</v>
      </c>
      <c r="AV268" s="13" t="s">
        <v>84</v>
      </c>
      <c r="AW268" s="13" t="s">
        <v>35</v>
      </c>
      <c r="AX268" s="13" t="s">
        <v>74</v>
      </c>
      <c r="AY268" s="222" t="s">
        <v>159</v>
      </c>
    </row>
    <row r="269" spans="2:51" s="13" customFormat="1" ht="11.25">
      <c r="B269" s="212"/>
      <c r="C269" s="213"/>
      <c r="D269" s="199" t="s">
        <v>184</v>
      </c>
      <c r="E269" s="214" t="s">
        <v>20</v>
      </c>
      <c r="F269" s="215" t="s">
        <v>2032</v>
      </c>
      <c r="G269" s="213"/>
      <c r="H269" s="216">
        <v>-44.55</v>
      </c>
      <c r="I269" s="217"/>
      <c r="J269" s="213"/>
      <c r="K269" s="213"/>
      <c r="L269" s="218"/>
      <c r="M269" s="219"/>
      <c r="N269" s="220"/>
      <c r="O269" s="220"/>
      <c r="P269" s="220"/>
      <c r="Q269" s="220"/>
      <c r="R269" s="220"/>
      <c r="S269" s="220"/>
      <c r="T269" s="221"/>
      <c r="AT269" s="222" t="s">
        <v>184</v>
      </c>
      <c r="AU269" s="222" t="s">
        <v>84</v>
      </c>
      <c r="AV269" s="13" t="s">
        <v>84</v>
      </c>
      <c r="AW269" s="13" t="s">
        <v>35</v>
      </c>
      <c r="AX269" s="13" t="s">
        <v>74</v>
      </c>
      <c r="AY269" s="222" t="s">
        <v>159</v>
      </c>
    </row>
    <row r="270" spans="2:51" s="13" customFormat="1" ht="11.25">
      <c r="B270" s="212"/>
      <c r="C270" s="213"/>
      <c r="D270" s="199" t="s">
        <v>184</v>
      </c>
      <c r="E270" s="214" t="s">
        <v>20</v>
      </c>
      <c r="F270" s="215" t="s">
        <v>2033</v>
      </c>
      <c r="G270" s="213"/>
      <c r="H270" s="216">
        <v>-19.404</v>
      </c>
      <c r="I270" s="217"/>
      <c r="J270" s="213"/>
      <c r="K270" s="213"/>
      <c r="L270" s="218"/>
      <c r="M270" s="219"/>
      <c r="N270" s="220"/>
      <c r="O270" s="220"/>
      <c r="P270" s="220"/>
      <c r="Q270" s="220"/>
      <c r="R270" s="220"/>
      <c r="S270" s="220"/>
      <c r="T270" s="221"/>
      <c r="AT270" s="222" t="s">
        <v>184</v>
      </c>
      <c r="AU270" s="222" t="s">
        <v>84</v>
      </c>
      <c r="AV270" s="13" t="s">
        <v>84</v>
      </c>
      <c r="AW270" s="13" t="s">
        <v>35</v>
      </c>
      <c r="AX270" s="13" t="s">
        <v>74</v>
      </c>
      <c r="AY270" s="222" t="s">
        <v>159</v>
      </c>
    </row>
    <row r="271" spans="2:51" s="13" customFormat="1" ht="11.25">
      <c r="B271" s="212"/>
      <c r="C271" s="213"/>
      <c r="D271" s="199" t="s">
        <v>184</v>
      </c>
      <c r="E271" s="214" t="s">
        <v>20</v>
      </c>
      <c r="F271" s="215" t="s">
        <v>2034</v>
      </c>
      <c r="G271" s="213"/>
      <c r="H271" s="216">
        <v>-2.6619999999999999</v>
      </c>
      <c r="I271" s="217"/>
      <c r="J271" s="213"/>
      <c r="K271" s="213"/>
      <c r="L271" s="218"/>
      <c r="M271" s="219"/>
      <c r="N271" s="220"/>
      <c r="O271" s="220"/>
      <c r="P271" s="220"/>
      <c r="Q271" s="220"/>
      <c r="R271" s="220"/>
      <c r="S271" s="220"/>
      <c r="T271" s="221"/>
      <c r="AT271" s="222" t="s">
        <v>184</v>
      </c>
      <c r="AU271" s="222" t="s">
        <v>84</v>
      </c>
      <c r="AV271" s="13" t="s">
        <v>84</v>
      </c>
      <c r="AW271" s="13" t="s">
        <v>35</v>
      </c>
      <c r="AX271" s="13" t="s">
        <v>74</v>
      </c>
      <c r="AY271" s="222" t="s">
        <v>159</v>
      </c>
    </row>
    <row r="272" spans="2:51" s="13" customFormat="1" ht="11.25">
      <c r="B272" s="212"/>
      <c r="C272" s="213"/>
      <c r="D272" s="199" t="s">
        <v>184</v>
      </c>
      <c r="E272" s="214" t="s">
        <v>20</v>
      </c>
      <c r="F272" s="215" t="s">
        <v>2035</v>
      </c>
      <c r="G272" s="213"/>
      <c r="H272" s="216">
        <v>-4.84</v>
      </c>
      <c r="I272" s="217"/>
      <c r="J272" s="213"/>
      <c r="K272" s="213"/>
      <c r="L272" s="218"/>
      <c r="M272" s="219"/>
      <c r="N272" s="220"/>
      <c r="O272" s="220"/>
      <c r="P272" s="220"/>
      <c r="Q272" s="220"/>
      <c r="R272" s="220"/>
      <c r="S272" s="220"/>
      <c r="T272" s="221"/>
      <c r="AT272" s="222" t="s">
        <v>184</v>
      </c>
      <c r="AU272" s="222" t="s">
        <v>84</v>
      </c>
      <c r="AV272" s="13" t="s">
        <v>84</v>
      </c>
      <c r="AW272" s="13" t="s">
        <v>35</v>
      </c>
      <c r="AX272" s="13" t="s">
        <v>74</v>
      </c>
      <c r="AY272" s="222" t="s">
        <v>159</v>
      </c>
    </row>
    <row r="273" spans="2:65" s="13" customFormat="1" ht="11.25">
      <c r="B273" s="212"/>
      <c r="C273" s="213"/>
      <c r="D273" s="199" t="s">
        <v>184</v>
      </c>
      <c r="E273" s="214" t="s">
        <v>20</v>
      </c>
      <c r="F273" s="215" t="s">
        <v>2036</v>
      </c>
      <c r="G273" s="213"/>
      <c r="H273" s="216">
        <v>-44.88</v>
      </c>
      <c r="I273" s="217"/>
      <c r="J273" s="213"/>
      <c r="K273" s="213"/>
      <c r="L273" s="218"/>
      <c r="M273" s="219"/>
      <c r="N273" s="220"/>
      <c r="O273" s="220"/>
      <c r="P273" s="220"/>
      <c r="Q273" s="220"/>
      <c r="R273" s="220"/>
      <c r="S273" s="220"/>
      <c r="T273" s="221"/>
      <c r="AT273" s="222" t="s">
        <v>184</v>
      </c>
      <c r="AU273" s="222" t="s">
        <v>84</v>
      </c>
      <c r="AV273" s="13" t="s">
        <v>84</v>
      </c>
      <c r="AW273" s="13" t="s">
        <v>35</v>
      </c>
      <c r="AX273" s="13" t="s">
        <v>74</v>
      </c>
      <c r="AY273" s="222" t="s">
        <v>159</v>
      </c>
    </row>
    <row r="274" spans="2:65" s="13" customFormat="1" ht="11.25">
      <c r="B274" s="212"/>
      <c r="C274" s="213"/>
      <c r="D274" s="199" t="s">
        <v>184</v>
      </c>
      <c r="E274" s="214" t="s">
        <v>20</v>
      </c>
      <c r="F274" s="215" t="s">
        <v>2037</v>
      </c>
      <c r="G274" s="213"/>
      <c r="H274" s="216">
        <v>-1.716</v>
      </c>
      <c r="I274" s="217"/>
      <c r="J274" s="213"/>
      <c r="K274" s="213"/>
      <c r="L274" s="218"/>
      <c r="M274" s="219"/>
      <c r="N274" s="220"/>
      <c r="O274" s="220"/>
      <c r="P274" s="220"/>
      <c r="Q274" s="220"/>
      <c r="R274" s="220"/>
      <c r="S274" s="220"/>
      <c r="T274" s="221"/>
      <c r="AT274" s="222" t="s">
        <v>184</v>
      </c>
      <c r="AU274" s="222" t="s">
        <v>84</v>
      </c>
      <c r="AV274" s="13" t="s">
        <v>84</v>
      </c>
      <c r="AW274" s="13" t="s">
        <v>35</v>
      </c>
      <c r="AX274" s="13" t="s">
        <v>74</v>
      </c>
      <c r="AY274" s="222" t="s">
        <v>159</v>
      </c>
    </row>
    <row r="275" spans="2:65" s="13" customFormat="1" ht="11.25">
      <c r="B275" s="212"/>
      <c r="C275" s="213"/>
      <c r="D275" s="199" t="s">
        <v>184</v>
      </c>
      <c r="E275" s="214" t="s">
        <v>20</v>
      </c>
      <c r="F275" s="215" t="s">
        <v>2038</v>
      </c>
      <c r="G275" s="213"/>
      <c r="H275" s="216">
        <v>-2.2770000000000001</v>
      </c>
      <c r="I275" s="217"/>
      <c r="J275" s="213"/>
      <c r="K275" s="213"/>
      <c r="L275" s="218"/>
      <c r="M275" s="219"/>
      <c r="N275" s="220"/>
      <c r="O275" s="220"/>
      <c r="P275" s="220"/>
      <c r="Q275" s="220"/>
      <c r="R275" s="220"/>
      <c r="S275" s="220"/>
      <c r="T275" s="221"/>
      <c r="AT275" s="222" t="s">
        <v>184</v>
      </c>
      <c r="AU275" s="222" t="s">
        <v>84</v>
      </c>
      <c r="AV275" s="13" t="s">
        <v>84</v>
      </c>
      <c r="AW275" s="13" t="s">
        <v>35</v>
      </c>
      <c r="AX275" s="13" t="s">
        <v>74</v>
      </c>
      <c r="AY275" s="222" t="s">
        <v>159</v>
      </c>
    </row>
    <row r="276" spans="2:65" s="13" customFormat="1" ht="11.25">
      <c r="B276" s="212"/>
      <c r="C276" s="213"/>
      <c r="D276" s="199" t="s">
        <v>184</v>
      </c>
      <c r="E276" s="214" t="s">
        <v>20</v>
      </c>
      <c r="F276" s="215" t="s">
        <v>2039</v>
      </c>
      <c r="G276" s="213"/>
      <c r="H276" s="216">
        <v>-94.984999999999999</v>
      </c>
      <c r="I276" s="217"/>
      <c r="J276" s="213"/>
      <c r="K276" s="213"/>
      <c r="L276" s="218"/>
      <c r="M276" s="219"/>
      <c r="N276" s="220"/>
      <c r="O276" s="220"/>
      <c r="P276" s="220"/>
      <c r="Q276" s="220"/>
      <c r="R276" s="220"/>
      <c r="S276" s="220"/>
      <c r="T276" s="221"/>
      <c r="AT276" s="222" t="s">
        <v>184</v>
      </c>
      <c r="AU276" s="222" t="s">
        <v>84</v>
      </c>
      <c r="AV276" s="13" t="s">
        <v>84</v>
      </c>
      <c r="AW276" s="13" t="s">
        <v>35</v>
      </c>
      <c r="AX276" s="13" t="s">
        <v>74</v>
      </c>
      <c r="AY276" s="222" t="s">
        <v>159</v>
      </c>
    </row>
    <row r="277" spans="2:65" s="12" customFormat="1" ht="11.25">
      <c r="B277" s="202"/>
      <c r="C277" s="203"/>
      <c r="D277" s="199" t="s">
        <v>184</v>
      </c>
      <c r="E277" s="204" t="s">
        <v>20</v>
      </c>
      <c r="F277" s="205" t="s">
        <v>2040</v>
      </c>
      <c r="G277" s="203"/>
      <c r="H277" s="204" t="s">
        <v>20</v>
      </c>
      <c r="I277" s="206"/>
      <c r="J277" s="203"/>
      <c r="K277" s="203"/>
      <c r="L277" s="207"/>
      <c r="M277" s="208"/>
      <c r="N277" s="209"/>
      <c r="O277" s="209"/>
      <c r="P277" s="209"/>
      <c r="Q277" s="209"/>
      <c r="R277" s="209"/>
      <c r="S277" s="209"/>
      <c r="T277" s="210"/>
      <c r="AT277" s="211" t="s">
        <v>184</v>
      </c>
      <c r="AU277" s="211" t="s">
        <v>84</v>
      </c>
      <c r="AV277" s="12" t="s">
        <v>22</v>
      </c>
      <c r="AW277" s="12" t="s">
        <v>35</v>
      </c>
      <c r="AX277" s="12" t="s">
        <v>74</v>
      </c>
      <c r="AY277" s="211" t="s">
        <v>159</v>
      </c>
    </row>
    <row r="278" spans="2:65" s="12" customFormat="1" ht="11.25">
      <c r="B278" s="202"/>
      <c r="C278" s="203"/>
      <c r="D278" s="199" t="s">
        <v>184</v>
      </c>
      <c r="E278" s="204" t="s">
        <v>20</v>
      </c>
      <c r="F278" s="205" t="s">
        <v>2041</v>
      </c>
      <c r="G278" s="203"/>
      <c r="H278" s="204" t="s">
        <v>20</v>
      </c>
      <c r="I278" s="206"/>
      <c r="J278" s="203"/>
      <c r="K278" s="203"/>
      <c r="L278" s="207"/>
      <c r="M278" s="208"/>
      <c r="N278" s="209"/>
      <c r="O278" s="209"/>
      <c r="P278" s="209"/>
      <c r="Q278" s="209"/>
      <c r="R278" s="209"/>
      <c r="S278" s="209"/>
      <c r="T278" s="210"/>
      <c r="AT278" s="211" t="s">
        <v>184</v>
      </c>
      <c r="AU278" s="211" t="s">
        <v>84</v>
      </c>
      <c r="AV278" s="12" t="s">
        <v>22</v>
      </c>
      <c r="AW278" s="12" t="s">
        <v>35</v>
      </c>
      <c r="AX278" s="12" t="s">
        <v>74</v>
      </c>
      <c r="AY278" s="211" t="s">
        <v>159</v>
      </c>
    </row>
    <row r="279" spans="2:65" s="15" customFormat="1" ht="11.25">
      <c r="B279" s="234"/>
      <c r="C279" s="235"/>
      <c r="D279" s="199" t="s">
        <v>184</v>
      </c>
      <c r="E279" s="236" t="s">
        <v>20</v>
      </c>
      <c r="F279" s="237" t="s">
        <v>436</v>
      </c>
      <c r="G279" s="235"/>
      <c r="H279" s="238">
        <v>8275.5239999999994</v>
      </c>
      <c r="I279" s="239"/>
      <c r="J279" s="235"/>
      <c r="K279" s="235"/>
      <c r="L279" s="240"/>
      <c r="M279" s="241"/>
      <c r="N279" s="242"/>
      <c r="O279" s="242"/>
      <c r="P279" s="242"/>
      <c r="Q279" s="242"/>
      <c r="R279" s="242"/>
      <c r="S279" s="242"/>
      <c r="T279" s="243"/>
      <c r="AT279" s="244" t="s">
        <v>184</v>
      </c>
      <c r="AU279" s="244" t="s">
        <v>84</v>
      </c>
      <c r="AV279" s="15" t="s">
        <v>171</v>
      </c>
      <c r="AW279" s="15" t="s">
        <v>35</v>
      </c>
      <c r="AX279" s="15" t="s">
        <v>74</v>
      </c>
      <c r="AY279" s="244" t="s">
        <v>159</v>
      </c>
    </row>
    <row r="280" spans="2:65" s="13" customFormat="1" ht="11.25">
      <c r="B280" s="212"/>
      <c r="C280" s="213"/>
      <c r="D280" s="199" t="s">
        <v>184</v>
      </c>
      <c r="E280" s="214" t="s">
        <v>20</v>
      </c>
      <c r="F280" s="215" t="s">
        <v>2042</v>
      </c>
      <c r="G280" s="213"/>
      <c r="H280" s="216">
        <v>-4137.7619999999997</v>
      </c>
      <c r="I280" s="217"/>
      <c r="J280" s="213"/>
      <c r="K280" s="213"/>
      <c r="L280" s="218"/>
      <c r="M280" s="219"/>
      <c r="N280" s="220"/>
      <c r="O280" s="220"/>
      <c r="P280" s="220"/>
      <c r="Q280" s="220"/>
      <c r="R280" s="220"/>
      <c r="S280" s="220"/>
      <c r="T280" s="221"/>
      <c r="AT280" s="222" t="s">
        <v>184</v>
      </c>
      <c r="AU280" s="222" t="s">
        <v>84</v>
      </c>
      <c r="AV280" s="13" t="s">
        <v>84</v>
      </c>
      <c r="AW280" s="13" t="s">
        <v>35</v>
      </c>
      <c r="AX280" s="13" t="s">
        <v>74</v>
      </c>
      <c r="AY280" s="222" t="s">
        <v>159</v>
      </c>
    </row>
    <row r="281" spans="2:65" s="14" customFormat="1" ht="11.25">
      <c r="B281" s="223"/>
      <c r="C281" s="224"/>
      <c r="D281" s="199" t="s">
        <v>184</v>
      </c>
      <c r="E281" s="225" t="s">
        <v>20</v>
      </c>
      <c r="F281" s="226" t="s">
        <v>223</v>
      </c>
      <c r="G281" s="224"/>
      <c r="H281" s="227">
        <v>4137.7619999999997</v>
      </c>
      <c r="I281" s="228"/>
      <c r="J281" s="224"/>
      <c r="K281" s="224"/>
      <c r="L281" s="229"/>
      <c r="M281" s="230"/>
      <c r="N281" s="231"/>
      <c r="O281" s="231"/>
      <c r="P281" s="231"/>
      <c r="Q281" s="231"/>
      <c r="R281" s="231"/>
      <c r="S281" s="231"/>
      <c r="T281" s="232"/>
      <c r="AT281" s="233" t="s">
        <v>184</v>
      </c>
      <c r="AU281" s="233" t="s">
        <v>84</v>
      </c>
      <c r="AV281" s="14" t="s">
        <v>164</v>
      </c>
      <c r="AW281" s="14" t="s">
        <v>35</v>
      </c>
      <c r="AX281" s="14" t="s">
        <v>22</v>
      </c>
      <c r="AY281" s="233" t="s">
        <v>159</v>
      </c>
    </row>
    <row r="282" spans="2:65" s="1" customFormat="1" ht="16.5" customHeight="1">
      <c r="B282" s="35"/>
      <c r="C282" s="186" t="s">
        <v>473</v>
      </c>
      <c r="D282" s="186" t="s">
        <v>162</v>
      </c>
      <c r="E282" s="187" t="s">
        <v>439</v>
      </c>
      <c r="F282" s="188" t="s">
        <v>440</v>
      </c>
      <c r="G282" s="189" t="s">
        <v>182</v>
      </c>
      <c r="H282" s="190">
        <v>827.55200000000002</v>
      </c>
      <c r="I282" s="191"/>
      <c r="J282" s="192">
        <f>ROUND(I282*H282,2)</f>
        <v>0</v>
      </c>
      <c r="K282" s="188" t="s">
        <v>194</v>
      </c>
      <c r="L282" s="39"/>
      <c r="M282" s="193" t="s">
        <v>20</v>
      </c>
      <c r="N282" s="194" t="s">
        <v>45</v>
      </c>
      <c r="O282" s="64"/>
      <c r="P282" s="195">
        <f>O282*H282</f>
        <v>0</v>
      </c>
      <c r="Q282" s="195">
        <v>0</v>
      </c>
      <c r="R282" s="195">
        <f>Q282*H282</f>
        <v>0</v>
      </c>
      <c r="S282" s="195">
        <v>0</v>
      </c>
      <c r="T282" s="196">
        <f>S282*H282</f>
        <v>0</v>
      </c>
      <c r="AR282" s="197" t="s">
        <v>164</v>
      </c>
      <c r="AT282" s="197" t="s">
        <v>162</v>
      </c>
      <c r="AU282" s="197" t="s">
        <v>84</v>
      </c>
      <c r="AY282" s="18" t="s">
        <v>159</v>
      </c>
      <c r="BE282" s="198">
        <f>IF(N282="základní",J282,0)</f>
        <v>0</v>
      </c>
      <c r="BF282" s="198">
        <f>IF(N282="snížená",J282,0)</f>
        <v>0</v>
      </c>
      <c r="BG282" s="198">
        <f>IF(N282="zákl. přenesená",J282,0)</f>
        <v>0</v>
      </c>
      <c r="BH282" s="198">
        <f>IF(N282="sníž. přenesená",J282,0)</f>
        <v>0</v>
      </c>
      <c r="BI282" s="198">
        <f>IF(N282="nulová",J282,0)</f>
        <v>0</v>
      </c>
      <c r="BJ282" s="18" t="s">
        <v>22</v>
      </c>
      <c r="BK282" s="198">
        <f>ROUND(I282*H282,2)</f>
        <v>0</v>
      </c>
      <c r="BL282" s="18" t="s">
        <v>164</v>
      </c>
      <c r="BM282" s="197" t="s">
        <v>441</v>
      </c>
    </row>
    <row r="283" spans="2:65" s="1" customFormat="1" ht="19.5">
      <c r="B283" s="35"/>
      <c r="C283" s="36"/>
      <c r="D283" s="199" t="s">
        <v>166</v>
      </c>
      <c r="E283" s="36"/>
      <c r="F283" s="200" t="s">
        <v>442</v>
      </c>
      <c r="G283" s="36"/>
      <c r="H283" s="36"/>
      <c r="I283" s="115"/>
      <c r="J283" s="36"/>
      <c r="K283" s="36"/>
      <c r="L283" s="39"/>
      <c r="M283" s="201"/>
      <c r="N283" s="64"/>
      <c r="O283" s="64"/>
      <c r="P283" s="64"/>
      <c r="Q283" s="64"/>
      <c r="R283" s="64"/>
      <c r="S283" s="64"/>
      <c r="T283" s="65"/>
      <c r="AT283" s="18" t="s">
        <v>166</v>
      </c>
      <c r="AU283" s="18" t="s">
        <v>84</v>
      </c>
    </row>
    <row r="284" spans="2:65" s="13" customFormat="1" ht="11.25">
      <c r="B284" s="212"/>
      <c r="C284" s="213"/>
      <c r="D284" s="199" t="s">
        <v>184</v>
      </c>
      <c r="E284" s="214" t="s">
        <v>20</v>
      </c>
      <c r="F284" s="215" t="s">
        <v>2043</v>
      </c>
      <c r="G284" s="213"/>
      <c r="H284" s="216">
        <v>827.55200000000002</v>
      </c>
      <c r="I284" s="217"/>
      <c r="J284" s="213"/>
      <c r="K284" s="213"/>
      <c r="L284" s="218"/>
      <c r="M284" s="219"/>
      <c r="N284" s="220"/>
      <c r="O284" s="220"/>
      <c r="P284" s="220"/>
      <c r="Q284" s="220"/>
      <c r="R284" s="220"/>
      <c r="S284" s="220"/>
      <c r="T284" s="221"/>
      <c r="AT284" s="222" t="s">
        <v>184</v>
      </c>
      <c r="AU284" s="222" t="s">
        <v>84</v>
      </c>
      <c r="AV284" s="13" t="s">
        <v>84</v>
      </c>
      <c r="AW284" s="13" t="s">
        <v>35</v>
      </c>
      <c r="AX284" s="13" t="s">
        <v>22</v>
      </c>
      <c r="AY284" s="222" t="s">
        <v>159</v>
      </c>
    </row>
    <row r="285" spans="2:65" s="1" customFormat="1" ht="16.5" customHeight="1">
      <c r="B285" s="35"/>
      <c r="C285" s="186" t="s">
        <v>487</v>
      </c>
      <c r="D285" s="186" t="s">
        <v>162</v>
      </c>
      <c r="E285" s="187" t="s">
        <v>445</v>
      </c>
      <c r="F285" s="188" t="s">
        <v>446</v>
      </c>
      <c r="G285" s="189" t="s">
        <v>182</v>
      </c>
      <c r="H285" s="190">
        <v>2482.6570000000002</v>
      </c>
      <c r="I285" s="191"/>
      <c r="J285" s="192">
        <f>ROUND(I285*H285,2)</f>
        <v>0</v>
      </c>
      <c r="K285" s="188" t="s">
        <v>194</v>
      </c>
      <c r="L285" s="39"/>
      <c r="M285" s="193" t="s">
        <v>20</v>
      </c>
      <c r="N285" s="194" t="s">
        <v>45</v>
      </c>
      <c r="O285" s="64"/>
      <c r="P285" s="195">
        <f>O285*H285</f>
        <v>0</v>
      </c>
      <c r="Q285" s="195">
        <v>0</v>
      </c>
      <c r="R285" s="195">
        <f>Q285*H285</f>
        <v>0</v>
      </c>
      <c r="S285" s="195">
        <v>0</v>
      </c>
      <c r="T285" s="196">
        <f>S285*H285</f>
        <v>0</v>
      </c>
      <c r="AR285" s="197" t="s">
        <v>164</v>
      </c>
      <c r="AT285" s="197" t="s">
        <v>162</v>
      </c>
      <c r="AU285" s="197" t="s">
        <v>84</v>
      </c>
      <c r="AY285" s="18" t="s">
        <v>159</v>
      </c>
      <c r="BE285" s="198">
        <f>IF(N285="základní",J285,0)</f>
        <v>0</v>
      </c>
      <c r="BF285" s="198">
        <f>IF(N285="snížená",J285,0)</f>
        <v>0</v>
      </c>
      <c r="BG285" s="198">
        <f>IF(N285="zákl. přenesená",J285,0)</f>
        <v>0</v>
      </c>
      <c r="BH285" s="198">
        <f>IF(N285="sníž. přenesená",J285,0)</f>
        <v>0</v>
      </c>
      <c r="BI285" s="198">
        <f>IF(N285="nulová",J285,0)</f>
        <v>0</v>
      </c>
      <c r="BJ285" s="18" t="s">
        <v>22</v>
      </c>
      <c r="BK285" s="198">
        <f>ROUND(I285*H285,2)</f>
        <v>0</v>
      </c>
      <c r="BL285" s="18" t="s">
        <v>164</v>
      </c>
      <c r="BM285" s="197" t="s">
        <v>447</v>
      </c>
    </row>
    <row r="286" spans="2:65" s="1" customFormat="1" ht="19.5">
      <c r="B286" s="35"/>
      <c r="C286" s="36"/>
      <c r="D286" s="199" t="s">
        <v>166</v>
      </c>
      <c r="E286" s="36"/>
      <c r="F286" s="200" t="s">
        <v>448</v>
      </c>
      <c r="G286" s="36"/>
      <c r="H286" s="36"/>
      <c r="I286" s="115"/>
      <c r="J286" s="36"/>
      <c r="K286" s="36"/>
      <c r="L286" s="39"/>
      <c r="M286" s="201"/>
      <c r="N286" s="64"/>
      <c r="O286" s="64"/>
      <c r="P286" s="64"/>
      <c r="Q286" s="64"/>
      <c r="R286" s="64"/>
      <c r="S286" s="64"/>
      <c r="T286" s="65"/>
      <c r="AT286" s="18" t="s">
        <v>166</v>
      </c>
      <c r="AU286" s="18" t="s">
        <v>84</v>
      </c>
    </row>
    <row r="287" spans="2:65" s="13" customFormat="1" ht="11.25">
      <c r="B287" s="212"/>
      <c r="C287" s="213"/>
      <c r="D287" s="199" t="s">
        <v>184</v>
      </c>
      <c r="E287" s="214" t="s">
        <v>20</v>
      </c>
      <c r="F287" s="215" t="s">
        <v>2044</v>
      </c>
      <c r="G287" s="213"/>
      <c r="H287" s="216">
        <v>2482.6570000000002</v>
      </c>
      <c r="I287" s="217"/>
      <c r="J287" s="213"/>
      <c r="K287" s="213"/>
      <c r="L287" s="218"/>
      <c r="M287" s="219"/>
      <c r="N287" s="220"/>
      <c r="O287" s="220"/>
      <c r="P287" s="220"/>
      <c r="Q287" s="220"/>
      <c r="R287" s="220"/>
      <c r="S287" s="220"/>
      <c r="T287" s="221"/>
      <c r="AT287" s="222" t="s">
        <v>184</v>
      </c>
      <c r="AU287" s="222" t="s">
        <v>84</v>
      </c>
      <c r="AV287" s="13" t="s">
        <v>84</v>
      </c>
      <c r="AW287" s="13" t="s">
        <v>35</v>
      </c>
      <c r="AX287" s="13" t="s">
        <v>22</v>
      </c>
      <c r="AY287" s="222" t="s">
        <v>159</v>
      </c>
    </row>
    <row r="288" spans="2:65" s="1" customFormat="1" ht="16.5" customHeight="1">
      <c r="B288" s="35"/>
      <c r="C288" s="186" t="s">
        <v>7</v>
      </c>
      <c r="D288" s="186" t="s">
        <v>162</v>
      </c>
      <c r="E288" s="187" t="s">
        <v>450</v>
      </c>
      <c r="F288" s="188" t="s">
        <v>451</v>
      </c>
      <c r="G288" s="189" t="s">
        <v>182</v>
      </c>
      <c r="H288" s="190">
        <v>496.53100000000001</v>
      </c>
      <c r="I288" s="191"/>
      <c r="J288" s="192">
        <f>ROUND(I288*H288,2)</f>
        <v>0</v>
      </c>
      <c r="K288" s="188" t="s">
        <v>194</v>
      </c>
      <c r="L288" s="39"/>
      <c r="M288" s="193" t="s">
        <v>20</v>
      </c>
      <c r="N288" s="194" t="s">
        <v>45</v>
      </c>
      <c r="O288" s="64"/>
      <c r="P288" s="195">
        <f>O288*H288</f>
        <v>0</v>
      </c>
      <c r="Q288" s="195">
        <v>0</v>
      </c>
      <c r="R288" s="195">
        <f>Q288*H288</f>
        <v>0</v>
      </c>
      <c r="S288" s="195">
        <v>0</v>
      </c>
      <c r="T288" s="196">
        <f>S288*H288</f>
        <v>0</v>
      </c>
      <c r="AR288" s="197" t="s">
        <v>164</v>
      </c>
      <c r="AT288" s="197" t="s">
        <v>162</v>
      </c>
      <c r="AU288" s="197" t="s">
        <v>84</v>
      </c>
      <c r="AY288" s="18" t="s">
        <v>159</v>
      </c>
      <c r="BE288" s="198">
        <f>IF(N288="základní",J288,0)</f>
        <v>0</v>
      </c>
      <c r="BF288" s="198">
        <f>IF(N288="snížená",J288,0)</f>
        <v>0</v>
      </c>
      <c r="BG288" s="198">
        <f>IF(N288="zákl. přenesená",J288,0)</f>
        <v>0</v>
      </c>
      <c r="BH288" s="198">
        <f>IF(N288="sníž. přenesená",J288,0)</f>
        <v>0</v>
      </c>
      <c r="BI288" s="198">
        <f>IF(N288="nulová",J288,0)</f>
        <v>0</v>
      </c>
      <c r="BJ288" s="18" t="s">
        <v>22</v>
      </c>
      <c r="BK288" s="198">
        <f>ROUND(I288*H288,2)</f>
        <v>0</v>
      </c>
      <c r="BL288" s="18" t="s">
        <v>164</v>
      </c>
      <c r="BM288" s="197" t="s">
        <v>452</v>
      </c>
    </row>
    <row r="289" spans="2:65" s="1" customFormat="1" ht="19.5">
      <c r="B289" s="35"/>
      <c r="C289" s="36"/>
      <c r="D289" s="199" t="s">
        <v>166</v>
      </c>
      <c r="E289" s="36"/>
      <c r="F289" s="200" t="s">
        <v>453</v>
      </c>
      <c r="G289" s="36"/>
      <c r="H289" s="36"/>
      <c r="I289" s="115"/>
      <c r="J289" s="36"/>
      <c r="K289" s="36"/>
      <c r="L289" s="39"/>
      <c r="M289" s="201"/>
      <c r="N289" s="64"/>
      <c r="O289" s="64"/>
      <c r="P289" s="64"/>
      <c r="Q289" s="64"/>
      <c r="R289" s="64"/>
      <c r="S289" s="64"/>
      <c r="T289" s="65"/>
      <c r="AT289" s="18" t="s">
        <v>166</v>
      </c>
      <c r="AU289" s="18" t="s">
        <v>84</v>
      </c>
    </row>
    <row r="290" spans="2:65" s="13" customFormat="1" ht="11.25">
      <c r="B290" s="212"/>
      <c r="C290" s="213"/>
      <c r="D290" s="199" t="s">
        <v>184</v>
      </c>
      <c r="E290" s="214" t="s">
        <v>20</v>
      </c>
      <c r="F290" s="215" t="s">
        <v>2045</v>
      </c>
      <c r="G290" s="213"/>
      <c r="H290" s="216">
        <v>496.53100000000001</v>
      </c>
      <c r="I290" s="217"/>
      <c r="J290" s="213"/>
      <c r="K290" s="213"/>
      <c r="L290" s="218"/>
      <c r="M290" s="219"/>
      <c r="N290" s="220"/>
      <c r="O290" s="220"/>
      <c r="P290" s="220"/>
      <c r="Q290" s="220"/>
      <c r="R290" s="220"/>
      <c r="S290" s="220"/>
      <c r="T290" s="221"/>
      <c r="AT290" s="222" t="s">
        <v>184</v>
      </c>
      <c r="AU290" s="222" t="s">
        <v>84</v>
      </c>
      <c r="AV290" s="13" t="s">
        <v>84</v>
      </c>
      <c r="AW290" s="13" t="s">
        <v>35</v>
      </c>
      <c r="AX290" s="13" t="s">
        <v>22</v>
      </c>
      <c r="AY290" s="222" t="s">
        <v>159</v>
      </c>
    </row>
    <row r="291" spans="2:65" s="1" customFormat="1" ht="16.5" customHeight="1">
      <c r="B291" s="35"/>
      <c r="C291" s="186" t="s">
        <v>497</v>
      </c>
      <c r="D291" s="186" t="s">
        <v>162</v>
      </c>
      <c r="E291" s="187" t="s">
        <v>456</v>
      </c>
      <c r="F291" s="188" t="s">
        <v>457</v>
      </c>
      <c r="G291" s="189" t="s">
        <v>182</v>
      </c>
      <c r="H291" s="190">
        <v>1655.105</v>
      </c>
      <c r="I291" s="191"/>
      <c r="J291" s="192">
        <f>ROUND(I291*H291,2)</f>
        <v>0</v>
      </c>
      <c r="K291" s="188" t="s">
        <v>20</v>
      </c>
      <c r="L291" s="39"/>
      <c r="M291" s="193" t="s">
        <v>20</v>
      </c>
      <c r="N291" s="194" t="s">
        <v>45</v>
      </c>
      <c r="O291" s="64"/>
      <c r="P291" s="195">
        <f>O291*H291</f>
        <v>0</v>
      </c>
      <c r="Q291" s="195">
        <v>1.0460000000000001E-2</v>
      </c>
      <c r="R291" s="195">
        <f>Q291*H291</f>
        <v>17.312398300000002</v>
      </c>
      <c r="S291" s="195">
        <v>0</v>
      </c>
      <c r="T291" s="196">
        <f>S291*H291</f>
        <v>0</v>
      </c>
      <c r="AR291" s="197" t="s">
        <v>164</v>
      </c>
      <c r="AT291" s="197" t="s">
        <v>162</v>
      </c>
      <c r="AU291" s="197" t="s">
        <v>84</v>
      </c>
      <c r="AY291" s="18" t="s">
        <v>159</v>
      </c>
      <c r="BE291" s="198">
        <f>IF(N291="základní",J291,0)</f>
        <v>0</v>
      </c>
      <c r="BF291" s="198">
        <f>IF(N291="snížená",J291,0)</f>
        <v>0</v>
      </c>
      <c r="BG291" s="198">
        <f>IF(N291="zákl. přenesená",J291,0)</f>
        <v>0</v>
      </c>
      <c r="BH291" s="198">
        <f>IF(N291="sníž. přenesená",J291,0)</f>
        <v>0</v>
      </c>
      <c r="BI291" s="198">
        <f>IF(N291="nulová",J291,0)</f>
        <v>0</v>
      </c>
      <c r="BJ291" s="18" t="s">
        <v>22</v>
      </c>
      <c r="BK291" s="198">
        <f>ROUND(I291*H291,2)</f>
        <v>0</v>
      </c>
      <c r="BL291" s="18" t="s">
        <v>164</v>
      </c>
      <c r="BM291" s="197" t="s">
        <v>458</v>
      </c>
    </row>
    <row r="292" spans="2:65" s="1" customFormat="1" ht="19.5">
      <c r="B292" s="35"/>
      <c r="C292" s="36"/>
      <c r="D292" s="199" t="s">
        <v>166</v>
      </c>
      <c r="E292" s="36"/>
      <c r="F292" s="200" t="s">
        <v>459</v>
      </c>
      <c r="G292" s="36"/>
      <c r="H292" s="36"/>
      <c r="I292" s="115"/>
      <c r="J292" s="36"/>
      <c r="K292" s="36"/>
      <c r="L292" s="39"/>
      <c r="M292" s="201"/>
      <c r="N292" s="64"/>
      <c r="O292" s="64"/>
      <c r="P292" s="64"/>
      <c r="Q292" s="64"/>
      <c r="R292" s="64"/>
      <c r="S292" s="64"/>
      <c r="T292" s="65"/>
      <c r="AT292" s="18" t="s">
        <v>166</v>
      </c>
      <c r="AU292" s="18" t="s">
        <v>84</v>
      </c>
    </row>
    <row r="293" spans="2:65" s="13" customFormat="1" ht="11.25">
      <c r="B293" s="212"/>
      <c r="C293" s="213"/>
      <c r="D293" s="199" t="s">
        <v>184</v>
      </c>
      <c r="E293" s="214" t="s">
        <v>20</v>
      </c>
      <c r="F293" s="215" t="s">
        <v>2046</v>
      </c>
      <c r="G293" s="213"/>
      <c r="H293" s="216">
        <v>1655.105</v>
      </c>
      <c r="I293" s="217"/>
      <c r="J293" s="213"/>
      <c r="K293" s="213"/>
      <c r="L293" s="218"/>
      <c r="M293" s="219"/>
      <c r="N293" s="220"/>
      <c r="O293" s="220"/>
      <c r="P293" s="220"/>
      <c r="Q293" s="220"/>
      <c r="R293" s="220"/>
      <c r="S293" s="220"/>
      <c r="T293" s="221"/>
      <c r="AT293" s="222" t="s">
        <v>184</v>
      </c>
      <c r="AU293" s="222" t="s">
        <v>84</v>
      </c>
      <c r="AV293" s="13" t="s">
        <v>84</v>
      </c>
      <c r="AW293" s="13" t="s">
        <v>35</v>
      </c>
      <c r="AX293" s="13" t="s">
        <v>22</v>
      </c>
      <c r="AY293" s="222" t="s">
        <v>159</v>
      </c>
    </row>
    <row r="294" spans="2:65" s="1" customFormat="1" ht="16.5" customHeight="1">
      <c r="B294" s="35"/>
      <c r="C294" s="186" t="s">
        <v>502</v>
      </c>
      <c r="D294" s="186" t="s">
        <v>162</v>
      </c>
      <c r="E294" s="187" t="s">
        <v>462</v>
      </c>
      <c r="F294" s="188" t="s">
        <v>463</v>
      </c>
      <c r="G294" s="189" t="s">
        <v>464</v>
      </c>
      <c r="H294" s="190">
        <v>309.05</v>
      </c>
      <c r="I294" s="191"/>
      <c r="J294" s="192">
        <f>ROUND(I294*H294,2)</f>
        <v>0</v>
      </c>
      <c r="K294" s="188" t="s">
        <v>194</v>
      </c>
      <c r="L294" s="39"/>
      <c r="M294" s="193" t="s">
        <v>20</v>
      </c>
      <c r="N294" s="194" t="s">
        <v>45</v>
      </c>
      <c r="O294" s="64"/>
      <c r="P294" s="195">
        <f>O294*H294</f>
        <v>0</v>
      </c>
      <c r="Q294" s="195">
        <v>8.4000000000000003E-4</v>
      </c>
      <c r="R294" s="195">
        <f>Q294*H294</f>
        <v>0.259602</v>
      </c>
      <c r="S294" s="195">
        <v>0</v>
      </c>
      <c r="T294" s="196">
        <f>S294*H294</f>
        <v>0</v>
      </c>
      <c r="AR294" s="197" t="s">
        <v>164</v>
      </c>
      <c r="AT294" s="197" t="s">
        <v>162</v>
      </c>
      <c r="AU294" s="197" t="s">
        <v>84</v>
      </c>
      <c r="AY294" s="18" t="s">
        <v>159</v>
      </c>
      <c r="BE294" s="198">
        <f>IF(N294="základní",J294,0)</f>
        <v>0</v>
      </c>
      <c r="BF294" s="198">
        <f>IF(N294="snížená",J294,0)</f>
        <v>0</v>
      </c>
      <c r="BG294" s="198">
        <f>IF(N294="zákl. přenesená",J294,0)</f>
        <v>0</v>
      </c>
      <c r="BH294" s="198">
        <f>IF(N294="sníž. přenesená",J294,0)</f>
        <v>0</v>
      </c>
      <c r="BI294" s="198">
        <f>IF(N294="nulová",J294,0)</f>
        <v>0</v>
      </c>
      <c r="BJ294" s="18" t="s">
        <v>22</v>
      </c>
      <c r="BK294" s="198">
        <f>ROUND(I294*H294,2)</f>
        <v>0</v>
      </c>
      <c r="BL294" s="18" t="s">
        <v>164</v>
      </c>
      <c r="BM294" s="197" t="s">
        <v>2047</v>
      </c>
    </row>
    <row r="295" spans="2:65" s="1" customFormat="1" ht="11.25">
      <c r="B295" s="35"/>
      <c r="C295" s="36"/>
      <c r="D295" s="199" t="s">
        <v>166</v>
      </c>
      <c r="E295" s="36"/>
      <c r="F295" s="200" t="s">
        <v>466</v>
      </c>
      <c r="G295" s="36"/>
      <c r="H295" s="36"/>
      <c r="I295" s="115"/>
      <c r="J295" s="36"/>
      <c r="K295" s="36"/>
      <c r="L295" s="39"/>
      <c r="M295" s="201"/>
      <c r="N295" s="64"/>
      <c r="O295" s="64"/>
      <c r="P295" s="64"/>
      <c r="Q295" s="64"/>
      <c r="R295" s="64"/>
      <c r="S295" s="64"/>
      <c r="T295" s="65"/>
      <c r="AT295" s="18" t="s">
        <v>166</v>
      </c>
      <c r="AU295" s="18" t="s">
        <v>84</v>
      </c>
    </row>
    <row r="296" spans="2:65" s="12" customFormat="1" ht="11.25">
      <c r="B296" s="202"/>
      <c r="C296" s="203"/>
      <c r="D296" s="199" t="s">
        <v>184</v>
      </c>
      <c r="E296" s="204" t="s">
        <v>20</v>
      </c>
      <c r="F296" s="205" t="s">
        <v>1965</v>
      </c>
      <c r="G296" s="203"/>
      <c r="H296" s="204" t="s">
        <v>20</v>
      </c>
      <c r="I296" s="206"/>
      <c r="J296" s="203"/>
      <c r="K296" s="203"/>
      <c r="L296" s="207"/>
      <c r="M296" s="208"/>
      <c r="N296" s="209"/>
      <c r="O296" s="209"/>
      <c r="P296" s="209"/>
      <c r="Q296" s="209"/>
      <c r="R296" s="209"/>
      <c r="S296" s="209"/>
      <c r="T296" s="210"/>
      <c r="AT296" s="211" t="s">
        <v>184</v>
      </c>
      <c r="AU296" s="211" t="s">
        <v>84</v>
      </c>
      <c r="AV296" s="12" t="s">
        <v>22</v>
      </c>
      <c r="AW296" s="12" t="s">
        <v>35</v>
      </c>
      <c r="AX296" s="12" t="s">
        <v>74</v>
      </c>
      <c r="AY296" s="211" t="s">
        <v>159</v>
      </c>
    </row>
    <row r="297" spans="2:65" s="13" customFormat="1" ht="11.25">
      <c r="B297" s="212"/>
      <c r="C297" s="213"/>
      <c r="D297" s="199" t="s">
        <v>184</v>
      </c>
      <c r="E297" s="214" t="s">
        <v>20</v>
      </c>
      <c r="F297" s="215" t="s">
        <v>2048</v>
      </c>
      <c r="G297" s="213"/>
      <c r="H297" s="216">
        <v>13.2</v>
      </c>
      <c r="I297" s="217"/>
      <c r="J297" s="213"/>
      <c r="K297" s="213"/>
      <c r="L297" s="218"/>
      <c r="M297" s="219"/>
      <c r="N297" s="220"/>
      <c r="O297" s="220"/>
      <c r="P297" s="220"/>
      <c r="Q297" s="220"/>
      <c r="R297" s="220"/>
      <c r="S297" s="220"/>
      <c r="T297" s="221"/>
      <c r="AT297" s="222" t="s">
        <v>184</v>
      </c>
      <c r="AU297" s="222" t="s">
        <v>84</v>
      </c>
      <c r="AV297" s="13" t="s">
        <v>84</v>
      </c>
      <c r="AW297" s="13" t="s">
        <v>35</v>
      </c>
      <c r="AX297" s="13" t="s">
        <v>74</v>
      </c>
      <c r="AY297" s="222" t="s">
        <v>159</v>
      </c>
    </row>
    <row r="298" spans="2:65" s="12" customFormat="1" ht="11.25">
      <c r="B298" s="202"/>
      <c r="C298" s="203"/>
      <c r="D298" s="199" t="s">
        <v>184</v>
      </c>
      <c r="E298" s="204" t="s">
        <v>20</v>
      </c>
      <c r="F298" s="205" t="s">
        <v>1968</v>
      </c>
      <c r="G298" s="203"/>
      <c r="H298" s="204" t="s">
        <v>20</v>
      </c>
      <c r="I298" s="206"/>
      <c r="J298" s="203"/>
      <c r="K298" s="203"/>
      <c r="L298" s="207"/>
      <c r="M298" s="208"/>
      <c r="N298" s="209"/>
      <c r="O298" s="209"/>
      <c r="P298" s="209"/>
      <c r="Q298" s="209"/>
      <c r="R298" s="209"/>
      <c r="S298" s="209"/>
      <c r="T298" s="210"/>
      <c r="AT298" s="211" t="s">
        <v>184</v>
      </c>
      <c r="AU298" s="211" t="s">
        <v>84</v>
      </c>
      <c r="AV298" s="12" t="s">
        <v>22</v>
      </c>
      <c r="AW298" s="12" t="s">
        <v>35</v>
      </c>
      <c r="AX298" s="12" t="s">
        <v>74</v>
      </c>
      <c r="AY298" s="211" t="s">
        <v>159</v>
      </c>
    </row>
    <row r="299" spans="2:65" s="13" customFormat="1" ht="11.25">
      <c r="B299" s="212"/>
      <c r="C299" s="213"/>
      <c r="D299" s="199" t="s">
        <v>184</v>
      </c>
      <c r="E299" s="214" t="s">
        <v>20</v>
      </c>
      <c r="F299" s="215" t="s">
        <v>2049</v>
      </c>
      <c r="G299" s="213"/>
      <c r="H299" s="216">
        <v>9</v>
      </c>
      <c r="I299" s="217"/>
      <c r="J299" s="213"/>
      <c r="K299" s="213"/>
      <c r="L299" s="218"/>
      <c r="M299" s="219"/>
      <c r="N299" s="220"/>
      <c r="O299" s="220"/>
      <c r="P299" s="220"/>
      <c r="Q299" s="220"/>
      <c r="R299" s="220"/>
      <c r="S299" s="220"/>
      <c r="T299" s="221"/>
      <c r="AT299" s="222" t="s">
        <v>184</v>
      </c>
      <c r="AU299" s="222" t="s">
        <v>84</v>
      </c>
      <c r="AV299" s="13" t="s">
        <v>84</v>
      </c>
      <c r="AW299" s="13" t="s">
        <v>35</v>
      </c>
      <c r="AX299" s="13" t="s">
        <v>74</v>
      </c>
      <c r="AY299" s="222" t="s">
        <v>159</v>
      </c>
    </row>
    <row r="300" spans="2:65" s="12" customFormat="1" ht="11.25">
      <c r="B300" s="202"/>
      <c r="C300" s="203"/>
      <c r="D300" s="199" t="s">
        <v>184</v>
      </c>
      <c r="E300" s="204" t="s">
        <v>20</v>
      </c>
      <c r="F300" s="205" t="s">
        <v>1971</v>
      </c>
      <c r="G300" s="203"/>
      <c r="H300" s="204" t="s">
        <v>20</v>
      </c>
      <c r="I300" s="206"/>
      <c r="J300" s="203"/>
      <c r="K300" s="203"/>
      <c r="L300" s="207"/>
      <c r="M300" s="208"/>
      <c r="N300" s="209"/>
      <c r="O300" s="209"/>
      <c r="P300" s="209"/>
      <c r="Q300" s="209"/>
      <c r="R300" s="209"/>
      <c r="S300" s="209"/>
      <c r="T300" s="210"/>
      <c r="AT300" s="211" t="s">
        <v>184</v>
      </c>
      <c r="AU300" s="211" t="s">
        <v>84</v>
      </c>
      <c r="AV300" s="12" t="s">
        <v>22</v>
      </c>
      <c r="AW300" s="12" t="s">
        <v>35</v>
      </c>
      <c r="AX300" s="12" t="s">
        <v>74</v>
      </c>
      <c r="AY300" s="211" t="s">
        <v>159</v>
      </c>
    </row>
    <row r="301" spans="2:65" s="13" customFormat="1" ht="11.25">
      <c r="B301" s="212"/>
      <c r="C301" s="213"/>
      <c r="D301" s="199" t="s">
        <v>184</v>
      </c>
      <c r="E301" s="214" t="s">
        <v>20</v>
      </c>
      <c r="F301" s="215" t="s">
        <v>2050</v>
      </c>
      <c r="G301" s="213"/>
      <c r="H301" s="216">
        <v>26.4</v>
      </c>
      <c r="I301" s="217"/>
      <c r="J301" s="213"/>
      <c r="K301" s="213"/>
      <c r="L301" s="218"/>
      <c r="M301" s="219"/>
      <c r="N301" s="220"/>
      <c r="O301" s="220"/>
      <c r="P301" s="220"/>
      <c r="Q301" s="220"/>
      <c r="R301" s="220"/>
      <c r="S301" s="220"/>
      <c r="T301" s="221"/>
      <c r="AT301" s="222" t="s">
        <v>184</v>
      </c>
      <c r="AU301" s="222" t="s">
        <v>84</v>
      </c>
      <c r="AV301" s="13" t="s">
        <v>84</v>
      </c>
      <c r="AW301" s="13" t="s">
        <v>35</v>
      </c>
      <c r="AX301" s="13" t="s">
        <v>74</v>
      </c>
      <c r="AY301" s="222" t="s">
        <v>159</v>
      </c>
    </row>
    <row r="302" spans="2:65" s="12" customFormat="1" ht="11.25">
      <c r="B302" s="202"/>
      <c r="C302" s="203"/>
      <c r="D302" s="199" t="s">
        <v>184</v>
      </c>
      <c r="E302" s="204" t="s">
        <v>20</v>
      </c>
      <c r="F302" s="205" t="s">
        <v>1977</v>
      </c>
      <c r="G302" s="203"/>
      <c r="H302" s="204" t="s">
        <v>20</v>
      </c>
      <c r="I302" s="206"/>
      <c r="J302" s="203"/>
      <c r="K302" s="203"/>
      <c r="L302" s="207"/>
      <c r="M302" s="208"/>
      <c r="N302" s="209"/>
      <c r="O302" s="209"/>
      <c r="P302" s="209"/>
      <c r="Q302" s="209"/>
      <c r="R302" s="209"/>
      <c r="S302" s="209"/>
      <c r="T302" s="210"/>
      <c r="AT302" s="211" t="s">
        <v>184</v>
      </c>
      <c r="AU302" s="211" t="s">
        <v>84</v>
      </c>
      <c r="AV302" s="12" t="s">
        <v>22</v>
      </c>
      <c r="AW302" s="12" t="s">
        <v>35</v>
      </c>
      <c r="AX302" s="12" t="s">
        <v>74</v>
      </c>
      <c r="AY302" s="211" t="s">
        <v>159</v>
      </c>
    </row>
    <row r="303" spans="2:65" s="13" customFormat="1" ht="11.25">
      <c r="B303" s="212"/>
      <c r="C303" s="213"/>
      <c r="D303" s="199" t="s">
        <v>184</v>
      </c>
      <c r="E303" s="214" t="s">
        <v>20</v>
      </c>
      <c r="F303" s="215" t="s">
        <v>2051</v>
      </c>
      <c r="G303" s="213"/>
      <c r="H303" s="216">
        <v>57.75</v>
      </c>
      <c r="I303" s="217"/>
      <c r="J303" s="213"/>
      <c r="K303" s="213"/>
      <c r="L303" s="218"/>
      <c r="M303" s="219"/>
      <c r="N303" s="220"/>
      <c r="O303" s="220"/>
      <c r="P303" s="220"/>
      <c r="Q303" s="220"/>
      <c r="R303" s="220"/>
      <c r="S303" s="220"/>
      <c r="T303" s="221"/>
      <c r="AT303" s="222" t="s">
        <v>184</v>
      </c>
      <c r="AU303" s="222" t="s">
        <v>84</v>
      </c>
      <c r="AV303" s="13" t="s">
        <v>84</v>
      </c>
      <c r="AW303" s="13" t="s">
        <v>35</v>
      </c>
      <c r="AX303" s="13" t="s">
        <v>74</v>
      </c>
      <c r="AY303" s="222" t="s">
        <v>159</v>
      </c>
    </row>
    <row r="304" spans="2:65" s="12" customFormat="1" ht="11.25">
      <c r="B304" s="202"/>
      <c r="C304" s="203"/>
      <c r="D304" s="199" t="s">
        <v>184</v>
      </c>
      <c r="E304" s="204" t="s">
        <v>20</v>
      </c>
      <c r="F304" s="205" t="s">
        <v>1980</v>
      </c>
      <c r="G304" s="203"/>
      <c r="H304" s="204" t="s">
        <v>20</v>
      </c>
      <c r="I304" s="206"/>
      <c r="J304" s="203"/>
      <c r="K304" s="203"/>
      <c r="L304" s="207"/>
      <c r="M304" s="208"/>
      <c r="N304" s="209"/>
      <c r="O304" s="209"/>
      <c r="P304" s="209"/>
      <c r="Q304" s="209"/>
      <c r="R304" s="209"/>
      <c r="S304" s="209"/>
      <c r="T304" s="210"/>
      <c r="AT304" s="211" t="s">
        <v>184</v>
      </c>
      <c r="AU304" s="211" t="s">
        <v>84</v>
      </c>
      <c r="AV304" s="12" t="s">
        <v>22</v>
      </c>
      <c r="AW304" s="12" t="s">
        <v>35</v>
      </c>
      <c r="AX304" s="12" t="s">
        <v>74</v>
      </c>
      <c r="AY304" s="211" t="s">
        <v>159</v>
      </c>
    </row>
    <row r="305" spans="2:65" s="13" customFormat="1" ht="11.25">
      <c r="B305" s="212"/>
      <c r="C305" s="213"/>
      <c r="D305" s="199" t="s">
        <v>184</v>
      </c>
      <c r="E305" s="214" t="s">
        <v>20</v>
      </c>
      <c r="F305" s="215" t="s">
        <v>2052</v>
      </c>
      <c r="G305" s="213"/>
      <c r="H305" s="216">
        <v>39</v>
      </c>
      <c r="I305" s="217"/>
      <c r="J305" s="213"/>
      <c r="K305" s="213"/>
      <c r="L305" s="218"/>
      <c r="M305" s="219"/>
      <c r="N305" s="220"/>
      <c r="O305" s="220"/>
      <c r="P305" s="220"/>
      <c r="Q305" s="220"/>
      <c r="R305" s="220"/>
      <c r="S305" s="220"/>
      <c r="T305" s="221"/>
      <c r="AT305" s="222" t="s">
        <v>184</v>
      </c>
      <c r="AU305" s="222" t="s">
        <v>84</v>
      </c>
      <c r="AV305" s="13" t="s">
        <v>84</v>
      </c>
      <c r="AW305" s="13" t="s">
        <v>35</v>
      </c>
      <c r="AX305" s="13" t="s">
        <v>74</v>
      </c>
      <c r="AY305" s="222" t="s">
        <v>159</v>
      </c>
    </row>
    <row r="306" spans="2:65" s="12" customFormat="1" ht="11.25">
      <c r="B306" s="202"/>
      <c r="C306" s="203"/>
      <c r="D306" s="199" t="s">
        <v>184</v>
      </c>
      <c r="E306" s="204" t="s">
        <v>20</v>
      </c>
      <c r="F306" s="205" t="s">
        <v>1983</v>
      </c>
      <c r="G306" s="203"/>
      <c r="H306" s="204" t="s">
        <v>20</v>
      </c>
      <c r="I306" s="206"/>
      <c r="J306" s="203"/>
      <c r="K306" s="203"/>
      <c r="L306" s="207"/>
      <c r="M306" s="208"/>
      <c r="N306" s="209"/>
      <c r="O306" s="209"/>
      <c r="P306" s="209"/>
      <c r="Q306" s="209"/>
      <c r="R306" s="209"/>
      <c r="S306" s="209"/>
      <c r="T306" s="210"/>
      <c r="AT306" s="211" t="s">
        <v>184</v>
      </c>
      <c r="AU306" s="211" t="s">
        <v>84</v>
      </c>
      <c r="AV306" s="12" t="s">
        <v>22</v>
      </c>
      <c r="AW306" s="12" t="s">
        <v>35</v>
      </c>
      <c r="AX306" s="12" t="s">
        <v>74</v>
      </c>
      <c r="AY306" s="211" t="s">
        <v>159</v>
      </c>
    </row>
    <row r="307" spans="2:65" s="13" customFormat="1" ht="11.25">
      <c r="B307" s="212"/>
      <c r="C307" s="213"/>
      <c r="D307" s="199" t="s">
        <v>184</v>
      </c>
      <c r="E307" s="214" t="s">
        <v>20</v>
      </c>
      <c r="F307" s="215" t="s">
        <v>2053</v>
      </c>
      <c r="G307" s="213"/>
      <c r="H307" s="216">
        <v>27.2</v>
      </c>
      <c r="I307" s="217"/>
      <c r="J307" s="213"/>
      <c r="K307" s="213"/>
      <c r="L307" s="218"/>
      <c r="M307" s="219"/>
      <c r="N307" s="220"/>
      <c r="O307" s="220"/>
      <c r="P307" s="220"/>
      <c r="Q307" s="220"/>
      <c r="R307" s="220"/>
      <c r="S307" s="220"/>
      <c r="T307" s="221"/>
      <c r="AT307" s="222" t="s">
        <v>184</v>
      </c>
      <c r="AU307" s="222" t="s">
        <v>84</v>
      </c>
      <c r="AV307" s="13" t="s">
        <v>84</v>
      </c>
      <c r="AW307" s="13" t="s">
        <v>35</v>
      </c>
      <c r="AX307" s="13" t="s">
        <v>74</v>
      </c>
      <c r="AY307" s="222" t="s">
        <v>159</v>
      </c>
    </row>
    <row r="308" spans="2:65" s="12" customFormat="1" ht="11.25">
      <c r="B308" s="202"/>
      <c r="C308" s="203"/>
      <c r="D308" s="199" t="s">
        <v>184</v>
      </c>
      <c r="E308" s="204" t="s">
        <v>20</v>
      </c>
      <c r="F308" s="205" t="s">
        <v>1988</v>
      </c>
      <c r="G308" s="203"/>
      <c r="H308" s="204" t="s">
        <v>20</v>
      </c>
      <c r="I308" s="206"/>
      <c r="J308" s="203"/>
      <c r="K308" s="203"/>
      <c r="L308" s="207"/>
      <c r="M308" s="208"/>
      <c r="N308" s="209"/>
      <c r="O308" s="209"/>
      <c r="P308" s="209"/>
      <c r="Q308" s="209"/>
      <c r="R308" s="209"/>
      <c r="S308" s="209"/>
      <c r="T308" s="210"/>
      <c r="AT308" s="211" t="s">
        <v>184</v>
      </c>
      <c r="AU308" s="211" t="s">
        <v>84</v>
      </c>
      <c r="AV308" s="12" t="s">
        <v>22</v>
      </c>
      <c r="AW308" s="12" t="s">
        <v>35</v>
      </c>
      <c r="AX308" s="12" t="s">
        <v>74</v>
      </c>
      <c r="AY308" s="211" t="s">
        <v>159</v>
      </c>
    </row>
    <row r="309" spans="2:65" s="13" customFormat="1" ht="11.25">
      <c r="B309" s="212"/>
      <c r="C309" s="213"/>
      <c r="D309" s="199" t="s">
        <v>184</v>
      </c>
      <c r="E309" s="214" t="s">
        <v>20</v>
      </c>
      <c r="F309" s="215" t="s">
        <v>2054</v>
      </c>
      <c r="G309" s="213"/>
      <c r="H309" s="216">
        <v>82.5</v>
      </c>
      <c r="I309" s="217"/>
      <c r="J309" s="213"/>
      <c r="K309" s="213"/>
      <c r="L309" s="218"/>
      <c r="M309" s="219"/>
      <c r="N309" s="220"/>
      <c r="O309" s="220"/>
      <c r="P309" s="220"/>
      <c r="Q309" s="220"/>
      <c r="R309" s="220"/>
      <c r="S309" s="220"/>
      <c r="T309" s="221"/>
      <c r="AT309" s="222" t="s">
        <v>184</v>
      </c>
      <c r="AU309" s="222" t="s">
        <v>84</v>
      </c>
      <c r="AV309" s="13" t="s">
        <v>84</v>
      </c>
      <c r="AW309" s="13" t="s">
        <v>35</v>
      </c>
      <c r="AX309" s="13" t="s">
        <v>74</v>
      </c>
      <c r="AY309" s="222" t="s">
        <v>159</v>
      </c>
    </row>
    <row r="310" spans="2:65" s="12" customFormat="1" ht="11.25">
      <c r="B310" s="202"/>
      <c r="C310" s="203"/>
      <c r="D310" s="199" t="s">
        <v>184</v>
      </c>
      <c r="E310" s="204" t="s">
        <v>20</v>
      </c>
      <c r="F310" s="205" t="s">
        <v>1991</v>
      </c>
      <c r="G310" s="203"/>
      <c r="H310" s="204" t="s">
        <v>20</v>
      </c>
      <c r="I310" s="206"/>
      <c r="J310" s="203"/>
      <c r="K310" s="203"/>
      <c r="L310" s="207"/>
      <c r="M310" s="208"/>
      <c r="N310" s="209"/>
      <c r="O310" s="209"/>
      <c r="P310" s="209"/>
      <c r="Q310" s="209"/>
      <c r="R310" s="209"/>
      <c r="S310" s="209"/>
      <c r="T310" s="210"/>
      <c r="AT310" s="211" t="s">
        <v>184</v>
      </c>
      <c r="AU310" s="211" t="s">
        <v>84</v>
      </c>
      <c r="AV310" s="12" t="s">
        <v>22</v>
      </c>
      <c r="AW310" s="12" t="s">
        <v>35</v>
      </c>
      <c r="AX310" s="12" t="s">
        <v>74</v>
      </c>
      <c r="AY310" s="211" t="s">
        <v>159</v>
      </c>
    </row>
    <row r="311" spans="2:65" s="13" customFormat="1" ht="11.25">
      <c r="B311" s="212"/>
      <c r="C311" s="213"/>
      <c r="D311" s="199" t="s">
        <v>184</v>
      </c>
      <c r="E311" s="214" t="s">
        <v>20</v>
      </c>
      <c r="F311" s="215" t="s">
        <v>2055</v>
      </c>
      <c r="G311" s="213"/>
      <c r="H311" s="216">
        <v>54</v>
      </c>
      <c r="I311" s="217"/>
      <c r="J311" s="213"/>
      <c r="K311" s="213"/>
      <c r="L311" s="218"/>
      <c r="M311" s="219"/>
      <c r="N311" s="220"/>
      <c r="O311" s="220"/>
      <c r="P311" s="220"/>
      <c r="Q311" s="220"/>
      <c r="R311" s="220"/>
      <c r="S311" s="220"/>
      <c r="T311" s="221"/>
      <c r="AT311" s="222" t="s">
        <v>184</v>
      </c>
      <c r="AU311" s="222" t="s">
        <v>84</v>
      </c>
      <c r="AV311" s="13" t="s">
        <v>84</v>
      </c>
      <c r="AW311" s="13" t="s">
        <v>35</v>
      </c>
      <c r="AX311" s="13" t="s">
        <v>74</v>
      </c>
      <c r="AY311" s="222" t="s">
        <v>159</v>
      </c>
    </row>
    <row r="312" spans="2:65" s="14" customFormat="1" ht="11.25">
      <c r="B312" s="223"/>
      <c r="C312" s="224"/>
      <c r="D312" s="199" t="s">
        <v>184</v>
      </c>
      <c r="E312" s="225" t="s">
        <v>20</v>
      </c>
      <c r="F312" s="226" t="s">
        <v>223</v>
      </c>
      <c r="G312" s="224"/>
      <c r="H312" s="227">
        <v>309.05</v>
      </c>
      <c r="I312" s="228"/>
      <c r="J312" s="224"/>
      <c r="K312" s="224"/>
      <c r="L312" s="229"/>
      <c r="M312" s="230"/>
      <c r="N312" s="231"/>
      <c r="O312" s="231"/>
      <c r="P312" s="231"/>
      <c r="Q312" s="231"/>
      <c r="R312" s="231"/>
      <c r="S312" s="231"/>
      <c r="T312" s="232"/>
      <c r="AT312" s="233" t="s">
        <v>184</v>
      </c>
      <c r="AU312" s="233" t="s">
        <v>84</v>
      </c>
      <c r="AV312" s="14" t="s">
        <v>164</v>
      </c>
      <c r="AW312" s="14" t="s">
        <v>35</v>
      </c>
      <c r="AX312" s="14" t="s">
        <v>22</v>
      </c>
      <c r="AY312" s="233" t="s">
        <v>159</v>
      </c>
    </row>
    <row r="313" spans="2:65" s="1" customFormat="1" ht="16.5" customHeight="1">
      <c r="B313" s="35"/>
      <c r="C313" s="186" t="s">
        <v>548</v>
      </c>
      <c r="D313" s="186" t="s">
        <v>162</v>
      </c>
      <c r="E313" s="187" t="s">
        <v>469</v>
      </c>
      <c r="F313" s="188" t="s">
        <v>470</v>
      </c>
      <c r="G313" s="189" t="s">
        <v>464</v>
      </c>
      <c r="H313" s="190">
        <v>309.05</v>
      </c>
      <c r="I313" s="191"/>
      <c r="J313" s="192">
        <f>ROUND(I313*H313,2)</f>
        <v>0</v>
      </c>
      <c r="K313" s="188" t="s">
        <v>194</v>
      </c>
      <c r="L313" s="39"/>
      <c r="M313" s="193" t="s">
        <v>20</v>
      </c>
      <c r="N313" s="194" t="s">
        <v>45</v>
      </c>
      <c r="O313" s="64"/>
      <c r="P313" s="195">
        <f>O313*H313</f>
        <v>0</v>
      </c>
      <c r="Q313" s="195">
        <v>0</v>
      </c>
      <c r="R313" s="195">
        <f>Q313*H313</f>
        <v>0</v>
      </c>
      <c r="S313" s="195">
        <v>0</v>
      </c>
      <c r="T313" s="196">
        <f>S313*H313</f>
        <v>0</v>
      </c>
      <c r="AR313" s="197" t="s">
        <v>164</v>
      </c>
      <c r="AT313" s="197" t="s">
        <v>162</v>
      </c>
      <c r="AU313" s="197" t="s">
        <v>84</v>
      </c>
      <c r="AY313" s="18" t="s">
        <v>159</v>
      </c>
      <c r="BE313" s="198">
        <f>IF(N313="základní",J313,0)</f>
        <v>0</v>
      </c>
      <c r="BF313" s="198">
        <f>IF(N313="snížená",J313,0)</f>
        <v>0</v>
      </c>
      <c r="BG313" s="198">
        <f>IF(N313="zákl. přenesená",J313,0)</f>
        <v>0</v>
      </c>
      <c r="BH313" s="198">
        <f>IF(N313="sníž. přenesená",J313,0)</f>
        <v>0</v>
      </c>
      <c r="BI313" s="198">
        <f>IF(N313="nulová",J313,0)</f>
        <v>0</v>
      </c>
      <c r="BJ313" s="18" t="s">
        <v>22</v>
      </c>
      <c r="BK313" s="198">
        <f>ROUND(I313*H313,2)</f>
        <v>0</v>
      </c>
      <c r="BL313" s="18" t="s">
        <v>164</v>
      </c>
      <c r="BM313" s="197" t="s">
        <v>2056</v>
      </c>
    </row>
    <row r="314" spans="2:65" s="1" customFormat="1" ht="19.5">
      <c r="B314" s="35"/>
      <c r="C314" s="36"/>
      <c r="D314" s="199" t="s">
        <v>166</v>
      </c>
      <c r="E314" s="36"/>
      <c r="F314" s="200" t="s">
        <v>472</v>
      </c>
      <c r="G314" s="36"/>
      <c r="H314" s="36"/>
      <c r="I314" s="115"/>
      <c r="J314" s="36"/>
      <c r="K314" s="36"/>
      <c r="L314" s="39"/>
      <c r="M314" s="201"/>
      <c r="N314" s="64"/>
      <c r="O314" s="64"/>
      <c r="P314" s="64"/>
      <c r="Q314" s="64"/>
      <c r="R314" s="64"/>
      <c r="S314" s="64"/>
      <c r="T314" s="65"/>
      <c r="AT314" s="18" t="s">
        <v>166</v>
      </c>
      <c r="AU314" s="18" t="s">
        <v>84</v>
      </c>
    </row>
    <row r="315" spans="2:65" s="1" customFormat="1" ht="16.5" customHeight="1">
      <c r="B315" s="35"/>
      <c r="C315" s="186" t="s">
        <v>553</v>
      </c>
      <c r="D315" s="186" t="s">
        <v>162</v>
      </c>
      <c r="E315" s="187" t="s">
        <v>474</v>
      </c>
      <c r="F315" s="188" t="s">
        <v>475</v>
      </c>
      <c r="G315" s="189" t="s">
        <v>464</v>
      </c>
      <c r="H315" s="190">
        <v>2400</v>
      </c>
      <c r="I315" s="191"/>
      <c r="J315" s="192">
        <f>ROUND(I315*H315,2)</f>
        <v>0</v>
      </c>
      <c r="K315" s="188" t="s">
        <v>194</v>
      </c>
      <c r="L315" s="39"/>
      <c r="M315" s="193" t="s">
        <v>20</v>
      </c>
      <c r="N315" s="194" t="s">
        <v>45</v>
      </c>
      <c r="O315" s="64"/>
      <c r="P315" s="195">
        <f>O315*H315</f>
        <v>0</v>
      </c>
      <c r="Q315" s="195">
        <v>8.4999999999999995E-4</v>
      </c>
      <c r="R315" s="195">
        <f>Q315*H315</f>
        <v>2.04</v>
      </c>
      <c r="S315" s="195">
        <v>0</v>
      </c>
      <c r="T315" s="196">
        <f>S315*H315</f>
        <v>0</v>
      </c>
      <c r="AR315" s="197" t="s">
        <v>164</v>
      </c>
      <c r="AT315" s="197" t="s">
        <v>162</v>
      </c>
      <c r="AU315" s="197" t="s">
        <v>84</v>
      </c>
      <c r="AY315" s="18" t="s">
        <v>159</v>
      </c>
      <c r="BE315" s="198">
        <f>IF(N315="základní",J315,0)</f>
        <v>0</v>
      </c>
      <c r="BF315" s="198">
        <f>IF(N315="snížená",J315,0)</f>
        <v>0</v>
      </c>
      <c r="BG315" s="198">
        <f>IF(N315="zákl. přenesená",J315,0)</f>
        <v>0</v>
      </c>
      <c r="BH315" s="198">
        <f>IF(N315="sníž. přenesená",J315,0)</f>
        <v>0</v>
      </c>
      <c r="BI315" s="198">
        <f>IF(N315="nulová",J315,0)</f>
        <v>0</v>
      </c>
      <c r="BJ315" s="18" t="s">
        <v>22</v>
      </c>
      <c r="BK315" s="198">
        <f>ROUND(I315*H315,2)</f>
        <v>0</v>
      </c>
      <c r="BL315" s="18" t="s">
        <v>164</v>
      </c>
      <c r="BM315" s="197" t="s">
        <v>476</v>
      </c>
    </row>
    <row r="316" spans="2:65" s="1" customFormat="1" ht="11.25">
      <c r="B316" s="35"/>
      <c r="C316" s="36"/>
      <c r="D316" s="199" t="s">
        <v>166</v>
      </c>
      <c r="E316" s="36"/>
      <c r="F316" s="200" t="s">
        <v>477</v>
      </c>
      <c r="G316" s="36"/>
      <c r="H316" s="36"/>
      <c r="I316" s="115"/>
      <c r="J316" s="36"/>
      <c r="K316" s="36"/>
      <c r="L316" s="39"/>
      <c r="M316" s="201"/>
      <c r="N316" s="64"/>
      <c r="O316" s="64"/>
      <c r="P316" s="64"/>
      <c r="Q316" s="64"/>
      <c r="R316" s="64"/>
      <c r="S316" s="64"/>
      <c r="T316" s="65"/>
      <c r="AT316" s="18" t="s">
        <v>166</v>
      </c>
      <c r="AU316" s="18" t="s">
        <v>84</v>
      </c>
    </row>
    <row r="317" spans="2:65" s="12" customFormat="1" ht="11.25">
      <c r="B317" s="202"/>
      <c r="C317" s="203"/>
      <c r="D317" s="199" t="s">
        <v>184</v>
      </c>
      <c r="E317" s="204" t="s">
        <v>20</v>
      </c>
      <c r="F317" s="205" t="s">
        <v>1952</v>
      </c>
      <c r="G317" s="203"/>
      <c r="H317" s="204" t="s">
        <v>20</v>
      </c>
      <c r="I317" s="206"/>
      <c r="J317" s="203"/>
      <c r="K317" s="203"/>
      <c r="L317" s="207"/>
      <c r="M317" s="208"/>
      <c r="N317" s="209"/>
      <c r="O317" s="209"/>
      <c r="P317" s="209"/>
      <c r="Q317" s="209"/>
      <c r="R317" s="209"/>
      <c r="S317" s="209"/>
      <c r="T317" s="210"/>
      <c r="AT317" s="211" t="s">
        <v>184</v>
      </c>
      <c r="AU317" s="211" t="s">
        <v>84</v>
      </c>
      <c r="AV317" s="12" t="s">
        <v>22</v>
      </c>
      <c r="AW317" s="12" t="s">
        <v>35</v>
      </c>
      <c r="AX317" s="12" t="s">
        <v>74</v>
      </c>
      <c r="AY317" s="211" t="s">
        <v>159</v>
      </c>
    </row>
    <row r="318" spans="2:65" s="13" customFormat="1" ht="11.25">
      <c r="B318" s="212"/>
      <c r="C318" s="213"/>
      <c r="D318" s="199" t="s">
        <v>184</v>
      </c>
      <c r="E318" s="214" t="s">
        <v>20</v>
      </c>
      <c r="F318" s="215" t="s">
        <v>2057</v>
      </c>
      <c r="G318" s="213"/>
      <c r="H318" s="216">
        <v>193.5</v>
      </c>
      <c r="I318" s="217"/>
      <c r="J318" s="213"/>
      <c r="K318" s="213"/>
      <c r="L318" s="218"/>
      <c r="M318" s="219"/>
      <c r="N318" s="220"/>
      <c r="O318" s="220"/>
      <c r="P318" s="220"/>
      <c r="Q318" s="220"/>
      <c r="R318" s="220"/>
      <c r="S318" s="220"/>
      <c r="T318" s="221"/>
      <c r="AT318" s="222" t="s">
        <v>184</v>
      </c>
      <c r="AU318" s="222" t="s">
        <v>84</v>
      </c>
      <c r="AV318" s="13" t="s">
        <v>84</v>
      </c>
      <c r="AW318" s="13" t="s">
        <v>35</v>
      </c>
      <c r="AX318" s="13" t="s">
        <v>74</v>
      </c>
      <c r="AY318" s="222" t="s">
        <v>159</v>
      </c>
    </row>
    <row r="319" spans="2:65" s="13" customFormat="1" ht="11.25">
      <c r="B319" s="212"/>
      <c r="C319" s="213"/>
      <c r="D319" s="199" t="s">
        <v>184</v>
      </c>
      <c r="E319" s="214" t="s">
        <v>20</v>
      </c>
      <c r="F319" s="215" t="s">
        <v>2058</v>
      </c>
      <c r="G319" s="213"/>
      <c r="H319" s="216">
        <v>866.8</v>
      </c>
      <c r="I319" s="217"/>
      <c r="J319" s="213"/>
      <c r="K319" s="213"/>
      <c r="L319" s="218"/>
      <c r="M319" s="219"/>
      <c r="N319" s="220"/>
      <c r="O319" s="220"/>
      <c r="P319" s="220"/>
      <c r="Q319" s="220"/>
      <c r="R319" s="220"/>
      <c r="S319" s="220"/>
      <c r="T319" s="221"/>
      <c r="AT319" s="222" t="s">
        <v>184</v>
      </c>
      <c r="AU319" s="222" t="s">
        <v>84</v>
      </c>
      <c r="AV319" s="13" t="s">
        <v>84</v>
      </c>
      <c r="AW319" s="13" t="s">
        <v>35</v>
      </c>
      <c r="AX319" s="13" t="s">
        <v>74</v>
      </c>
      <c r="AY319" s="222" t="s">
        <v>159</v>
      </c>
    </row>
    <row r="320" spans="2:65" s="12" customFormat="1" ht="11.25">
      <c r="B320" s="202"/>
      <c r="C320" s="203"/>
      <c r="D320" s="199" t="s">
        <v>184</v>
      </c>
      <c r="E320" s="204" t="s">
        <v>20</v>
      </c>
      <c r="F320" s="205" t="s">
        <v>1961</v>
      </c>
      <c r="G320" s="203"/>
      <c r="H320" s="204" t="s">
        <v>20</v>
      </c>
      <c r="I320" s="206"/>
      <c r="J320" s="203"/>
      <c r="K320" s="203"/>
      <c r="L320" s="207"/>
      <c r="M320" s="208"/>
      <c r="N320" s="209"/>
      <c r="O320" s="209"/>
      <c r="P320" s="209"/>
      <c r="Q320" s="209"/>
      <c r="R320" s="209"/>
      <c r="S320" s="209"/>
      <c r="T320" s="210"/>
      <c r="AT320" s="211" t="s">
        <v>184</v>
      </c>
      <c r="AU320" s="211" t="s">
        <v>84</v>
      </c>
      <c r="AV320" s="12" t="s">
        <v>22</v>
      </c>
      <c r="AW320" s="12" t="s">
        <v>35</v>
      </c>
      <c r="AX320" s="12" t="s">
        <v>74</v>
      </c>
      <c r="AY320" s="211" t="s">
        <v>159</v>
      </c>
    </row>
    <row r="321" spans="2:65" s="13" customFormat="1" ht="11.25">
      <c r="B321" s="212"/>
      <c r="C321" s="213"/>
      <c r="D321" s="199" t="s">
        <v>184</v>
      </c>
      <c r="E321" s="214" t="s">
        <v>20</v>
      </c>
      <c r="F321" s="215" t="s">
        <v>2059</v>
      </c>
      <c r="G321" s="213"/>
      <c r="H321" s="216">
        <v>67.5</v>
      </c>
      <c r="I321" s="217"/>
      <c r="J321" s="213"/>
      <c r="K321" s="213"/>
      <c r="L321" s="218"/>
      <c r="M321" s="219"/>
      <c r="N321" s="220"/>
      <c r="O321" s="220"/>
      <c r="P321" s="220"/>
      <c r="Q321" s="220"/>
      <c r="R321" s="220"/>
      <c r="S321" s="220"/>
      <c r="T321" s="221"/>
      <c r="AT321" s="222" t="s">
        <v>184</v>
      </c>
      <c r="AU321" s="222" t="s">
        <v>84</v>
      </c>
      <c r="AV321" s="13" t="s">
        <v>84</v>
      </c>
      <c r="AW321" s="13" t="s">
        <v>35</v>
      </c>
      <c r="AX321" s="13" t="s">
        <v>74</v>
      </c>
      <c r="AY321" s="222" t="s">
        <v>159</v>
      </c>
    </row>
    <row r="322" spans="2:65" s="12" customFormat="1" ht="11.25">
      <c r="B322" s="202"/>
      <c r="C322" s="203"/>
      <c r="D322" s="199" t="s">
        <v>184</v>
      </c>
      <c r="E322" s="204" t="s">
        <v>20</v>
      </c>
      <c r="F322" s="205" t="s">
        <v>2006</v>
      </c>
      <c r="G322" s="203"/>
      <c r="H322" s="204" t="s">
        <v>20</v>
      </c>
      <c r="I322" s="206"/>
      <c r="J322" s="203"/>
      <c r="K322" s="203"/>
      <c r="L322" s="207"/>
      <c r="M322" s="208"/>
      <c r="N322" s="209"/>
      <c r="O322" s="209"/>
      <c r="P322" s="209"/>
      <c r="Q322" s="209"/>
      <c r="R322" s="209"/>
      <c r="S322" s="209"/>
      <c r="T322" s="210"/>
      <c r="AT322" s="211" t="s">
        <v>184</v>
      </c>
      <c r="AU322" s="211" t="s">
        <v>84</v>
      </c>
      <c r="AV322" s="12" t="s">
        <v>22</v>
      </c>
      <c r="AW322" s="12" t="s">
        <v>35</v>
      </c>
      <c r="AX322" s="12" t="s">
        <v>74</v>
      </c>
      <c r="AY322" s="211" t="s">
        <v>159</v>
      </c>
    </row>
    <row r="323" spans="2:65" s="13" customFormat="1" ht="11.25">
      <c r="B323" s="212"/>
      <c r="C323" s="213"/>
      <c r="D323" s="199" t="s">
        <v>184</v>
      </c>
      <c r="E323" s="214" t="s">
        <v>20</v>
      </c>
      <c r="F323" s="215" t="s">
        <v>2060</v>
      </c>
      <c r="G323" s="213"/>
      <c r="H323" s="216">
        <v>123</v>
      </c>
      <c r="I323" s="217"/>
      <c r="J323" s="213"/>
      <c r="K323" s="213"/>
      <c r="L323" s="218"/>
      <c r="M323" s="219"/>
      <c r="N323" s="220"/>
      <c r="O323" s="220"/>
      <c r="P323" s="220"/>
      <c r="Q323" s="220"/>
      <c r="R323" s="220"/>
      <c r="S323" s="220"/>
      <c r="T323" s="221"/>
      <c r="AT323" s="222" t="s">
        <v>184</v>
      </c>
      <c r="AU323" s="222" t="s">
        <v>84</v>
      </c>
      <c r="AV323" s="13" t="s">
        <v>84</v>
      </c>
      <c r="AW323" s="13" t="s">
        <v>35</v>
      </c>
      <c r="AX323" s="13" t="s">
        <v>74</v>
      </c>
      <c r="AY323" s="222" t="s">
        <v>159</v>
      </c>
    </row>
    <row r="324" spans="2:65" s="12" customFormat="1" ht="11.25">
      <c r="B324" s="202"/>
      <c r="C324" s="203"/>
      <c r="D324" s="199" t="s">
        <v>184</v>
      </c>
      <c r="E324" s="204" t="s">
        <v>20</v>
      </c>
      <c r="F324" s="205" t="s">
        <v>2014</v>
      </c>
      <c r="G324" s="203"/>
      <c r="H324" s="204" t="s">
        <v>20</v>
      </c>
      <c r="I324" s="206"/>
      <c r="J324" s="203"/>
      <c r="K324" s="203"/>
      <c r="L324" s="207"/>
      <c r="M324" s="208"/>
      <c r="N324" s="209"/>
      <c r="O324" s="209"/>
      <c r="P324" s="209"/>
      <c r="Q324" s="209"/>
      <c r="R324" s="209"/>
      <c r="S324" s="209"/>
      <c r="T324" s="210"/>
      <c r="AT324" s="211" t="s">
        <v>184</v>
      </c>
      <c r="AU324" s="211" t="s">
        <v>84</v>
      </c>
      <c r="AV324" s="12" t="s">
        <v>22</v>
      </c>
      <c r="AW324" s="12" t="s">
        <v>35</v>
      </c>
      <c r="AX324" s="12" t="s">
        <v>74</v>
      </c>
      <c r="AY324" s="211" t="s">
        <v>159</v>
      </c>
    </row>
    <row r="325" spans="2:65" s="13" customFormat="1" ht="11.25">
      <c r="B325" s="212"/>
      <c r="C325" s="213"/>
      <c r="D325" s="199" t="s">
        <v>184</v>
      </c>
      <c r="E325" s="214" t="s">
        <v>20</v>
      </c>
      <c r="F325" s="215" t="s">
        <v>2061</v>
      </c>
      <c r="G325" s="213"/>
      <c r="H325" s="216">
        <v>429</v>
      </c>
      <c r="I325" s="217"/>
      <c r="J325" s="213"/>
      <c r="K325" s="213"/>
      <c r="L325" s="218"/>
      <c r="M325" s="219"/>
      <c r="N325" s="220"/>
      <c r="O325" s="220"/>
      <c r="P325" s="220"/>
      <c r="Q325" s="220"/>
      <c r="R325" s="220"/>
      <c r="S325" s="220"/>
      <c r="T325" s="221"/>
      <c r="AT325" s="222" t="s">
        <v>184</v>
      </c>
      <c r="AU325" s="222" t="s">
        <v>84</v>
      </c>
      <c r="AV325" s="13" t="s">
        <v>84</v>
      </c>
      <c r="AW325" s="13" t="s">
        <v>35</v>
      </c>
      <c r="AX325" s="13" t="s">
        <v>74</v>
      </c>
      <c r="AY325" s="222" t="s">
        <v>159</v>
      </c>
    </row>
    <row r="326" spans="2:65" s="13" customFormat="1" ht="11.25">
      <c r="B326" s="212"/>
      <c r="C326" s="213"/>
      <c r="D326" s="199" t="s">
        <v>184</v>
      </c>
      <c r="E326" s="214" t="s">
        <v>20</v>
      </c>
      <c r="F326" s="215" t="s">
        <v>2062</v>
      </c>
      <c r="G326" s="213"/>
      <c r="H326" s="216">
        <v>720.2</v>
      </c>
      <c r="I326" s="217"/>
      <c r="J326" s="213"/>
      <c r="K326" s="213"/>
      <c r="L326" s="218"/>
      <c r="M326" s="219"/>
      <c r="N326" s="220"/>
      <c r="O326" s="220"/>
      <c r="P326" s="220"/>
      <c r="Q326" s="220"/>
      <c r="R326" s="220"/>
      <c r="S326" s="220"/>
      <c r="T326" s="221"/>
      <c r="AT326" s="222" t="s">
        <v>184</v>
      </c>
      <c r="AU326" s="222" t="s">
        <v>84</v>
      </c>
      <c r="AV326" s="13" t="s">
        <v>84</v>
      </c>
      <c r="AW326" s="13" t="s">
        <v>35</v>
      </c>
      <c r="AX326" s="13" t="s">
        <v>74</v>
      </c>
      <c r="AY326" s="222" t="s">
        <v>159</v>
      </c>
    </row>
    <row r="327" spans="2:65" s="14" customFormat="1" ht="11.25">
      <c r="B327" s="223"/>
      <c r="C327" s="224"/>
      <c r="D327" s="199" t="s">
        <v>184</v>
      </c>
      <c r="E327" s="225" t="s">
        <v>20</v>
      </c>
      <c r="F327" s="226" t="s">
        <v>223</v>
      </c>
      <c r="G327" s="224"/>
      <c r="H327" s="227">
        <v>2400</v>
      </c>
      <c r="I327" s="228"/>
      <c r="J327" s="224"/>
      <c r="K327" s="224"/>
      <c r="L327" s="229"/>
      <c r="M327" s="230"/>
      <c r="N327" s="231"/>
      <c r="O327" s="231"/>
      <c r="P327" s="231"/>
      <c r="Q327" s="231"/>
      <c r="R327" s="231"/>
      <c r="S327" s="231"/>
      <c r="T327" s="232"/>
      <c r="AT327" s="233" t="s">
        <v>184</v>
      </c>
      <c r="AU327" s="233" t="s">
        <v>84</v>
      </c>
      <c r="AV327" s="14" t="s">
        <v>164</v>
      </c>
      <c r="AW327" s="14" t="s">
        <v>35</v>
      </c>
      <c r="AX327" s="14" t="s">
        <v>22</v>
      </c>
      <c r="AY327" s="233" t="s">
        <v>159</v>
      </c>
    </row>
    <row r="328" spans="2:65" s="1" customFormat="1" ht="16.5" customHeight="1">
      <c r="B328" s="35"/>
      <c r="C328" s="186" t="s">
        <v>561</v>
      </c>
      <c r="D328" s="186" t="s">
        <v>162</v>
      </c>
      <c r="E328" s="187" t="s">
        <v>488</v>
      </c>
      <c r="F328" s="188" t="s">
        <v>489</v>
      </c>
      <c r="G328" s="189" t="s">
        <v>464</v>
      </c>
      <c r="H328" s="190">
        <v>2400</v>
      </c>
      <c r="I328" s="191"/>
      <c r="J328" s="192">
        <f>ROUND(I328*H328,2)</f>
        <v>0</v>
      </c>
      <c r="K328" s="188" t="s">
        <v>194</v>
      </c>
      <c r="L328" s="39"/>
      <c r="M328" s="193" t="s">
        <v>20</v>
      </c>
      <c r="N328" s="194" t="s">
        <v>45</v>
      </c>
      <c r="O328" s="64"/>
      <c r="P328" s="195">
        <f>O328*H328</f>
        <v>0</v>
      </c>
      <c r="Q328" s="195">
        <v>0</v>
      </c>
      <c r="R328" s="195">
        <f>Q328*H328</f>
        <v>0</v>
      </c>
      <c r="S328" s="195">
        <v>0</v>
      </c>
      <c r="T328" s="196">
        <f>S328*H328</f>
        <v>0</v>
      </c>
      <c r="AR328" s="197" t="s">
        <v>164</v>
      </c>
      <c r="AT328" s="197" t="s">
        <v>162</v>
      </c>
      <c r="AU328" s="197" t="s">
        <v>84</v>
      </c>
      <c r="AY328" s="18" t="s">
        <v>159</v>
      </c>
      <c r="BE328" s="198">
        <f>IF(N328="základní",J328,0)</f>
        <v>0</v>
      </c>
      <c r="BF328" s="198">
        <f>IF(N328="snížená",J328,0)</f>
        <v>0</v>
      </c>
      <c r="BG328" s="198">
        <f>IF(N328="zákl. přenesená",J328,0)</f>
        <v>0</v>
      </c>
      <c r="BH328" s="198">
        <f>IF(N328="sníž. přenesená",J328,0)</f>
        <v>0</v>
      </c>
      <c r="BI328" s="198">
        <f>IF(N328="nulová",J328,0)</f>
        <v>0</v>
      </c>
      <c r="BJ328" s="18" t="s">
        <v>22</v>
      </c>
      <c r="BK328" s="198">
        <f>ROUND(I328*H328,2)</f>
        <v>0</v>
      </c>
      <c r="BL328" s="18" t="s">
        <v>164</v>
      </c>
      <c r="BM328" s="197" t="s">
        <v>490</v>
      </c>
    </row>
    <row r="329" spans="2:65" s="1" customFormat="1" ht="19.5">
      <c r="B329" s="35"/>
      <c r="C329" s="36"/>
      <c r="D329" s="199" t="s">
        <v>166</v>
      </c>
      <c r="E329" s="36"/>
      <c r="F329" s="200" t="s">
        <v>491</v>
      </c>
      <c r="G329" s="36"/>
      <c r="H329" s="36"/>
      <c r="I329" s="115"/>
      <c r="J329" s="36"/>
      <c r="K329" s="36"/>
      <c r="L329" s="39"/>
      <c r="M329" s="201"/>
      <c r="N329" s="64"/>
      <c r="O329" s="64"/>
      <c r="P329" s="64"/>
      <c r="Q329" s="64"/>
      <c r="R329" s="64"/>
      <c r="S329" s="64"/>
      <c r="T329" s="65"/>
      <c r="AT329" s="18" t="s">
        <v>166</v>
      </c>
      <c r="AU329" s="18" t="s">
        <v>84</v>
      </c>
    </row>
    <row r="330" spans="2:65" s="1" customFormat="1" ht="16.5" customHeight="1">
      <c r="B330" s="35"/>
      <c r="C330" s="186" t="s">
        <v>566</v>
      </c>
      <c r="D330" s="186" t="s">
        <v>162</v>
      </c>
      <c r="E330" s="187" t="s">
        <v>2063</v>
      </c>
      <c r="F330" s="188" t="s">
        <v>2064</v>
      </c>
      <c r="G330" s="189" t="s">
        <v>464</v>
      </c>
      <c r="H330" s="190">
        <v>74</v>
      </c>
      <c r="I330" s="191"/>
      <c r="J330" s="192">
        <f>ROUND(I330*H330,2)</f>
        <v>0</v>
      </c>
      <c r="K330" s="188" t="s">
        <v>194</v>
      </c>
      <c r="L330" s="39"/>
      <c r="M330" s="193" t="s">
        <v>20</v>
      </c>
      <c r="N330" s="194" t="s">
        <v>45</v>
      </c>
      <c r="O330" s="64"/>
      <c r="P330" s="195">
        <f>O330*H330</f>
        <v>0</v>
      </c>
      <c r="Q330" s="195">
        <v>6.2100000000000002E-3</v>
      </c>
      <c r="R330" s="195">
        <f>Q330*H330</f>
        <v>0.45954</v>
      </c>
      <c r="S330" s="195">
        <v>0</v>
      </c>
      <c r="T330" s="196">
        <f>S330*H330</f>
        <v>0</v>
      </c>
      <c r="AR330" s="197" t="s">
        <v>164</v>
      </c>
      <c r="AT330" s="197" t="s">
        <v>162</v>
      </c>
      <c r="AU330" s="197" t="s">
        <v>84</v>
      </c>
      <c r="AY330" s="18" t="s">
        <v>159</v>
      </c>
      <c r="BE330" s="198">
        <f>IF(N330="základní",J330,0)</f>
        <v>0</v>
      </c>
      <c r="BF330" s="198">
        <f>IF(N330="snížená",J330,0)</f>
        <v>0</v>
      </c>
      <c r="BG330" s="198">
        <f>IF(N330="zákl. přenesená",J330,0)</f>
        <v>0</v>
      </c>
      <c r="BH330" s="198">
        <f>IF(N330="sníž. přenesená",J330,0)</f>
        <v>0</v>
      </c>
      <c r="BI330" s="198">
        <f>IF(N330="nulová",J330,0)</f>
        <v>0</v>
      </c>
      <c r="BJ330" s="18" t="s">
        <v>22</v>
      </c>
      <c r="BK330" s="198">
        <f>ROUND(I330*H330,2)</f>
        <v>0</v>
      </c>
      <c r="BL330" s="18" t="s">
        <v>164</v>
      </c>
      <c r="BM330" s="197" t="s">
        <v>2065</v>
      </c>
    </row>
    <row r="331" spans="2:65" s="1" customFormat="1" ht="11.25">
      <c r="B331" s="35"/>
      <c r="C331" s="36"/>
      <c r="D331" s="199" t="s">
        <v>166</v>
      </c>
      <c r="E331" s="36"/>
      <c r="F331" s="200" t="s">
        <v>2066</v>
      </c>
      <c r="G331" s="36"/>
      <c r="H331" s="36"/>
      <c r="I331" s="115"/>
      <c r="J331" s="36"/>
      <c r="K331" s="36"/>
      <c r="L331" s="39"/>
      <c r="M331" s="201"/>
      <c r="N331" s="64"/>
      <c r="O331" s="64"/>
      <c r="P331" s="64"/>
      <c r="Q331" s="64"/>
      <c r="R331" s="64"/>
      <c r="S331" s="64"/>
      <c r="T331" s="65"/>
      <c r="AT331" s="18" t="s">
        <v>166</v>
      </c>
      <c r="AU331" s="18" t="s">
        <v>84</v>
      </c>
    </row>
    <row r="332" spans="2:65" s="12" customFormat="1" ht="11.25">
      <c r="B332" s="202"/>
      <c r="C332" s="203"/>
      <c r="D332" s="199" t="s">
        <v>184</v>
      </c>
      <c r="E332" s="204" t="s">
        <v>20</v>
      </c>
      <c r="F332" s="205" t="s">
        <v>1974</v>
      </c>
      <c r="G332" s="203"/>
      <c r="H332" s="204" t="s">
        <v>20</v>
      </c>
      <c r="I332" s="206"/>
      <c r="J332" s="203"/>
      <c r="K332" s="203"/>
      <c r="L332" s="207"/>
      <c r="M332" s="208"/>
      <c r="N332" s="209"/>
      <c r="O332" s="209"/>
      <c r="P332" s="209"/>
      <c r="Q332" s="209"/>
      <c r="R332" s="209"/>
      <c r="S332" s="209"/>
      <c r="T332" s="210"/>
      <c r="AT332" s="211" t="s">
        <v>184</v>
      </c>
      <c r="AU332" s="211" t="s">
        <v>84</v>
      </c>
      <c r="AV332" s="12" t="s">
        <v>22</v>
      </c>
      <c r="AW332" s="12" t="s">
        <v>35</v>
      </c>
      <c r="AX332" s="12" t="s">
        <v>74</v>
      </c>
      <c r="AY332" s="211" t="s">
        <v>159</v>
      </c>
    </row>
    <row r="333" spans="2:65" s="13" customFormat="1" ht="11.25">
      <c r="B333" s="212"/>
      <c r="C333" s="213"/>
      <c r="D333" s="199" t="s">
        <v>184</v>
      </c>
      <c r="E333" s="214" t="s">
        <v>20</v>
      </c>
      <c r="F333" s="215" t="s">
        <v>2067</v>
      </c>
      <c r="G333" s="213"/>
      <c r="H333" s="216">
        <v>18</v>
      </c>
      <c r="I333" s="217"/>
      <c r="J333" s="213"/>
      <c r="K333" s="213"/>
      <c r="L333" s="218"/>
      <c r="M333" s="219"/>
      <c r="N333" s="220"/>
      <c r="O333" s="220"/>
      <c r="P333" s="220"/>
      <c r="Q333" s="220"/>
      <c r="R333" s="220"/>
      <c r="S333" s="220"/>
      <c r="T333" s="221"/>
      <c r="AT333" s="222" t="s">
        <v>184</v>
      </c>
      <c r="AU333" s="222" t="s">
        <v>84</v>
      </c>
      <c r="AV333" s="13" t="s">
        <v>84</v>
      </c>
      <c r="AW333" s="13" t="s">
        <v>35</v>
      </c>
      <c r="AX333" s="13" t="s">
        <v>74</v>
      </c>
      <c r="AY333" s="222" t="s">
        <v>159</v>
      </c>
    </row>
    <row r="334" spans="2:65" s="12" customFormat="1" ht="11.25">
      <c r="B334" s="202"/>
      <c r="C334" s="203"/>
      <c r="D334" s="199" t="s">
        <v>184</v>
      </c>
      <c r="E334" s="204" t="s">
        <v>20</v>
      </c>
      <c r="F334" s="205" t="s">
        <v>1988</v>
      </c>
      <c r="G334" s="203"/>
      <c r="H334" s="204" t="s">
        <v>20</v>
      </c>
      <c r="I334" s="206"/>
      <c r="J334" s="203"/>
      <c r="K334" s="203"/>
      <c r="L334" s="207"/>
      <c r="M334" s="208"/>
      <c r="N334" s="209"/>
      <c r="O334" s="209"/>
      <c r="P334" s="209"/>
      <c r="Q334" s="209"/>
      <c r="R334" s="209"/>
      <c r="S334" s="209"/>
      <c r="T334" s="210"/>
      <c r="AT334" s="211" t="s">
        <v>184</v>
      </c>
      <c r="AU334" s="211" t="s">
        <v>84</v>
      </c>
      <c r="AV334" s="12" t="s">
        <v>22</v>
      </c>
      <c r="AW334" s="12" t="s">
        <v>35</v>
      </c>
      <c r="AX334" s="12" t="s">
        <v>74</v>
      </c>
      <c r="AY334" s="211" t="s">
        <v>159</v>
      </c>
    </row>
    <row r="335" spans="2:65" s="13" customFormat="1" ht="11.25">
      <c r="B335" s="212"/>
      <c r="C335" s="213"/>
      <c r="D335" s="199" t="s">
        <v>184</v>
      </c>
      <c r="E335" s="214" t="s">
        <v>20</v>
      </c>
      <c r="F335" s="215" t="s">
        <v>2068</v>
      </c>
      <c r="G335" s="213"/>
      <c r="H335" s="216">
        <v>9.5</v>
      </c>
      <c r="I335" s="217"/>
      <c r="J335" s="213"/>
      <c r="K335" s="213"/>
      <c r="L335" s="218"/>
      <c r="M335" s="219"/>
      <c r="N335" s="220"/>
      <c r="O335" s="220"/>
      <c r="P335" s="220"/>
      <c r="Q335" s="220"/>
      <c r="R335" s="220"/>
      <c r="S335" s="220"/>
      <c r="T335" s="221"/>
      <c r="AT335" s="222" t="s">
        <v>184</v>
      </c>
      <c r="AU335" s="222" t="s">
        <v>84</v>
      </c>
      <c r="AV335" s="13" t="s">
        <v>84</v>
      </c>
      <c r="AW335" s="13" t="s">
        <v>35</v>
      </c>
      <c r="AX335" s="13" t="s">
        <v>74</v>
      </c>
      <c r="AY335" s="222" t="s">
        <v>159</v>
      </c>
    </row>
    <row r="336" spans="2:65" s="12" customFormat="1" ht="11.25">
      <c r="B336" s="202"/>
      <c r="C336" s="203"/>
      <c r="D336" s="199" t="s">
        <v>184</v>
      </c>
      <c r="E336" s="204" t="s">
        <v>20</v>
      </c>
      <c r="F336" s="205" t="s">
        <v>1994</v>
      </c>
      <c r="G336" s="203"/>
      <c r="H336" s="204" t="s">
        <v>20</v>
      </c>
      <c r="I336" s="206"/>
      <c r="J336" s="203"/>
      <c r="K336" s="203"/>
      <c r="L336" s="207"/>
      <c r="M336" s="208"/>
      <c r="N336" s="209"/>
      <c r="O336" s="209"/>
      <c r="P336" s="209"/>
      <c r="Q336" s="209"/>
      <c r="R336" s="209"/>
      <c r="S336" s="209"/>
      <c r="T336" s="210"/>
      <c r="AT336" s="211" t="s">
        <v>184</v>
      </c>
      <c r="AU336" s="211" t="s">
        <v>84</v>
      </c>
      <c r="AV336" s="12" t="s">
        <v>22</v>
      </c>
      <c r="AW336" s="12" t="s">
        <v>35</v>
      </c>
      <c r="AX336" s="12" t="s">
        <v>74</v>
      </c>
      <c r="AY336" s="211" t="s">
        <v>159</v>
      </c>
    </row>
    <row r="337" spans="2:65" s="13" customFormat="1" ht="11.25">
      <c r="B337" s="212"/>
      <c r="C337" s="213"/>
      <c r="D337" s="199" t="s">
        <v>184</v>
      </c>
      <c r="E337" s="214" t="s">
        <v>20</v>
      </c>
      <c r="F337" s="215" t="s">
        <v>2069</v>
      </c>
      <c r="G337" s="213"/>
      <c r="H337" s="216">
        <v>46.5</v>
      </c>
      <c r="I337" s="217"/>
      <c r="J337" s="213"/>
      <c r="K337" s="213"/>
      <c r="L337" s="218"/>
      <c r="M337" s="219"/>
      <c r="N337" s="220"/>
      <c r="O337" s="220"/>
      <c r="P337" s="220"/>
      <c r="Q337" s="220"/>
      <c r="R337" s="220"/>
      <c r="S337" s="220"/>
      <c r="T337" s="221"/>
      <c r="AT337" s="222" t="s">
        <v>184</v>
      </c>
      <c r="AU337" s="222" t="s">
        <v>84</v>
      </c>
      <c r="AV337" s="13" t="s">
        <v>84</v>
      </c>
      <c r="AW337" s="13" t="s">
        <v>35</v>
      </c>
      <c r="AX337" s="13" t="s">
        <v>74</v>
      </c>
      <c r="AY337" s="222" t="s">
        <v>159</v>
      </c>
    </row>
    <row r="338" spans="2:65" s="14" customFormat="1" ht="11.25">
      <c r="B338" s="223"/>
      <c r="C338" s="224"/>
      <c r="D338" s="199" t="s">
        <v>184</v>
      </c>
      <c r="E338" s="225" t="s">
        <v>20</v>
      </c>
      <c r="F338" s="226" t="s">
        <v>223</v>
      </c>
      <c r="G338" s="224"/>
      <c r="H338" s="227">
        <v>74</v>
      </c>
      <c r="I338" s="228"/>
      <c r="J338" s="224"/>
      <c r="K338" s="224"/>
      <c r="L338" s="229"/>
      <c r="M338" s="230"/>
      <c r="N338" s="231"/>
      <c r="O338" s="231"/>
      <c r="P338" s="231"/>
      <c r="Q338" s="231"/>
      <c r="R338" s="231"/>
      <c r="S338" s="231"/>
      <c r="T338" s="232"/>
      <c r="AT338" s="233" t="s">
        <v>184</v>
      </c>
      <c r="AU338" s="233" t="s">
        <v>84</v>
      </c>
      <c r="AV338" s="14" t="s">
        <v>164</v>
      </c>
      <c r="AW338" s="14" t="s">
        <v>35</v>
      </c>
      <c r="AX338" s="14" t="s">
        <v>22</v>
      </c>
      <c r="AY338" s="233" t="s">
        <v>159</v>
      </c>
    </row>
    <row r="339" spans="2:65" s="1" customFormat="1" ht="16.5" customHeight="1">
      <c r="B339" s="35"/>
      <c r="C339" s="186" t="s">
        <v>574</v>
      </c>
      <c r="D339" s="186" t="s">
        <v>162</v>
      </c>
      <c r="E339" s="187" t="s">
        <v>2070</v>
      </c>
      <c r="F339" s="188" t="s">
        <v>2071</v>
      </c>
      <c r="G339" s="189" t="s">
        <v>464</v>
      </c>
      <c r="H339" s="190">
        <v>74</v>
      </c>
      <c r="I339" s="191"/>
      <c r="J339" s="192">
        <f>ROUND(I339*H339,2)</f>
        <v>0</v>
      </c>
      <c r="K339" s="188" t="s">
        <v>194</v>
      </c>
      <c r="L339" s="39"/>
      <c r="M339" s="193" t="s">
        <v>20</v>
      </c>
      <c r="N339" s="194" t="s">
        <v>45</v>
      </c>
      <c r="O339" s="64"/>
      <c r="P339" s="195">
        <f>O339*H339</f>
        <v>0</v>
      </c>
      <c r="Q339" s="195">
        <v>0</v>
      </c>
      <c r="R339" s="195">
        <f>Q339*H339</f>
        <v>0</v>
      </c>
      <c r="S339" s="195">
        <v>0</v>
      </c>
      <c r="T339" s="196">
        <f>S339*H339</f>
        <v>0</v>
      </c>
      <c r="AR339" s="197" t="s">
        <v>164</v>
      </c>
      <c r="AT339" s="197" t="s">
        <v>162</v>
      </c>
      <c r="AU339" s="197" t="s">
        <v>84</v>
      </c>
      <c r="AY339" s="18" t="s">
        <v>159</v>
      </c>
      <c r="BE339" s="198">
        <f>IF(N339="základní",J339,0)</f>
        <v>0</v>
      </c>
      <c r="BF339" s="198">
        <f>IF(N339="snížená",J339,0)</f>
        <v>0</v>
      </c>
      <c r="BG339" s="198">
        <f>IF(N339="zákl. přenesená",J339,0)</f>
        <v>0</v>
      </c>
      <c r="BH339" s="198">
        <f>IF(N339="sníž. přenesená",J339,0)</f>
        <v>0</v>
      </c>
      <c r="BI339" s="198">
        <f>IF(N339="nulová",J339,0)</f>
        <v>0</v>
      </c>
      <c r="BJ339" s="18" t="s">
        <v>22</v>
      </c>
      <c r="BK339" s="198">
        <f>ROUND(I339*H339,2)</f>
        <v>0</v>
      </c>
      <c r="BL339" s="18" t="s">
        <v>164</v>
      </c>
      <c r="BM339" s="197" t="s">
        <v>2072</v>
      </c>
    </row>
    <row r="340" spans="2:65" s="1" customFormat="1" ht="19.5">
      <c r="B340" s="35"/>
      <c r="C340" s="36"/>
      <c r="D340" s="199" t="s">
        <v>166</v>
      </c>
      <c r="E340" s="36"/>
      <c r="F340" s="200" t="s">
        <v>2073</v>
      </c>
      <c r="G340" s="36"/>
      <c r="H340" s="36"/>
      <c r="I340" s="115"/>
      <c r="J340" s="36"/>
      <c r="K340" s="36"/>
      <c r="L340" s="39"/>
      <c r="M340" s="201"/>
      <c r="N340" s="64"/>
      <c r="O340" s="64"/>
      <c r="P340" s="64"/>
      <c r="Q340" s="64"/>
      <c r="R340" s="64"/>
      <c r="S340" s="64"/>
      <c r="T340" s="65"/>
      <c r="AT340" s="18" t="s">
        <v>166</v>
      </c>
      <c r="AU340" s="18" t="s">
        <v>84</v>
      </c>
    </row>
    <row r="341" spans="2:65" s="1" customFormat="1" ht="16.5" customHeight="1">
      <c r="B341" s="35"/>
      <c r="C341" s="186" t="s">
        <v>582</v>
      </c>
      <c r="D341" s="186" t="s">
        <v>162</v>
      </c>
      <c r="E341" s="187" t="s">
        <v>503</v>
      </c>
      <c r="F341" s="188" t="s">
        <v>504</v>
      </c>
      <c r="G341" s="189" t="s">
        <v>464</v>
      </c>
      <c r="H341" s="190">
        <v>15073.9</v>
      </c>
      <c r="I341" s="191"/>
      <c r="J341" s="192">
        <f>ROUND(I341*H341,2)</f>
        <v>0</v>
      </c>
      <c r="K341" s="188" t="s">
        <v>194</v>
      </c>
      <c r="L341" s="39"/>
      <c r="M341" s="193" t="s">
        <v>20</v>
      </c>
      <c r="N341" s="194" t="s">
        <v>45</v>
      </c>
      <c r="O341" s="64"/>
      <c r="P341" s="195">
        <f>O341*H341</f>
        <v>0</v>
      </c>
      <c r="Q341" s="195">
        <v>6.2199999999999998E-3</v>
      </c>
      <c r="R341" s="195">
        <f>Q341*H341</f>
        <v>93.759658000000002</v>
      </c>
      <c r="S341" s="195">
        <v>0</v>
      </c>
      <c r="T341" s="196">
        <f>S341*H341</f>
        <v>0</v>
      </c>
      <c r="AR341" s="197" t="s">
        <v>164</v>
      </c>
      <c r="AT341" s="197" t="s">
        <v>162</v>
      </c>
      <c r="AU341" s="197" t="s">
        <v>84</v>
      </c>
      <c r="AY341" s="18" t="s">
        <v>159</v>
      </c>
      <c r="BE341" s="198">
        <f>IF(N341="základní",J341,0)</f>
        <v>0</v>
      </c>
      <c r="BF341" s="198">
        <f>IF(N341="snížená",J341,0)</f>
        <v>0</v>
      </c>
      <c r="BG341" s="198">
        <f>IF(N341="zákl. přenesená",J341,0)</f>
        <v>0</v>
      </c>
      <c r="BH341" s="198">
        <f>IF(N341="sníž. přenesená",J341,0)</f>
        <v>0</v>
      </c>
      <c r="BI341" s="198">
        <f>IF(N341="nulová",J341,0)</f>
        <v>0</v>
      </c>
      <c r="BJ341" s="18" t="s">
        <v>22</v>
      </c>
      <c r="BK341" s="198">
        <f>ROUND(I341*H341,2)</f>
        <v>0</v>
      </c>
      <c r="BL341" s="18" t="s">
        <v>164</v>
      </c>
      <c r="BM341" s="197" t="s">
        <v>505</v>
      </c>
    </row>
    <row r="342" spans="2:65" s="1" customFormat="1" ht="11.25">
      <c r="B342" s="35"/>
      <c r="C342" s="36"/>
      <c r="D342" s="199" t="s">
        <v>166</v>
      </c>
      <c r="E342" s="36"/>
      <c r="F342" s="200" t="s">
        <v>506</v>
      </c>
      <c r="G342" s="36"/>
      <c r="H342" s="36"/>
      <c r="I342" s="115"/>
      <c r="J342" s="36"/>
      <c r="K342" s="36"/>
      <c r="L342" s="39"/>
      <c r="M342" s="201"/>
      <c r="N342" s="64"/>
      <c r="O342" s="64"/>
      <c r="P342" s="64"/>
      <c r="Q342" s="64"/>
      <c r="R342" s="64"/>
      <c r="S342" s="64"/>
      <c r="T342" s="65"/>
      <c r="AT342" s="18" t="s">
        <v>166</v>
      </c>
      <c r="AU342" s="18" t="s">
        <v>84</v>
      </c>
    </row>
    <row r="343" spans="2:65" s="12" customFormat="1" ht="11.25">
      <c r="B343" s="202"/>
      <c r="C343" s="203"/>
      <c r="D343" s="199" t="s">
        <v>184</v>
      </c>
      <c r="E343" s="204" t="s">
        <v>20</v>
      </c>
      <c r="F343" s="205" t="s">
        <v>1952</v>
      </c>
      <c r="G343" s="203"/>
      <c r="H343" s="204" t="s">
        <v>20</v>
      </c>
      <c r="I343" s="206"/>
      <c r="J343" s="203"/>
      <c r="K343" s="203"/>
      <c r="L343" s="207"/>
      <c r="M343" s="208"/>
      <c r="N343" s="209"/>
      <c r="O343" s="209"/>
      <c r="P343" s="209"/>
      <c r="Q343" s="209"/>
      <c r="R343" s="209"/>
      <c r="S343" s="209"/>
      <c r="T343" s="210"/>
      <c r="AT343" s="211" t="s">
        <v>184</v>
      </c>
      <c r="AU343" s="211" t="s">
        <v>84</v>
      </c>
      <c r="AV343" s="12" t="s">
        <v>22</v>
      </c>
      <c r="AW343" s="12" t="s">
        <v>35</v>
      </c>
      <c r="AX343" s="12" t="s">
        <v>74</v>
      </c>
      <c r="AY343" s="211" t="s">
        <v>159</v>
      </c>
    </row>
    <row r="344" spans="2:65" s="13" customFormat="1" ht="11.25">
      <c r="B344" s="212"/>
      <c r="C344" s="213"/>
      <c r="D344" s="199" t="s">
        <v>184</v>
      </c>
      <c r="E344" s="214" t="s">
        <v>20</v>
      </c>
      <c r="F344" s="215" t="s">
        <v>2074</v>
      </c>
      <c r="G344" s="213"/>
      <c r="H344" s="216">
        <v>516</v>
      </c>
      <c r="I344" s="217"/>
      <c r="J344" s="213"/>
      <c r="K344" s="213"/>
      <c r="L344" s="218"/>
      <c r="M344" s="219"/>
      <c r="N344" s="220"/>
      <c r="O344" s="220"/>
      <c r="P344" s="220"/>
      <c r="Q344" s="220"/>
      <c r="R344" s="220"/>
      <c r="S344" s="220"/>
      <c r="T344" s="221"/>
      <c r="AT344" s="222" t="s">
        <v>184</v>
      </c>
      <c r="AU344" s="222" t="s">
        <v>84</v>
      </c>
      <c r="AV344" s="13" t="s">
        <v>84</v>
      </c>
      <c r="AW344" s="13" t="s">
        <v>35</v>
      </c>
      <c r="AX344" s="13" t="s">
        <v>74</v>
      </c>
      <c r="AY344" s="222" t="s">
        <v>159</v>
      </c>
    </row>
    <row r="345" spans="2:65" s="13" customFormat="1" ht="11.25">
      <c r="B345" s="212"/>
      <c r="C345" s="213"/>
      <c r="D345" s="199" t="s">
        <v>184</v>
      </c>
      <c r="E345" s="214" t="s">
        <v>20</v>
      </c>
      <c r="F345" s="215" t="s">
        <v>2075</v>
      </c>
      <c r="G345" s="213"/>
      <c r="H345" s="216">
        <v>2812.5</v>
      </c>
      <c r="I345" s="217"/>
      <c r="J345" s="213"/>
      <c r="K345" s="213"/>
      <c r="L345" s="218"/>
      <c r="M345" s="219"/>
      <c r="N345" s="220"/>
      <c r="O345" s="220"/>
      <c r="P345" s="220"/>
      <c r="Q345" s="220"/>
      <c r="R345" s="220"/>
      <c r="S345" s="220"/>
      <c r="T345" s="221"/>
      <c r="AT345" s="222" t="s">
        <v>184</v>
      </c>
      <c r="AU345" s="222" t="s">
        <v>84</v>
      </c>
      <c r="AV345" s="13" t="s">
        <v>84</v>
      </c>
      <c r="AW345" s="13" t="s">
        <v>35</v>
      </c>
      <c r="AX345" s="13" t="s">
        <v>74</v>
      </c>
      <c r="AY345" s="222" t="s">
        <v>159</v>
      </c>
    </row>
    <row r="346" spans="2:65" s="13" customFormat="1" ht="11.25">
      <c r="B346" s="212"/>
      <c r="C346" s="213"/>
      <c r="D346" s="199" t="s">
        <v>184</v>
      </c>
      <c r="E346" s="214" t="s">
        <v>20</v>
      </c>
      <c r="F346" s="215" t="s">
        <v>2076</v>
      </c>
      <c r="G346" s="213"/>
      <c r="H346" s="216">
        <v>648</v>
      </c>
      <c r="I346" s="217"/>
      <c r="J346" s="213"/>
      <c r="K346" s="213"/>
      <c r="L346" s="218"/>
      <c r="M346" s="219"/>
      <c r="N346" s="220"/>
      <c r="O346" s="220"/>
      <c r="P346" s="220"/>
      <c r="Q346" s="220"/>
      <c r="R346" s="220"/>
      <c r="S346" s="220"/>
      <c r="T346" s="221"/>
      <c r="AT346" s="222" t="s">
        <v>184</v>
      </c>
      <c r="AU346" s="222" t="s">
        <v>84</v>
      </c>
      <c r="AV346" s="13" t="s">
        <v>84</v>
      </c>
      <c r="AW346" s="13" t="s">
        <v>35</v>
      </c>
      <c r="AX346" s="13" t="s">
        <v>74</v>
      </c>
      <c r="AY346" s="222" t="s">
        <v>159</v>
      </c>
    </row>
    <row r="347" spans="2:65" s="13" customFormat="1" ht="11.25">
      <c r="B347" s="212"/>
      <c r="C347" s="213"/>
      <c r="D347" s="199" t="s">
        <v>184</v>
      </c>
      <c r="E347" s="214" t="s">
        <v>20</v>
      </c>
      <c r="F347" s="215" t="s">
        <v>2077</v>
      </c>
      <c r="G347" s="213"/>
      <c r="H347" s="216">
        <v>249.6</v>
      </c>
      <c r="I347" s="217"/>
      <c r="J347" s="213"/>
      <c r="K347" s="213"/>
      <c r="L347" s="218"/>
      <c r="M347" s="219"/>
      <c r="N347" s="220"/>
      <c r="O347" s="220"/>
      <c r="P347" s="220"/>
      <c r="Q347" s="220"/>
      <c r="R347" s="220"/>
      <c r="S347" s="220"/>
      <c r="T347" s="221"/>
      <c r="AT347" s="222" t="s">
        <v>184</v>
      </c>
      <c r="AU347" s="222" t="s">
        <v>84</v>
      </c>
      <c r="AV347" s="13" t="s">
        <v>84</v>
      </c>
      <c r="AW347" s="13" t="s">
        <v>35</v>
      </c>
      <c r="AX347" s="13" t="s">
        <v>74</v>
      </c>
      <c r="AY347" s="222" t="s">
        <v>159</v>
      </c>
    </row>
    <row r="348" spans="2:65" s="13" customFormat="1" ht="11.25">
      <c r="B348" s="212"/>
      <c r="C348" s="213"/>
      <c r="D348" s="199" t="s">
        <v>184</v>
      </c>
      <c r="E348" s="214" t="s">
        <v>20</v>
      </c>
      <c r="F348" s="215" t="s">
        <v>2078</v>
      </c>
      <c r="G348" s="213"/>
      <c r="H348" s="216">
        <v>52</v>
      </c>
      <c r="I348" s="217"/>
      <c r="J348" s="213"/>
      <c r="K348" s="213"/>
      <c r="L348" s="218"/>
      <c r="M348" s="219"/>
      <c r="N348" s="220"/>
      <c r="O348" s="220"/>
      <c r="P348" s="220"/>
      <c r="Q348" s="220"/>
      <c r="R348" s="220"/>
      <c r="S348" s="220"/>
      <c r="T348" s="221"/>
      <c r="AT348" s="222" t="s">
        <v>184</v>
      </c>
      <c r="AU348" s="222" t="s">
        <v>84</v>
      </c>
      <c r="AV348" s="13" t="s">
        <v>84</v>
      </c>
      <c r="AW348" s="13" t="s">
        <v>35</v>
      </c>
      <c r="AX348" s="13" t="s">
        <v>74</v>
      </c>
      <c r="AY348" s="222" t="s">
        <v>159</v>
      </c>
    </row>
    <row r="349" spans="2:65" s="13" customFormat="1" ht="11.25">
      <c r="B349" s="212"/>
      <c r="C349" s="213"/>
      <c r="D349" s="199" t="s">
        <v>184</v>
      </c>
      <c r="E349" s="214" t="s">
        <v>20</v>
      </c>
      <c r="F349" s="215" t="s">
        <v>2079</v>
      </c>
      <c r="G349" s="213"/>
      <c r="H349" s="216">
        <v>3157.9</v>
      </c>
      <c r="I349" s="217"/>
      <c r="J349" s="213"/>
      <c r="K349" s="213"/>
      <c r="L349" s="218"/>
      <c r="M349" s="219"/>
      <c r="N349" s="220"/>
      <c r="O349" s="220"/>
      <c r="P349" s="220"/>
      <c r="Q349" s="220"/>
      <c r="R349" s="220"/>
      <c r="S349" s="220"/>
      <c r="T349" s="221"/>
      <c r="AT349" s="222" t="s">
        <v>184</v>
      </c>
      <c r="AU349" s="222" t="s">
        <v>84</v>
      </c>
      <c r="AV349" s="13" t="s">
        <v>84</v>
      </c>
      <c r="AW349" s="13" t="s">
        <v>35</v>
      </c>
      <c r="AX349" s="13" t="s">
        <v>74</v>
      </c>
      <c r="AY349" s="222" t="s">
        <v>159</v>
      </c>
    </row>
    <row r="350" spans="2:65" s="13" customFormat="1" ht="11.25">
      <c r="B350" s="212"/>
      <c r="C350" s="213"/>
      <c r="D350" s="199" t="s">
        <v>184</v>
      </c>
      <c r="E350" s="214" t="s">
        <v>20</v>
      </c>
      <c r="F350" s="215" t="s">
        <v>296</v>
      </c>
      <c r="G350" s="213"/>
      <c r="H350" s="216">
        <v>50</v>
      </c>
      <c r="I350" s="217"/>
      <c r="J350" s="213"/>
      <c r="K350" s="213"/>
      <c r="L350" s="218"/>
      <c r="M350" s="219"/>
      <c r="N350" s="220"/>
      <c r="O350" s="220"/>
      <c r="P350" s="220"/>
      <c r="Q350" s="220"/>
      <c r="R350" s="220"/>
      <c r="S350" s="220"/>
      <c r="T350" s="221"/>
      <c r="AT350" s="222" t="s">
        <v>184</v>
      </c>
      <c r="AU350" s="222" t="s">
        <v>84</v>
      </c>
      <c r="AV350" s="13" t="s">
        <v>84</v>
      </c>
      <c r="AW350" s="13" t="s">
        <v>35</v>
      </c>
      <c r="AX350" s="13" t="s">
        <v>74</v>
      </c>
      <c r="AY350" s="222" t="s">
        <v>159</v>
      </c>
    </row>
    <row r="351" spans="2:65" s="13" customFormat="1" ht="11.25">
      <c r="B351" s="212"/>
      <c r="C351" s="213"/>
      <c r="D351" s="199" t="s">
        <v>184</v>
      </c>
      <c r="E351" s="214" t="s">
        <v>20</v>
      </c>
      <c r="F351" s="215" t="s">
        <v>305</v>
      </c>
      <c r="G351" s="213"/>
      <c r="H351" s="216">
        <v>15</v>
      </c>
      <c r="I351" s="217"/>
      <c r="J351" s="213"/>
      <c r="K351" s="213"/>
      <c r="L351" s="218"/>
      <c r="M351" s="219"/>
      <c r="N351" s="220"/>
      <c r="O351" s="220"/>
      <c r="P351" s="220"/>
      <c r="Q351" s="220"/>
      <c r="R351" s="220"/>
      <c r="S351" s="220"/>
      <c r="T351" s="221"/>
      <c r="AT351" s="222" t="s">
        <v>184</v>
      </c>
      <c r="AU351" s="222" t="s">
        <v>84</v>
      </c>
      <c r="AV351" s="13" t="s">
        <v>84</v>
      </c>
      <c r="AW351" s="13" t="s">
        <v>35</v>
      </c>
      <c r="AX351" s="13" t="s">
        <v>74</v>
      </c>
      <c r="AY351" s="222" t="s">
        <v>159</v>
      </c>
    </row>
    <row r="352" spans="2:65" s="12" customFormat="1" ht="11.25">
      <c r="B352" s="202"/>
      <c r="C352" s="203"/>
      <c r="D352" s="199" t="s">
        <v>184</v>
      </c>
      <c r="E352" s="204" t="s">
        <v>20</v>
      </c>
      <c r="F352" s="205" t="s">
        <v>1961</v>
      </c>
      <c r="G352" s="203"/>
      <c r="H352" s="204" t="s">
        <v>20</v>
      </c>
      <c r="I352" s="206"/>
      <c r="J352" s="203"/>
      <c r="K352" s="203"/>
      <c r="L352" s="207"/>
      <c r="M352" s="208"/>
      <c r="N352" s="209"/>
      <c r="O352" s="209"/>
      <c r="P352" s="209"/>
      <c r="Q352" s="209"/>
      <c r="R352" s="209"/>
      <c r="S352" s="209"/>
      <c r="T352" s="210"/>
      <c r="AT352" s="211" t="s">
        <v>184</v>
      </c>
      <c r="AU352" s="211" t="s">
        <v>84</v>
      </c>
      <c r="AV352" s="12" t="s">
        <v>22</v>
      </c>
      <c r="AW352" s="12" t="s">
        <v>35</v>
      </c>
      <c r="AX352" s="12" t="s">
        <v>74</v>
      </c>
      <c r="AY352" s="211" t="s">
        <v>159</v>
      </c>
    </row>
    <row r="353" spans="2:51" s="13" customFormat="1" ht="11.25">
      <c r="B353" s="212"/>
      <c r="C353" s="213"/>
      <c r="D353" s="199" t="s">
        <v>184</v>
      </c>
      <c r="E353" s="214" t="s">
        <v>20</v>
      </c>
      <c r="F353" s="215" t="s">
        <v>2080</v>
      </c>
      <c r="G353" s="213"/>
      <c r="H353" s="216">
        <v>115.5</v>
      </c>
      <c r="I353" s="217"/>
      <c r="J353" s="213"/>
      <c r="K353" s="213"/>
      <c r="L353" s="218"/>
      <c r="M353" s="219"/>
      <c r="N353" s="220"/>
      <c r="O353" s="220"/>
      <c r="P353" s="220"/>
      <c r="Q353" s="220"/>
      <c r="R353" s="220"/>
      <c r="S353" s="220"/>
      <c r="T353" s="221"/>
      <c r="AT353" s="222" t="s">
        <v>184</v>
      </c>
      <c r="AU353" s="222" t="s">
        <v>84</v>
      </c>
      <c r="AV353" s="13" t="s">
        <v>84</v>
      </c>
      <c r="AW353" s="13" t="s">
        <v>35</v>
      </c>
      <c r="AX353" s="13" t="s">
        <v>74</v>
      </c>
      <c r="AY353" s="222" t="s">
        <v>159</v>
      </c>
    </row>
    <row r="354" spans="2:51" s="13" customFormat="1" ht="11.25">
      <c r="B354" s="212"/>
      <c r="C354" s="213"/>
      <c r="D354" s="199" t="s">
        <v>184</v>
      </c>
      <c r="E354" s="214" t="s">
        <v>20</v>
      </c>
      <c r="F354" s="215" t="s">
        <v>2081</v>
      </c>
      <c r="G354" s="213"/>
      <c r="H354" s="216">
        <v>112.8</v>
      </c>
      <c r="I354" s="217"/>
      <c r="J354" s="213"/>
      <c r="K354" s="213"/>
      <c r="L354" s="218"/>
      <c r="M354" s="219"/>
      <c r="N354" s="220"/>
      <c r="O354" s="220"/>
      <c r="P354" s="220"/>
      <c r="Q354" s="220"/>
      <c r="R354" s="220"/>
      <c r="S354" s="220"/>
      <c r="T354" s="221"/>
      <c r="AT354" s="222" t="s">
        <v>184</v>
      </c>
      <c r="AU354" s="222" t="s">
        <v>84</v>
      </c>
      <c r="AV354" s="13" t="s">
        <v>84</v>
      </c>
      <c r="AW354" s="13" t="s">
        <v>35</v>
      </c>
      <c r="AX354" s="13" t="s">
        <v>74</v>
      </c>
      <c r="AY354" s="222" t="s">
        <v>159</v>
      </c>
    </row>
    <row r="355" spans="2:51" s="12" customFormat="1" ht="11.25">
      <c r="B355" s="202"/>
      <c r="C355" s="203"/>
      <c r="D355" s="199" t="s">
        <v>184</v>
      </c>
      <c r="E355" s="204" t="s">
        <v>20</v>
      </c>
      <c r="F355" s="205" t="s">
        <v>1965</v>
      </c>
      <c r="G355" s="203"/>
      <c r="H355" s="204" t="s">
        <v>20</v>
      </c>
      <c r="I355" s="206"/>
      <c r="J355" s="203"/>
      <c r="K355" s="203"/>
      <c r="L355" s="207"/>
      <c r="M355" s="208"/>
      <c r="N355" s="209"/>
      <c r="O355" s="209"/>
      <c r="P355" s="209"/>
      <c r="Q355" s="209"/>
      <c r="R355" s="209"/>
      <c r="S355" s="209"/>
      <c r="T355" s="210"/>
      <c r="AT355" s="211" t="s">
        <v>184</v>
      </c>
      <c r="AU355" s="211" t="s">
        <v>84</v>
      </c>
      <c r="AV355" s="12" t="s">
        <v>22</v>
      </c>
      <c r="AW355" s="12" t="s">
        <v>35</v>
      </c>
      <c r="AX355" s="12" t="s">
        <v>74</v>
      </c>
      <c r="AY355" s="211" t="s">
        <v>159</v>
      </c>
    </row>
    <row r="356" spans="2:51" s="13" customFormat="1" ht="11.25">
      <c r="B356" s="212"/>
      <c r="C356" s="213"/>
      <c r="D356" s="199" t="s">
        <v>184</v>
      </c>
      <c r="E356" s="214" t="s">
        <v>20</v>
      </c>
      <c r="F356" s="215" t="s">
        <v>2082</v>
      </c>
      <c r="G356" s="213"/>
      <c r="H356" s="216">
        <v>65.599999999999994</v>
      </c>
      <c r="I356" s="217"/>
      <c r="J356" s="213"/>
      <c r="K356" s="213"/>
      <c r="L356" s="218"/>
      <c r="M356" s="219"/>
      <c r="N356" s="220"/>
      <c r="O356" s="220"/>
      <c r="P356" s="220"/>
      <c r="Q356" s="220"/>
      <c r="R356" s="220"/>
      <c r="S356" s="220"/>
      <c r="T356" s="221"/>
      <c r="AT356" s="222" t="s">
        <v>184</v>
      </c>
      <c r="AU356" s="222" t="s">
        <v>84</v>
      </c>
      <c r="AV356" s="13" t="s">
        <v>84</v>
      </c>
      <c r="AW356" s="13" t="s">
        <v>35</v>
      </c>
      <c r="AX356" s="13" t="s">
        <v>74</v>
      </c>
      <c r="AY356" s="222" t="s">
        <v>159</v>
      </c>
    </row>
    <row r="357" spans="2:51" s="12" customFormat="1" ht="11.25">
      <c r="B357" s="202"/>
      <c r="C357" s="203"/>
      <c r="D357" s="199" t="s">
        <v>184</v>
      </c>
      <c r="E357" s="204" t="s">
        <v>20</v>
      </c>
      <c r="F357" s="205" t="s">
        <v>1968</v>
      </c>
      <c r="G357" s="203"/>
      <c r="H357" s="204" t="s">
        <v>20</v>
      </c>
      <c r="I357" s="206"/>
      <c r="J357" s="203"/>
      <c r="K357" s="203"/>
      <c r="L357" s="207"/>
      <c r="M357" s="208"/>
      <c r="N357" s="209"/>
      <c r="O357" s="209"/>
      <c r="P357" s="209"/>
      <c r="Q357" s="209"/>
      <c r="R357" s="209"/>
      <c r="S357" s="209"/>
      <c r="T357" s="210"/>
      <c r="AT357" s="211" t="s">
        <v>184</v>
      </c>
      <c r="AU357" s="211" t="s">
        <v>84</v>
      </c>
      <c r="AV357" s="12" t="s">
        <v>22</v>
      </c>
      <c r="AW357" s="12" t="s">
        <v>35</v>
      </c>
      <c r="AX357" s="12" t="s">
        <v>74</v>
      </c>
      <c r="AY357" s="211" t="s">
        <v>159</v>
      </c>
    </row>
    <row r="358" spans="2:51" s="13" customFormat="1" ht="11.25">
      <c r="B358" s="212"/>
      <c r="C358" s="213"/>
      <c r="D358" s="199" t="s">
        <v>184</v>
      </c>
      <c r="E358" s="214" t="s">
        <v>20</v>
      </c>
      <c r="F358" s="215" t="s">
        <v>2083</v>
      </c>
      <c r="G358" s="213"/>
      <c r="H358" s="216">
        <v>82</v>
      </c>
      <c r="I358" s="217"/>
      <c r="J358" s="213"/>
      <c r="K358" s="213"/>
      <c r="L358" s="218"/>
      <c r="M358" s="219"/>
      <c r="N358" s="220"/>
      <c r="O358" s="220"/>
      <c r="P358" s="220"/>
      <c r="Q358" s="220"/>
      <c r="R358" s="220"/>
      <c r="S358" s="220"/>
      <c r="T358" s="221"/>
      <c r="AT358" s="222" t="s">
        <v>184</v>
      </c>
      <c r="AU358" s="222" t="s">
        <v>84</v>
      </c>
      <c r="AV358" s="13" t="s">
        <v>84</v>
      </c>
      <c r="AW358" s="13" t="s">
        <v>35</v>
      </c>
      <c r="AX358" s="13" t="s">
        <v>74</v>
      </c>
      <c r="AY358" s="222" t="s">
        <v>159</v>
      </c>
    </row>
    <row r="359" spans="2:51" s="12" customFormat="1" ht="11.25">
      <c r="B359" s="202"/>
      <c r="C359" s="203"/>
      <c r="D359" s="199" t="s">
        <v>184</v>
      </c>
      <c r="E359" s="204" t="s">
        <v>20</v>
      </c>
      <c r="F359" s="205" t="s">
        <v>1971</v>
      </c>
      <c r="G359" s="203"/>
      <c r="H359" s="204" t="s">
        <v>20</v>
      </c>
      <c r="I359" s="206"/>
      <c r="J359" s="203"/>
      <c r="K359" s="203"/>
      <c r="L359" s="207"/>
      <c r="M359" s="208"/>
      <c r="N359" s="209"/>
      <c r="O359" s="209"/>
      <c r="P359" s="209"/>
      <c r="Q359" s="209"/>
      <c r="R359" s="209"/>
      <c r="S359" s="209"/>
      <c r="T359" s="210"/>
      <c r="AT359" s="211" t="s">
        <v>184</v>
      </c>
      <c r="AU359" s="211" t="s">
        <v>84</v>
      </c>
      <c r="AV359" s="12" t="s">
        <v>22</v>
      </c>
      <c r="AW359" s="12" t="s">
        <v>35</v>
      </c>
      <c r="AX359" s="12" t="s">
        <v>74</v>
      </c>
      <c r="AY359" s="211" t="s">
        <v>159</v>
      </c>
    </row>
    <row r="360" spans="2:51" s="13" customFormat="1" ht="11.25">
      <c r="B360" s="212"/>
      <c r="C360" s="213"/>
      <c r="D360" s="199" t="s">
        <v>184</v>
      </c>
      <c r="E360" s="214" t="s">
        <v>20</v>
      </c>
      <c r="F360" s="215" t="s">
        <v>2084</v>
      </c>
      <c r="G360" s="213"/>
      <c r="H360" s="216">
        <v>90.2</v>
      </c>
      <c r="I360" s="217"/>
      <c r="J360" s="213"/>
      <c r="K360" s="213"/>
      <c r="L360" s="218"/>
      <c r="M360" s="219"/>
      <c r="N360" s="220"/>
      <c r="O360" s="220"/>
      <c r="P360" s="220"/>
      <c r="Q360" s="220"/>
      <c r="R360" s="220"/>
      <c r="S360" s="220"/>
      <c r="T360" s="221"/>
      <c r="AT360" s="222" t="s">
        <v>184</v>
      </c>
      <c r="AU360" s="222" t="s">
        <v>84</v>
      </c>
      <c r="AV360" s="13" t="s">
        <v>84</v>
      </c>
      <c r="AW360" s="13" t="s">
        <v>35</v>
      </c>
      <c r="AX360" s="13" t="s">
        <v>74</v>
      </c>
      <c r="AY360" s="222" t="s">
        <v>159</v>
      </c>
    </row>
    <row r="361" spans="2:51" s="12" customFormat="1" ht="11.25">
      <c r="B361" s="202"/>
      <c r="C361" s="203"/>
      <c r="D361" s="199" t="s">
        <v>184</v>
      </c>
      <c r="E361" s="204" t="s">
        <v>20</v>
      </c>
      <c r="F361" s="205" t="s">
        <v>1974</v>
      </c>
      <c r="G361" s="203"/>
      <c r="H361" s="204" t="s">
        <v>20</v>
      </c>
      <c r="I361" s="206"/>
      <c r="J361" s="203"/>
      <c r="K361" s="203"/>
      <c r="L361" s="207"/>
      <c r="M361" s="208"/>
      <c r="N361" s="209"/>
      <c r="O361" s="209"/>
      <c r="P361" s="209"/>
      <c r="Q361" s="209"/>
      <c r="R361" s="209"/>
      <c r="S361" s="209"/>
      <c r="T361" s="210"/>
      <c r="AT361" s="211" t="s">
        <v>184</v>
      </c>
      <c r="AU361" s="211" t="s">
        <v>84</v>
      </c>
      <c r="AV361" s="12" t="s">
        <v>22</v>
      </c>
      <c r="AW361" s="12" t="s">
        <v>35</v>
      </c>
      <c r="AX361" s="12" t="s">
        <v>74</v>
      </c>
      <c r="AY361" s="211" t="s">
        <v>159</v>
      </c>
    </row>
    <row r="362" spans="2:51" s="13" customFormat="1" ht="11.25">
      <c r="B362" s="212"/>
      <c r="C362" s="213"/>
      <c r="D362" s="199" t="s">
        <v>184</v>
      </c>
      <c r="E362" s="214" t="s">
        <v>20</v>
      </c>
      <c r="F362" s="215" t="s">
        <v>2085</v>
      </c>
      <c r="G362" s="213"/>
      <c r="H362" s="216">
        <v>66</v>
      </c>
      <c r="I362" s="217"/>
      <c r="J362" s="213"/>
      <c r="K362" s="213"/>
      <c r="L362" s="218"/>
      <c r="M362" s="219"/>
      <c r="N362" s="220"/>
      <c r="O362" s="220"/>
      <c r="P362" s="220"/>
      <c r="Q362" s="220"/>
      <c r="R362" s="220"/>
      <c r="S362" s="220"/>
      <c r="T362" s="221"/>
      <c r="AT362" s="222" t="s">
        <v>184</v>
      </c>
      <c r="AU362" s="222" t="s">
        <v>84</v>
      </c>
      <c r="AV362" s="13" t="s">
        <v>84</v>
      </c>
      <c r="AW362" s="13" t="s">
        <v>35</v>
      </c>
      <c r="AX362" s="13" t="s">
        <v>74</v>
      </c>
      <c r="AY362" s="222" t="s">
        <v>159</v>
      </c>
    </row>
    <row r="363" spans="2:51" s="12" customFormat="1" ht="11.25">
      <c r="B363" s="202"/>
      <c r="C363" s="203"/>
      <c r="D363" s="199" t="s">
        <v>184</v>
      </c>
      <c r="E363" s="204" t="s">
        <v>20</v>
      </c>
      <c r="F363" s="205" t="s">
        <v>1977</v>
      </c>
      <c r="G363" s="203"/>
      <c r="H363" s="204" t="s">
        <v>20</v>
      </c>
      <c r="I363" s="206"/>
      <c r="J363" s="203"/>
      <c r="K363" s="203"/>
      <c r="L363" s="207"/>
      <c r="M363" s="208"/>
      <c r="N363" s="209"/>
      <c r="O363" s="209"/>
      <c r="P363" s="209"/>
      <c r="Q363" s="209"/>
      <c r="R363" s="209"/>
      <c r="S363" s="209"/>
      <c r="T363" s="210"/>
      <c r="AT363" s="211" t="s">
        <v>184</v>
      </c>
      <c r="AU363" s="211" t="s">
        <v>84</v>
      </c>
      <c r="AV363" s="12" t="s">
        <v>22</v>
      </c>
      <c r="AW363" s="12" t="s">
        <v>35</v>
      </c>
      <c r="AX363" s="12" t="s">
        <v>74</v>
      </c>
      <c r="AY363" s="211" t="s">
        <v>159</v>
      </c>
    </row>
    <row r="364" spans="2:51" s="13" customFormat="1" ht="11.25">
      <c r="B364" s="212"/>
      <c r="C364" s="213"/>
      <c r="D364" s="199" t="s">
        <v>184</v>
      </c>
      <c r="E364" s="214" t="s">
        <v>20</v>
      </c>
      <c r="F364" s="215" t="s">
        <v>2086</v>
      </c>
      <c r="G364" s="213"/>
      <c r="H364" s="216">
        <v>54.6</v>
      </c>
      <c r="I364" s="217"/>
      <c r="J364" s="213"/>
      <c r="K364" s="213"/>
      <c r="L364" s="218"/>
      <c r="M364" s="219"/>
      <c r="N364" s="220"/>
      <c r="O364" s="220"/>
      <c r="P364" s="220"/>
      <c r="Q364" s="220"/>
      <c r="R364" s="220"/>
      <c r="S364" s="220"/>
      <c r="T364" s="221"/>
      <c r="AT364" s="222" t="s">
        <v>184</v>
      </c>
      <c r="AU364" s="222" t="s">
        <v>84</v>
      </c>
      <c r="AV364" s="13" t="s">
        <v>84</v>
      </c>
      <c r="AW364" s="13" t="s">
        <v>35</v>
      </c>
      <c r="AX364" s="13" t="s">
        <v>74</v>
      </c>
      <c r="AY364" s="222" t="s">
        <v>159</v>
      </c>
    </row>
    <row r="365" spans="2:51" s="12" customFormat="1" ht="11.25">
      <c r="B365" s="202"/>
      <c r="C365" s="203"/>
      <c r="D365" s="199" t="s">
        <v>184</v>
      </c>
      <c r="E365" s="204" t="s">
        <v>20</v>
      </c>
      <c r="F365" s="205" t="s">
        <v>1980</v>
      </c>
      <c r="G365" s="203"/>
      <c r="H365" s="204" t="s">
        <v>20</v>
      </c>
      <c r="I365" s="206"/>
      <c r="J365" s="203"/>
      <c r="K365" s="203"/>
      <c r="L365" s="207"/>
      <c r="M365" s="208"/>
      <c r="N365" s="209"/>
      <c r="O365" s="209"/>
      <c r="P365" s="209"/>
      <c r="Q365" s="209"/>
      <c r="R365" s="209"/>
      <c r="S365" s="209"/>
      <c r="T365" s="210"/>
      <c r="AT365" s="211" t="s">
        <v>184</v>
      </c>
      <c r="AU365" s="211" t="s">
        <v>84</v>
      </c>
      <c r="AV365" s="12" t="s">
        <v>22</v>
      </c>
      <c r="AW365" s="12" t="s">
        <v>35</v>
      </c>
      <c r="AX365" s="12" t="s">
        <v>74</v>
      </c>
      <c r="AY365" s="211" t="s">
        <v>159</v>
      </c>
    </row>
    <row r="366" spans="2:51" s="13" customFormat="1" ht="11.25">
      <c r="B366" s="212"/>
      <c r="C366" s="213"/>
      <c r="D366" s="199" t="s">
        <v>184</v>
      </c>
      <c r="E366" s="214" t="s">
        <v>20</v>
      </c>
      <c r="F366" s="215" t="s">
        <v>2087</v>
      </c>
      <c r="G366" s="213"/>
      <c r="H366" s="216">
        <v>53.3</v>
      </c>
      <c r="I366" s="217"/>
      <c r="J366" s="213"/>
      <c r="K366" s="213"/>
      <c r="L366" s="218"/>
      <c r="M366" s="219"/>
      <c r="N366" s="220"/>
      <c r="O366" s="220"/>
      <c r="P366" s="220"/>
      <c r="Q366" s="220"/>
      <c r="R366" s="220"/>
      <c r="S366" s="220"/>
      <c r="T366" s="221"/>
      <c r="AT366" s="222" t="s">
        <v>184</v>
      </c>
      <c r="AU366" s="222" t="s">
        <v>84</v>
      </c>
      <c r="AV366" s="13" t="s">
        <v>84</v>
      </c>
      <c r="AW366" s="13" t="s">
        <v>35</v>
      </c>
      <c r="AX366" s="13" t="s">
        <v>74</v>
      </c>
      <c r="AY366" s="222" t="s">
        <v>159</v>
      </c>
    </row>
    <row r="367" spans="2:51" s="12" customFormat="1" ht="11.25">
      <c r="B367" s="202"/>
      <c r="C367" s="203"/>
      <c r="D367" s="199" t="s">
        <v>184</v>
      </c>
      <c r="E367" s="204" t="s">
        <v>20</v>
      </c>
      <c r="F367" s="205" t="s">
        <v>1983</v>
      </c>
      <c r="G367" s="203"/>
      <c r="H367" s="204" t="s">
        <v>20</v>
      </c>
      <c r="I367" s="206"/>
      <c r="J367" s="203"/>
      <c r="K367" s="203"/>
      <c r="L367" s="207"/>
      <c r="M367" s="208"/>
      <c r="N367" s="209"/>
      <c r="O367" s="209"/>
      <c r="P367" s="209"/>
      <c r="Q367" s="209"/>
      <c r="R367" s="209"/>
      <c r="S367" s="209"/>
      <c r="T367" s="210"/>
      <c r="AT367" s="211" t="s">
        <v>184</v>
      </c>
      <c r="AU367" s="211" t="s">
        <v>84</v>
      </c>
      <c r="AV367" s="12" t="s">
        <v>22</v>
      </c>
      <c r="AW367" s="12" t="s">
        <v>35</v>
      </c>
      <c r="AX367" s="12" t="s">
        <v>74</v>
      </c>
      <c r="AY367" s="211" t="s">
        <v>159</v>
      </c>
    </row>
    <row r="368" spans="2:51" s="13" customFormat="1" ht="11.25">
      <c r="B368" s="212"/>
      <c r="C368" s="213"/>
      <c r="D368" s="199" t="s">
        <v>184</v>
      </c>
      <c r="E368" s="214" t="s">
        <v>20</v>
      </c>
      <c r="F368" s="215" t="s">
        <v>2088</v>
      </c>
      <c r="G368" s="213"/>
      <c r="H368" s="216">
        <v>55.35</v>
      </c>
      <c r="I368" s="217"/>
      <c r="J368" s="213"/>
      <c r="K368" s="213"/>
      <c r="L368" s="218"/>
      <c r="M368" s="219"/>
      <c r="N368" s="220"/>
      <c r="O368" s="220"/>
      <c r="P368" s="220"/>
      <c r="Q368" s="220"/>
      <c r="R368" s="220"/>
      <c r="S368" s="220"/>
      <c r="T368" s="221"/>
      <c r="AT368" s="222" t="s">
        <v>184</v>
      </c>
      <c r="AU368" s="222" t="s">
        <v>84</v>
      </c>
      <c r="AV368" s="13" t="s">
        <v>84</v>
      </c>
      <c r="AW368" s="13" t="s">
        <v>35</v>
      </c>
      <c r="AX368" s="13" t="s">
        <v>74</v>
      </c>
      <c r="AY368" s="222" t="s">
        <v>159</v>
      </c>
    </row>
    <row r="369" spans="2:51" s="12" customFormat="1" ht="11.25">
      <c r="B369" s="202"/>
      <c r="C369" s="203"/>
      <c r="D369" s="199" t="s">
        <v>184</v>
      </c>
      <c r="E369" s="204" t="s">
        <v>20</v>
      </c>
      <c r="F369" s="205" t="s">
        <v>1986</v>
      </c>
      <c r="G369" s="203"/>
      <c r="H369" s="204" t="s">
        <v>20</v>
      </c>
      <c r="I369" s="206"/>
      <c r="J369" s="203"/>
      <c r="K369" s="203"/>
      <c r="L369" s="207"/>
      <c r="M369" s="208"/>
      <c r="N369" s="209"/>
      <c r="O369" s="209"/>
      <c r="P369" s="209"/>
      <c r="Q369" s="209"/>
      <c r="R369" s="209"/>
      <c r="S369" s="209"/>
      <c r="T369" s="210"/>
      <c r="AT369" s="211" t="s">
        <v>184</v>
      </c>
      <c r="AU369" s="211" t="s">
        <v>84</v>
      </c>
      <c r="AV369" s="12" t="s">
        <v>22</v>
      </c>
      <c r="AW369" s="12" t="s">
        <v>35</v>
      </c>
      <c r="AX369" s="12" t="s">
        <v>74</v>
      </c>
      <c r="AY369" s="211" t="s">
        <v>159</v>
      </c>
    </row>
    <row r="370" spans="2:51" s="13" customFormat="1" ht="11.25">
      <c r="B370" s="212"/>
      <c r="C370" s="213"/>
      <c r="D370" s="199" t="s">
        <v>184</v>
      </c>
      <c r="E370" s="214" t="s">
        <v>20</v>
      </c>
      <c r="F370" s="215" t="s">
        <v>2089</v>
      </c>
      <c r="G370" s="213"/>
      <c r="H370" s="216">
        <v>88.2</v>
      </c>
      <c r="I370" s="217"/>
      <c r="J370" s="213"/>
      <c r="K370" s="213"/>
      <c r="L370" s="218"/>
      <c r="M370" s="219"/>
      <c r="N370" s="220"/>
      <c r="O370" s="220"/>
      <c r="P370" s="220"/>
      <c r="Q370" s="220"/>
      <c r="R370" s="220"/>
      <c r="S370" s="220"/>
      <c r="T370" s="221"/>
      <c r="AT370" s="222" t="s">
        <v>184</v>
      </c>
      <c r="AU370" s="222" t="s">
        <v>84</v>
      </c>
      <c r="AV370" s="13" t="s">
        <v>84</v>
      </c>
      <c r="AW370" s="13" t="s">
        <v>35</v>
      </c>
      <c r="AX370" s="13" t="s">
        <v>74</v>
      </c>
      <c r="AY370" s="222" t="s">
        <v>159</v>
      </c>
    </row>
    <row r="371" spans="2:51" s="12" customFormat="1" ht="11.25">
      <c r="B371" s="202"/>
      <c r="C371" s="203"/>
      <c r="D371" s="199" t="s">
        <v>184</v>
      </c>
      <c r="E371" s="204" t="s">
        <v>20</v>
      </c>
      <c r="F371" s="205" t="s">
        <v>1991</v>
      </c>
      <c r="G371" s="203"/>
      <c r="H371" s="204" t="s">
        <v>20</v>
      </c>
      <c r="I371" s="206"/>
      <c r="J371" s="203"/>
      <c r="K371" s="203"/>
      <c r="L371" s="207"/>
      <c r="M371" s="208"/>
      <c r="N371" s="209"/>
      <c r="O371" s="209"/>
      <c r="P371" s="209"/>
      <c r="Q371" s="209"/>
      <c r="R371" s="209"/>
      <c r="S371" s="209"/>
      <c r="T371" s="210"/>
      <c r="AT371" s="211" t="s">
        <v>184</v>
      </c>
      <c r="AU371" s="211" t="s">
        <v>84</v>
      </c>
      <c r="AV371" s="12" t="s">
        <v>22</v>
      </c>
      <c r="AW371" s="12" t="s">
        <v>35</v>
      </c>
      <c r="AX371" s="12" t="s">
        <v>74</v>
      </c>
      <c r="AY371" s="211" t="s">
        <v>159</v>
      </c>
    </row>
    <row r="372" spans="2:51" s="13" customFormat="1" ht="11.25">
      <c r="B372" s="212"/>
      <c r="C372" s="213"/>
      <c r="D372" s="199" t="s">
        <v>184</v>
      </c>
      <c r="E372" s="214" t="s">
        <v>20</v>
      </c>
      <c r="F372" s="215" t="s">
        <v>2090</v>
      </c>
      <c r="G372" s="213"/>
      <c r="H372" s="216">
        <v>12.3</v>
      </c>
      <c r="I372" s="217"/>
      <c r="J372" s="213"/>
      <c r="K372" s="213"/>
      <c r="L372" s="218"/>
      <c r="M372" s="219"/>
      <c r="N372" s="220"/>
      <c r="O372" s="220"/>
      <c r="P372" s="220"/>
      <c r="Q372" s="220"/>
      <c r="R372" s="220"/>
      <c r="S372" s="220"/>
      <c r="T372" s="221"/>
      <c r="AT372" s="222" t="s">
        <v>184</v>
      </c>
      <c r="AU372" s="222" t="s">
        <v>84</v>
      </c>
      <c r="AV372" s="13" t="s">
        <v>84</v>
      </c>
      <c r="AW372" s="13" t="s">
        <v>35</v>
      </c>
      <c r="AX372" s="13" t="s">
        <v>74</v>
      </c>
      <c r="AY372" s="222" t="s">
        <v>159</v>
      </c>
    </row>
    <row r="373" spans="2:51" s="12" customFormat="1" ht="11.25">
      <c r="B373" s="202"/>
      <c r="C373" s="203"/>
      <c r="D373" s="199" t="s">
        <v>184</v>
      </c>
      <c r="E373" s="204" t="s">
        <v>20</v>
      </c>
      <c r="F373" s="205" t="s">
        <v>1994</v>
      </c>
      <c r="G373" s="203"/>
      <c r="H373" s="204" t="s">
        <v>20</v>
      </c>
      <c r="I373" s="206"/>
      <c r="J373" s="203"/>
      <c r="K373" s="203"/>
      <c r="L373" s="207"/>
      <c r="M373" s="208"/>
      <c r="N373" s="209"/>
      <c r="O373" s="209"/>
      <c r="P373" s="209"/>
      <c r="Q373" s="209"/>
      <c r="R373" s="209"/>
      <c r="S373" s="209"/>
      <c r="T373" s="210"/>
      <c r="AT373" s="211" t="s">
        <v>184</v>
      </c>
      <c r="AU373" s="211" t="s">
        <v>84</v>
      </c>
      <c r="AV373" s="12" t="s">
        <v>22</v>
      </c>
      <c r="AW373" s="12" t="s">
        <v>35</v>
      </c>
      <c r="AX373" s="12" t="s">
        <v>74</v>
      </c>
      <c r="AY373" s="211" t="s">
        <v>159</v>
      </c>
    </row>
    <row r="374" spans="2:51" s="13" customFormat="1" ht="11.25">
      <c r="B374" s="212"/>
      <c r="C374" s="213"/>
      <c r="D374" s="199" t="s">
        <v>184</v>
      </c>
      <c r="E374" s="214" t="s">
        <v>20</v>
      </c>
      <c r="F374" s="215" t="s">
        <v>2091</v>
      </c>
      <c r="G374" s="213"/>
      <c r="H374" s="216">
        <v>28</v>
      </c>
      <c r="I374" s="217"/>
      <c r="J374" s="213"/>
      <c r="K374" s="213"/>
      <c r="L374" s="218"/>
      <c r="M374" s="219"/>
      <c r="N374" s="220"/>
      <c r="O374" s="220"/>
      <c r="P374" s="220"/>
      <c r="Q374" s="220"/>
      <c r="R374" s="220"/>
      <c r="S374" s="220"/>
      <c r="T374" s="221"/>
      <c r="AT374" s="222" t="s">
        <v>184</v>
      </c>
      <c r="AU374" s="222" t="s">
        <v>84</v>
      </c>
      <c r="AV374" s="13" t="s">
        <v>84</v>
      </c>
      <c r="AW374" s="13" t="s">
        <v>35</v>
      </c>
      <c r="AX374" s="13" t="s">
        <v>74</v>
      </c>
      <c r="AY374" s="222" t="s">
        <v>159</v>
      </c>
    </row>
    <row r="375" spans="2:51" s="12" customFormat="1" ht="11.25">
      <c r="B375" s="202"/>
      <c r="C375" s="203"/>
      <c r="D375" s="199" t="s">
        <v>184</v>
      </c>
      <c r="E375" s="204" t="s">
        <v>20</v>
      </c>
      <c r="F375" s="205" t="s">
        <v>1997</v>
      </c>
      <c r="G375" s="203"/>
      <c r="H375" s="204" t="s">
        <v>20</v>
      </c>
      <c r="I375" s="206"/>
      <c r="J375" s="203"/>
      <c r="K375" s="203"/>
      <c r="L375" s="207"/>
      <c r="M375" s="208"/>
      <c r="N375" s="209"/>
      <c r="O375" s="209"/>
      <c r="P375" s="209"/>
      <c r="Q375" s="209"/>
      <c r="R375" s="209"/>
      <c r="S375" s="209"/>
      <c r="T375" s="210"/>
      <c r="AT375" s="211" t="s">
        <v>184</v>
      </c>
      <c r="AU375" s="211" t="s">
        <v>84</v>
      </c>
      <c r="AV375" s="12" t="s">
        <v>22</v>
      </c>
      <c r="AW375" s="12" t="s">
        <v>35</v>
      </c>
      <c r="AX375" s="12" t="s">
        <v>74</v>
      </c>
      <c r="AY375" s="211" t="s">
        <v>159</v>
      </c>
    </row>
    <row r="376" spans="2:51" s="13" customFormat="1" ht="11.25">
      <c r="B376" s="212"/>
      <c r="C376" s="213"/>
      <c r="D376" s="199" t="s">
        <v>184</v>
      </c>
      <c r="E376" s="214" t="s">
        <v>20</v>
      </c>
      <c r="F376" s="215" t="s">
        <v>2092</v>
      </c>
      <c r="G376" s="213"/>
      <c r="H376" s="216">
        <v>249.4</v>
      </c>
      <c r="I376" s="217"/>
      <c r="J376" s="213"/>
      <c r="K376" s="213"/>
      <c r="L376" s="218"/>
      <c r="M376" s="219"/>
      <c r="N376" s="220"/>
      <c r="O376" s="220"/>
      <c r="P376" s="220"/>
      <c r="Q376" s="220"/>
      <c r="R376" s="220"/>
      <c r="S376" s="220"/>
      <c r="T376" s="221"/>
      <c r="AT376" s="222" t="s">
        <v>184</v>
      </c>
      <c r="AU376" s="222" t="s">
        <v>84</v>
      </c>
      <c r="AV376" s="13" t="s">
        <v>84</v>
      </c>
      <c r="AW376" s="13" t="s">
        <v>35</v>
      </c>
      <c r="AX376" s="13" t="s">
        <v>74</v>
      </c>
      <c r="AY376" s="222" t="s">
        <v>159</v>
      </c>
    </row>
    <row r="377" spans="2:51" s="12" customFormat="1" ht="11.25">
      <c r="B377" s="202"/>
      <c r="C377" s="203"/>
      <c r="D377" s="199" t="s">
        <v>184</v>
      </c>
      <c r="E377" s="204" t="s">
        <v>20</v>
      </c>
      <c r="F377" s="205" t="s">
        <v>1999</v>
      </c>
      <c r="G377" s="203"/>
      <c r="H377" s="204" t="s">
        <v>20</v>
      </c>
      <c r="I377" s="206"/>
      <c r="J377" s="203"/>
      <c r="K377" s="203"/>
      <c r="L377" s="207"/>
      <c r="M377" s="208"/>
      <c r="N377" s="209"/>
      <c r="O377" s="209"/>
      <c r="P377" s="209"/>
      <c r="Q377" s="209"/>
      <c r="R377" s="209"/>
      <c r="S377" s="209"/>
      <c r="T377" s="210"/>
      <c r="AT377" s="211" t="s">
        <v>184</v>
      </c>
      <c r="AU377" s="211" t="s">
        <v>84</v>
      </c>
      <c r="AV377" s="12" t="s">
        <v>22</v>
      </c>
      <c r="AW377" s="12" t="s">
        <v>35</v>
      </c>
      <c r="AX377" s="12" t="s">
        <v>74</v>
      </c>
      <c r="AY377" s="211" t="s">
        <v>159</v>
      </c>
    </row>
    <row r="378" spans="2:51" s="13" customFormat="1" ht="11.25">
      <c r="B378" s="212"/>
      <c r="C378" s="213"/>
      <c r="D378" s="199" t="s">
        <v>184</v>
      </c>
      <c r="E378" s="214" t="s">
        <v>20</v>
      </c>
      <c r="F378" s="215" t="s">
        <v>2093</v>
      </c>
      <c r="G378" s="213"/>
      <c r="H378" s="216">
        <v>375.15</v>
      </c>
      <c r="I378" s="217"/>
      <c r="J378" s="213"/>
      <c r="K378" s="213"/>
      <c r="L378" s="218"/>
      <c r="M378" s="219"/>
      <c r="N378" s="220"/>
      <c r="O378" s="220"/>
      <c r="P378" s="220"/>
      <c r="Q378" s="220"/>
      <c r="R378" s="220"/>
      <c r="S378" s="220"/>
      <c r="T378" s="221"/>
      <c r="AT378" s="222" t="s">
        <v>184</v>
      </c>
      <c r="AU378" s="222" t="s">
        <v>84</v>
      </c>
      <c r="AV378" s="13" t="s">
        <v>84</v>
      </c>
      <c r="AW378" s="13" t="s">
        <v>35</v>
      </c>
      <c r="AX378" s="13" t="s">
        <v>74</v>
      </c>
      <c r="AY378" s="222" t="s">
        <v>159</v>
      </c>
    </row>
    <row r="379" spans="2:51" s="12" customFormat="1" ht="11.25">
      <c r="B379" s="202"/>
      <c r="C379" s="203"/>
      <c r="D379" s="199" t="s">
        <v>184</v>
      </c>
      <c r="E379" s="204" t="s">
        <v>20</v>
      </c>
      <c r="F379" s="205" t="s">
        <v>2001</v>
      </c>
      <c r="G379" s="203"/>
      <c r="H379" s="204" t="s">
        <v>20</v>
      </c>
      <c r="I379" s="206"/>
      <c r="J379" s="203"/>
      <c r="K379" s="203"/>
      <c r="L379" s="207"/>
      <c r="M379" s="208"/>
      <c r="N379" s="209"/>
      <c r="O379" s="209"/>
      <c r="P379" s="209"/>
      <c r="Q379" s="209"/>
      <c r="R379" s="209"/>
      <c r="S379" s="209"/>
      <c r="T379" s="210"/>
      <c r="AT379" s="211" t="s">
        <v>184</v>
      </c>
      <c r="AU379" s="211" t="s">
        <v>84</v>
      </c>
      <c r="AV379" s="12" t="s">
        <v>22</v>
      </c>
      <c r="AW379" s="12" t="s">
        <v>35</v>
      </c>
      <c r="AX379" s="12" t="s">
        <v>74</v>
      </c>
      <c r="AY379" s="211" t="s">
        <v>159</v>
      </c>
    </row>
    <row r="380" spans="2:51" s="13" customFormat="1" ht="11.25">
      <c r="B380" s="212"/>
      <c r="C380" s="213"/>
      <c r="D380" s="199" t="s">
        <v>184</v>
      </c>
      <c r="E380" s="214" t="s">
        <v>20</v>
      </c>
      <c r="F380" s="215" t="s">
        <v>2094</v>
      </c>
      <c r="G380" s="213"/>
      <c r="H380" s="216">
        <v>184</v>
      </c>
      <c r="I380" s="217"/>
      <c r="J380" s="213"/>
      <c r="K380" s="213"/>
      <c r="L380" s="218"/>
      <c r="M380" s="219"/>
      <c r="N380" s="220"/>
      <c r="O380" s="220"/>
      <c r="P380" s="220"/>
      <c r="Q380" s="220"/>
      <c r="R380" s="220"/>
      <c r="S380" s="220"/>
      <c r="T380" s="221"/>
      <c r="AT380" s="222" t="s">
        <v>184</v>
      </c>
      <c r="AU380" s="222" t="s">
        <v>84</v>
      </c>
      <c r="AV380" s="13" t="s">
        <v>84</v>
      </c>
      <c r="AW380" s="13" t="s">
        <v>35</v>
      </c>
      <c r="AX380" s="13" t="s">
        <v>74</v>
      </c>
      <c r="AY380" s="222" t="s">
        <v>159</v>
      </c>
    </row>
    <row r="381" spans="2:51" s="13" customFormat="1" ht="11.25">
      <c r="B381" s="212"/>
      <c r="C381" s="213"/>
      <c r="D381" s="199" t="s">
        <v>184</v>
      </c>
      <c r="E381" s="214" t="s">
        <v>20</v>
      </c>
      <c r="F381" s="215" t="s">
        <v>2095</v>
      </c>
      <c r="G381" s="213"/>
      <c r="H381" s="216">
        <v>1102</v>
      </c>
      <c r="I381" s="217"/>
      <c r="J381" s="213"/>
      <c r="K381" s="213"/>
      <c r="L381" s="218"/>
      <c r="M381" s="219"/>
      <c r="N381" s="220"/>
      <c r="O381" s="220"/>
      <c r="P381" s="220"/>
      <c r="Q381" s="220"/>
      <c r="R381" s="220"/>
      <c r="S381" s="220"/>
      <c r="T381" s="221"/>
      <c r="AT381" s="222" t="s">
        <v>184</v>
      </c>
      <c r="AU381" s="222" t="s">
        <v>84</v>
      </c>
      <c r="AV381" s="13" t="s">
        <v>84</v>
      </c>
      <c r="AW381" s="13" t="s">
        <v>35</v>
      </c>
      <c r="AX381" s="13" t="s">
        <v>74</v>
      </c>
      <c r="AY381" s="222" t="s">
        <v>159</v>
      </c>
    </row>
    <row r="382" spans="2:51" s="13" customFormat="1" ht="11.25">
      <c r="B382" s="212"/>
      <c r="C382" s="213"/>
      <c r="D382" s="199" t="s">
        <v>184</v>
      </c>
      <c r="E382" s="214" t="s">
        <v>20</v>
      </c>
      <c r="F382" s="215" t="s">
        <v>2096</v>
      </c>
      <c r="G382" s="213"/>
      <c r="H382" s="216">
        <v>131.6</v>
      </c>
      <c r="I382" s="217"/>
      <c r="J382" s="213"/>
      <c r="K382" s="213"/>
      <c r="L382" s="218"/>
      <c r="M382" s="219"/>
      <c r="N382" s="220"/>
      <c r="O382" s="220"/>
      <c r="P382" s="220"/>
      <c r="Q382" s="220"/>
      <c r="R382" s="220"/>
      <c r="S382" s="220"/>
      <c r="T382" s="221"/>
      <c r="AT382" s="222" t="s">
        <v>184</v>
      </c>
      <c r="AU382" s="222" t="s">
        <v>84</v>
      </c>
      <c r="AV382" s="13" t="s">
        <v>84</v>
      </c>
      <c r="AW382" s="13" t="s">
        <v>35</v>
      </c>
      <c r="AX382" s="13" t="s">
        <v>74</v>
      </c>
      <c r="AY382" s="222" t="s">
        <v>159</v>
      </c>
    </row>
    <row r="383" spans="2:51" s="13" customFormat="1" ht="11.25">
      <c r="B383" s="212"/>
      <c r="C383" s="213"/>
      <c r="D383" s="199" t="s">
        <v>184</v>
      </c>
      <c r="E383" s="214" t="s">
        <v>20</v>
      </c>
      <c r="F383" s="215" t="s">
        <v>2005</v>
      </c>
      <c r="G383" s="213"/>
      <c r="H383" s="216">
        <v>9</v>
      </c>
      <c r="I383" s="217"/>
      <c r="J383" s="213"/>
      <c r="K383" s="213"/>
      <c r="L383" s="218"/>
      <c r="M383" s="219"/>
      <c r="N383" s="220"/>
      <c r="O383" s="220"/>
      <c r="P383" s="220"/>
      <c r="Q383" s="220"/>
      <c r="R383" s="220"/>
      <c r="S383" s="220"/>
      <c r="T383" s="221"/>
      <c r="AT383" s="222" t="s">
        <v>184</v>
      </c>
      <c r="AU383" s="222" t="s">
        <v>84</v>
      </c>
      <c r="AV383" s="13" t="s">
        <v>84</v>
      </c>
      <c r="AW383" s="13" t="s">
        <v>35</v>
      </c>
      <c r="AX383" s="13" t="s">
        <v>74</v>
      </c>
      <c r="AY383" s="222" t="s">
        <v>159</v>
      </c>
    </row>
    <row r="384" spans="2:51" s="12" customFormat="1" ht="11.25">
      <c r="B384" s="202"/>
      <c r="C384" s="203"/>
      <c r="D384" s="199" t="s">
        <v>184</v>
      </c>
      <c r="E384" s="204" t="s">
        <v>20</v>
      </c>
      <c r="F384" s="205" t="s">
        <v>2006</v>
      </c>
      <c r="G384" s="203"/>
      <c r="H384" s="204" t="s">
        <v>20</v>
      </c>
      <c r="I384" s="206"/>
      <c r="J384" s="203"/>
      <c r="K384" s="203"/>
      <c r="L384" s="207"/>
      <c r="M384" s="208"/>
      <c r="N384" s="209"/>
      <c r="O384" s="209"/>
      <c r="P384" s="209"/>
      <c r="Q384" s="209"/>
      <c r="R384" s="209"/>
      <c r="S384" s="209"/>
      <c r="T384" s="210"/>
      <c r="AT384" s="211" t="s">
        <v>184</v>
      </c>
      <c r="AU384" s="211" t="s">
        <v>84</v>
      </c>
      <c r="AV384" s="12" t="s">
        <v>22</v>
      </c>
      <c r="AW384" s="12" t="s">
        <v>35</v>
      </c>
      <c r="AX384" s="12" t="s">
        <v>74</v>
      </c>
      <c r="AY384" s="211" t="s">
        <v>159</v>
      </c>
    </row>
    <row r="385" spans="2:51" s="13" customFormat="1" ht="11.25">
      <c r="B385" s="212"/>
      <c r="C385" s="213"/>
      <c r="D385" s="199" t="s">
        <v>184</v>
      </c>
      <c r="E385" s="214" t="s">
        <v>20</v>
      </c>
      <c r="F385" s="215" t="s">
        <v>2097</v>
      </c>
      <c r="G385" s="213"/>
      <c r="H385" s="216">
        <v>18</v>
      </c>
      <c r="I385" s="217"/>
      <c r="J385" s="213"/>
      <c r="K385" s="213"/>
      <c r="L385" s="218"/>
      <c r="M385" s="219"/>
      <c r="N385" s="220"/>
      <c r="O385" s="220"/>
      <c r="P385" s="220"/>
      <c r="Q385" s="220"/>
      <c r="R385" s="220"/>
      <c r="S385" s="220"/>
      <c r="T385" s="221"/>
      <c r="AT385" s="222" t="s">
        <v>184</v>
      </c>
      <c r="AU385" s="222" t="s">
        <v>84</v>
      </c>
      <c r="AV385" s="13" t="s">
        <v>84</v>
      </c>
      <c r="AW385" s="13" t="s">
        <v>35</v>
      </c>
      <c r="AX385" s="13" t="s">
        <v>74</v>
      </c>
      <c r="AY385" s="222" t="s">
        <v>159</v>
      </c>
    </row>
    <row r="386" spans="2:51" s="12" customFormat="1" ht="11.25">
      <c r="B386" s="202"/>
      <c r="C386" s="203"/>
      <c r="D386" s="199" t="s">
        <v>184</v>
      </c>
      <c r="E386" s="204" t="s">
        <v>20</v>
      </c>
      <c r="F386" s="205" t="s">
        <v>2009</v>
      </c>
      <c r="G386" s="203"/>
      <c r="H386" s="204" t="s">
        <v>20</v>
      </c>
      <c r="I386" s="206"/>
      <c r="J386" s="203"/>
      <c r="K386" s="203"/>
      <c r="L386" s="207"/>
      <c r="M386" s="208"/>
      <c r="N386" s="209"/>
      <c r="O386" s="209"/>
      <c r="P386" s="209"/>
      <c r="Q386" s="209"/>
      <c r="R386" s="209"/>
      <c r="S386" s="209"/>
      <c r="T386" s="210"/>
      <c r="AT386" s="211" t="s">
        <v>184</v>
      </c>
      <c r="AU386" s="211" t="s">
        <v>84</v>
      </c>
      <c r="AV386" s="12" t="s">
        <v>22</v>
      </c>
      <c r="AW386" s="12" t="s">
        <v>35</v>
      </c>
      <c r="AX386" s="12" t="s">
        <v>74</v>
      </c>
      <c r="AY386" s="211" t="s">
        <v>159</v>
      </c>
    </row>
    <row r="387" spans="2:51" s="13" customFormat="1" ht="11.25">
      <c r="B387" s="212"/>
      <c r="C387" s="213"/>
      <c r="D387" s="199" t="s">
        <v>184</v>
      </c>
      <c r="E387" s="214" t="s">
        <v>20</v>
      </c>
      <c r="F387" s="215" t="s">
        <v>2098</v>
      </c>
      <c r="G387" s="213"/>
      <c r="H387" s="216">
        <v>736</v>
      </c>
      <c r="I387" s="217"/>
      <c r="J387" s="213"/>
      <c r="K387" s="213"/>
      <c r="L387" s="218"/>
      <c r="M387" s="219"/>
      <c r="N387" s="220"/>
      <c r="O387" s="220"/>
      <c r="P387" s="220"/>
      <c r="Q387" s="220"/>
      <c r="R387" s="220"/>
      <c r="S387" s="220"/>
      <c r="T387" s="221"/>
      <c r="AT387" s="222" t="s">
        <v>184</v>
      </c>
      <c r="AU387" s="222" t="s">
        <v>84</v>
      </c>
      <c r="AV387" s="13" t="s">
        <v>84</v>
      </c>
      <c r="AW387" s="13" t="s">
        <v>35</v>
      </c>
      <c r="AX387" s="13" t="s">
        <v>74</v>
      </c>
      <c r="AY387" s="222" t="s">
        <v>159</v>
      </c>
    </row>
    <row r="388" spans="2:51" s="13" customFormat="1" ht="11.25">
      <c r="B388" s="212"/>
      <c r="C388" s="213"/>
      <c r="D388" s="199" t="s">
        <v>184</v>
      </c>
      <c r="E388" s="214" t="s">
        <v>20</v>
      </c>
      <c r="F388" s="215" t="s">
        <v>2099</v>
      </c>
      <c r="G388" s="213"/>
      <c r="H388" s="216">
        <v>180.9</v>
      </c>
      <c r="I388" s="217"/>
      <c r="J388" s="213"/>
      <c r="K388" s="213"/>
      <c r="L388" s="218"/>
      <c r="M388" s="219"/>
      <c r="N388" s="220"/>
      <c r="O388" s="220"/>
      <c r="P388" s="220"/>
      <c r="Q388" s="220"/>
      <c r="R388" s="220"/>
      <c r="S388" s="220"/>
      <c r="T388" s="221"/>
      <c r="AT388" s="222" t="s">
        <v>184</v>
      </c>
      <c r="AU388" s="222" t="s">
        <v>84</v>
      </c>
      <c r="AV388" s="13" t="s">
        <v>84</v>
      </c>
      <c r="AW388" s="13" t="s">
        <v>35</v>
      </c>
      <c r="AX388" s="13" t="s">
        <v>74</v>
      </c>
      <c r="AY388" s="222" t="s">
        <v>159</v>
      </c>
    </row>
    <row r="389" spans="2:51" s="12" customFormat="1" ht="11.25">
      <c r="B389" s="202"/>
      <c r="C389" s="203"/>
      <c r="D389" s="199" t="s">
        <v>184</v>
      </c>
      <c r="E389" s="204" t="s">
        <v>20</v>
      </c>
      <c r="F389" s="205" t="s">
        <v>2012</v>
      </c>
      <c r="G389" s="203"/>
      <c r="H389" s="204" t="s">
        <v>20</v>
      </c>
      <c r="I389" s="206"/>
      <c r="J389" s="203"/>
      <c r="K389" s="203"/>
      <c r="L389" s="207"/>
      <c r="M389" s="208"/>
      <c r="N389" s="209"/>
      <c r="O389" s="209"/>
      <c r="P389" s="209"/>
      <c r="Q389" s="209"/>
      <c r="R389" s="209"/>
      <c r="S389" s="209"/>
      <c r="T389" s="210"/>
      <c r="AT389" s="211" t="s">
        <v>184</v>
      </c>
      <c r="AU389" s="211" t="s">
        <v>84</v>
      </c>
      <c r="AV389" s="12" t="s">
        <v>22</v>
      </c>
      <c r="AW389" s="12" t="s">
        <v>35</v>
      </c>
      <c r="AX389" s="12" t="s">
        <v>74</v>
      </c>
      <c r="AY389" s="211" t="s">
        <v>159</v>
      </c>
    </row>
    <row r="390" spans="2:51" s="13" customFormat="1" ht="11.25">
      <c r="B390" s="212"/>
      <c r="C390" s="213"/>
      <c r="D390" s="199" t="s">
        <v>184</v>
      </c>
      <c r="E390" s="214" t="s">
        <v>20</v>
      </c>
      <c r="F390" s="215" t="s">
        <v>2100</v>
      </c>
      <c r="G390" s="213"/>
      <c r="H390" s="216">
        <v>621</v>
      </c>
      <c r="I390" s="217"/>
      <c r="J390" s="213"/>
      <c r="K390" s="213"/>
      <c r="L390" s="218"/>
      <c r="M390" s="219"/>
      <c r="N390" s="220"/>
      <c r="O390" s="220"/>
      <c r="P390" s="220"/>
      <c r="Q390" s="220"/>
      <c r="R390" s="220"/>
      <c r="S390" s="220"/>
      <c r="T390" s="221"/>
      <c r="AT390" s="222" t="s">
        <v>184</v>
      </c>
      <c r="AU390" s="222" t="s">
        <v>84</v>
      </c>
      <c r="AV390" s="13" t="s">
        <v>84</v>
      </c>
      <c r="AW390" s="13" t="s">
        <v>35</v>
      </c>
      <c r="AX390" s="13" t="s">
        <v>74</v>
      </c>
      <c r="AY390" s="222" t="s">
        <v>159</v>
      </c>
    </row>
    <row r="391" spans="2:51" s="12" customFormat="1" ht="11.25">
      <c r="B391" s="202"/>
      <c r="C391" s="203"/>
      <c r="D391" s="199" t="s">
        <v>184</v>
      </c>
      <c r="E391" s="204" t="s">
        <v>20</v>
      </c>
      <c r="F391" s="205" t="s">
        <v>2014</v>
      </c>
      <c r="G391" s="203"/>
      <c r="H391" s="204" t="s">
        <v>20</v>
      </c>
      <c r="I391" s="206"/>
      <c r="J391" s="203"/>
      <c r="K391" s="203"/>
      <c r="L391" s="207"/>
      <c r="M391" s="208"/>
      <c r="N391" s="209"/>
      <c r="O391" s="209"/>
      <c r="P391" s="209"/>
      <c r="Q391" s="209"/>
      <c r="R391" s="209"/>
      <c r="S391" s="209"/>
      <c r="T391" s="210"/>
      <c r="AT391" s="211" t="s">
        <v>184</v>
      </c>
      <c r="AU391" s="211" t="s">
        <v>84</v>
      </c>
      <c r="AV391" s="12" t="s">
        <v>22</v>
      </c>
      <c r="AW391" s="12" t="s">
        <v>35</v>
      </c>
      <c r="AX391" s="12" t="s">
        <v>74</v>
      </c>
      <c r="AY391" s="211" t="s">
        <v>159</v>
      </c>
    </row>
    <row r="392" spans="2:51" s="13" customFormat="1" ht="11.25">
      <c r="B392" s="212"/>
      <c r="C392" s="213"/>
      <c r="D392" s="199" t="s">
        <v>184</v>
      </c>
      <c r="E392" s="214" t="s">
        <v>20</v>
      </c>
      <c r="F392" s="215" t="s">
        <v>2101</v>
      </c>
      <c r="G392" s="213"/>
      <c r="H392" s="216">
        <v>374.4</v>
      </c>
      <c r="I392" s="217"/>
      <c r="J392" s="213"/>
      <c r="K392" s="213"/>
      <c r="L392" s="218"/>
      <c r="M392" s="219"/>
      <c r="N392" s="220"/>
      <c r="O392" s="220"/>
      <c r="P392" s="220"/>
      <c r="Q392" s="220"/>
      <c r="R392" s="220"/>
      <c r="S392" s="220"/>
      <c r="T392" s="221"/>
      <c r="AT392" s="222" t="s">
        <v>184</v>
      </c>
      <c r="AU392" s="222" t="s">
        <v>84</v>
      </c>
      <c r="AV392" s="13" t="s">
        <v>84</v>
      </c>
      <c r="AW392" s="13" t="s">
        <v>35</v>
      </c>
      <c r="AX392" s="13" t="s">
        <v>74</v>
      </c>
      <c r="AY392" s="222" t="s">
        <v>159</v>
      </c>
    </row>
    <row r="393" spans="2:51" s="13" customFormat="1" ht="11.25">
      <c r="B393" s="212"/>
      <c r="C393" s="213"/>
      <c r="D393" s="199" t="s">
        <v>184</v>
      </c>
      <c r="E393" s="214" t="s">
        <v>20</v>
      </c>
      <c r="F393" s="215" t="s">
        <v>324</v>
      </c>
      <c r="G393" s="213"/>
      <c r="H393" s="216">
        <v>20</v>
      </c>
      <c r="I393" s="217"/>
      <c r="J393" s="213"/>
      <c r="K393" s="213"/>
      <c r="L393" s="218"/>
      <c r="M393" s="219"/>
      <c r="N393" s="220"/>
      <c r="O393" s="220"/>
      <c r="P393" s="220"/>
      <c r="Q393" s="220"/>
      <c r="R393" s="220"/>
      <c r="S393" s="220"/>
      <c r="T393" s="221"/>
      <c r="AT393" s="222" t="s">
        <v>184</v>
      </c>
      <c r="AU393" s="222" t="s">
        <v>84</v>
      </c>
      <c r="AV393" s="13" t="s">
        <v>84</v>
      </c>
      <c r="AW393" s="13" t="s">
        <v>35</v>
      </c>
      <c r="AX393" s="13" t="s">
        <v>74</v>
      </c>
      <c r="AY393" s="222" t="s">
        <v>159</v>
      </c>
    </row>
    <row r="394" spans="2:51" s="13" customFormat="1" ht="11.25">
      <c r="B394" s="212"/>
      <c r="C394" s="213"/>
      <c r="D394" s="199" t="s">
        <v>184</v>
      </c>
      <c r="E394" s="214" t="s">
        <v>20</v>
      </c>
      <c r="F394" s="215" t="s">
        <v>2020</v>
      </c>
      <c r="G394" s="213"/>
      <c r="H394" s="216">
        <v>29</v>
      </c>
      <c r="I394" s="217"/>
      <c r="J394" s="213"/>
      <c r="K394" s="213"/>
      <c r="L394" s="218"/>
      <c r="M394" s="219"/>
      <c r="N394" s="220"/>
      <c r="O394" s="220"/>
      <c r="P394" s="220"/>
      <c r="Q394" s="220"/>
      <c r="R394" s="220"/>
      <c r="S394" s="220"/>
      <c r="T394" s="221"/>
      <c r="AT394" s="222" t="s">
        <v>184</v>
      </c>
      <c r="AU394" s="222" t="s">
        <v>84</v>
      </c>
      <c r="AV394" s="13" t="s">
        <v>84</v>
      </c>
      <c r="AW394" s="13" t="s">
        <v>35</v>
      </c>
      <c r="AX394" s="13" t="s">
        <v>74</v>
      </c>
      <c r="AY394" s="222" t="s">
        <v>159</v>
      </c>
    </row>
    <row r="395" spans="2:51" s="12" customFormat="1" ht="11.25">
      <c r="B395" s="202"/>
      <c r="C395" s="203"/>
      <c r="D395" s="199" t="s">
        <v>184</v>
      </c>
      <c r="E395" s="204" t="s">
        <v>20</v>
      </c>
      <c r="F395" s="205" t="s">
        <v>2021</v>
      </c>
      <c r="G395" s="203"/>
      <c r="H395" s="204" t="s">
        <v>20</v>
      </c>
      <c r="I395" s="206"/>
      <c r="J395" s="203"/>
      <c r="K395" s="203"/>
      <c r="L395" s="207"/>
      <c r="M395" s="208"/>
      <c r="N395" s="209"/>
      <c r="O395" s="209"/>
      <c r="P395" s="209"/>
      <c r="Q395" s="209"/>
      <c r="R395" s="209"/>
      <c r="S395" s="209"/>
      <c r="T395" s="210"/>
      <c r="AT395" s="211" t="s">
        <v>184</v>
      </c>
      <c r="AU395" s="211" t="s">
        <v>84</v>
      </c>
      <c r="AV395" s="12" t="s">
        <v>22</v>
      </c>
      <c r="AW395" s="12" t="s">
        <v>35</v>
      </c>
      <c r="AX395" s="12" t="s">
        <v>74</v>
      </c>
      <c r="AY395" s="211" t="s">
        <v>159</v>
      </c>
    </row>
    <row r="396" spans="2:51" s="13" customFormat="1" ht="11.25">
      <c r="B396" s="212"/>
      <c r="C396" s="213"/>
      <c r="D396" s="199" t="s">
        <v>184</v>
      </c>
      <c r="E396" s="214" t="s">
        <v>20</v>
      </c>
      <c r="F396" s="215" t="s">
        <v>2102</v>
      </c>
      <c r="G396" s="213"/>
      <c r="H396" s="216">
        <v>665.6</v>
      </c>
      <c r="I396" s="217"/>
      <c r="J396" s="213"/>
      <c r="K396" s="213"/>
      <c r="L396" s="218"/>
      <c r="M396" s="219"/>
      <c r="N396" s="220"/>
      <c r="O396" s="220"/>
      <c r="P396" s="220"/>
      <c r="Q396" s="220"/>
      <c r="R396" s="220"/>
      <c r="S396" s="220"/>
      <c r="T396" s="221"/>
      <c r="AT396" s="222" t="s">
        <v>184</v>
      </c>
      <c r="AU396" s="222" t="s">
        <v>84</v>
      </c>
      <c r="AV396" s="13" t="s">
        <v>84</v>
      </c>
      <c r="AW396" s="13" t="s">
        <v>35</v>
      </c>
      <c r="AX396" s="13" t="s">
        <v>74</v>
      </c>
      <c r="AY396" s="222" t="s">
        <v>159</v>
      </c>
    </row>
    <row r="397" spans="2:51" s="13" customFormat="1" ht="11.25">
      <c r="B397" s="212"/>
      <c r="C397" s="213"/>
      <c r="D397" s="199" t="s">
        <v>184</v>
      </c>
      <c r="E397" s="214" t="s">
        <v>20</v>
      </c>
      <c r="F397" s="215" t="s">
        <v>2103</v>
      </c>
      <c r="G397" s="213"/>
      <c r="H397" s="216">
        <v>921.2</v>
      </c>
      <c r="I397" s="217"/>
      <c r="J397" s="213"/>
      <c r="K397" s="213"/>
      <c r="L397" s="218"/>
      <c r="M397" s="219"/>
      <c r="N397" s="220"/>
      <c r="O397" s="220"/>
      <c r="P397" s="220"/>
      <c r="Q397" s="220"/>
      <c r="R397" s="220"/>
      <c r="S397" s="220"/>
      <c r="T397" s="221"/>
      <c r="AT397" s="222" t="s">
        <v>184</v>
      </c>
      <c r="AU397" s="222" t="s">
        <v>84</v>
      </c>
      <c r="AV397" s="13" t="s">
        <v>84</v>
      </c>
      <c r="AW397" s="13" t="s">
        <v>35</v>
      </c>
      <c r="AX397" s="13" t="s">
        <v>74</v>
      </c>
      <c r="AY397" s="222" t="s">
        <v>159</v>
      </c>
    </row>
    <row r="398" spans="2:51" s="13" customFormat="1" ht="11.25">
      <c r="B398" s="212"/>
      <c r="C398" s="213"/>
      <c r="D398" s="199" t="s">
        <v>184</v>
      </c>
      <c r="E398" s="214" t="s">
        <v>20</v>
      </c>
      <c r="F398" s="215" t="s">
        <v>2104</v>
      </c>
      <c r="G398" s="213"/>
      <c r="H398" s="216">
        <v>153.69999999999999</v>
      </c>
      <c r="I398" s="217"/>
      <c r="J398" s="213"/>
      <c r="K398" s="213"/>
      <c r="L398" s="218"/>
      <c r="M398" s="219"/>
      <c r="N398" s="220"/>
      <c r="O398" s="220"/>
      <c r="P398" s="220"/>
      <c r="Q398" s="220"/>
      <c r="R398" s="220"/>
      <c r="S398" s="220"/>
      <c r="T398" s="221"/>
      <c r="AT398" s="222" t="s">
        <v>184</v>
      </c>
      <c r="AU398" s="222" t="s">
        <v>84</v>
      </c>
      <c r="AV398" s="13" t="s">
        <v>84</v>
      </c>
      <c r="AW398" s="13" t="s">
        <v>35</v>
      </c>
      <c r="AX398" s="13" t="s">
        <v>74</v>
      </c>
      <c r="AY398" s="222" t="s">
        <v>159</v>
      </c>
    </row>
    <row r="399" spans="2:51" s="13" customFormat="1" ht="11.25">
      <c r="B399" s="212"/>
      <c r="C399" s="213"/>
      <c r="D399" s="199" t="s">
        <v>184</v>
      </c>
      <c r="E399" s="214" t="s">
        <v>20</v>
      </c>
      <c r="F399" s="215" t="s">
        <v>2105</v>
      </c>
      <c r="G399" s="213"/>
      <c r="H399" s="216">
        <v>587.5</v>
      </c>
      <c r="I399" s="217"/>
      <c r="J399" s="213"/>
      <c r="K399" s="213"/>
      <c r="L399" s="218"/>
      <c r="M399" s="219"/>
      <c r="N399" s="220"/>
      <c r="O399" s="220"/>
      <c r="P399" s="220"/>
      <c r="Q399" s="220"/>
      <c r="R399" s="220"/>
      <c r="S399" s="220"/>
      <c r="T399" s="221"/>
      <c r="AT399" s="222" t="s">
        <v>184</v>
      </c>
      <c r="AU399" s="222" t="s">
        <v>84</v>
      </c>
      <c r="AV399" s="13" t="s">
        <v>84</v>
      </c>
      <c r="AW399" s="13" t="s">
        <v>35</v>
      </c>
      <c r="AX399" s="13" t="s">
        <v>74</v>
      </c>
      <c r="AY399" s="222" t="s">
        <v>159</v>
      </c>
    </row>
    <row r="400" spans="2:51" s="13" customFormat="1" ht="11.25">
      <c r="B400" s="212"/>
      <c r="C400" s="213"/>
      <c r="D400" s="199" t="s">
        <v>184</v>
      </c>
      <c r="E400" s="214" t="s">
        <v>20</v>
      </c>
      <c r="F400" s="215" t="s">
        <v>2106</v>
      </c>
      <c r="G400" s="213"/>
      <c r="H400" s="216">
        <v>199.8</v>
      </c>
      <c r="I400" s="217"/>
      <c r="J400" s="213"/>
      <c r="K400" s="213"/>
      <c r="L400" s="218"/>
      <c r="M400" s="219"/>
      <c r="N400" s="220"/>
      <c r="O400" s="220"/>
      <c r="P400" s="220"/>
      <c r="Q400" s="220"/>
      <c r="R400" s="220"/>
      <c r="S400" s="220"/>
      <c r="T400" s="221"/>
      <c r="AT400" s="222" t="s">
        <v>184</v>
      </c>
      <c r="AU400" s="222" t="s">
        <v>84</v>
      </c>
      <c r="AV400" s="13" t="s">
        <v>84</v>
      </c>
      <c r="AW400" s="13" t="s">
        <v>35</v>
      </c>
      <c r="AX400" s="13" t="s">
        <v>74</v>
      </c>
      <c r="AY400" s="222" t="s">
        <v>159</v>
      </c>
    </row>
    <row r="401" spans="2:65" s="13" customFormat="1" ht="11.25">
      <c r="B401" s="212"/>
      <c r="C401" s="213"/>
      <c r="D401" s="199" t="s">
        <v>184</v>
      </c>
      <c r="E401" s="214" t="s">
        <v>20</v>
      </c>
      <c r="F401" s="215" t="s">
        <v>2107</v>
      </c>
      <c r="G401" s="213"/>
      <c r="H401" s="216">
        <v>184.8</v>
      </c>
      <c r="I401" s="217"/>
      <c r="J401" s="213"/>
      <c r="K401" s="213"/>
      <c r="L401" s="218"/>
      <c r="M401" s="219"/>
      <c r="N401" s="220"/>
      <c r="O401" s="220"/>
      <c r="P401" s="220"/>
      <c r="Q401" s="220"/>
      <c r="R401" s="220"/>
      <c r="S401" s="220"/>
      <c r="T401" s="221"/>
      <c r="AT401" s="222" t="s">
        <v>184</v>
      </c>
      <c r="AU401" s="222" t="s">
        <v>84</v>
      </c>
      <c r="AV401" s="13" t="s">
        <v>84</v>
      </c>
      <c r="AW401" s="13" t="s">
        <v>35</v>
      </c>
      <c r="AX401" s="13" t="s">
        <v>74</v>
      </c>
      <c r="AY401" s="222" t="s">
        <v>159</v>
      </c>
    </row>
    <row r="402" spans="2:65" s="13" customFormat="1" ht="11.25">
      <c r="B402" s="212"/>
      <c r="C402" s="213"/>
      <c r="D402" s="199" t="s">
        <v>184</v>
      </c>
      <c r="E402" s="214" t="s">
        <v>20</v>
      </c>
      <c r="F402" s="215" t="s">
        <v>349</v>
      </c>
      <c r="G402" s="213"/>
      <c r="H402" s="216">
        <v>6</v>
      </c>
      <c r="I402" s="217"/>
      <c r="J402" s="213"/>
      <c r="K402" s="213"/>
      <c r="L402" s="218"/>
      <c r="M402" s="219"/>
      <c r="N402" s="220"/>
      <c r="O402" s="220"/>
      <c r="P402" s="220"/>
      <c r="Q402" s="220"/>
      <c r="R402" s="220"/>
      <c r="S402" s="220"/>
      <c r="T402" s="221"/>
      <c r="AT402" s="222" t="s">
        <v>184</v>
      </c>
      <c r="AU402" s="222" t="s">
        <v>84</v>
      </c>
      <c r="AV402" s="13" t="s">
        <v>84</v>
      </c>
      <c r="AW402" s="13" t="s">
        <v>35</v>
      </c>
      <c r="AX402" s="13" t="s">
        <v>74</v>
      </c>
      <c r="AY402" s="222" t="s">
        <v>159</v>
      </c>
    </row>
    <row r="403" spans="2:65" s="14" customFormat="1" ht="11.25">
      <c r="B403" s="223"/>
      <c r="C403" s="224"/>
      <c r="D403" s="199" t="s">
        <v>184</v>
      </c>
      <c r="E403" s="225" t="s">
        <v>20</v>
      </c>
      <c r="F403" s="226" t="s">
        <v>223</v>
      </c>
      <c r="G403" s="224"/>
      <c r="H403" s="227">
        <v>15073.9</v>
      </c>
      <c r="I403" s="228"/>
      <c r="J403" s="224"/>
      <c r="K403" s="224"/>
      <c r="L403" s="229"/>
      <c r="M403" s="230"/>
      <c r="N403" s="231"/>
      <c r="O403" s="231"/>
      <c r="P403" s="231"/>
      <c r="Q403" s="231"/>
      <c r="R403" s="231"/>
      <c r="S403" s="231"/>
      <c r="T403" s="232"/>
      <c r="AT403" s="233" t="s">
        <v>184</v>
      </c>
      <c r="AU403" s="233" t="s">
        <v>84</v>
      </c>
      <c r="AV403" s="14" t="s">
        <v>164</v>
      </c>
      <c r="AW403" s="14" t="s">
        <v>35</v>
      </c>
      <c r="AX403" s="14" t="s">
        <v>22</v>
      </c>
      <c r="AY403" s="233" t="s">
        <v>159</v>
      </c>
    </row>
    <row r="404" spans="2:65" s="1" customFormat="1" ht="16.5" customHeight="1">
      <c r="B404" s="35"/>
      <c r="C404" s="186" t="s">
        <v>589</v>
      </c>
      <c r="D404" s="186" t="s">
        <v>162</v>
      </c>
      <c r="E404" s="187" t="s">
        <v>549</v>
      </c>
      <c r="F404" s="188" t="s">
        <v>550</v>
      </c>
      <c r="G404" s="189" t="s">
        <v>464</v>
      </c>
      <c r="H404" s="190">
        <v>15073.9</v>
      </c>
      <c r="I404" s="191"/>
      <c r="J404" s="192">
        <f>ROUND(I404*H404,2)</f>
        <v>0</v>
      </c>
      <c r="K404" s="188" t="s">
        <v>194</v>
      </c>
      <c r="L404" s="39"/>
      <c r="M404" s="193" t="s">
        <v>20</v>
      </c>
      <c r="N404" s="194" t="s">
        <v>45</v>
      </c>
      <c r="O404" s="64"/>
      <c r="P404" s="195">
        <f>O404*H404</f>
        <v>0</v>
      </c>
      <c r="Q404" s="195">
        <v>0</v>
      </c>
      <c r="R404" s="195">
        <f>Q404*H404</f>
        <v>0</v>
      </c>
      <c r="S404" s="195">
        <v>0</v>
      </c>
      <c r="T404" s="196">
        <f>S404*H404</f>
        <v>0</v>
      </c>
      <c r="AR404" s="197" t="s">
        <v>164</v>
      </c>
      <c r="AT404" s="197" t="s">
        <v>162</v>
      </c>
      <c r="AU404" s="197" t="s">
        <v>84</v>
      </c>
      <c r="AY404" s="18" t="s">
        <v>159</v>
      </c>
      <c r="BE404" s="198">
        <f>IF(N404="základní",J404,0)</f>
        <v>0</v>
      </c>
      <c r="BF404" s="198">
        <f>IF(N404="snížená",J404,0)</f>
        <v>0</v>
      </c>
      <c r="BG404" s="198">
        <f>IF(N404="zákl. přenesená",J404,0)</f>
        <v>0</v>
      </c>
      <c r="BH404" s="198">
        <f>IF(N404="sníž. přenesená",J404,0)</f>
        <v>0</v>
      </c>
      <c r="BI404" s="198">
        <f>IF(N404="nulová",J404,0)</f>
        <v>0</v>
      </c>
      <c r="BJ404" s="18" t="s">
        <v>22</v>
      </c>
      <c r="BK404" s="198">
        <f>ROUND(I404*H404,2)</f>
        <v>0</v>
      </c>
      <c r="BL404" s="18" t="s">
        <v>164</v>
      </c>
      <c r="BM404" s="197" t="s">
        <v>551</v>
      </c>
    </row>
    <row r="405" spans="2:65" s="1" customFormat="1" ht="19.5">
      <c r="B405" s="35"/>
      <c r="C405" s="36"/>
      <c r="D405" s="199" t="s">
        <v>166</v>
      </c>
      <c r="E405" s="36"/>
      <c r="F405" s="200" t="s">
        <v>552</v>
      </c>
      <c r="G405" s="36"/>
      <c r="H405" s="36"/>
      <c r="I405" s="115"/>
      <c r="J405" s="36"/>
      <c r="K405" s="36"/>
      <c r="L405" s="39"/>
      <c r="M405" s="201"/>
      <c r="N405" s="64"/>
      <c r="O405" s="64"/>
      <c r="P405" s="64"/>
      <c r="Q405" s="64"/>
      <c r="R405" s="64"/>
      <c r="S405" s="64"/>
      <c r="T405" s="65"/>
      <c r="AT405" s="18" t="s">
        <v>166</v>
      </c>
      <c r="AU405" s="18" t="s">
        <v>84</v>
      </c>
    </row>
    <row r="406" spans="2:65" s="1" customFormat="1" ht="16.5" customHeight="1">
      <c r="B406" s="35"/>
      <c r="C406" s="186" t="s">
        <v>595</v>
      </c>
      <c r="D406" s="186" t="s">
        <v>162</v>
      </c>
      <c r="E406" s="187" t="s">
        <v>2108</v>
      </c>
      <c r="F406" s="188" t="s">
        <v>2109</v>
      </c>
      <c r="G406" s="189" t="s">
        <v>464</v>
      </c>
      <c r="H406" s="190">
        <v>132.85</v>
      </c>
      <c r="I406" s="191"/>
      <c r="J406" s="192">
        <f>ROUND(I406*H406,2)</f>
        <v>0</v>
      </c>
      <c r="K406" s="188" t="s">
        <v>194</v>
      </c>
      <c r="L406" s="39"/>
      <c r="M406" s="193" t="s">
        <v>20</v>
      </c>
      <c r="N406" s="194" t="s">
        <v>45</v>
      </c>
      <c r="O406" s="64"/>
      <c r="P406" s="195">
        <f>O406*H406</f>
        <v>0</v>
      </c>
      <c r="Q406" s="195">
        <v>6.4000000000000005E-4</v>
      </c>
      <c r="R406" s="195">
        <f>Q406*H406</f>
        <v>8.5024000000000002E-2</v>
      </c>
      <c r="S406" s="195">
        <v>0</v>
      </c>
      <c r="T406" s="196">
        <f>S406*H406</f>
        <v>0</v>
      </c>
      <c r="AR406" s="197" t="s">
        <v>164</v>
      </c>
      <c r="AT406" s="197" t="s">
        <v>162</v>
      </c>
      <c r="AU406" s="197" t="s">
        <v>84</v>
      </c>
      <c r="AY406" s="18" t="s">
        <v>159</v>
      </c>
      <c r="BE406" s="198">
        <f>IF(N406="základní",J406,0)</f>
        <v>0</v>
      </c>
      <c r="BF406" s="198">
        <f>IF(N406="snížená",J406,0)</f>
        <v>0</v>
      </c>
      <c r="BG406" s="198">
        <f>IF(N406="zákl. přenesená",J406,0)</f>
        <v>0</v>
      </c>
      <c r="BH406" s="198">
        <f>IF(N406="sníž. přenesená",J406,0)</f>
        <v>0</v>
      </c>
      <c r="BI406" s="198">
        <f>IF(N406="nulová",J406,0)</f>
        <v>0</v>
      </c>
      <c r="BJ406" s="18" t="s">
        <v>22</v>
      </c>
      <c r="BK406" s="198">
        <f>ROUND(I406*H406,2)</f>
        <v>0</v>
      </c>
      <c r="BL406" s="18" t="s">
        <v>164</v>
      </c>
      <c r="BM406" s="197" t="s">
        <v>2110</v>
      </c>
    </row>
    <row r="407" spans="2:65" s="1" customFormat="1" ht="11.25">
      <c r="B407" s="35"/>
      <c r="C407" s="36"/>
      <c r="D407" s="199" t="s">
        <v>166</v>
      </c>
      <c r="E407" s="36"/>
      <c r="F407" s="200" t="s">
        <v>2111</v>
      </c>
      <c r="G407" s="36"/>
      <c r="H407" s="36"/>
      <c r="I407" s="115"/>
      <c r="J407" s="36"/>
      <c r="K407" s="36"/>
      <c r="L407" s="39"/>
      <c r="M407" s="201"/>
      <c r="N407" s="64"/>
      <c r="O407" s="64"/>
      <c r="P407" s="64"/>
      <c r="Q407" s="64"/>
      <c r="R407" s="64"/>
      <c r="S407" s="64"/>
      <c r="T407" s="65"/>
      <c r="AT407" s="18" t="s">
        <v>166</v>
      </c>
      <c r="AU407" s="18" t="s">
        <v>84</v>
      </c>
    </row>
    <row r="408" spans="2:65" s="12" customFormat="1" ht="11.25">
      <c r="B408" s="202"/>
      <c r="C408" s="203"/>
      <c r="D408" s="199" t="s">
        <v>184</v>
      </c>
      <c r="E408" s="204" t="s">
        <v>20</v>
      </c>
      <c r="F408" s="205" t="s">
        <v>1910</v>
      </c>
      <c r="G408" s="203"/>
      <c r="H408" s="204" t="s">
        <v>20</v>
      </c>
      <c r="I408" s="206"/>
      <c r="J408" s="203"/>
      <c r="K408" s="203"/>
      <c r="L408" s="207"/>
      <c r="M408" s="208"/>
      <c r="N408" s="209"/>
      <c r="O408" s="209"/>
      <c r="P408" s="209"/>
      <c r="Q408" s="209"/>
      <c r="R408" s="209"/>
      <c r="S408" s="209"/>
      <c r="T408" s="210"/>
      <c r="AT408" s="211" t="s">
        <v>184</v>
      </c>
      <c r="AU408" s="211" t="s">
        <v>84</v>
      </c>
      <c r="AV408" s="12" t="s">
        <v>22</v>
      </c>
      <c r="AW408" s="12" t="s">
        <v>35</v>
      </c>
      <c r="AX408" s="12" t="s">
        <v>74</v>
      </c>
      <c r="AY408" s="211" t="s">
        <v>159</v>
      </c>
    </row>
    <row r="409" spans="2:65" s="13" customFormat="1" ht="11.25">
      <c r="B409" s="212"/>
      <c r="C409" s="213"/>
      <c r="D409" s="199" t="s">
        <v>184</v>
      </c>
      <c r="E409" s="214" t="s">
        <v>20</v>
      </c>
      <c r="F409" s="215" t="s">
        <v>2112</v>
      </c>
      <c r="G409" s="213"/>
      <c r="H409" s="216">
        <v>17.5</v>
      </c>
      <c r="I409" s="217"/>
      <c r="J409" s="213"/>
      <c r="K409" s="213"/>
      <c r="L409" s="218"/>
      <c r="M409" s="219"/>
      <c r="N409" s="220"/>
      <c r="O409" s="220"/>
      <c r="P409" s="220"/>
      <c r="Q409" s="220"/>
      <c r="R409" s="220"/>
      <c r="S409" s="220"/>
      <c r="T409" s="221"/>
      <c r="AT409" s="222" t="s">
        <v>184</v>
      </c>
      <c r="AU409" s="222" t="s">
        <v>84</v>
      </c>
      <c r="AV409" s="13" t="s">
        <v>84</v>
      </c>
      <c r="AW409" s="13" t="s">
        <v>35</v>
      </c>
      <c r="AX409" s="13" t="s">
        <v>74</v>
      </c>
      <c r="AY409" s="222" t="s">
        <v>159</v>
      </c>
    </row>
    <row r="410" spans="2:65" s="13" customFormat="1" ht="11.25">
      <c r="B410" s="212"/>
      <c r="C410" s="213"/>
      <c r="D410" s="199" t="s">
        <v>184</v>
      </c>
      <c r="E410" s="214" t="s">
        <v>20</v>
      </c>
      <c r="F410" s="215" t="s">
        <v>2113</v>
      </c>
      <c r="G410" s="213"/>
      <c r="H410" s="216">
        <v>10</v>
      </c>
      <c r="I410" s="217"/>
      <c r="J410" s="213"/>
      <c r="K410" s="213"/>
      <c r="L410" s="218"/>
      <c r="M410" s="219"/>
      <c r="N410" s="220"/>
      <c r="O410" s="220"/>
      <c r="P410" s="220"/>
      <c r="Q410" s="220"/>
      <c r="R410" s="220"/>
      <c r="S410" s="220"/>
      <c r="T410" s="221"/>
      <c r="AT410" s="222" t="s">
        <v>184</v>
      </c>
      <c r="AU410" s="222" t="s">
        <v>84</v>
      </c>
      <c r="AV410" s="13" t="s">
        <v>84</v>
      </c>
      <c r="AW410" s="13" t="s">
        <v>35</v>
      </c>
      <c r="AX410" s="13" t="s">
        <v>74</v>
      </c>
      <c r="AY410" s="222" t="s">
        <v>159</v>
      </c>
    </row>
    <row r="411" spans="2:65" s="13" customFormat="1" ht="11.25">
      <c r="B411" s="212"/>
      <c r="C411" s="213"/>
      <c r="D411" s="199" t="s">
        <v>184</v>
      </c>
      <c r="E411" s="214" t="s">
        <v>20</v>
      </c>
      <c r="F411" s="215" t="s">
        <v>2114</v>
      </c>
      <c r="G411" s="213"/>
      <c r="H411" s="216">
        <v>10.4</v>
      </c>
      <c r="I411" s="217"/>
      <c r="J411" s="213"/>
      <c r="K411" s="213"/>
      <c r="L411" s="218"/>
      <c r="M411" s="219"/>
      <c r="N411" s="220"/>
      <c r="O411" s="220"/>
      <c r="P411" s="220"/>
      <c r="Q411" s="220"/>
      <c r="R411" s="220"/>
      <c r="S411" s="220"/>
      <c r="T411" s="221"/>
      <c r="AT411" s="222" t="s">
        <v>184</v>
      </c>
      <c r="AU411" s="222" t="s">
        <v>84</v>
      </c>
      <c r="AV411" s="13" t="s">
        <v>84</v>
      </c>
      <c r="AW411" s="13" t="s">
        <v>35</v>
      </c>
      <c r="AX411" s="13" t="s">
        <v>74</v>
      </c>
      <c r="AY411" s="222" t="s">
        <v>159</v>
      </c>
    </row>
    <row r="412" spans="2:65" s="13" customFormat="1" ht="11.25">
      <c r="B412" s="212"/>
      <c r="C412" s="213"/>
      <c r="D412" s="199" t="s">
        <v>184</v>
      </c>
      <c r="E412" s="214" t="s">
        <v>20</v>
      </c>
      <c r="F412" s="215" t="s">
        <v>2115</v>
      </c>
      <c r="G412" s="213"/>
      <c r="H412" s="216">
        <v>26.25</v>
      </c>
      <c r="I412" s="217"/>
      <c r="J412" s="213"/>
      <c r="K412" s="213"/>
      <c r="L412" s="218"/>
      <c r="M412" s="219"/>
      <c r="N412" s="220"/>
      <c r="O412" s="220"/>
      <c r="P412" s="220"/>
      <c r="Q412" s="220"/>
      <c r="R412" s="220"/>
      <c r="S412" s="220"/>
      <c r="T412" s="221"/>
      <c r="AT412" s="222" t="s">
        <v>184</v>
      </c>
      <c r="AU412" s="222" t="s">
        <v>84</v>
      </c>
      <c r="AV412" s="13" t="s">
        <v>84</v>
      </c>
      <c r="AW412" s="13" t="s">
        <v>35</v>
      </c>
      <c r="AX412" s="13" t="s">
        <v>74</v>
      </c>
      <c r="AY412" s="222" t="s">
        <v>159</v>
      </c>
    </row>
    <row r="413" spans="2:65" s="13" customFormat="1" ht="11.25">
      <c r="B413" s="212"/>
      <c r="C413" s="213"/>
      <c r="D413" s="199" t="s">
        <v>184</v>
      </c>
      <c r="E413" s="214" t="s">
        <v>20</v>
      </c>
      <c r="F413" s="215" t="s">
        <v>2116</v>
      </c>
      <c r="G413" s="213"/>
      <c r="H413" s="216">
        <v>12</v>
      </c>
      <c r="I413" s="217"/>
      <c r="J413" s="213"/>
      <c r="K413" s="213"/>
      <c r="L413" s="218"/>
      <c r="M413" s="219"/>
      <c r="N413" s="220"/>
      <c r="O413" s="220"/>
      <c r="P413" s="220"/>
      <c r="Q413" s="220"/>
      <c r="R413" s="220"/>
      <c r="S413" s="220"/>
      <c r="T413" s="221"/>
      <c r="AT413" s="222" t="s">
        <v>184</v>
      </c>
      <c r="AU413" s="222" t="s">
        <v>84</v>
      </c>
      <c r="AV413" s="13" t="s">
        <v>84</v>
      </c>
      <c r="AW413" s="13" t="s">
        <v>35</v>
      </c>
      <c r="AX413" s="13" t="s">
        <v>74</v>
      </c>
      <c r="AY413" s="222" t="s">
        <v>159</v>
      </c>
    </row>
    <row r="414" spans="2:65" s="13" customFormat="1" ht="11.25">
      <c r="B414" s="212"/>
      <c r="C414" s="213"/>
      <c r="D414" s="199" t="s">
        <v>184</v>
      </c>
      <c r="E414" s="214" t="s">
        <v>20</v>
      </c>
      <c r="F414" s="215" t="s">
        <v>2117</v>
      </c>
      <c r="G414" s="213"/>
      <c r="H414" s="216">
        <v>21</v>
      </c>
      <c r="I414" s="217"/>
      <c r="J414" s="213"/>
      <c r="K414" s="213"/>
      <c r="L414" s="218"/>
      <c r="M414" s="219"/>
      <c r="N414" s="220"/>
      <c r="O414" s="220"/>
      <c r="P414" s="220"/>
      <c r="Q414" s="220"/>
      <c r="R414" s="220"/>
      <c r="S414" s="220"/>
      <c r="T414" s="221"/>
      <c r="AT414" s="222" t="s">
        <v>184</v>
      </c>
      <c r="AU414" s="222" t="s">
        <v>84</v>
      </c>
      <c r="AV414" s="13" t="s">
        <v>84</v>
      </c>
      <c r="AW414" s="13" t="s">
        <v>35</v>
      </c>
      <c r="AX414" s="13" t="s">
        <v>74</v>
      </c>
      <c r="AY414" s="222" t="s">
        <v>159</v>
      </c>
    </row>
    <row r="415" spans="2:65" s="13" customFormat="1" ht="11.25">
      <c r="B415" s="212"/>
      <c r="C415" s="213"/>
      <c r="D415" s="199" t="s">
        <v>184</v>
      </c>
      <c r="E415" s="214" t="s">
        <v>20</v>
      </c>
      <c r="F415" s="215" t="s">
        <v>2118</v>
      </c>
      <c r="G415" s="213"/>
      <c r="H415" s="216">
        <v>16.100000000000001</v>
      </c>
      <c r="I415" s="217"/>
      <c r="J415" s="213"/>
      <c r="K415" s="213"/>
      <c r="L415" s="218"/>
      <c r="M415" s="219"/>
      <c r="N415" s="220"/>
      <c r="O415" s="220"/>
      <c r="P415" s="220"/>
      <c r="Q415" s="220"/>
      <c r="R415" s="220"/>
      <c r="S415" s="220"/>
      <c r="T415" s="221"/>
      <c r="AT415" s="222" t="s">
        <v>184</v>
      </c>
      <c r="AU415" s="222" t="s">
        <v>84</v>
      </c>
      <c r="AV415" s="13" t="s">
        <v>84</v>
      </c>
      <c r="AW415" s="13" t="s">
        <v>35</v>
      </c>
      <c r="AX415" s="13" t="s">
        <v>74</v>
      </c>
      <c r="AY415" s="222" t="s">
        <v>159</v>
      </c>
    </row>
    <row r="416" spans="2:65" s="13" customFormat="1" ht="11.25">
      <c r="B416" s="212"/>
      <c r="C416" s="213"/>
      <c r="D416" s="199" t="s">
        <v>184</v>
      </c>
      <c r="E416" s="214" t="s">
        <v>20</v>
      </c>
      <c r="F416" s="215" t="s">
        <v>2114</v>
      </c>
      <c r="G416" s="213"/>
      <c r="H416" s="216">
        <v>10.4</v>
      </c>
      <c r="I416" s="217"/>
      <c r="J416" s="213"/>
      <c r="K416" s="213"/>
      <c r="L416" s="218"/>
      <c r="M416" s="219"/>
      <c r="N416" s="220"/>
      <c r="O416" s="220"/>
      <c r="P416" s="220"/>
      <c r="Q416" s="220"/>
      <c r="R416" s="220"/>
      <c r="S416" s="220"/>
      <c r="T416" s="221"/>
      <c r="AT416" s="222" t="s">
        <v>184</v>
      </c>
      <c r="AU416" s="222" t="s">
        <v>84</v>
      </c>
      <c r="AV416" s="13" t="s">
        <v>84</v>
      </c>
      <c r="AW416" s="13" t="s">
        <v>35</v>
      </c>
      <c r="AX416" s="13" t="s">
        <v>74</v>
      </c>
      <c r="AY416" s="222" t="s">
        <v>159</v>
      </c>
    </row>
    <row r="417" spans="2:65" s="13" customFormat="1" ht="11.25">
      <c r="B417" s="212"/>
      <c r="C417" s="213"/>
      <c r="D417" s="199" t="s">
        <v>184</v>
      </c>
      <c r="E417" s="214" t="s">
        <v>20</v>
      </c>
      <c r="F417" s="215" t="s">
        <v>2119</v>
      </c>
      <c r="G417" s="213"/>
      <c r="H417" s="216">
        <v>9.1999999999999993</v>
      </c>
      <c r="I417" s="217"/>
      <c r="J417" s="213"/>
      <c r="K417" s="213"/>
      <c r="L417" s="218"/>
      <c r="M417" s="219"/>
      <c r="N417" s="220"/>
      <c r="O417" s="220"/>
      <c r="P417" s="220"/>
      <c r="Q417" s="220"/>
      <c r="R417" s="220"/>
      <c r="S417" s="220"/>
      <c r="T417" s="221"/>
      <c r="AT417" s="222" t="s">
        <v>184</v>
      </c>
      <c r="AU417" s="222" t="s">
        <v>84</v>
      </c>
      <c r="AV417" s="13" t="s">
        <v>84</v>
      </c>
      <c r="AW417" s="13" t="s">
        <v>35</v>
      </c>
      <c r="AX417" s="13" t="s">
        <v>74</v>
      </c>
      <c r="AY417" s="222" t="s">
        <v>159</v>
      </c>
    </row>
    <row r="418" spans="2:65" s="14" customFormat="1" ht="11.25">
      <c r="B418" s="223"/>
      <c r="C418" s="224"/>
      <c r="D418" s="199" t="s">
        <v>184</v>
      </c>
      <c r="E418" s="225" t="s">
        <v>20</v>
      </c>
      <c r="F418" s="226" t="s">
        <v>223</v>
      </c>
      <c r="G418" s="224"/>
      <c r="H418" s="227">
        <v>132.85</v>
      </c>
      <c r="I418" s="228"/>
      <c r="J418" s="224"/>
      <c r="K418" s="224"/>
      <c r="L418" s="229"/>
      <c r="M418" s="230"/>
      <c r="N418" s="231"/>
      <c r="O418" s="231"/>
      <c r="P418" s="231"/>
      <c r="Q418" s="231"/>
      <c r="R418" s="231"/>
      <c r="S418" s="231"/>
      <c r="T418" s="232"/>
      <c r="AT418" s="233" t="s">
        <v>184</v>
      </c>
      <c r="AU418" s="233" t="s">
        <v>84</v>
      </c>
      <c r="AV418" s="14" t="s">
        <v>164</v>
      </c>
      <c r="AW418" s="14" t="s">
        <v>35</v>
      </c>
      <c r="AX418" s="14" t="s">
        <v>22</v>
      </c>
      <c r="AY418" s="233" t="s">
        <v>159</v>
      </c>
    </row>
    <row r="419" spans="2:65" s="1" customFormat="1" ht="16.5" customHeight="1">
      <c r="B419" s="35"/>
      <c r="C419" s="186" t="s">
        <v>602</v>
      </c>
      <c r="D419" s="186" t="s">
        <v>162</v>
      </c>
      <c r="E419" s="187" t="s">
        <v>2120</v>
      </c>
      <c r="F419" s="188" t="s">
        <v>2121</v>
      </c>
      <c r="G419" s="189" t="s">
        <v>464</v>
      </c>
      <c r="H419" s="190">
        <v>132.85</v>
      </c>
      <c r="I419" s="191"/>
      <c r="J419" s="192">
        <f>ROUND(I419*H419,2)</f>
        <v>0</v>
      </c>
      <c r="K419" s="188" t="s">
        <v>194</v>
      </c>
      <c r="L419" s="39"/>
      <c r="M419" s="193" t="s">
        <v>20</v>
      </c>
      <c r="N419" s="194" t="s">
        <v>45</v>
      </c>
      <c r="O419" s="64"/>
      <c r="P419" s="195">
        <f>O419*H419</f>
        <v>0</v>
      </c>
      <c r="Q419" s="195">
        <v>0</v>
      </c>
      <c r="R419" s="195">
        <f>Q419*H419</f>
        <v>0</v>
      </c>
      <c r="S419" s="195">
        <v>0</v>
      </c>
      <c r="T419" s="196">
        <f>S419*H419</f>
        <v>0</v>
      </c>
      <c r="AR419" s="197" t="s">
        <v>164</v>
      </c>
      <c r="AT419" s="197" t="s">
        <v>162</v>
      </c>
      <c r="AU419" s="197" t="s">
        <v>84</v>
      </c>
      <c r="AY419" s="18" t="s">
        <v>159</v>
      </c>
      <c r="BE419" s="198">
        <f>IF(N419="základní",J419,0)</f>
        <v>0</v>
      </c>
      <c r="BF419" s="198">
        <f>IF(N419="snížená",J419,0)</f>
        <v>0</v>
      </c>
      <c r="BG419" s="198">
        <f>IF(N419="zákl. přenesená",J419,0)</f>
        <v>0</v>
      </c>
      <c r="BH419" s="198">
        <f>IF(N419="sníž. přenesená",J419,0)</f>
        <v>0</v>
      </c>
      <c r="BI419" s="198">
        <f>IF(N419="nulová",J419,0)</f>
        <v>0</v>
      </c>
      <c r="BJ419" s="18" t="s">
        <v>22</v>
      </c>
      <c r="BK419" s="198">
        <f>ROUND(I419*H419,2)</f>
        <v>0</v>
      </c>
      <c r="BL419" s="18" t="s">
        <v>164</v>
      </c>
      <c r="BM419" s="197" t="s">
        <v>2122</v>
      </c>
    </row>
    <row r="420" spans="2:65" s="1" customFormat="1" ht="11.25">
      <c r="B420" s="35"/>
      <c r="C420" s="36"/>
      <c r="D420" s="199" t="s">
        <v>166</v>
      </c>
      <c r="E420" s="36"/>
      <c r="F420" s="200" t="s">
        <v>2123</v>
      </c>
      <c r="G420" s="36"/>
      <c r="H420" s="36"/>
      <c r="I420" s="115"/>
      <c r="J420" s="36"/>
      <c r="K420" s="36"/>
      <c r="L420" s="39"/>
      <c r="M420" s="201"/>
      <c r="N420" s="64"/>
      <c r="O420" s="64"/>
      <c r="P420" s="64"/>
      <c r="Q420" s="64"/>
      <c r="R420" s="64"/>
      <c r="S420" s="64"/>
      <c r="T420" s="65"/>
      <c r="AT420" s="18" t="s">
        <v>166</v>
      </c>
      <c r="AU420" s="18" t="s">
        <v>84</v>
      </c>
    </row>
    <row r="421" spans="2:65" s="1" customFormat="1" ht="16.5" customHeight="1">
      <c r="B421" s="35"/>
      <c r="C421" s="186" t="s">
        <v>608</v>
      </c>
      <c r="D421" s="186" t="s">
        <v>162</v>
      </c>
      <c r="E421" s="187" t="s">
        <v>567</v>
      </c>
      <c r="F421" s="188" t="s">
        <v>568</v>
      </c>
      <c r="G421" s="189" t="s">
        <v>182</v>
      </c>
      <c r="H421" s="190">
        <v>4938.299</v>
      </c>
      <c r="I421" s="191"/>
      <c r="J421" s="192">
        <f>ROUND(I421*H421,2)</f>
        <v>0</v>
      </c>
      <c r="K421" s="188" t="s">
        <v>194</v>
      </c>
      <c r="L421" s="39"/>
      <c r="M421" s="193" t="s">
        <v>20</v>
      </c>
      <c r="N421" s="194" t="s">
        <v>45</v>
      </c>
      <c r="O421" s="64"/>
      <c r="P421" s="195">
        <f>O421*H421</f>
        <v>0</v>
      </c>
      <c r="Q421" s="195">
        <v>0</v>
      </c>
      <c r="R421" s="195">
        <f>Q421*H421</f>
        <v>0</v>
      </c>
      <c r="S421" s="195">
        <v>0</v>
      </c>
      <c r="T421" s="196">
        <f>S421*H421</f>
        <v>0</v>
      </c>
      <c r="AR421" s="197" t="s">
        <v>164</v>
      </c>
      <c r="AT421" s="197" t="s">
        <v>162</v>
      </c>
      <c r="AU421" s="197" t="s">
        <v>84</v>
      </c>
      <c r="AY421" s="18" t="s">
        <v>159</v>
      </c>
      <c r="BE421" s="198">
        <f>IF(N421="základní",J421,0)</f>
        <v>0</v>
      </c>
      <c r="BF421" s="198">
        <f>IF(N421="snížená",J421,0)</f>
        <v>0</v>
      </c>
      <c r="BG421" s="198">
        <f>IF(N421="zákl. přenesená",J421,0)</f>
        <v>0</v>
      </c>
      <c r="BH421" s="198">
        <f>IF(N421="sníž. přenesená",J421,0)</f>
        <v>0</v>
      </c>
      <c r="BI421" s="198">
        <f>IF(N421="nulová",J421,0)</f>
        <v>0</v>
      </c>
      <c r="BJ421" s="18" t="s">
        <v>22</v>
      </c>
      <c r="BK421" s="198">
        <f>ROUND(I421*H421,2)</f>
        <v>0</v>
      </c>
      <c r="BL421" s="18" t="s">
        <v>164</v>
      </c>
      <c r="BM421" s="197" t="s">
        <v>569</v>
      </c>
    </row>
    <row r="422" spans="2:65" s="1" customFormat="1" ht="19.5">
      <c r="B422" s="35"/>
      <c r="C422" s="36"/>
      <c r="D422" s="199" t="s">
        <v>166</v>
      </c>
      <c r="E422" s="36"/>
      <c r="F422" s="200" t="s">
        <v>570</v>
      </c>
      <c r="G422" s="36"/>
      <c r="H422" s="36"/>
      <c r="I422" s="115"/>
      <c r="J422" s="36"/>
      <c r="K422" s="36"/>
      <c r="L422" s="39"/>
      <c r="M422" s="201"/>
      <c r="N422" s="64"/>
      <c r="O422" s="64"/>
      <c r="P422" s="64"/>
      <c r="Q422" s="64"/>
      <c r="R422" s="64"/>
      <c r="S422" s="64"/>
      <c r="T422" s="65"/>
      <c r="AT422" s="18" t="s">
        <v>166</v>
      </c>
      <c r="AU422" s="18" t="s">
        <v>84</v>
      </c>
    </row>
    <row r="423" spans="2:65" s="13" customFormat="1" ht="11.25">
      <c r="B423" s="212"/>
      <c r="C423" s="213"/>
      <c r="D423" s="199" t="s">
        <v>184</v>
      </c>
      <c r="E423" s="214" t="s">
        <v>20</v>
      </c>
      <c r="F423" s="215" t="s">
        <v>2124</v>
      </c>
      <c r="G423" s="213"/>
      <c r="H423" s="216">
        <v>127.48</v>
      </c>
      <c r="I423" s="217"/>
      <c r="J423" s="213"/>
      <c r="K423" s="213"/>
      <c r="L423" s="218"/>
      <c r="M423" s="219"/>
      <c r="N423" s="220"/>
      <c r="O423" s="220"/>
      <c r="P423" s="220"/>
      <c r="Q423" s="220"/>
      <c r="R423" s="220"/>
      <c r="S423" s="220"/>
      <c r="T423" s="221"/>
      <c r="AT423" s="222" t="s">
        <v>184</v>
      </c>
      <c r="AU423" s="222" t="s">
        <v>84</v>
      </c>
      <c r="AV423" s="13" t="s">
        <v>84</v>
      </c>
      <c r="AW423" s="13" t="s">
        <v>35</v>
      </c>
      <c r="AX423" s="13" t="s">
        <v>74</v>
      </c>
      <c r="AY423" s="222" t="s">
        <v>159</v>
      </c>
    </row>
    <row r="424" spans="2:65" s="13" customFormat="1" ht="11.25">
      <c r="B424" s="212"/>
      <c r="C424" s="213"/>
      <c r="D424" s="199" t="s">
        <v>184</v>
      </c>
      <c r="E424" s="214" t="s">
        <v>20</v>
      </c>
      <c r="F424" s="215" t="s">
        <v>2125</v>
      </c>
      <c r="G424" s="213"/>
      <c r="H424" s="216">
        <v>6620.4189999999999</v>
      </c>
      <c r="I424" s="217"/>
      <c r="J424" s="213"/>
      <c r="K424" s="213"/>
      <c r="L424" s="218"/>
      <c r="M424" s="219"/>
      <c r="N424" s="220"/>
      <c r="O424" s="220"/>
      <c r="P424" s="220"/>
      <c r="Q424" s="220"/>
      <c r="R424" s="220"/>
      <c r="S424" s="220"/>
      <c r="T424" s="221"/>
      <c r="AT424" s="222" t="s">
        <v>184</v>
      </c>
      <c r="AU424" s="222" t="s">
        <v>84</v>
      </c>
      <c r="AV424" s="13" t="s">
        <v>84</v>
      </c>
      <c r="AW424" s="13" t="s">
        <v>35</v>
      </c>
      <c r="AX424" s="13" t="s">
        <v>74</v>
      </c>
      <c r="AY424" s="222" t="s">
        <v>159</v>
      </c>
    </row>
    <row r="425" spans="2:65" s="13" customFormat="1" ht="11.25">
      <c r="B425" s="212"/>
      <c r="C425" s="213"/>
      <c r="D425" s="199" t="s">
        <v>184</v>
      </c>
      <c r="E425" s="214" t="s">
        <v>20</v>
      </c>
      <c r="F425" s="215" t="s">
        <v>2126</v>
      </c>
      <c r="G425" s="213"/>
      <c r="H425" s="216">
        <v>-1809.6</v>
      </c>
      <c r="I425" s="217"/>
      <c r="J425" s="213"/>
      <c r="K425" s="213"/>
      <c r="L425" s="218"/>
      <c r="M425" s="219"/>
      <c r="N425" s="220"/>
      <c r="O425" s="220"/>
      <c r="P425" s="220"/>
      <c r="Q425" s="220"/>
      <c r="R425" s="220"/>
      <c r="S425" s="220"/>
      <c r="T425" s="221"/>
      <c r="AT425" s="222" t="s">
        <v>184</v>
      </c>
      <c r="AU425" s="222" t="s">
        <v>84</v>
      </c>
      <c r="AV425" s="13" t="s">
        <v>84</v>
      </c>
      <c r="AW425" s="13" t="s">
        <v>35</v>
      </c>
      <c r="AX425" s="13" t="s">
        <v>74</v>
      </c>
      <c r="AY425" s="222" t="s">
        <v>159</v>
      </c>
    </row>
    <row r="426" spans="2:65" s="14" customFormat="1" ht="11.25">
      <c r="B426" s="223"/>
      <c r="C426" s="224"/>
      <c r="D426" s="199" t="s">
        <v>184</v>
      </c>
      <c r="E426" s="225" t="s">
        <v>20</v>
      </c>
      <c r="F426" s="226" t="s">
        <v>223</v>
      </c>
      <c r="G426" s="224"/>
      <c r="H426" s="227">
        <v>4938.299</v>
      </c>
      <c r="I426" s="228"/>
      <c r="J426" s="224"/>
      <c r="K426" s="224"/>
      <c r="L426" s="229"/>
      <c r="M426" s="230"/>
      <c r="N426" s="231"/>
      <c r="O426" s="231"/>
      <c r="P426" s="231"/>
      <c r="Q426" s="231"/>
      <c r="R426" s="231"/>
      <c r="S426" s="231"/>
      <c r="T426" s="232"/>
      <c r="AT426" s="233" t="s">
        <v>184</v>
      </c>
      <c r="AU426" s="233" t="s">
        <v>84</v>
      </c>
      <c r="AV426" s="14" t="s">
        <v>164</v>
      </c>
      <c r="AW426" s="14" t="s">
        <v>35</v>
      </c>
      <c r="AX426" s="14" t="s">
        <v>22</v>
      </c>
      <c r="AY426" s="233" t="s">
        <v>159</v>
      </c>
    </row>
    <row r="427" spans="2:65" s="1" customFormat="1" ht="16.5" customHeight="1">
      <c r="B427" s="35"/>
      <c r="C427" s="186" t="s">
        <v>616</v>
      </c>
      <c r="D427" s="186" t="s">
        <v>162</v>
      </c>
      <c r="E427" s="187" t="s">
        <v>575</v>
      </c>
      <c r="F427" s="188" t="s">
        <v>576</v>
      </c>
      <c r="G427" s="189" t="s">
        <v>182</v>
      </c>
      <c r="H427" s="190">
        <v>1234.575</v>
      </c>
      <c r="I427" s="191"/>
      <c r="J427" s="192">
        <f>ROUND(I427*H427,2)</f>
        <v>0</v>
      </c>
      <c r="K427" s="188" t="s">
        <v>194</v>
      </c>
      <c r="L427" s="39"/>
      <c r="M427" s="193" t="s">
        <v>20</v>
      </c>
      <c r="N427" s="194" t="s">
        <v>45</v>
      </c>
      <c r="O427" s="64"/>
      <c r="P427" s="195">
        <f>O427*H427</f>
        <v>0</v>
      </c>
      <c r="Q427" s="195">
        <v>0</v>
      </c>
      <c r="R427" s="195">
        <f>Q427*H427</f>
        <v>0</v>
      </c>
      <c r="S427" s="195">
        <v>0</v>
      </c>
      <c r="T427" s="196">
        <f>S427*H427</f>
        <v>0</v>
      </c>
      <c r="AR427" s="197" t="s">
        <v>164</v>
      </c>
      <c r="AT427" s="197" t="s">
        <v>162</v>
      </c>
      <c r="AU427" s="197" t="s">
        <v>84</v>
      </c>
      <c r="AY427" s="18" t="s">
        <v>159</v>
      </c>
      <c r="BE427" s="198">
        <f>IF(N427="základní",J427,0)</f>
        <v>0</v>
      </c>
      <c r="BF427" s="198">
        <f>IF(N427="snížená",J427,0)</f>
        <v>0</v>
      </c>
      <c r="BG427" s="198">
        <f>IF(N427="zákl. přenesená",J427,0)</f>
        <v>0</v>
      </c>
      <c r="BH427" s="198">
        <f>IF(N427="sníž. přenesená",J427,0)</f>
        <v>0</v>
      </c>
      <c r="BI427" s="198">
        <f>IF(N427="nulová",J427,0)</f>
        <v>0</v>
      </c>
      <c r="BJ427" s="18" t="s">
        <v>22</v>
      </c>
      <c r="BK427" s="198">
        <f>ROUND(I427*H427,2)</f>
        <v>0</v>
      </c>
      <c r="BL427" s="18" t="s">
        <v>164</v>
      </c>
      <c r="BM427" s="197" t="s">
        <v>577</v>
      </c>
    </row>
    <row r="428" spans="2:65" s="1" customFormat="1" ht="19.5">
      <c r="B428" s="35"/>
      <c r="C428" s="36"/>
      <c r="D428" s="199" t="s">
        <v>166</v>
      </c>
      <c r="E428" s="36"/>
      <c r="F428" s="200" t="s">
        <v>578</v>
      </c>
      <c r="G428" s="36"/>
      <c r="H428" s="36"/>
      <c r="I428" s="115"/>
      <c r="J428" s="36"/>
      <c r="K428" s="36"/>
      <c r="L428" s="39"/>
      <c r="M428" s="201"/>
      <c r="N428" s="64"/>
      <c r="O428" s="64"/>
      <c r="P428" s="64"/>
      <c r="Q428" s="64"/>
      <c r="R428" s="64"/>
      <c r="S428" s="64"/>
      <c r="T428" s="65"/>
      <c r="AT428" s="18" t="s">
        <v>166</v>
      </c>
      <c r="AU428" s="18" t="s">
        <v>84</v>
      </c>
    </row>
    <row r="429" spans="2:65" s="13" customFormat="1" ht="11.25">
      <c r="B429" s="212"/>
      <c r="C429" s="213"/>
      <c r="D429" s="199" t="s">
        <v>184</v>
      </c>
      <c r="E429" s="214" t="s">
        <v>20</v>
      </c>
      <c r="F429" s="215" t="s">
        <v>2127</v>
      </c>
      <c r="G429" s="213"/>
      <c r="H429" s="216">
        <v>31.87</v>
      </c>
      <c r="I429" s="217"/>
      <c r="J429" s="213"/>
      <c r="K429" s="213"/>
      <c r="L429" s="218"/>
      <c r="M429" s="219"/>
      <c r="N429" s="220"/>
      <c r="O429" s="220"/>
      <c r="P429" s="220"/>
      <c r="Q429" s="220"/>
      <c r="R429" s="220"/>
      <c r="S429" s="220"/>
      <c r="T429" s="221"/>
      <c r="AT429" s="222" t="s">
        <v>184</v>
      </c>
      <c r="AU429" s="222" t="s">
        <v>84</v>
      </c>
      <c r="AV429" s="13" t="s">
        <v>84</v>
      </c>
      <c r="AW429" s="13" t="s">
        <v>35</v>
      </c>
      <c r="AX429" s="13" t="s">
        <v>74</v>
      </c>
      <c r="AY429" s="222" t="s">
        <v>159</v>
      </c>
    </row>
    <row r="430" spans="2:65" s="13" customFormat="1" ht="11.25">
      <c r="B430" s="212"/>
      <c r="C430" s="213"/>
      <c r="D430" s="199" t="s">
        <v>184</v>
      </c>
      <c r="E430" s="214" t="s">
        <v>20</v>
      </c>
      <c r="F430" s="215" t="s">
        <v>2128</v>
      </c>
      <c r="G430" s="213"/>
      <c r="H430" s="216">
        <v>1655.105</v>
      </c>
      <c r="I430" s="217"/>
      <c r="J430" s="213"/>
      <c r="K430" s="213"/>
      <c r="L430" s="218"/>
      <c r="M430" s="219"/>
      <c r="N430" s="220"/>
      <c r="O430" s="220"/>
      <c r="P430" s="220"/>
      <c r="Q430" s="220"/>
      <c r="R430" s="220"/>
      <c r="S430" s="220"/>
      <c r="T430" s="221"/>
      <c r="AT430" s="222" t="s">
        <v>184</v>
      </c>
      <c r="AU430" s="222" t="s">
        <v>84</v>
      </c>
      <c r="AV430" s="13" t="s">
        <v>84</v>
      </c>
      <c r="AW430" s="13" t="s">
        <v>35</v>
      </c>
      <c r="AX430" s="13" t="s">
        <v>74</v>
      </c>
      <c r="AY430" s="222" t="s">
        <v>159</v>
      </c>
    </row>
    <row r="431" spans="2:65" s="13" customFormat="1" ht="11.25">
      <c r="B431" s="212"/>
      <c r="C431" s="213"/>
      <c r="D431" s="199" t="s">
        <v>184</v>
      </c>
      <c r="E431" s="214" t="s">
        <v>20</v>
      </c>
      <c r="F431" s="215" t="s">
        <v>2129</v>
      </c>
      <c r="G431" s="213"/>
      <c r="H431" s="216">
        <v>-452.4</v>
      </c>
      <c r="I431" s="217"/>
      <c r="J431" s="213"/>
      <c r="K431" s="213"/>
      <c r="L431" s="218"/>
      <c r="M431" s="219"/>
      <c r="N431" s="220"/>
      <c r="O431" s="220"/>
      <c r="P431" s="220"/>
      <c r="Q431" s="220"/>
      <c r="R431" s="220"/>
      <c r="S431" s="220"/>
      <c r="T431" s="221"/>
      <c r="AT431" s="222" t="s">
        <v>184</v>
      </c>
      <c r="AU431" s="222" t="s">
        <v>84</v>
      </c>
      <c r="AV431" s="13" t="s">
        <v>84</v>
      </c>
      <c r="AW431" s="13" t="s">
        <v>35</v>
      </c>
      <c r="AX431" s="13" t="s">
        <v>74</v>
      </c>
      <c r="AY431" s="222" t="s">
        <v>159</v>
      </c>
    </row>
    <row r="432" spans="2:65" s="14" customFormat="1" ht="11.25">
      <c r="B432" s="223"/>
      <c r="C432" s="224"/>
      <c r="D432" s="199" t="s">
        <v>184</v>
      </c>
      <c r="E432" s="225" t="s">
        <v>20</v>
      </c>
      <c r="F432" s="226" t="s">
        <v>223</v>
      </c>
      <c r="G432" s="224"/>
      <c r="H432" s="227">
        <v>1234.575</v>
      </c>
      <c r="I432" s="228"/>
      <c r="J432" s="224"/>
      <c r="K432" s="224"/>
      <c r="L432" s="229"/>
      <c r="M432" s="230"/>
      <c r="N432" s="231"/>
      <c r="O432" s="231"/>
      <c r="P432" s="231"/>
      <c r="Q432" s="231"/>
      <c r="R432" s="231"/>
      <c r="S432" s="231"/>
      <c r="T432" s="232"/>
      <c r="AT432" s="233" t="s">
        <v>184</v>
      </c>
      <c r="AU432" s="233" t="s">
        <v>84</v>
      </c>
      <c r="AV432" s="14" t="s">
        <v>164</v>
      </c>
      <c r="AW432" s="14" t="s">
        <v>35</v>
      </c>
      <c r="AX432" s="14" t="s">
        <v>22</v>
      </c>
      <c r="AY432" s="233" t="s">
        <v>159</v>
      </c>
    </row>
    <row r="433" spans="2:65" s="1" customFormat="1" ht="16.5" customHeight="1">
      <c r="B433" s="35"/>
      <c r="C433" s="186" t="s">
        <v>621</v>
      </c>
      <c r="D433" s="186" t="s">
        <v>162</v>
      </c>
      <c r="E433" s="187" t="s">
        <v>583</v>
      </c>
      <c r="F433" s="188" t="s">
        <v>584</v>
      </c>
      <c r="G433" s="189" t="s">
        <v>182</v>
      </c>
      <c r="H433" s="190">
        <v>1809.6</v>
      </c>
      <c r="I433" s="191"/>
      <c r="J433" s="192">
        <f>ROUND(I433*H433,2)</f>
        <v>0</v>
      </c>
      <c r="K433" s="188" t="s">
        <v>194</v>
      </c>
      <c r="L433" s="39"/>
      <c r="M433" s="193" t="s">
        <v>20</v>
      </c>
      <c r="N433" s="194" t="s">
        <v>45</v>
      </c>
      <c r="O433" s="64"/>
      <c r="P433" s="195">
        <f>O433*H433</f>
        <v>0</v>
      </c>
      <c r="Q433" s="195">
        <v>0</v>
      </c>
      <c r="R433" s="195">
        <f>Q433*H433</f>
        <v>0</v>
      </c>
      <c r="S433" s="195">
        <v>0</v>
      </c>
      <c r="T433" s="196">
        <f>S433*H433</f>
        <v>0</v>
      </c>
      <c r="AR433" s="197" t="s">
        <v>164</v>
      </c>
      <c r="AT433" s="197" t="s">
        <v>162</v>
      </c>
      <c r="AU433" s="197" t="s">
        <v>84</v>
      </c>
      <c r="AY433" s="18" t="s">
        <v>159</v>
      </c>
      <c r="BE433" s="198">
        <f>IF(N433="základní",J433,0)</f>
        <v>0</v>
      </c>
      <c r="BF433" s="198">
        <f>IF(N433="snížená",J433,0)</f>
        <v>0</v>
      </c>
      <c r="BG433" s="198">
        <f>IF(N433="zákl. přenesená",J433,0)</f>
        <v>0</v>
      </c>
      <c r="BH433" s="198">
        <f>IF(N433="sníž. přenesená",J433,0)</f>
        <v>0</v>
      </c>
      <c r="BI433" s="198">
        <f>IF(N433="nulová",J433,0)</f>
        <v>0</v>
      </c>
      <c r="BJ433" s="18" t="s">
        <v>22</v>
      </c>
      <c r="BK433" s="198">
        <f>ROUND(I433*H433,2)</f>
        <v>0</v>
      </c>
      <c r="BL433" s="18" t="s">
        <v>164</v>
      </c>
      <c r="BM433" s="197" t="s">
        <v>585</v>
      </c>
    </row>
    <row r="434" spans="2:65" s="1" customFormat="1" ht="19.5">
      <c r="B434" s="35"/>
      <c r="C434" s="36"/>
      <c r="D434" s="199" t="s">
        <v>166</v>
      </c>
      <c r="E434" s="36"/>
      <c r="F434" s="200" t="s">
        <v>586</v>
      </c>
      <c r="G434" s="36"/>
      <c r="H434" s="36"/>
      <c r="I434" s="115"/>
      <c r="J434" s="36"/>
      <c r="K434" s="36"/>
      <c r="L434" s="39"/>
      <c r="M434" s="201"/>
      <c r="N434" s="64"/>
      <c r="O434" s="64"/>
      <c r="P434" s="64"/>
      <c r="Q434" s="64"/>
      <c r="R434" s="64"/>
      <c r="S434" s="64"/>
      <c r="T434" s="65"/>
      <c r="AT434" s="18" t="s">
        <v>166</v>
      </c>
      <c r="AU434" s="18" t="s">
        <v>84</v>
      </c>
    </row>
    <row r="435" spans="2:65" s="13" customFormat="1" ht="11.25">
      <c r="B435" s="212"/>
      <c r="C435" s="213"/>
      <c r="D435" s="199" t="s">
        <v>184</v>
      </c>
      <c r="E435" s="214" t="s">
        <v>20</v>
      </c>
      <c r="F435" s="215" t="s">
        <v>2130</v>
      </c>
      <c r="G435" s="213"/>
      <c r="H435" s="216">
        <v>62</v>
      </c>
      <c r="I435" s="217"/>
      <c r="J435" s="213"/>
      <c r="K435" s="213"/>
      <c r="L435" s="218"/>
      <c r="M435" s="219"/>
      <c r="N435" s="220"/>
      <c r="O435" s="220"/>
      <c r="P435" s="220"/>
      <c r="Q435" s="220"/>
      <c r="R435" s="220"/>
      <c r="S435" s="220"/>
      <c r="T435" s="221"/>
      <c r="AT435" s="222" t="s">
        <v>184</v>
      </c>
      <c r="AU435" s="222" t="s">
        <v>84</v>
      </c>
      <c r="AV435" s="13" t="s">
        <v>84</v>
      </c>
      <c r="AW435" s="13" t="s">
        <v>35</v>
      </c>
      <c r="AX435" s="13" t="s">
        <v>74</v>
      </c>
      <c r="AY435" s="222" t="s">
        <v>159</v>
      </c>
    </row>
    <row r="436" spans="2:65" s="13" customFormat="1" ht="11.25">
      <c r="B436" s="212"/>
      <c r="C436" s="213"/>
      <c r="D436" s="199" t="s">
        <v>184</v>
      </c>
      <c r="E436" s="214" t="s">
        <v>20</v>
      </c>
      <c r="F436" s="215" t="s">
        <v>2131</v>
      </c>
      <c r="G436" s="213"/>
      <c r="H436" s="216">
        <v>2200</v>
      </c>
      <c r="I436" s="217"/>
      <c r="J436" s="213"/>
      <c r="K436" s="213"/>
      <c r="L436" s="218"/>
      <c r="M436" s="219"/>
      <c r="N436" s="220"/>
      <c r="O436" s="220"/>
      <c r="P436" s="220"/>
      <c r="Q436" s="220"/>
      <c r="R436" s="220"/>
      <c r="S436" s="220"/>
      <c r="T436" s="221"/>
      <c r="AT436" s="222" t="s">
        <v>184</v>
      </c>
      <c r="AU436" s="222" t="s">
        <v>84</v>
      </c>
      <c r="AV436" s="13" t="s">
        <v>84</v>
      </c>
      <c r="AW436" s="13" t="s">
        <v>35</v>
      </c>
      <c r="AX436" s="13" t="s">
        <v>74</v>
      </c>
      <c r="AY436" s="222" t="s">
        <v>159</v>
      </c>
    </row>
    <row r="437" spans="2:65" s="15" customFormat="1" ht="11.25">
      <c r="B437" s="234"/>
      <c r="C437" s="235"/>
      <c r="D437" s="199" t="s">
        <v>184</v>
      </c>
      <c r="E437" s="236" t="s">
        <v>20</v>
      </c>
      <c r="F437" s="237" t="s">
        <v>436</v>
      </c>
      <c r="G437" s="235"/>
      <c r="H437" s="238">
        <v>2262</v>
      </c>
      <c r="I437" s="239"/>
      <c r="J437" s="235"/>
      <c r="K437" s="235"/>
      <c r="L437" s="240"/>
      <c r="M437" s="241"/>
      <c r="N437" s="242"/>
      <c r="O437" s="242"/>
      <c r="P437" s="242"/>
      <c r="Q437" s="242"/>
      <c r="R437" s="242"/>
      <c r="S437" s="242"/>
      <c r="T437" s="243"/>
      <c r="AT437" s="244" t="s">
        <v>184</v>
      </c>
      <c r="AU437" s="244" t="s">
        <v>84</v>
      </c>
      <c r="AV437" s="15" t="s">
        <v>171</v>
      </c>
      <c r="AW437" s="15" t="s">
        <v>35</v>
      </c>
      <c r="AX437" s="15" t="s">
        <v>74</v>
      </c>
      <c r="AY437" s="244" t="s">
        <v>159</v>
      </c>
    </row>
    <row r="438" spans="2:65" s="13" customFormat="1" ht="11.25">
      <c r="B438" s="212"/>
      <c r="C438" s="213"/>
      <c r="D438" s="199" t="s">
        <v>184</v>
      </c>
      <c r="E438" s="214" t="s">
        <v>20</v>
      </c>
      <c r="F438" s="215" t="s">
        <v>2132</v>
      </c>
      <c r="G438" s="213"/>
      <c r="H438" s="216">
        <v>1809.6</v>
      </c>
      <c r="I438" s="217"/>
      <c r="J438" s="213"/>
      <c r="K438" s="213"/>
      <c r="L438" s="218"/>
      <c r="M438" s="219"/>
      <c r="N438" s="220"/>
      <c r="O438" s="220"/>
      <c r="P438" s="220"/>
      <c r="Q438" s="220"/>
      <c r="R438" s="220"/>
      <c r="S438" s="220"/>
      <c r="T438" s="221"/>
      <c r="AT438" s="222" t="s">
        <v>184</v>
      </c>
      <c r="AU438" s="222" t="s">
        <v>84</v>
      </c>
      <c r="AV438" s="13" t="s">
        <v>84</v>
      </c>
      <c r="AW438" s="13" t="s">
        <v>35</v>
      </c>
      <c r="AX438" s="13" t="s">
        <v>22</v>
      </c>
      <c r="AY438" s="222" t="s">
        <v>159</v>
      </c>
    </row>
    <row r="439" spans="2:65" s="1" customFormat="1" ht="16.5" customHeight="1">
      <c r="B439" s="35"/>
      <c r="C439" s="186" t="s">
        <v>627</v>
      </c>
      <c r="D439" s="186" t="s">
        <v>162</v>
      </c>
      <c r="E439" s="187" t="s">
        <v>590</v>
      </c>
      <c r="F439" s="188" t="s">
        <v>591</v>
      </c>
      <c r="G439" s="189" t="s">
        <v>182</v>
      </c>
      <c r="H439" s="190">
        <v>452.4</v>
      </c>
      <c r="I439" s="191"/>
      <c r="J439" s="192">
        <f>ROUND(I439*H439,2)</f>
        <v>0</v>
      </c>
      <c r="K439" s="188" t="s">
        <v>194</v>
      </c>
      <c r="L439" s="39"/>
      <c r="M439" s="193" t="s">
        <v>20</v>
      </c>
      <c r="N439" s="194" t="s">
        <v>45</v>
      </c>
      <c r="O439" s="64"/>
      <c r="P439" s="195">
        <f>O439*H439</f>
        <v>0</v>
      </c>
      <c r="Q439" s="195">
        <v>0</v>
      </c>
      <c r="R439" s="195">
        <f>Q439*H439</f>
        <v>0</v>
      </c>
      <c r="S439" s="195">
        <v>0</v>
      </c>
      <c r="T439" s="196">
        <f>S439*H439</f>
        <v>0</v>
      </c>
      <c r="AR439" s="197" t="s">
        <v>164</v>
      </c>
      <c r="AT439" s="197" t="s">
        <v>162</v>
      </c>
      <c r="AU439" s="197" t="s">
        <v>84</v>
      </c>
      <c r="AY439" s="18" t="s">
        <v>159</v>
      </c>
      <c r="BE439" s="198">
        <f>IF(N439="základní",J439,0)</f>
        <v>0</v>
      </c>
      <c r="BF439" s="198">
        <f>IF(N439="snížená",J439,0)</f>
        <v>0</v>
      </c>
      <c r="BG439" s="198">
        <f>IF(N439="zákl. přenesená",J439,0)</f>
        <v>0</v>
      </c>
      <c r="BH439" s="198">
        <f>IF(N439="sníž. přenesená",J439,0)</f>
        <v>0</v>
      </c>
      <c r="BI439" s="198">
        <f>IF(N439="nulová",J439,0)</f>
        <v>0</v>
      </c>
      <c r="BJ439" s="18" t="s">
        <v>22</v>
      </c>
      <c r="BK439" s="198">
        <f>ROUND(I439*H439,2)</f>
        <v>0</v>
      </c>
      <c r="BL439" s="18" t="s">
        <v>164</v>
      </c>
      <c r="BM439" s="197" t="s">
        <v>592</v>
      </c>
    </row>
    <row r="440" spans="2:65" s="1" customFormat="1" ht="19.5">
      <c r="B440" s="35"/>
      <c r="C440" s="36"/>
      <c r="D440" s="199" t="s">
        <v>166</v>
      </c>
      <c r="E440" s="36"/>
      <c r="F440" s="200" t="s">
        <v>593</v>
      </c>
      <c r="G440" s="36"/>
      <c r="H440" s="36"/>
      <c r="I440" s="115"/>
      <c r="J440" s="36"/>
      <c r="K440" s="36"/>
      <c r="L440" s="39"/>
      <c r="M440" s="201"/>
      <c r="N440" s="64"/>
      <c r="O440" s="64"/>
      <c r="P440" s="64"/>
      <c r="Q440" s="64"/>
      <c r="R440" s="64"/>
      <c r="S440" s="64"/>
      <c r="T440" s="65"/>
      <c r="AT440" s="18" t="s">
        <v>166</v>
      </c>
      <c r="AU440" s="18" t="s">
        <v>84</v>
      </c>
    </row>
    <row r="441" spans="2:65" s="13" customFormat="1" ht="11.25">
      <c r="B441" s="212"/>
      <c r="C441" s="213"/>
      <c r="D441" s="199" t="s">
        <v>184</v>
      </c>
      <c r="E441" s="214" t="s">
        <v>20</v>
      </c>
      <c r="F441" s="215" t="s">
        <v>2133</v>
      </c>
      <c r="G441" s="213"/>
      <c r="H441" s="216">
        <v>452.4</v>
      </c>
      <c r="I441" s="217"/>
      <c r="J441" s="213"/>
      <c r="K441" s="213"/>
      <c r="L441" s="218"/>
      <c r="M441" s="219"/>
      <c r="N441" s="220"/>
      <c r="O441" s="220"/>
      <c r="P441" s="220"/>
      <c r="Q441" s="220"/>
      <c r="R441" s="220"/>
      <c r="S441" s="220"/>
      <c r="T441" s="221"/>
      <c r="AT441" s="222" t="s">
        <v>184</v>
      </c>
      <c r="AU441" s="222" t="s">
        <v>84</v>
      </c>
      <c r="AV441" s="13" t="s">
        <v>84</v>
      </c>
      <c r="AW441" s="13" t="s">
        <v>35</v>
      </c>
      <c r="AX441" s="13" t="s">
        <v>74</v>
      </c>
      <c r="AY441" s="222" t="s">
        <v>159</v>
      </c>
    </row>
    <row r="442" spans="2:65" s="14" customFormat="1" ht="11.25">
      <c r="B442" s="223"/>
      <c r="C442" s="224"/>
      <c r="D442" s="199" t="s">
        <v>184</v>
      </c>
      <c r="E442" s="225" t="s">
        <v>20</v>
      </c>
      <c r="F442" s="226" t="s">
        <v>223</v>
      </c>
      <c r="G442" s="224"/>
      <c r="H442" s="227">
        <v>452.4</v>
      </c>
      <c r="I442" s="228"/>
      <c r="J442" s="224"/>
      <c r="K442" s="224"/>
      <c r="L442" s="229"/>
      <c r="M442" s="230"/>
      <c r="N442" s="231"/>
      <c r="O442" s="231"/>
      <c r="P442" s="231"/>
      <c r="Q442" s="231"/>
      <c r="R442" s="231"/>
      <c r="S442" s="231"/>
      <c r="T442" s="232"/>
      <c r="AT442" s="233" t="s">
        <v>184</v>
      </c>
      <c r="AU442" s="233" t="s">
        <v>84</v>
      </c>
      <c r="AV442" s="14" t="s">
        <v>164</v>
      </c>
      <c r="AW442" s="14" t="s">
        <v>35</v>
      </c>
      <c r="AX442" s="14" t="s">
        <v>22</v>
      </c>
      <c r="AY442" s="233" t="s">
        <v>159</v>
      </c>
    </row>
    <row r="443" spans="2:65" s="1" customFormat="1" ht="16.5" customHeight="1">
      <c r="B443" s="35"/>
      <c r="C443" s="186" t="s">
        <v>629</v>
      </c>
      <c r="D443" s="186" t="s">
        <v>162</v>
      </c>
      <c r="E443" s="187" t="s">
        <v>609</v>
      </c>
      <c r="F443" s="188" t="s">
        <v>610</v>
      </c>
      <c r="G443" s="189" t="s">
        <v>182</v>
      </c>
      <c r="H443" s="190">
        <v>1540.03</v>
      </c>
      <c r="I443" s="191"/>
      <c r="J443" s="192">
        <f>ROUND(I443*H443,2)</f>
        <v>0</v>
      </c>
      <c r="K443" s="188" t="s">
        <v>194</v>
      </c>
      <c r="L443" s="39"/>
      <c r="M443" s="193" t="s">
        <v>20</v>
      </c>
      <c r="N443" s="194" t="s">
        <v>45</v>
      </c>
      <c r="O443" s="64"/>
      <c r="P443" s="195">
        <f>O443*H443</f>
        <v>0</v>
      </c>
      <c r="Q443" s="195">
        <v>0</v>
      </c>
      <c r="R443" s="195">
        <f>Q443*H443</f>
        <v>0</v>
      </c>
      <c r="S443" s="195">
        <v>0</v>
      </c>
      <c r="T443" s="196">
        <f>S443*H443</f>
        <v>0</v>
      </c>
      <c r="AR443" s="197" t="s">
        <v>164</v>
      </c>
      <c r="AT443" s="197" t="s">
        <v>162</v>
      </c>
      <c r="AU443" s="197" t="s">
        <v>84</v>
      </c>
      <c r="AY443" s="18" t="s">
        <v>159</v>
      </c>
      <c r="BE443" s="198">
        <f>IF(N443="základní",J443,0)</f>
        <v>0</v>
      </c>
      <c r="BF443" s="198">
        <f>IF(N443="snížená",J443,0)</f>
        <v>0</v>
      </c>
      <c r="BG443" s="198">
        <f>IF(N443="zákl. přenesená",J443,0)</f>
        <v>0</v>
      </c>
      <c r="BH443" s="198">
        <f>IF(N443="sníž. přenesená",J443,0)</f>
        <v>0</v>
      </c>
      <c r="BI443" s="198">
        <f>IF(N443="nulová",J443,0)</f>
        <v>0</v>
      </c>
      <c r="BJ443" s="18" t="s">
        <v>22</v>
      </c>
      <c r="BK443" s="198">
        <f>ROUND(I443*H443,2)</f>
        <v>0</v>
      </c>
      <c r="BL443" s="18" t="s">
        <v>164</v>
      </c>
      <c r="BM443" s="197" t="s">
        <v>611</v>
      </c>
    </row>
    <row r="444" spans="2:65" s="1" customFormat="1" ht="19.5">
      <c r="B444" s="35"/>
      <c r="C444" s="36"/>
      <c r="D444" s="199" t="s">
        <v>166</v>
      </c>
      <c r="E444" s="36"/>
      <c r="F444" s="200" t="s">
        <v>612</v>
      </c>
      <c r="G444" s="36"/>
      <c r="H444" s="36"/>
      <c r="I444" s="115"/>
      <c r="J444" s="36"/>
      <c r="K444" s="36"/>
      <c r="L444" s="39"/>
      <c r="M444" s="201"/>
      <c r="N444" s="64"/>
      <c r="O444" s="64"/>
      <c r="P444" s="64"/>
      <c r="Q444" s="64"/>
      <c r="R444" s="64"/>
      <c r="S444" s="64"/>
      <c r="T444" s="65"/>
      <c r="AT444" s="18" t="s">
        <v>166</v>
      </c>
      <c r="AU444" s="18" t="s">
        <v>84</v>
      </c>
    </row>
    <row r="445" spans="2:65" s="12" customFormat="1" ht="11.25">
      <c r="B445" s="202"/>
      <c r="C445" s="203"/>
      <c r="D445" s="199" t="s">
        <v>184</v>
      </c>
      <c r="E445" s="204" t="s">
        <v>20</v>
      </c>
      <c r="F445" s="205" t="s">
        <v>613</v>
      </c>
      <c r="G445" s="203"/>
      <c r="H445" s="204" t="s">
        <v>20</v>
      </c>
      <c r="I445" s="206"/>
      <c r="J445" s="203"/>
      <c r="K445" s="203"/>
      <c r="L445" s="207"/>
      <c r="M445" s="208"/>
      <c r="N445" s="209"/>
      <c r="O445" s="209"/>
      <c r="P445" s="209"/>
      <c r="Q445" s="209"/>
      <c r="R445" s="209"/>
      <c r="S445" s="209"/>
      <c r="T445" s="210"/>
      <c r="AT445" s="211" t="s">
        <v>184</v>
      </c>
      <c r="AU445" s="211" t="s">
        <v>84</v>
      </c>
      <c r="AV445" s="12" t="s">
        <v>22</v>
      </c>
      <c r="AW445" s="12" t="s">
        <v>35</v>
      </c>
      <c r="AX445" s="12" t="s">
        <v>74</v>
      </c>
      <c r="AY445" s="211" t="s">
        <v>159</v>
      </c>
    </row>
    <row r="446" spans="2:65" s="13" customFormat="1" ht="11.25">
      <c r="B446" s="212"/>
      <c r="C446" s="213"/>
      <c r="D446" s="199" t="s">
        <v>184</v>
      </c>
      <c r="E446" s="214" t="s">
        <v>20</v>
      </c>
      <c r="F446" s="215" t="s">
        <v>2134</v>
      </c>
      <c r="G446" s="213"/>
      <c r="H446" s="216">
        <v>211.57</v>
      </c>
      <c r="I446" s="217"/>
      <c r="J446" s="213"/>
      <c r="K446" s="213"/>
      <c r="L446" s="218"/>
      <c r="M446" s="219"/>
      <c r="N446" s="220"/>
      <c r="O446" s="220"/>
      <c r="P446" s="220"/>
      <c r="Q446" s="220"/>
      <c r="R446" s="220"/>
      <c r="S446" s="220"/>
      <c r="T446" s="221"/>
      <c r="AT446" s="222" t="s">
        <v>184</v>
      </c>
      <c r="AU446" s="222" t="s">
        <v>84</v>
      </c>
      <c r="AV446" s="13" t="s">
        <v>84</v>
      </c>
      <c r="AW446" s="13" t="s">
        <v>35</v>
      </c>
      <c r="AX446" s="13" t="s">
        <v>74</v>
      </c>
      <c r="AY446" s="222" t="s">
        <v>159</v>
      </c>
    </row>
    <row r="447" spans="2:65" s="13" customFormat="1" ht="11.25">
      <c r="B447" s="212"/>
      <c r="C447" s="213"/>
      <c r="D447" s="199" t="s">
        <v>184</v>
      </c>
      <c r="E447" s="214" t="s">
        <v>20</v>
      </c>
      <c r="F447" s="215" t="s">
        <v>2135</v>
      </c>
      <c r="G447" s="213"/>
      <c r="H447" s="216">
        <v>1328.46</v>
      </c>
      <c r="I447" s="217"/>
      <c r="J447" s="213"/>
      <c r="K447" s="213"/>
      <c r="L447" s="218"/>
      <c r="M447" s="219"/>
      <c r="N447" s="220"/>
      <c r="O447" s="220"/>
      <c r="P447" s="220"/>
      <c r="Q447" s="220"/>
      <c r="R447" s="220"/>
      <c r="S447" s="220"/>
      <c r="T447" s="221"/>
      <c r="AT447" s="222" t="s">
        <v>184</v>
      </c>
      <c r="AU447" s="222" t="s">
        <v>84</v>
      </c>
      <c r="AV447" s="13" t="s">
        <v>84</v>
      </c>
      <c r="AW447" s="13" t="s">
        <v>35</v>
      </c>
      <c r="AX447" s="13" t="s">
        <v>74</v>
      </c>
      <c r="AY447" s="222" t="s">
        <v>159</v>
      </c>
    </row>
    <row r="448" spans="2:65" s="14" customFormat="1" ht="11.25">
      <c r="B448" s="223"/>
      <c r="C448" s="224"/>
      <c r="D448" s="199" t="s">
        <v>184</v>
      </c>
      <c r="E448" s="225" t="s">
        <v>20</v>
      </c>
      <c r="F448" s="226" t="s">
        <v>223</v>
      </c>
      <c r="G448" s="224"/>
      <c r="H448" s="227">
        <v>1540.03</v>
      </c>
      <c r="I448" s="228"/>
      <c r="J448" s="224"/>
      <c r="K448" s="224"/>
      <c r="L448" s="229"/>
      <c r="M448" s="230"/>
      <c r="N448" s="231"/>
      <c r="O448" s="231"/>
      <c r="P448" s="231"/>
      <c r="Q448" s="231"/>
      <c r="R448" s="231"/>
      <c r="S448" s="231"/>
      <c r="T448" s="232"/>
      <c r="AT448" s="233" t="s">
        <v>184</v>
      </c>
      <c r="AU448" s="233" t="s">
        <v>84</v>
      </c>
      <c r="AV448" s="14" t="s">
        <v>164</v>
      </c>
      <c r="AW448" s="14" t="s">
        <v>35</v>
      </c>
      <c r="AX448" s="14" t="s">
        <v>22</v>
      </c>
      <c r="AY448" s="233" t="s">
        <v>159</v>
      </c>
    </row>
    <row r="449" spans="2:65" s="1" customFormat="1" ht="16.5" customHeight="1">
      <c r="B449" s="35"/>
      <c r="C449" s="186" t="s">
        <v>635</v>
      </c>
      <c r="D449" s="186" t="s">
        <v>162</v>
      </c>
      <c r="E449" s="187" t="s">
        <v>617</v>
      </c>
      <c r="F449" s="188" t="s">
        <v>618</v>
      </c>
      <c r="G449" s="189" t="s">
        <v>182</v>
      </c>
      <c r="H449" s="190">
        <v>1540.03</v>
      </c>
      <c r="I449" s="191"/>
      <c r="J449" s="192">
        <f>ROUND(I449*H449,2)</f>
        <v>0</v>
      </c>
      <c r="K449" s="188" t="s">
        <v>194</v>
      </c>
      <c r="L449" s="39"/>
      <c r="M449" s="193" t="s">
        <v>20</v>
      </c>
      <c r="N449" s="194" t="s">
        <v>45</v>
      </c>
      <c r="O449" s="64"/>
      <c r="P449" s="195">
        <f>O449*H449</f>
        <v>0</v>
      </c>
      <c r="Q449" s="195">
        <v>0</v>
      </c>
      <c r="R449" s="195">
        <f>Q449*H449</f>
        <v>0</v>
      </c>
      <c r="S449" s="195">
        <v>0</v>
      </c>
      <c r="T449" s="196">
        <f>S449*H449</f>
        <v>0</v>
      </c>
      <c r="AR449" s="197" t="s">
        <v>164</v>
      </c>
      <c r="AT449" s="197" t="s">
        <v>162</v>
      </c>
      <c r="AU449" s="197" t="s">
        <v>84</v>
      </c>
      <c r="AY449" s="18" t="s">
        <v>159</v>
      </c>
      <c r="BE449" s="198">
        <f>IF(N449="základní",J449,0)</f>
        <v>0</v>
      </c>
      <c r="BF449" s="198">
        <f>IF(N449="snížená",J449,0)</f>
        <v>0</v>
      </c>
      <c r="BG449" s="198">
        <f>IF(N449="zákl. přenesená",J449,0)</f>
        <v>0</v>
      </c>
      <c r="BH449" s="198">
        <f>IF(N449="sníž. přenesená",J449,0)</f>
        <v>0</v>
      </c>
      <c r="BI449" s="198">
        <f>IF(N449="nulová",J449,0)</f>
        <v>0</v>
      </c>
      <c r="BJ449" s="18" t="s">
        <v>22</v>
      </c>
      <c r="BK449" s="198">
        <f>ROUND(I449*H449,2)</f>
        <v>0</v>
      </c>
      <c r="BL449" s="18" t="s">
        <v>164</v>
      </c>
      <c r="BM449" s="197" t="s">
        <v>619</v>
      </c>
    </row>
    <row r="450" spans="2:65" s="1" customFormat="1" ht="11.25">
      <c r="B450" s="35"/>
      <c r="C450" s="36"/>
      <c r="D450" s="199" t="s">
        <v>166</v>
      </c>
      <c r="E450" s="36"/>
      <c r="F450" s="200" t="s">
        <v>620</v>
      </c>
      <c r="G450" s="36"/>
      <c r="H450" s="36"/>
      <c r="I450" s="115"/>
      <c r="J450" s="36"/>
      <c r="K450" s="36"/>
      <c r="L450" s="39"/>
      <c r="M450" s="201"/>
      <c r="N450" s="64"/>
      <c r="O450" s="64"/>
      <c r="P450" s="64"/>
      <c r="Q450" s="64"/>
      <c r="R450" s="64"/>
      <c r="S450" s="64"/>
      <c r="T450" s="65"/>
      <c r="AT450" s="18" t="s">
        <v>166</v>
      </c>
      <c r="AU450" s="18" t="s">
        <v>84</v>
      </c>
    </row>
    <row r="451" spans="2:65" s="12" customFormat="1" ht="11.25">
      <c r="B451" s="202"/>
      <c r="C451" s="203"/>
      <c r="D451" s="199" t="s">
        <v>184</v>
      </c>
      <c r="E451" s="204" t="s">
        <v>20</v>
      </c>
      <c r="F451" s="205" t="s">
        <v>613</v>
      </c>
      <c r="G451" s="203"/>
      <c r="H451" s="204" t="s">
        <v>20</v>
      </c>
      <c r="I451" s="206"/>
      <c r="J451" s="203"/>
      <c r="K451" s="203"/>
      <c r="L451" s="207"/>
      <c r="M451" s="208"/>
      <c r="N451" s="209"/>
      <c r="O451" s="209"/>
      <c r="P451" s="209"/>
      <c r="Q451" s="209"/>
      <c r="R451" s="209"/>
      <c r="S451" s="209"/>
      <c r="T451" s="210"/>
      <c r="AT451" s="211" t="s">
        <v>184</v>
      </c>
      <c r="AU451" s="211" t="s">
        <v>84</v>
      </c>
      <c r="AV451" s="12" t="s">
        <v>22</v>
      </c>
      <c r="AW451" s="12" t="s">
        <v>35</v>
      </c>
      <c r="AX451" s="12" t="s">
        <v>74</v>
      </c>
      <c r="AY451" s="211" t="s">
        <v>159</v>
      </c>
    </row>
    <row r="452" spans="2:65" s="13" customFormat="1" ht="11.25">
      <c r="B452" s="212"/>
      <c r="C452" s="213"/>
      <c r="D452" s="199" t="s">
        <v>184</v>
      </c>
      <c r="E452" s="214" t="s">
        <v>20</v>
      </c>
      <c r="F452" s="215" t="s">
        <v>2134</v>
      </c>
      <c r="G452" s="213"/>
      <c r="H452" s="216">
        <v>211.57</v>
      </c>
      <c r="I452" s="217"/>
      <c r="J452" s="213"/>
      <c r="K452" s="213"/>
      <c r="L452" s="218"/>
      <c r="M452" s="219"/>
      <c r="N452" s="220"/>
      <c r="O452" s="220"/>
      <c r="P452" s="220"/>
      <c r="Q452" s="220"/>
      <c r="R452" s="220"/>
      <c r="S452" s="220"/>
      <c r="T452" s="221"/>
      <c r="AT452" s="222" t="s">
        <v>184</v>
      </c>
      <c r="AU452" s="222" t="s">
        <v>84</v>
      </c>
      <c r="AV452" s="13" t="s">
        <v>84</v>
      </c>
      <c r="AW452" s="13" t="s">
        <v>35</v>
      </c>
      <c r="AX452" s="13" t="s">
        <v>74</v>
      </c>
      <c r="AY452" s="222" t="s">
        <v>159</v>
      </c>
    </row>
    <row r="453" spans="2:65" s="13" customFormat="1" ht="11.25">
      <c r="B453" s="212"/>
      <c r="C453" s="213"/>
      <c r="D453" s="199" t="s">
        <v>184</v>
      </c>
      <c r="E453" s="214" t="s">
        <v>20</v>
      </c>
      <c r="F453" s="215" t="s">
        <v>2135</v>
      </c>
      <c r="G453" s="213"/>
      <c r="H453" s="216">
        <v>1328.46</v>
      </c>
      <c r="I453" s="217"/>
      <c r="J453" s="213"/>
      <c r="K453" s="213"/>
      <c r="L453" s="218"/>
      <c r="M453" s="219"/>
      <c r="N453" s="220"/>
      <c r="O453" s="220"/>
      <c r="P453" s="220"/>
      <c r="Q453" s="220"/>
      <c r="R453" s="220"/>
      <c r="S453" s="220"/>
      <c r="T453" s="221"/>
      <c r="AT453" s="222" t="s">
        <v>184</v>
      </c>
      <c r="AU453" s="222" t="s">
        <v>84</v>
      </c>
      <c r="AV453" s="13" t="s">
        <v>84</v>
      </c>
      <c r="AW453" s="13" t="s">
        <v>35</v>
      </c>
      <c r="AX453" s="13" t="s">
        <v>74</v>
      </c>
      <c r="AY453" s="222" t="s">
        <v>159</v>
      </c>
    </row>
    <row r="454" spans="2:65" s="14" customFormat="1" ht="11.25">
      <c r="B454" s="223"/>
      <c r="C454" s="224"/>
      <c r="D454" s="199" t="s">
        <v>184</v>
      </c>
      <c r="E454" s="225" t="s">
        <v>20</v>
      </c>
      <c r="F454" s="226" t="s">
        <v>223</v>
      </c>
      <c r="G454" s="224"/>
      <c r="H454" s="227">
        <v>1540.03</v>
      </c>
      <c r="I454" s="228"/>
      <c r="J454" s="224"/>
      <c r="K454" s="224"/>
      <c r="L454" s="229"/>
      <c r="M454" s="230"/>
      <c r="N454" s="231"/>
      <c r="O454" s="231"/>
      <c r="P454" s="231"/>
      <c r="Q454" s="231"/>
      <c r="R454" s="231"/>
      <c r="S454" s="231"/>
      <c r="T454" s="232"/>
      <c r="AT454" s="233" t="s">
        <v>184</v>
      </c>
      <c r="AU454" s="233" t="s">
        <v>84</v>
      </c>
      <c r="AV454" s="14" t="s">
        <v>164</v>
      </c>
      <c r="AW454" s="14" t="s">
        <v>35</v>
      </c>
      <c r="AX454" s="14" t="s">
        <v>22</v>
      </c>
      <c r="AY454" s="233" t="s">
        <v>159</v>
      </c>
    </row>
    <row r="455" spans="2:65" s="1" customFormat="1" ht="16.5" customHeight="1">
      <c r="B455" s="35"/>
      <c r="C455" s="186" t="s">
        <v>641</v>
      </c>
      <c r="D455" s="186" t="s">
        <v>162</v>
      </c>
      <c r="E455" s="187" t="s">
        <v>609</v>
      </c>
      <c r="F455" s="188" t="s">
        <v>610</v>
      </c>
      <c r="G455" s="189" t="s">
        <v>182</v>
      </c>
      <c r="H455" s="190">
        <v>2437.317</v>
      </c>
      <c r="I455" s="191"/>
      <c r="J455" s="192">
        <f>ROUND(I455*H455,2)</f>
        <v>0</v>
      </c>
      <c r="K455" s="188" t="s">
        <v>194</v>
      </c>
      <c r="L455" s="39"/>
      <c r="M455" s="193" t="s">
        <v>20</v>
      </c>
      <c r="N455" s="194" t="s">
        <v>45</v>
      </c>
      <c r="O455" s="64"/>
      <c r="P455" s="195">
        <f>O455*H455</f>
        <v>0</v>
      </c>
      <c r="Q455" s="195">
        <v>0</v>
      </c>
      <c r="R455" s="195">
        <f>Q455*H455</f>
        <v>0</v>
      </c>
      <c r="S455" s="195">
        <v>0</v>
      </c>
      <c r="T455" s="196">
        <f>S455*H455</f>
        <v>0</v>
      </c>
      <c r="AR455" s="197" t="s">
        <v>164</v>
      </c>
      <c r="AT455" s="197" t="s">
        <v>162</v>
      </c>
      <c r="AU455" s="197" t="s">
        <v>84</v>
      </c>
      <c r="AY455" s="18" t="s">
        <v>159</v>
      </c>
      <c r="BE455" s="198">
        <f>IF(N455="základní",J455,0)</f>
        <v>0</v>
      </c>
      <c r="BF455" s="198">
        <f>IF(N455="snížená",J455,0)</f>
        <v>0</v>
      </c>
      <c r="BG455" s="198">
        <f>IF(N455="zákl. přenesená",J455,0)</f>
        <v>0</v>
      </c>
      <c r="BH455" s="198">
        <f>IF(N455="sníž. přenesená",J455,0)</f>
        <v>0</v>
      </c>
      <c r="BI455" s="198">
        <f>IF(N455="nulová",J455,0)</f>
        <v>0</v>
      </c>
      <c r="BJ455" s="18" t="s">
        <v>22</v>
      </c>
      <c r="BK455" s="198">
        <f>ROUND(I455*H455,2)</f>
        <v>0</v>
      </c>
      <c r="BL455" s="18" t="s">
        <v>164</v>
      </c>
      <c r="BM455" s="197" t="s">
        <v>622</v>
      </c>
    </row>
    <row r="456" spans="2:65" s="1" customFormat="1" ht="19.5">
      <c r="B456" s="35"/>
      <c r="C456" s="36"/>
      <c r="D456" s="199" t="s">
        <v>166</v>
      </c>
      <c r="E456" s="36"/>
      <c r="F456" s="200" t="s">
        <v>612</v>
      </c>
      <c r="G456" s="36"/>
      <c r="H456" s="36"/>
      <c r="I456" s="115"/>
      <c r="J456" s="36"/>
      <c r="K456" s="36"/>
      <c r="L456" s="39"/>
      <c r="M456" s="201"/>
      <c r="N456" s="64"/>
      <c r="O456" s="64"/>
      <c r="P456" s="64"/>
      <c r="Q456" s="64"/>
      <c r="R456" s="64"/>
      <c r="S456" s="64"/>
      <c r="T456" s="65"/>
      <c r="AT456" s="18" t="s">
        <v>166</v>
      </c>
      <c r="AU456" s="18" t="s">
        <v>84</v>
      </c>
    </row>
    <row r="457" spans="2:65" s="12" customFormat="1" ht="11.25">
      <c r="B457" s="202"/>
      <c r="C457" s="203"/>
      <c r="D457" s="199" t="s">
        <v>184</v>
      </c>
      <c r="E457" s="204" t="s">
        <v>20</v>
      </c>
      <c r="F457" s="205" t="s">
        <v>623</v>
      </c>
      <c r="G457" s="203"/>
      <c r="H457" s="204" t="s">
        <v>20</v>
      </c>
      <c r="I457" s="206"/>
      <c r="J457" s="203"/>
      <c r="K457" s="203"/>
      <c r="L457" s="207"/>
      <c r="M457" s="208"/>
      <c r="N457" s="209"/>
      <c r="O457" s="209"/>
      <c r="P457" s="209"/>
      <c r="Q457" s="209"/>
      <c r="R457" s="209"/>
      <c r="S457" s="209"/>
      <c r="T457" s="210"/>
      <c r="AT457" s="211" t="s">
        <v>184</v>
      </c>
      <c r="AU457" s="211" t="s">
        <v>84</v>
      </c>
      <c r="AV457" s="12" t="s">
        <v>22</v>
      </c>
      <c r="AW457" s="12" t="s">
        <v>35</v>
      </c>
      <c r="AX457" s="12" t="s">
        <v>74</v>
      </c>
      <c r="AY457" s="211" t="s">
        <v>159</v>
      </c>
    </row>
    <row r="458" spans="2:65" s="13" customFormat="1" ht="11.25">
      <c r="B458" s="212"/>
      <c r="C458" s="213"/>
      <c r="D458" s="199" t="s">
        <v>184</v>
      </c>
      <c r="E458" s="214" t="s">
        <v>20</v>
      </c>
      <c r="F458" s="215" t="s">
        <v>2136</v>
      </c>
      <c r="G458" s="213"/>
      <c r="H458" s="216">
        <v>1794.0260000000001</v>
      </c>
      <c r="I458" s="217"/>
      <c r="J458" s="213"/>
      <c r="K458" s="213"/>
      <c r="L458" s="218"/>
      <c r="M458" s="219"/>
      <c r="N458" s="220"/>
      <c r="O458" s="220"/>
      <c r="P458" s="220"/>
      <c r="Q458" s="220"/>
      <c r="R458" s="220"/>
      <c r="S458" s="220"/>
      <c r="T458" s="221"/>
      <c r="AT458" s="222" t="s">
        <v>184</v>
      </c>
      <c r="AU458" s="222" t="s">
        <v>84</v>
      </c>
      <c r="AV458" s="13" t="s">
        <v>84</v>
      </c>
      <c r="AW458" s="13" t="s">
        <v>35</v>
      </c>
      <c r="AX458" s="13" t="s">
        <v>74</v>
      </c>
      <c r="AY458" s="222" t="s">
        <v>159</v>
      </c>
    </row>
    <row r="459" spans="2:65" s="13" customFormat="1" ht="11.25">
      <c r="B459" s="212"/>
      <c r="C459" s="213"/>
      <c r="D459" s="199" t="s">
        <v>184</v>
      </c>
      <c r="E459" s="214" t="s">
        <v>20</v>
      </c>
      <c r="F459" s="215" t="s">
        <v>2137</v>
      </c>
      <c r="G459" s="213"/>
      <c r="H459" s="216">
        <v>643.29100000000005</v>
      </c>
      <c r="I459" s="217"/>
      <c r="J459" s="213"/>
      <c r="K459" s="213"/>
      <c r="L459" s="218"/>
      <c r="M459" s="219"/>
      <c r="N459" s="220"/>
      <c r="O459" s="220"/>
      <c r="P459" s="220"/>
      <c r="Q459" s="220"/>
      <c r="R459" s="220"/>
      <c r="S459" s="220"/>
      <c r="T459" s="221"/>
      <c r="AT459" s="222" t="s">
        <v>184</v>
      </c>
      <c r="AU459" s="222" t="s">
        <v>84</v>
      </c>
      <c r="AV459" s="13" t="s">
        <v>84</v>
      </c>
      <c r="AW459" s="13" t="s">
        <v>35</v>
      </c>
      <c r="AX459" s="13" t="s">
        <v>74</v>
      </c>
      <c r="AY459" s="222" t="s">
        <v>159</v>
      </c>
    </row>
    <row r="460" spans="2:65" s="14" customFormat="1" ht="11.25">
      <c r="B460" s="223"/>
      <c r="C460" s="224"/>
      <c r="D460" s="199" t="s">
        <v>184</v>
      </c>
      <c r="E460" s="225" t="s">
        <v>20</v>
      </c>
      <c r="F460" s="226" t="s">
        <v>223</v>
      </c>
      <c r="G460" s="224"/>
      <c r="H460" s="227">
        <v>2437.317</v>
      </c>
      <c r="I460" s="228"/>
      <c r="J460" s="224"/>
      <c r="K460" s="224"/>
      <c r="L460" s="229"/>
      <c r="M460" s="230"/>
      <c r="N460" s="231"/>
      <c r="O460" s="231"/>
      <c r="P460" s="231"/>
      <c r="Q460" s="231"/>
      <c r="R460" s="231"/>
      <c r="S460" s="231"/>
      <c r="T460" s="232"/>
      <c r="AT460" s="233" t="s">
        <v>184</v>
      </c>
      <c r="AU460" s="233" t="s">
        <v>84</v>
      </c>
      <c r="AV460" s="14" t="s">
        <v>164</v>
      </c>
      <c r="AW460" s="14" t="s">
        <v>35</v>
      </c>
      <c r="AX460" s="14" t="s">
        <v>22</v>
      </c>
      <c r="AY460" s="233" t="s">
        <v>159</v>
      </c>
    </row>
    <row r="461" spans="2:65" s="1" customFormat="1" ht="16.5" customHeight="1">
      <c r="B461" s="35"/>
      <c r="C461" s="186" t="s">
        <v>646</v>
      </c>
      <c r="D461" s="186" t="s">
        <v>162</v>
      </c>
      <c r="E461" s="187" t="s">
        <v>617</v>
      </c>
      <c r="F461" s="188" t="s">
        <v>618</v>
      </c>
      <c r="G461" s="189" t="s">
        <v>182</v>
      </c>
      <c r="H461" s="190">
        <v>2437.317</v>
      </c>
      <c r="I461" s="191"/>
      <c r="J461" s="192">
        <f>ROUND(I461*H461,2)</f>
        <v>0</v>
      </c>
      <c r="K461" s="188" t="s">
        <v>194</v>
      </c>
      <c r="L461" s="39"/>
      <c r="M461" s="193" t="s">
        <v>20</v>
      </c>
      <c r="N461" s="194" t="s">
        <v>45</v>
      </c>
      <c r="O461" s="64"/>
      <c r="P461" s="195">
        <f>O461*H461</f>
        <v>0</v>
      </c>
      <c r="Q461" s="195">
        <v>0</v>
      </c>
      <c r="R461" s="195">
        <f>Q461*H461</f>
        <v>0</v>
      </c>
      <c r="S461" s="195">
        <v>0</v>
      </c>
      <c r="T461" s="196">
        <f>S461*H461</f>
        <v>0</v>
      </c>
      <c r="AR461" s="197" t="s">
        <v>164</v>
      </c>
      <c r="AT461" s="197" t="s">
        <v>162</v>
      </c>
      <c r="AU461" s="197" t="s">
        <v>84</v>
      </c>
      <c r="AY461" s="18" t="s">
        <v>159</v>
      </c>
      <c r="BE461" s="198">
        <f>IF(N461="základní",J461,0)</f>
        <v>0</v>
      </c>
      <c r="BF461" s="198">
        <f>IF(N461="snížená",J461,0)</f>
        <v>0</v>
      </c>
      <c r="BG461" s="198">
        <f>IF(N461="zákl. přenesená",J461,0)</f>
        <v>0</v>
      </c>
      <c r="BH461" s="198">
        <f>IF(N461="sníž. přenesená",J461,0)</f>
        <v>0</v>
      </c>
      <c r="BI461" s="198">
        <f>IF(N461="nulová",J461,0)</f>
        <v>0</v>
      </c>
      <c r="BJ461" s="18" t="s">
        <v>22</v>
      </c>
      <c r="BK461" s="198">
        <f>ROUND(I461*H461,2)</f>
        <v>0</v>
      </c>
      <c r="BL461" s="18" t="s">
        <v>164</v>
      </c>
      <c r="BM461" s="197" t="s">
        <v>628</v>
      </c>
    </row>
    <row r="462" spans="2:65" s="1" customFormat="1" ht="11.25">
      <c r="B462" s="35"/>
      <c r="C462" s="36"/>
      <c r="D462" s="199" t="s">
        <v>166</v>
      </c>
      <c r="E462" s="36"/>
      <c r="F462" s="200" t="s">
        <v>620</v>
      </c>
      <c r="G462" s="36"/>
      <c r="H462" s="36"/>
      <c r="I462" s="115"/>
      <c r="J462" s="36"/>
      <c r="K462" s="36"/>
      <c r="L462" s="39"/>
      <c r="M462" s="201"/>
      <c r="N462" s="64"/>
      <c r="O462" s="64"/>
      <c r="P462" s="64"/>
      <c r="Q462" s="64"/>
      <c r="R462" s="64"/>
      <c r="S462" s="64"/>
      <c r="T462" s="65"/>
      <c r="AT462" s="18" t="s">
        <v>166</v>
      </c>
      <c r="AU462" s="18" t="s">
        <v>84</v>
      </c>
    </row>
    <row r="463" spans="2:65" s="12" customFormat="1" ht="11.25">
      <c r="B463" s="202"/>
      <c r="C463" s="203"/>
      <c r="D463" s="199" t="s">
        <v>184</v>
      </c>
      <c r="E463" s="204" t="s">
        <v>20</v>
      </c>
      <c r="F463" s="205" t="s">
        <v>623</v>
      </c>
      <c r="G463" s="203"/>
      <c r="H463" s="204" t="s">
        <v>20</v>
      </c>
      <c r="I463" s="206"/>
      <c r="J463" s="203"/>
      <c r="K463" s="203"/>
      <c r="L463" s="207"/>
      <c r="M463" s="208"/>
      <c r="N463" s="209"/>
      <c r="O463" s="209"/>
      <c r="P463" s="209"/>
      <c r="Q463" s="209"/>
      <c r="R463" s="209"/>
      <c r="S463" s="209"/>
      <c r="T463" s="210"/>
      <c r="AT463" s="211" t="s">
        <v>184</v>
      </c>
      <c r="AU463" s="211" t="s">
        <v>84</v>
      </c>
      <c r="AV463" s="12" t="s">
        <v>22</v>
      </c>
      <c r="AW463" s="12" t="s">
        <v>35</v>
      </c>
      <c r="AX463" s="12" t="s">
        <v>74</v>
      </c>
      <c r="AY463" s="211" t="s">
        <v>159</v>
      </c>
    </row>
    <row r="464" spans="2:65" s="13" customFormat="1" ht="11.25">
      <c r="B464" s="212"/>
      <c r="C464" s="213"/>
      <c r="D464" s="199" t="s">
        <v>184</v>
      </c>
      <c r="E464" s="214" t="s">
        <v>20</v>
      </c>
      <c r="F464" s="215" t="s">
        <v>2136</v>
      </c>
      <c r="G464" s="213"/>
      <c r="H464" s="216">
        <v>1794.0260000000001</v>
      </c>
      <c r="I464" s="217"/>
      <c r="J464" s="213"/>
      <c r="K464" s="213"/>
      <c r="L464" s="218"/>
      <c r="M464" s="219"/>
      <c r="N464" s="220"/>
      <c r="O464" s="220"/>
      <c r="P464" s="220"/>
      <c r="Q464" s="220"/>
      <c r="R464" s="220"/>
      <c r="S464" s="220"/>
      <c r="T464" s="221"/>
      <c r="AT464" s="222" t="s">
        <v>184</v>
      </c>
      <c r="AU464" s="222" t="s">
        <v>84</v>
      </c>
      <c r="AV464" s="13" t="s">
        <v>84</v>
      </c>
      <c r="AW464" s="13" t="s">
        <v>35</v>
      </c>
      <c r="AX464" s="13" t="s">
        <v>74</v>
      </c>
      <c r="AY464" s="222" t="s">
        <v>159</v>
      </c>
    </row>
    <row r="465" spans="2:65" s="13" customFormat="1" ht="11.25">
      <c r="B465" s="212"/>
      <c r="C465" s="213"/>
      <c r="D465" s="199" t="s">
        <v>184</v>
      </c>
      <c r="E465" s="214" t="s">
        <v>20</v>
      </c>
      <c r="F465" s="215" t="s">
        <v>2137</v>
      </c>
      <c r="G465" s="213"/>
      <c r="H465" s="216">
        <v>643.29100000000005</v>
      </c>
      <c r="I465" s="217"/>
      <c r="J465" s="213"/>
      <c r="K465" s="213"/>
      <c r="L465" s="218"/>
      <c r="M465" s="219"/>
      <c r="N465" s="220"/>
      <c r="O465" s="220"/>
      <c r="P465" s="220"/>
      <c r="Q465" s="220"/>
      <c r="R465" s="220"/>
      <c r="S465" s="220"/>
      <c r="T465" s="221"/>
      <c r="AT465" s="222" t="s">
        <v>184</v>
      </c>
      <c r="AU465" s="222" t="s">
        <v>84</v>
      </c>
      <c r="AV465" s="13" t="s">
        <v>84</v>
      </c>
      <c r="AW465" s="13" t="s">
        <v>35</v>
      </c>
      <c r="AX465" s="13" t="s">
        <v>74</v>
      </c>
      <c r="AY465" s="222" t="s">
        <v>159</v>
      </c>
    </row>
    <row r="466" spans="2:65" s="14" customFormat="1" ht="11.25">
      <c r="B466" s="223"/>
      <c r="C466" s="224"/>
      <c r="D466" s="199" t="s">
        <v>184</v>
      </c>
      <c r="E466" s="225" t="s">
        <v>20</v>
      </c>
      <c r="F466" s="226" t="s">
        <v>223</v>
      </c>
      <c r="G466" s="224"/>
      <c r="H466" s="227">
        <v>2437.317</v>
      </c>
      <c r="I466" s="228"/>
      <c r="J466" s="224"/>
      <c r="K466" s="224"/>
      <c r="L466" s="229"/>
      <c r="M466" s="230"/>
      <c r="N466" s="231"/>
      <c r="O466" s="231"/>
      <c r="P466" s="231"/>
      <c r="Q466" s="231"/>
      <c r="R466" s="231"/>
      <c r="S466" s="231"/>
      <c r="T466" s="232"/>
      <c r="AT466" s="233" t="s">
        <v>184</v>
      </c>
      <c r="AU466" s="233" t="s">
        <v>84</v>
      </c>
      <c r="AV466" s="14" t="s">
        <v>164</v>
      </c>
      <c r="AW466" s="14" t="s">
        <v>35</v>
      </c>
      <c r="AX466" s="14" t="s">
        <v>22</v>
      </c>
      <c r="AY466" s="233" t="s">
        <v>159</v>
      </c>
    </row>
    <row r="467" spans="2:65" s="1" customFormat="1" ht="16.5" customHeight="1">
      <c r="B467" s="35"/>
      <c r="C467" s="186" t="s">
        <v>652</v>
      </c>
      <c r="D467" s="186" t="s">
        <v>162</v>
      </c>
      <c r="E467" s="187" t="s">
        <v>630</v>
      </c>
      <c r="F467" s="188" t="s">
        <v>631</v>
      </c>
      <c r="G467" s="189" t="s">
        <v>182</v>
      </c>
      <c r="H467" s="190">
        <v>6083.6689999999999</v>
      </c>
      <c r="I467" s="191"/>
      <c r="J467" s="192">
        <f>ROUND(I467*H467,2)</f>
        <v>0</v>
      </c>
      <c r="K467" s="188" t="s">
        <v>194</v>
      </c>
      <c r="L467" s="39"/>
      <c r="M467" s="193" t="s">
        <v>20</v>
      </c>
      <c r="N467" s="194" t="s">
        <v>45</v>
      </c>
      <c r="O467" s="64"/>
      <c r="P467" s="195">
        <f>O467*H467</f>
        <v>0</v>
      </c>
      <c r="Q467" s="195">
        <v>0</v>
      </c>
      <c r="R467" s="195">
        <f>Q467*H467</f>
        <v>0</v>
      </c>
      <c r="S467" s="195">
        <v>0</v>
      </c>
      <c r="T467" s="196">
        <f>S467*H467</f>
        <v>0</v>
      </c>
      <c r="AR467" s="197" t="s">
        <v>164</v>
      </c>
      <c r="AT467" s="197" t="s">
        <v>162</v>
      </c>
      <c r="AU467" s="197" t="s">
        <v>84</v>
      </c>
      <c r="AY467" s="18" t="s">
        <v>159</v>
      </c>
      <c r="BE467" s="198">
        <f>IF(N467="základní",J467,0)</f>
        <v>0</v>
      </c>
      <c r="BF467" s="198">
        <f>IF(N467="snížená",J467,0)</f>
        <v>0</v>
      </c>
      <c r="BG467" s="198">
        <f>IF(N467="zákl. přenesená",J467,0)</f>
        <v>0</v>
      </c>
      <c r="BH467" s="198">
        <f>IF(N467="sníž. přenesená",J467,0)</f>
        <v>0</v>
      </c>
      <c r="BI467" s="198">
        <f>IF(N467="nulová",J467,0)</f>
        <v>0</v>
      </c>
      <c r="BJ467" s="18" t="s">
        <v>22</v>
      </c>
      <c r="BK467" s="198">
        <f>ROUND(I467*H467,2)</f>
        <v>0</v>
      </c>
      <c r="BL467" s="18" t="s">
        <v>164</v>
      </c>
      <c r="BM467" s="197" t="s">
        <v>632</v>
      </c>
    </row>
    <row r="468" spans="2:65" s="1" customFormat="1" ht="19.5">
      <c r="B468" s="35"/>
      <c r="C468" s="36"/>
      <c r="D468" s="199" t="s">
        <v>166</v>
      </c>
      <c r="E468" s="36"/>
      <c r="F468" s="200" t="s">
        <v>633</v>
      </c>
      <c r="G468" s="36"/>
      <c r="H468" s="36"/>
      <c r="I468" s="115"/>
      <c r="J468" s="36"/>
      <c r="K468" s="36"/>
      <c r="L468" s="39"/>
      <c r="M468" s="201"/>
      <c r="N468" s="64"/>
      <c r="O468" s="64"/>
      <c r="P468" s="64"/>
      <c r="Q468" s="64"/>
      <c r="R468" s="64"/>
      <c r="S468" s="64"/>
      <c r="T468" s="65"/>
      <c r="AT468" s="18" t="s">
        <v>166</v>
      </c>
      <c r="AU468" s="18" t="s">
        <v>84</v>
      </c>
    </row>
    <row r="469" spans="2:65" s="13" customFormat="1" ht="11.25">
      <c r="B469" s="212"/>
      <c r="C469" s="213"/>
      <c r="D469" s="199" t="s">
        <v>184</v>
      </c>
      <c r="E469" s="214" t="s">
        <v>20</v>
      </c>
      <c r="F469" s="215" t="s">
        <v>2124</v>
      </c>
      <c r="G469" s="213"/>
      <c r="H469" s="216">
        <v>127.48</v>
      </c>
      <c r="I469" s="217"/>
      <c r="J469" s="213"/>
      <c r="K469" s="213"/>
      <c r="L469" s="218"/>
      <c r="M469" s="219"/>
      <c r="N469" s="220"/>
      <c r="O469" s="220"/>
      <c r="P469" s="220"/>
      <c r="Q469" s="220"/>
      <c r="R469" s="220"/>
      <c r="S469" s="220"/>
      <c r="T469" s="221"/>
      <c r="AT469" s="222" t="s">
        <v>184</v>
      </c>
      <c r="AU469" s="222" t="s">
        <v>84</v>
      </c>
      <c r="AV469" s="13" t="s">
        <v>84</v>
      </c>
      <c r="AW469" s="13" t="s">
        <v>35</v>
      </c>
      <c r="AX469" s="13" t="s">
        <v>74</v>
      </c>
      <c r="AY469" s="222" t="s">
        <v>159</v>
      </c>
    </row>
    <row r="470" spans="2:65" s="13" customFormat="1" ht="11.25">
      <c r="B470" s="212"/>
      <c r="C470" s="213"/>
      <c r="D470" s="199" t="s">
        <v>184</v>
      </c>
      <c r="E470" s="214" t="s">
        <v>20</v>
      </c>
      <c r="F470" s="215" t="s">
        <v>2125</v>
      </c>
      <c r="G470" s="213"/>
      <c r="H470" s="216">
        <v>6620.4189999999999</v>
      </c>
      <c r="I470" s="217"/>
      <c r="J470" s="213"/>
      <c r="K470" s="213"/>
      <c r="L470" s="218"/>
      <c r="M470" s="219"/>
      <c r="N470" s="220"/>
      <c r="O470" s="220"/>
      <c r="P470" s="220"/>
      <c r="Q470" s="220"/>
      <c r="R470" s="220"/>
      <c r="S470" s="220"/>
      <c r="T470" s="221"/>
      <c r="AT470" s="222" t="s">
        <v>184</v>
      </c>
      <c r="AU470" s="222" t="s">
        <v>84</v>
      </c>
      <c r="AV470" s="13" t="s">
        <v>84</v>
      </c>
      <c r="AW470" s="13" t="s">
        <v>35</v>
      </c>
      <c r="AX470" s="13" t="s">
        <v>74</v>
      </c>
      <c r="AY470" s="222" t="s">
        <v>159</v>
      </c>
    </row>
    <row r="471" spans="2:65" s="13" customFormat="1" ht="11.25">
      <c r="B471" s="212"/>
      <c r="C471" s="213"/>
      <c r="D471" s="199" t="s">
        <v>184</v>
      </c>
      <c r="E471" s="214" t="s">
        <v>20</v>
      </c>
      <c r="F471" s="215" t="s">
        <v>2138</v>
      </c>
      <c r="G471" s="213"/>
      <c r="H471" s="216">
        <v>-664.23</v>
      </c>
      <c r="I471" s="217"/>
      <c r="J471" s="213"/>
      <c r="K471" s="213"/>
      <c r="L471" s="218"/>
      <c r="M471" s="219"/>
      <c r="N471" s="220"/>
      <c r="O471" s="220"/>
      <c r="P471" s="220"/>
      <c r="Q471" s="220"/>
      <c r="R471" s="220"/>
      <c r="S471" s="220"/>
      <c r="T471" s="221"/>
      <c r="AT471" s="222" t="s">
        <v>184</v>
      </c>
      <c r="AU471" s="222" t="s">
        <v>84</v>
      </c>
      <c r="AV471" s="13" t="s">
        <v>84</v>
      </c>
      <c r="AW471" s="13" t="s">
        <v>35</v>
      </c>
      <c r="AX471" s="13" t="s">
        <v>74</v>
      </c>
      <c r="AY471" s="222" t="s">
        <v>159</v>
      </c>
    </row>
    <row r="472" spans="2:65" s="14" customFormat="1" ht="11.25">
      <c r="B472" s="223"/>
      <c r="C472" s="224"/>
      <c r="D472" s="199" t="s">
        <v>184</v>
      </c>
      <c r="E472" s="225" t="s">
        <v>20</v>
      </c>
      <c r="F472" s="226" t="s">
        <v>223</v>
      </c>
      <c r="G472" s="224"/>
      <c r="H472" s="227">
        <v>6083.6689999999999</v>
      </c>
      <c r="I472" s="228"/>
      <c r="J472" s="224"/>
      <c r="K472" s="224"/>
      <c r="L472" s="229"/>
      <c r="M472" s="230"/>
      <c r="N472" s="231"/>
      <c r="O472" s="231"/>
      <c r="P472" s="231"/>
      <c r="Q472" s="231"/>
      <c r="R472" s="231"/>
      <c r="S472" s="231"/>
      <c r="T472" s="232"/>
      <c r="AT472" s="233" t="s">
        <v>184</v>
      </c>
      <c r="AU472" s="233" t="s">
        <v>84</v>
      </c>
      <c r="AV472" s="14" t="s">
        <v>164</v>
      </c>
      <c r="AW472" s="14" t="s">
        <v>35</v>
      </c>
      <c r="AX472" s="14" t="s">
        <v>22</v>
      </c>
      <c r="AY472" s="233" t="s">
        <v>159</v>
      </c>
    </row>
    <row r="473" spans="2:65" s="1" customFormat="1" ht="16.5" customHeight="1">
      <c r="B473" s="35"/>
      <c r="C473" s="186" t="s">
        <v>655</v>
      </c>
      <c r="D473" s="186" t="s">
        <v>162</v>
      </c>
      <c r="E473" s="187" t="s">
        <v>636</v>
      </c>
      <c r="F473" s="188" t="s">
        <v>637</v>
      </c>
      <c r="G473" s="189" t="s">
        <v>182</v>
      </c>
      <c r="H473" s="190">
        <v>42585.682999999997</v>
      </c>
      <c r="I473" s="191"/>
      <c r="J473" s="192">
        <f>ROUND(I473*H473,2)</f>
        <v>0</v>
      </c>
      <c r="K473" s="188" t="s">
        <v>194</v>
      </c>
      <c r="L473" s="39"/>
      <c r="M473" s="193" t="s">
        <v>20</v>
      </c>
      <c r="N473" s="194" t="s">
        <v>45</v>
      </c>
      <c r="O473" s="64"/>
      <c r="P473" s="195">
        <f>O473*H473</f>
        <v>0</v>
      </c>
      <c r="Q473" s="195">
        <v>0</v>
      </c>
      <c r="R473" s="195">
        <f>Q473*H473</f>
        <v>0</v>
      </c>
      <c r="S473" s="195">
        <v>0</v>
      </c>
      <c r="T473" s="196">
        <f>S473*H473</f>
        <v>0</v>
      </c>
      <c r="AR473" s="197" t="s">
        <v>164</v>
      </c>
      <c r="AT473" s="197" t="s">
        <v>162</v>
      </c>
      <c r="AU473" s="197" t="s">
        <v>84</v>
      </c>
      <c r="AY473" s="18" t="s">
        <v>159</v>
      </c>
      <c r="BE473" s="198">
        <f>IF(N473="základní",J473,0)</f>
        <v>0</v>
      </c>
      <c r="BF473" s="198">
        <f>IF(N473="snížená",J473,0)</f>
        <v>0</v>
      </c>
      <c r="BG473" s="198">
        <f>IF(N473="zákl. přenesená",J473,0)</f>
        <v>0</v>
      </c>
      <c r="BH473" s="198">
        <f>IF(N473="sníž. přenesená",J473,0)</f>
        <v>0</v>
      </c>
      <c r="BI473" s="198">
        <f>IF(N473="nulová",J473,0)</f>
        <v>0</v>
      </c>
      <c r="BJ473" s="18" t="s">
        <v>22</v>
      </c>
      <c r="BK473" s="198">
        <f>ROUND(I473*H473,2)</f>
        <v>0</v>
      </c>
      <c r="BL473" s="18" t="s">
        <v>164</v>
      </c>
      <c r="BM473" s="197" t="s">
        <v>638</v>
      </c>
    </row>
    <row r="474" spans="2:65" s="1" customFormat="1" ht="19.5">
      <c r="B474" s="35"/>
      <c r="C474" s="36"/>
      <c r="D474" s="199" t="s">
        <v>166</v>
      </c>
      <c r="E474" s="36"/>
      <c r="F474" s="200" t="s">
        <v>639</v>
      </c>
      <c r="G474" s="36"/>
      <c r="H474" s="36"/>
      <c r="I474" s="115"/>
      <c r="J474" s="36"/>
      <c r="K474" s="36"/>
      <c r="L474" s="39"/>
      <c r="M474" s="201"/>
      <c r="N474" s="64"/>
      <c r="O474" s="64"/>
      <c r="P474" s="64"/>
      <c r="Q474" s="64"/>
      <c r="R474" s="64"/>
      <c r="S474" s="64"/>
      <c r="T474" s="65"/>
      <c r="AT474" s="18" t="s">
        <v>166</v>
      </c>
      <c r="AU474" s="18" t="s">
        <v>84</v>
      </c>
    </row>
    <row r="475" spans="2:65" s="13" customFormat="1" ht="11.25">
      <c r="B475" s="212"/>
      <c r="C475" s="213"/>
      <c r="D475" s="199" t="s">
        <v>184</v>
      </c>
      <c r="E475" s="214" t="s">
        <v>20</v>
      </c>
      <c r="F475" s="215" t="s">
        <v>2139</v>
      </c>
      <c r="G475" s="213"/>
      <c r="H475" s="216">
        <v>42585.682999999997</v>
      </c>
      <c r="I475" s="217"/>
      <c r="J475" s="213"/>
      <c r="K475" s="213"/>
      <c r="L475" s="218"/>
      <c r="M475" s="219"/>
      <c r="N475" s="220"/>
      <c r="O475" s="220"/>
      <c r="P475" s="220"/>
      <c r="Q475" s="220"/>
      <c r="R475" s="220"/>
      <c r="S475" s="220"/>
      <c r="T475" s="221"/>
      <c r="AT475" s="222" t="s">
        <v>184</v>
      </c>
      <c r="AU475" s="222" t="s">
        <v>84</v>
      </c>
      <c r="AV475" s="13" t="s">
        <v>84</v>
      </c>
      <c r="AW475" s="13" t="s">
        <v>35</v>
      </c>
      <c r="AX475" s="13" t="s">
        <v>22</v>
      </c>
      <c r="AY475" s="222" t="s">
        <v>159</v>
      </c>
    </row>
    <row r="476" spans="2:65" s="1" customFormat="1" ht="16.5" customHeight="1">
      <c r="B476" s="35"/>
      <c r="C476" s="186" t="s">
        <v>661</v>
      </c>
      <c r="D476" s="186" t="s">
        <v>162</v>
      </c>
      <c r="E476" s="187" t="s">
        <v>642</v>
      </c>
      <c r="F476" s="188" t="s">
        <v>643</v>
      </c>
      <c r="G476" s="189" t="s">
        <v>182</v>
      </c>
      <c r="H476" s="190">
        <v>1686.9749999999999</v>
      </c>
      <c r="I476" s="191"/>
      <c r="J476" s="192">
        <f>ROUND(I476*H476,2)</f>
        <v>0</v>
      </c>
      <c r="K476" s="188" t="s">
        <v>194</v>
      </c>
      <c r="L476" s="39"/>
      <c r="M476" s="193" t="s">
        <v>20</v>
      </c>
      <c r="N476" s="194" t="s">
        <v>45</v>
      </c>
      <c r="O476" s="64"/>
      <c r="P476" s="195">
        <f>O476*H476</f>
        <v>0</v>
      </c>
      <c r="Q476" s="195">
        <v>0</v>
      </c>
      <c r="R476" s="195">
        <f>Q476*H476</f>
        <v>0</v>
      </c>
      <c r="S476" s="195">
        <v>0</v>
      </c>
      <c r="T476" s="196">
        <f>S476*H476</f>
        <v>0</v>
      </c>
      <c r="AR476" s="197" t="s">
        <v>164</v>
      </c>
      <c r="AT476" s="197" t="s">
        <v>162</v>
      </c>
      <c r="AU476" s="197" t="s">
        <v>84</v>
      </c>
      <c r="AY476" s="18" t="s">
        <v>159</v>
      </c>
      <c r="BE476" s="198">
        <f>IF(N476="základní",J476,0)</f>
        <v>0</v>
      </c>
      <c r="BF476" s="198">
        <f>IF(N476="snížená",J476,0)</f>
        <v>0</v>
      </c>
      <c r="BG476" s="198">
        <f>IF(N476="zákl. přenesená",J476,0)</f>
        <v>0</v>
      </c>
      <c r="BH476" s="198">
        <f>IF(N476="sníž. přenesená",J476,0)</f>
        <v>0</v>
      </c>
      <c r="BI476" s="198">
        <f>IF(N476="nulová",J476,0)</f>
        <v>0</v>
      </c>
      <c r="BJ476" s="18" t="s">
        <v>22</v>
      </c>
      <c r="BK476" s="198">
        <f>ROUND(I476*H476,2)</f>
        <v>0</v>
      </c>
      <c r="BL476" s="18" t="s">
        <v>164</v>
      </c>
      <c r="BM476" s="197" t="s">
        <v>644</v>
      </c>
    </row>
    <row r="477" spans="2:65" s="1" customFormat="1" ht="19.5">
      <c r="B477" s="35"/>
      <c r="C477" s="36"/>
      <c r="D477" s="199" t="s">
        <v>166</v>
      </c>
      <c r="E477" s="36"/>
      <c r="F477" s="200" t="s">
        <v>645</v>
      </c>
      <c r="G477" s="36"/>
      <c r="H477" s="36"/>
      <c r="I477" s="115"/>
      <c r="J477" s="36"/>
      <c r="K477" s="36"/>
      <c r="L477" s="39"/>
      <c r="M477" s="201"/>
      <c r="N477" s="64"/>
      <c r="O477" s="64"/>
      <c r="P477" s="64"/>
      <c r="Q477" s="64"/>
      <c r="R477" s="64"/>
      <c r="S477" s="64"/>
      <c r="T477" s="65"/>
      <c r="AT477" s="18" t="s">
        <v>166</v>
      </c>
      <c r="AU477" s="18" t="s">
        <v>84</v>
      </c>
    </row>
    <row r="478" spans="2:65" s="13" customFormat="1" ht="11.25">
      <c r="B478" s="212"/>
      <c r="C478" s="213"/>
      <c r="D478" s="199" t="s">
        <v>184</v>
      </c>
      <c r="E478" s="214" t="s">
        <v>20</v>
      </c>
      <c r="F478" s="215" t="s">
        <v>2127</v>
      </c>
      <c r="G478" s="213"/>
      <c r="H478" s="216">
        <v>31.87</v>
      </c>
      <c r="I478" s="217"/>
      <c r="J478" s="213"/>
      <c r="K478" s="213"/>
      <c r="L478" s="218"/>
      <c r="M478" s="219"/>
      <c r="N478" s="220"/>
      <c r="O478" s="220"/>
      <c r="P478" s="220"/>
      <c r="Q478" s="220"/>
      <c r="R478" s="220"/>
      <c r="S478" s="220"/>
      <c r="T478" s="221"/>
      <c r="AT478" s="222" t="s">
        <v>184</v>
      </c>
      <c r="AU478" s="222" t="s">
        <v>84</v>
      </c>
      <c r="AV478" s="13" t="s">
        <v>84</v>
      </c>
      <c r="AW478" s="13" t="s">
        <v>35</v>
      </c>
      <c r="AX478" s="13" t="s">
        <v>74</v>
      </c>
      <c r="AY478" s="222" t="s">
        <v>159</v>
      </c>
    </row>
    <row r="479" spans="2:65" s="13" customFormat="1" ht="11.25">
      <c r="B479" s="212"/>
      <c r="C479" s="213"/>
      <c r="D479" s="199" t="s">
        <v>184</v>
      </c>
      <c r="E479" s="214" t="s">
        <v>20</v>
      </c>
      <c r="F479" s="215" t="s">
        <v>2128</v>
      </c>
      <c r="G479" s="213"/>
      <c r="H479" s="216">
        <v>1655.105</v>
      </c>
      <c r="I479" s="217"/>
      <c r="J479" s="213"/>
      <c r="K479" s="213"/>
      <c r="L479" s="218"/>
      <c r="M479" s="219"/>
      <c r="N479" s="220"/>
      <c r="O479" s="220"/>
      <c r="P479" s="220"/>
      <c r="Q479" s="220"/>
      <c r="R479" s="220"/>
      <c r="S479" s="220"/>
      <c r="T479" s="221"/>
      <c r="AT479" s="222" t="s">
        <v>184</v>
      </c>
      <c r="AU479" s="222" t="s">
        <v>84</v>
      </c>
      <c r="AV479" s="13" t="s">
        <v>84</v>
      </c>
      <c r="AW479" s="13" t="s">
        <v>35</v>
      </c>
      <c r="AX479" s="13" t="s">
        <v>74</v>
      </c>
      <c r="AY479" s="222" t="s">
        <v>159</v>
      </c>
    </row>
    <row r="480" spans="2:65" s="14" customFormat="1" ht="11.25">
      <c r="B480" s="223"/>
      <c r="C480" s="224"/>
      <c r="D480" s="199" t="s">
        <v>184</v>
      </c>
      <c r="E480" s="225" t="s">
        <v>20</v>
      </c>
      <c r="F480" s="226" t="s">
        <v>223</v>
      </c>
      <c r="G480" s="224"/>
      <c r="H480" s="227">
        <v>1686.9749999999999</v>
      </c>
      <c r="I480" s="228"/>
      <c r="J480" s="224"/>
      <c r="K480" s="224"/>
      <c r="L480" s="229"/>
      <c r="M480" s="230"/>
      <c r="N480" s="231"/>
      <c r="O480" s="231"/>
      <c r="P480" s="231"/>
      <c r="Q480" s="231"/>
      <c r="R480" s="231"/>
      <c r="S480" s="231"/>
      <c r="T480" s="232"/>
      <c r="AT480" s="233" t="s">
        <v>184</v>
      </c>
      <c r="AU480" s="233" t="s">
        <v>84</v>
      </c>
      <c r="AV480" s="14" t="s">
        <v>164</v>
      </c>
      <c r="AW480" s="14" t="s">
        <v>35</v>
      </c>
      <c r="AX480" s="14" t="s">
        <v>22</v>
      </c>
      <c r="AY480" s="233" t="s">
        <v>159</v>
      </c>
    </row>
    <row r="481" spans="2:65" s="1" customFormat="1" ht="16.5" customHeight="1">
      <c r="B481" s="35"/>
      <c r="C481" s="186" t="s">
        <v>666</v>
      </c>
      <c r="D481" s="186" t="s">
        <v>162</v>
      </c>
      <c r="E481" s="187" t="s">
        <v>647</v>
      </c>
      <c r="F481" s="188" t="s">
        <v>648</v>
      </c>
      <c r="G481" s="189" t="s">
        <v>182</v>
      </c>
      <c r="H481" s="190">
        <v>11808.825000000001</v>
      </c>
      <c r="I481" s="191"/>
      <c r="J481" s="192">
        <f>ROUND(I481*H481,2)</f>
        <v>0</v>
      </c>
      <c r="K481" s="188" t="s">
        <v>194</v>
      </c>
      <c r="L481" s="39"/>
      <c r="M481" s="193" t="s">
        <v>20</v>
      </c>
      <c r="N481" s="194" t="s">
        <v>45</v>
      </c>
      <c r="O481" s="64"/>
      <c r="P481" s="195">
        <f>O481*H481</f>
        <v>0</v>
      </c>
      <c r="Q481" s="195">
        <v>0</v>
      </c>
      <c r="R481" s="195">
        <f>Q481*H481</f>
        <v>0</v>
      </c>
      <c r="S481" s="195">
        <v>0</v>
      </c>
      <c r="T481" s="196">
        <f>S481*H481</f>
        <v>0</v>
      </c>
      <c r="AR481" s="197" t="s">
        <v>164</v>
      </c>
      <c r="AT481" s="197" t="s">
        <v>162</v>
      </c>
      <c r="AU481" s="197" t="s">
        <v>84</v>
      </c>
      <c r="AY481" s="18" t="s">
        <v>159</v>
      </c>
      <c r="BE481" s="198">
        <f>IF(N481="základní",J481,0)</f>
        <v>0</v>
      </c>
      <c r="BF481" s="198">
        <f>IF(N481="snížená",J481,0)</f>
        <v>0</v>
      </c>
      <c r="BG481" s="198">
        <f>IF(N481="zákl. přenesená",J481,0)</f>
        <v>0</v>
      </c>
      <c r="BH481" s="198">
        <f>IF(N481="sníž. přenesená",J481,0)</f>
        <v>0</v>
      </c>
      <c r="BI481" s="198">
        <f>IF(N481="nulová",J481,0)</f>
        <v>0</v>
      </c>
      <c r="BJ481" s="18" t="s">
        <v>22</v>
      </c>
      <c r="BK481" s="198">
        <f>ROUND(I481*H481,2)</f>
        <v>0</v>
      </c>
      <c r="BL481" s="18" t="s">
        <v>164</v>
      </c>
      <c r="BM481" s="197" t="s">
        <v>649</v>
      </c>
    </row>
    <row r="482" spans="2:65" s="1" customFormat="1" ht="19.5">
      <c r="B482" s="35"/>
      <c r="C482" s="36"/>
      <c r="D482" s="199" t="s">
        <v>166</v>
      </c>
      <c r="E482" s="36"/>
      <c r="F482" s="200" t="s">
        <v>650</v>
      </c>
      <c r="G482" s="36"/>
      <c r="H482" s="36"/>
      <c r="I482" s="115"/>
      <c r="J482" s="36"/>
      <c r="K482" s="36"/>
      <c r="L482" s="39"/>
      <c r="M482" s="201"/>
      <c r="N482" s="64"/>
      <c r="O482" s="64"/>
      <c r="P482" s="64"/>
      <c r="Q482" s="64"/>
      <c r="R482" s="64"/>
      <c r="S482" s="64"/>
      <c r="T482" s="65"/>
      <c r="AT482" s="18" t="s">
        <v>166</v>
      </c>
      <c r="AU482" s="18" t="s">
        <v>84</v>
      </c>
    </row>
    <row r="483" spans="2:65" s="13" customFormat="1" ht="11.25">
      <c r="B483" s="212"/>
      <c r="C483" s="213"/>
      <c r="D483" s="199" t="s">
        <v>184</v>
      </c>
      <c r="E483" s="214" t="s">
        <v>20</v>
      </c>
      <c r="F483" s="215" t="s">
        <v>2140</v>
      </c>
      <c r="G483" s="213"/>
      <c r="H483" s="216">
        <v>11808.825000000001</v>
      </c>
      <c r="I483" s="217"/>
      <c r="J483" s="213"/>
      <c r="K483" s="213"/>
      <c r="L483" s="218"/>
      <c r="M483" s="219"/>
      <c r="N483" s="220"/>
      <c r="O483" s="220"/>
      <c r="P483" s="220"/>
      <c r="Q483" s="220"/>
      <c r="R483" s="220"/>
      <c r="S483" s="220"/>
      <c r="T483" s="221"/>
      <c r="AT483" s="222" t="s">
        <v>184</v>
      </c>
      <c r="AU483" s="222" t="s">
        <v>84</v>
      </c>
      <c r="AV483" s="13" t="s">
        <v>84</v>
      </c>
      <c r="AW483" s="13" t="s">
        <v>35</v>
      </c>
      <c r="AX483" s="13" t="s">
        <v>22</v>
      </c>
      <c r="AY483" s="222" t="s">
        <v>159</v>
      </c>
    </row>
    <row r="484" spans="2:65" s="1" customFormat="1" ht="16.5" customHeight="1">
      <c r="B484" s="35"/>
      <c r="C484" s="186" t="s">
        <v>673</v>
      </c>
      <c r="D484" s="186" t="s">
        <v>162</v>
      </c>
      <c r="E484" s="187" t="s">
        <v>617</v>
      </c>
      <c r="F484" s="188" t="s">
        <v>618</v>
      </c>
      <c r="G484" s="189" t="s">
        <v>182</v>
      </c>
      <c r="H484" s="190">
        <v>6083.6689999999999</v>
      </c>
      <c r="I484" s="191"/>
      <c r="J484" s="192">
        <f>ROUND(I484*H484,2)</f>
        <v>0</v>
      </c>
      <c r="K484" s="188" t="s">
        <v>194</v>
      </c>
      <c r="L484" s="39"/>
      <c r="M484" s="193" t="s">
        <v>20</v>
      </c>
      <c r="N484" s="194" t="s">
        <v>45</v>
      </c>
      <c r="O484" s="64"/>
      <c r="P484" s="195">
        <f>O484*H484</f>
        <v>0</v>
      </c>
      <c r="Q484" s="195">
        <v>0</v>
      </c>
      <c r="R484" s="195">
        <f>Q484*H484</f>
        <v>0</v>
      </c>
      <c r="S484" s="195">
        <v>0</v>
      </c>
      <c r="T484" s="196">
        <f>S484*H484</f>
        <v>0</v>
      </c>
      <c r="AR484" s="197" t="s">
        <v>164</v>
      </c>
      <c r="AT484" s="197" t="s">
        <v>162</v>
      </c>
      <c r="AU484" s="197" t="s">
        <v>84</v>
      </c>
      <c r="AY484" s="18" t="s">
        <v>159</v>
      </c>
      <c r="BE484" s="198">
        <f>IF(N484="základní",J484,0)</f>
        <v>0</v>
      </c>
      <c r="BF484" s="198">
        <f>IF(N484="snížená",J484,0)</f>
        <v>0</v>
      </c>
      <c r="BG484" s="198">
        <f>IF(N484="zákl. přenesená",J484,0)</f>
        <v>0</v>
      </c>
      <c r="BH484" s="198">
        <f>IF(N484="sníž. přenesená",J484,0)</f>
        <v>0</v>
      </c>
      <c r="BI484" s="198">
        <f>IF(N484="nulová",J484,0)</f>
        <v>0</v>
      </c>
      <c r="BJ484" s="18" t="s">
        <v>22</v>
      </c>
      <c r="BK484" s="198">
        <f>ROUND(I484*H484,2)</f>
        <v>0</v>
      </c>
      <c r="BL484" s="18" t="s">
        <v>164</v>
      </c>
      <c r="BM484" s="197" t="s">
        <v>653</v>
      </c>
    </row>
    <row r="485" spans="2:65" s="1" customFormat="1" ht="11.25">
      <c r="B485" s="35"/>
      <c r="C485" s="36"/>
      <c r="D485" s="199" t="s">
        <v>166</v>
      </c>
      <c r="E485" s="36"/>
      <c r="F485" s="200" t="s">
        <v>620</v>
      </c>
      <c r="G485" s="36"/>
      <c r="H485" s="36"/>
      <c r="I485" s="115"/>
      <c r="J485" s="36"/>
      <c r="K485" s="36"/>
      <c r="L485" s="39"/>
      <c r="M485" s="201"/>
      <c r="N485" s="64"/>
      <c r="O485" s="64"/>
      <c r="P485" s="64"/>
      <c r="Q485" s="64"/>
      <c r="R485" s="64"/>
      <c r="S485" s="64"/>
      <c r="T485" s="65"/>
      <c r="AT485" s="18" t="s">
        <v>166</v>
      </c>
      <c r="AU485" s="18" t="s">
        <v>84</v>
      </c>
    </row>
    <row r="486" spans="2:65" s="13" customFormat="1" ht="11.25">
      <c r="B486" s="212"/>
      <c r="C486" s="213"/>
      <c r="D486" s="199" t="s">
        <v>184</v>
      </c>
      <c r="E486" s="214" t="s">
        <v>20</v>
      </c>
      <c r="F486" s="215" t="s">
        <v>2141</v>
      </c>
      <c r="G486" s="213"/>
      <c r="H486" s="216">
        <v>6083.6689999999999</v>
      </c>
      <c r="I486" s="217"/>
      <c r="J486" s="213"/>
      <c r="K486" s="213"/>
      <c r="L486" s="218"/>
      <c r="M486" s="219"/>
      <c r="N486" s="220"/>
      <c r="O486" s="220"/>
      <c r="P486" s="220"/>
      <c r="Q486" s="220"/>
      <c r="R486" s="220"/>
      <c r="S486" s="220"/>
      <c r="T486" s="221"/>
      <c r="AT486" s="222" t="s">
        <v>184</v>
      </c>
      <c r="AU486" s="222" t="s">
        <v>84</v>
      </c>
      <c r="AV486" s="13" t="s">
        <v>84</v>
      </c>
      <c r="AW486" s="13" t="s">
        <v>35</v>
      </c>
      <c r="AX486" s="13" t="s">
        <v>22</v>
      </c>
      <c r="AY486" s="222" t="s">
        <v>159</v>
      </c>
    </row>
    <row r="487" spans="2:65" s="1" customFormat="1" ht="16.5" customHeight="1">
      <c r="B487" s="35"/>
      <c r="C487" s="186" t="s">
        <v>689</v>
      </c>
      <c r="D487" s="186" t="s">
        <v>162</v>
      </c>
      <c r="E487" s="187" t="s">
        <v>656</v>
      </c>
      <c r="F487" s="188" t="s">
        <v>657</v>
      </c>
      <c r="G487" s="189" t="s">
        <v>182</v>
      </c>
      <c r="H487" s="190">
        <v>1686.9749999999999</v>
      </c>
      <c r="I487" s="191"/>
      <c r="J487" s="192">
        <f>ROUND(I487*H487,2)</f>
        <v>0</v>
      </c>
      <c r="K487" s="188" t="s">
        <v>194</v>
      </c>
      <c r="L487" s="39"/>
      <c r="M487" s="193" t="s">
        <v>20</v>
      </c>
      <c r="N487" s="194" t="s">
        <v>45</v>
      </c>
      <c r="O487" s="64"/>
      <c r="P487" s="195">
        <f>O487*H487</f>
        <v>0</v>
      </c>
      <c r="Q487" s="195">
        <v>0</v>
      </c>
      <c r="R487" s="195">
        <f>Q487*H487</f>
        <v>0</v>
      </c>
      <c r="S487" s="195">
        <v>0</v>
      </c>
      <c r="T487" s="196">
        <f>S487*H487</f>
        <v>0</v>
      </c>
      <c r="AR487" s="197" t="s">
        <v>164</v>
      </c>
      <c r="AT487" s="197" t="s">
        <v>162</v>
      </c>
      <c r="AU487" s="197" t="s">
        <v>84</v>
      </c>
      <c r="AY487" s="18" t="s">
        <v>159</v>
      </c>
      <c r="BE487" s="198">
        <f>IF(N487="základní",J487,0)</f>
        <v>0</v>
      </c>
      <c r="BF487" s="198">
        <f>IF(N487="snížená",J487,0)</f>
        <v>0</v>
      </c>
      <c r="BG487" s="198">
        <f>IF(N487="zákl. přenesená",J487,0)</f>
        <v>0</v>
      </c>
      <c r="BH487" s="198">
        <f>IF(N487="sníž. přenesená",J487,0)</f>
        <v>0</v>
      </c>
      <c r="BI487" s="198">
        <f>IF(N487="nulová",J487,0)</f>
        <v>0</v>
      </c>
      <c r="BJ487" s="18" t="s">
        <v>22</v>
      </c>
      <c r="BK487" s="198">
        <f>ROUND(I487*H487,2)</f>
        <v>0</v>
      </c>
      <c r="BL487" s="18" t="s">
        <v>164</v>
      </c>
      <c r="BM487" s="197" t="s">
        <v>658</v>
      </c>
    </row>
    <row r="488" spans="2:65" s="1" customFormat="1" ht="11.25">
      <c r="B488" s="35"/>
      <c r="C488" s="36"/>
      <c r="D488" s="199" t="s">
        <v>166</v>
      </c>
      <c r="E488" s="36"/>
      <c r="F488" s="200" t="s">
        <v>659</v>
      </c>
      <c r="G488" s="36"/>
      <c r="H488" s="36"/>
      <c r="I488" s="115"/>
      <c r="J488" s="36"/>
      <c r="K488" s="36"/>
      <c r="L488" s="39"/>
      <c r="M488" s="201"/>
      <c r="N488" s="64"/>
      <c r="O488" s="64"/>
      <c r="P488" s="64"/>
      <c r="Q488" s="64"/>
      <c r="R488" s="64"/>
      <c r="S488" s="64"/>
      <c r="T488" s="65"/>
      <c r="AT488" s="18" t="s">
        <v>166</v>
      </c>
      <c r="AU488" s="18" t="s">
        <v>84</v>
      </c>
    </row>
    <row r="489" spans="2:65" s="13" customFormat="1" ht="11.25">
      <c r="B489" s="212"/>
      <c r="C489" s="213"/>
      <c r="D489" s="199" t="s">
        <v>184</v>
      </c>
      <c r="E489" s="214" t="s">
        <v>20</v>
      </c>
      <c r="F489" s="215" t="s">
        <v>2142</v>
      </c>
      <c r="G489" s="213"/>
      <c r="H489" s="216">
        <v>1686.9749999999999</v>
      </c>
      <c r="I489" s="217"/>
      <c r="J489" s="213"/>
      <c r="K489" s="213"/>
      <c r="L489" s="218"/>
      <c r="M489" s="219"/>
      <c r="N489" s="220"/>
      <c r="O489" s="220"/>
      <c r="P489" s="220"/>
      <c r="Q489" s="220"/>
      <c r="R489" s="220"/>
      <c r="S489" s="220"/>
      <c r="T489" s="221"/>
      <c r="AT489" s="222" t="s">
        <v>184</v>
      </c>
      <c r="AU489" s="222" t="s">
        <v>84</v>
      </c>
      <c r="AV489" s="13" t="s">
        <v>84</v>
      </c>
      <c r="AW489" s="13" t="s">
        <v>35</v>
      </c>
      <c r="AX489" s="13" t="s">
        <v>22</v>
      </c>
      <c r="AY489" s="222" t="s">
        <v>159</v>
      </c>
    </row>
    <row r="490" spans="2:65" s="1" customFormat="1" ht="16.5" customHeight="1">
      <c r="B490" s="35"/>
      <c r="C490" s="186" t="s">
        <v>743</v>
      </c>
      <c r="D490" s="186" t="s">
        <v>162</v>
      </c>
      <c r="E490" s="187" t="s">
        <v>662</v>
      </c>
      <c r="F490" s="188" t="s">
        <v>663</v>
      </c>
      <c r="G490" s="189" t="s">
        <v>182</v>
      </c>
      <c r="H490" s="190">
        <v>7770.6440000000002</v>
      </c>
      <c r="I490" s="191"/>
      <c r="J490" s="192">
        <f>ROUND(I490*H490,2)</f>
        <v>0</v>
      </c>
      <c r="K490" s="188" t="s">
        <v>194</v>
      </c>
      <c r="L490" s="39"/>
      <c r="M490" s="193" t="s">
        <v>20</v>
      </c>
      <c r="N490" s="194" t="s">
        <v>45</v>
      </c>
      <c r="O490" s="64"/>
      <c r="P490" s="195">
        <f>O490*H490</f>
        <v>0</v>
      </c>
      <c r="Q490" s="195">
        <v>0</v>
      </c>
      <c r="R490" s="195">
        <f>Q490*H490</f>
        <v>0</v>
      </c>
      <c r="S490" s="195">
        <v>0</v>
      </c>
      <c r="T490" s="196">
        <f>S490*H490</f>
        <v>0</v>
      </c>
      <c r="AR490" s="197" t="s">
        <v>164</v>
      </c>
      <c r="AT490" s="197" t="s">
        <v>162</v>
      </c>
      <c r="AU490" s="197" t="s">
        <v>84</v>
      </c>
      <c r="AY490" s="18" t="s">
        <v>159</v>
      </c>
      <c r="BE490" s="198">
        <f>IF(N490="základní",J490,0)</f>
        <v>0</v>
      </c>
      <c r="BF490" s="198">
        <f>IF(N490="snížená",J490,0)</f>
        <v>0</v>
      </c>
      <c r="BG490" s="198">
        <f>IF(N490="zákl. přenesená",J490,0)</f>
        <v>0</v>
      </c>
      <c r="BH490" s="198">
        <f>IF(N490="sníž. přenesená",J490,0)</f>
        <v>0</v>
      </c>
      <c r="BI490" s="198">
        <f>IF(N490="nulová",J490,0)</f>
        <v>0</v>
      </c>
      <c r="BJ490" s="18" t="s">
        <v>22</v>
      </c>
      <c r="BK490" s="198">
        <f>ROUND(I490*H490,2)</f>
        <v>0</v>
      </c>
      <c r="BL490" s="18" t="s">
        <v>164</v>
      </c>
      <c r="BM490" s="197" t="s">
        <v>664</v>
      </c>
    </row>
    <row r="491" spans="2:65" s="1" customFormat="1" ht="11.25">
      <c r="B491" s="35"/>
      <c r="C491" s="36"/>
      <c r="D491" s="199" t="s">
        <v>166</v>
      </c>
      <c r="E491" s="36"/>
      <c r="F491" s="200" t="s">
        <v>663</v>
      </c>
      <c r="G491" s="36"/>
      <c r="H491" s="36"/>
      <c r="I491" s="115"/>
      <c r="J491" s="36"/>
      <c r="K491" s="36"/>
      <c r="L491" s="39"/>
      <c r="M491" s="201"/>
      <c r="N491" s="64"/>
      <c r="O491" s="64"/>
      <c r="P491" s="64"/>
      <c r="Q491" s="64"/>
      <c r="R491" s="64"/>
      <c r="S491" s="64"/>
      <c r="T491" s="65"/>
      <c r="AT491" s="18" t="s">
        <v>166</v>
      </c>
      <c r="AU491" s="18" t="s">
        <v>84</v>
      </c>
    </row>
    <row r="492" spans="2:65" s="13" customFormat="1" ht="11.25">
      <c r="B492" s="212"/>
      <c r="C492" s="213"/>
      <c r="D492" s="199" t="s">
        <v>184</v>
      </c>
      <c r="E492" s="214" t="s">
        <v>20</v>
      </c>
      <c r="F492" s="215" t="s">
        <v>2143</v>
      </c>
      <c r="G492" s="213"/>
      <c r="H492" s="216">
        <v>7770.6440000000002</v>
      </c>
      <c r="I492" s="217"/>
      <c r="J492" s="213"/>
      <c r="K492" s="213"/>
      <c r="L492" s="218"/>
      <c r="M492" s="219"/>
      <c r="N492" s="220"/>
      <c r="O492" s="220"/>
      <c r="P492" s="220"/>
      <c r="Q492" s="220"/>
      <c r="R492" s="220"/>
      <c r="S492" s="220"/>
      <c r="T492" s="221"/>
      <c r="AT492" s="222" t="s">
        <v>184</v>
      </c>
      <c r="AU492" s="222" t="s">
        <v>84</v>
      </c>
      <c r="AV492" s="13" t="s">
        <v>84</v>
      </c>
      <c r="AW492" s="13" t="s">
        <v>35</v>
      </c>
      <c r="AX492" s="13" t="s">
        <v>22</v>
      </c>
      <c r="AY492" s="222" t="s">
        <v>159</v>
      </c>
    </row>
    <row r="493" spans="2:65" s="1" customFormat="1" ht="16.5" customHeight="1">
      <c r="B493" s="35"/>
      <c r="C493" s="186" t="s">
        <v>749</v>
      </c>
      <c r="D493" s="186" t="s">
        <v>162</v>
      </c>
      <c r="E493" s="187" t="s">
        <v>667</v>
      </c>
      <c r="F493" s="188" t="s">
        <v>668</v>
      </c>
      <c r="G493" s="189" t="s">
        <v>669</v>
      </c>
      <c r="H493" s="190">
        <v>15541.288</v>
      </c>
      <c r="I493" s="191"/>
      <c r="J493" s="192">
        <f>ROUND(I493*H493,2)</f>
        <v>0</v>
      </c>
      <c r="K493" s="188" t="s">
        <v>194</v>
      </c>
      <c r="L493" s="39"/>
      <c r="M493" s="193" t="s">
        <v>20</v>
      </c>
      <c r="N493" s="194" t="s">
        <v>45</v>
      </c>
      <c r="O493" s="64"/>
      <c r="P493" s="195">
        <f>O493*H493</f>
        <v>0</v>
      </c>
      <c r="Q493" s="195">
        <v>0</v>
      </c>
      <c r="R493" s="195">
        <f>Q493*H493</f>
        <v>0</v>
      </c>
      <c r="S493" s="195">
        <v>0</v>
      </c>
      <c r="T493" s="196">
        <f>S493*H493</f>
        <v>0</v>
      </c>
      <c r="AR493" s="197" t="s">
        <v>164</v>
      </c>
      <c r="AT493" s="197" t="s">
        <v>162</v>
      </c>
      <c r="AU493" s="197" t="s">
        <v>84</v>
      </c>
      <c r="AY493" s="18" t="s">
        <v>159</v>
      </c>
      <c r="BE493" s="198">
        <f>IF(N493="základní",J493,0)</f>
        <v>0</v>
      </c>
      <c r="BF493" s="198">
        <f>IF(N493="snížená",J493,0)</f>
        <v>0</v>
      </c>
      <c r="BG493" s="198">
        <f>IF(N493="zákl. přenesená",J493,0)</f>
        <v>0</v>
      </c>
      <c r="BH493" s="198">
        <f>IF(N493="sníž. přenesená",J493,0)</f>
        <v>0</v>
      </c>
      <c r="BI493" s="198">
        <f>IF(N493="nulová",J493,0)</f>
        <v>0</v>
      </c>
      <c r="BJ493" s="18" t="s">
        <v>22</v>
      </c>
      <c r="BK493" s="198">
        <f>ROUND(I493*H493,2)</f>
        <v>0</v>
      </c>
      <c r="BL493" s="18" t="s">
        <v>164</v>
      </c>
      <c r="BM493" s="197" t="s">
        <v>670</v>
      </c>
    </row>
    <row r="494" spans="2:65" s="1" customFormat="1" ht="11.25">
      <c r="B494" s="35"/>
      <c r="C494" s="36"/>
      <c r="D494" s="199" t="s">
        <v>166</v>
      </c>
      <c r="E494" s="36"/>
      <c r="F494" s="200" t="s">
        <v>671</v>
      </c>
      <c r="G494" s="36"/>
      <c r="H494" s="36"/>
      <c r="I494" s="115"/>
      <c r="J494" s="36"/>
      <c r="K494" s="36"/>
      <c r="L494" s="39"/>
      <c r="M494" s="201"/>
      <c r="N494" s="64"/>
      <c r="O494" s="64"/>
      <c r="P494" s="64"/>
      <c r="Q494" s="64"/>
      <c r="R494" s="64"/>
      <c r="S494" s="64"/>
      <c r="T494" s="65"/>
      <c r="AT494" s="18" t="s">
        <v>166</v>
      </c>
      <c r="AU494" s="18" t="s">
        <v>84</v>
      </c>
    </row>
    <row r="495" spans="2:65" s="13" customFormat="1" ht="11.25">
      <c r="B495" s="212"/>
      <c r="C495" s="213"/>
      <c r="D495" s="199" t="s">
        <v>184</v>
      </c>
      <c r="E495" s="214" t="s">
        <v>20</v>
      </c>
      <c r="F495" s="215" t="s">
        <v>2144</v>
      </c>
      <c r="G495" s="213"/>
      <c r="H495" s="216">
        <v>15541.288</v>
      </c>
      <c r="I495" s="217"/>
      <c r="J495" s="213"/>
      <c r="K495" s="213"/>
      <c r="L495" s="218"/>
      <c r="M495" s="219"/>
      <c r="N495" s="220"/>
      <c r="O495" s="220"/>
      <c r="P495" s="220"/>
      <c r="Q495" s="220"/>
      <c r="R495" s="220"/>
      <c r="S495" s="220"/>
      <c r="T495" s="221"/>
      <c r="AT495" s="222" t="s">
        <v>184</v>
      </c>
      <c r="AU495" s="222" t="s">
        <v>84</v>
      </c>
      <c r="AV495" s="13" t="s">
        <v>84</v>
      </c>
      <c r="AW495" s="13" t="s">
        <v>35</v>
      </c>
      <c r="AX495" s="13" t="s">
        <v>22</v>
      </c>
      <c r="AY495" s="222" t="s">
        <v>159</v>
      </c>
    </row>
    <row r="496" spans="2:65" s="1" customFormat="1" ht="16.5" customHeight="1">
      <c r="B496" s="35"/>
      <c r="C496" s="186" t="s">
        <v>755</v>
      </c>
      <c r="D496" s="186" t="s">
        <v>162</v>
      </c>
      <c r="E496" s="187" t="s">
        <v>674</v>
      </c>
      <c r="F496" s="188" t="s">
        <v>675</v>
      </c>
      <c r="G496" s="189" t="s">
        <v>182</v>
      </c>
      <c r="H496" s="190">
        <v>664.23</v>
      </c>
      <c r="I496" s="191"/>
      <c r="J496" s="192">
        <f>ROUND(I496*H496,2)</f>
        <v>0</v>
      </c>
      <c r="K496" s="188" t="s">
        <v>194</v>
      </c>
      <c r="L496" s="39"/>
      <c r="M496" s="193" t="s">
        <v>20</v>
      </c>
      <c r="N496" s="194" t="s">
        <v>45</v>
      </c>
      <c r="O496" s="64"/>
      <c r="P496" s="195">
        <f>O496*H496</f>
        <v>0</v>
      </c>
      <c r="Q496" s="195">
        <v>0</v>
      </c>
      <c r="R496" s="195">
        <f>Q496*H496</f>
        <v>0</v>
      </c>
      <c r="S496" s="195">
        <v>0</v>
      </c>
      <c r="T496" s="196">
        <f>S496*H496</f>
        <v>0</v>
      </c>
      <c r="AR496" s="197" t="s">
        <v>164</v>
      </c>
      <c r="AT496" s="197" t="s">
        <v>162</v>
      </c>
      <c r="AU496" s="197" t="s">
        <v>84</v>
      </c>
      <c r="AY496" s="18" t="s">
        <v>159</v>
      </c>
      <c r="BE496" s="198">
        <f>IF(N496="základní",J496,0)</f>
        <v>0</v>
      </c>
      <c r="BF496" s="198">
        <f>IF(N496="snížená",J496,0)</f>
        <v>0</v>
      </c>
      <c r="BG496" s="198">
        <f>IF(N496="zákl. přenesená",J496,0)</f>
        <v>0</v>
      </c>
      <c r="BH496" s="198">
        <f>IF(N496="sníž. přenesená",J496,0)</f>
        <v>0</v>
      </c>
      <c r="BI496" s="198">
        <f>IF(N496="nulová",J496,0)</f>
        <v>0</v>
      </c>
      <c r="BJ496" s="18" t="s">
        <v>22</v>
      </c>
      <c r="BK496" s="198">
        <f>ROUND(I496*H496,2)</f>
        <v>0</v>
      </c>
      <c r="BL496" s="18" t="s">
        <v>164</v>
      </c>
      <c r="BM496" s="197" t="s">
        <v>676</v>
      </c>
    </row>
    <row r="497" spans="2:51" s="1" customFormat="1" ht="19.5">
      <c r="B497" s="35"/>
      <c r="C497" s="36"/>
      <c r="D497" s="199" t="s">
        <v>166</v>
      </c>
      <c r="E497" s="36"/>
      <c r="F497" s="200" t="s">
        <v>677</v>
      </c>
      <c r="G497" s="36"/>
      <c r="H497" s="36"/>
      <c r="I497" s="115"/>
      <c r="J497" s="36"/>
      <c r="K497" s="36"/>
      <c r="L497" s="39"/>
      <c r="M497" s="201"/>
      <c r="N497" s="64"/>
      <c r="O497" s="64"/>
      <c r="P497" s="64"/>
      <c r="Q497" s="64"/>
      <c r="R497" s="64"/>
      <c r="S497" s="64"/>
      <c r="T497" s="65"/>
      <c r="AT497" s="18" t="s">
        <v>166</v>
      </c>
      <c r="AU497" s="18" t="s">
        <v>84</v>
      </c>
    </row>
    <row r="498" spans="2:51" s="12" customFormat="1" ht="11.25">
      <c r="B498" s="202"/>
      <c r="C498" s="203"/>
      <c r="D498" s="199" t="s">
        <v>184</v>
      </c>
      <c r="E498" s="204" t="s">
        <v>20</v>
      </c>
      <c r="F498" s="205" t="s">
        <v>678</v>
      </c>
      <c r="G498" s="203"/>
      <c r="H498" s="204" t="s">
        <v>20</v>
      </c>
      <c r="I498" s="206"/>
      <c r="J498" s="203"/>
      <c r="K498" s="203"/>
      <c r="L498" s="207"/>
      <c r="M498" s="208"/>
      <c r="N498" s="209"/>
      <c r="O498" s="209"/>
      <c r="P498" s="209"/>
      <c r="Q498" s="209"/>
      <c r="R498" s="209"/>
      <c r="S498" s="209"/>
      <c r="T498" s="210"/>
      <c r="AT498" s="211" t="s">
        <v>184</v>
      </c>
      <c r="AU498" s="211" t="s">
        <v>84</v>
      </c>
      <c r="AV498" s="12" t="s">
        <v>22</v>
      </c>
      <c r="AW498" s="12" t="s">
        <v>35</v>
      </c>
      <c r="AX498" s="12" t="s">
        <v>74</v>
      </c>
      <c r="AY498" s="211" t="s">
        <v>159</v>
      </c>
    </row>
    <row r="499" spans="2:51" s="12" customFormat="1" ht="11.25">
      <c r="B499" s="202"/>
      <c r="C499" s="203"/>
      <c r="D499" s="199" t="s">
        <v>184</v>
      </c>
      <c r="E499" s="204" t="s">
        <v>20</v>
      </c>
      <c r="F499" s="205" t="s">
        <v>679</v>
      </c>
      <c r="G499" s="203"/>
      <c r="H499" s="204" t="s">
        <v>20</v>
      </c>
      <c r="I499" s="206"/>
      <c r="J499" s="203"/>
      <c r="K499" s="203"/>
      <c r="L499" s="207"/>
      <c r="M499" s="208"/>
      <c r="N499" s="209"/>
      <c r="O499" s="209"/>
      <c r="P499" s="209"/>
      <c r="Q499" s="209"/>
      <c r="R499" s="209"/>
      <c r="S499" s="209"/>
      <c r="T499" s="210"/>
      <c r="AT499" s="211" t="s">
        <v>184</v>
      </c>
      <c r="AU499" s="211" t="s">
        <v>84</v>
      </c>
      <c r="AV499" s="12" t="s">
        <v>22</v>
      </c>
      <c r="AW499" s="12" t="s">
        <v>35</v>
      </c>
      <c r="AX499" s="12" t="s">
        <v>74</v>
      </c>
      <c r="AY499" s="211" t="s">
        <v>159</v>
      </c>
    </row>
    <row r="500" spans="2:51" s="12" customFormat="1" ht="11.25">
      <c r="B500" s="202"/>
      <c r="C500" s="203"/>
      <c r="D500" s="199" t="s">
        <v>184</v>
      </c>
      <c r="E500" s="204" t="s">
        <v>20</v>
      </c>
      <c r="F500" s="205" t="s">
        <v>1909</v>
      </c>
      <c r="G500" s="203"/>
      <c r="H500" s="204" t="s">
        <v>20</v>
      </c>
      <c r="I500" s="206"/>
      <c r="J500" s="203"/>
      <c r="K500" s="203"/>
      <c r="L500" s="207"/>
      <c r="M500" s="208"/>
      <c r="N500" s="209"/>
      <c r="O500" s="209"/>
      <c r="P500" s="209"/>
      <c r="Q500" s="209"/>
      <c r="R500" s="209"/>
      <c r="S500" s="209"/>
      <c r="T500" s="210"/>
      <c r="AT500" s="211" t="s">
        <v>184</v>
      </c>
      <c r="AU500" s="211" t="s">
        <v>84</v>
      </c>
      <c r="AV500" s="12" t="s">
        <v>22</v>
      </c>
      <c r="AW500" s="12" t="s">
        <v>35</v>
      </c>
      <c r="AX500" s="12" t="s">
        <v>74</v>
      </c>
      <c r="AY500" s="211" t="s">
        <v>159</v>
      </c>
    </row>
    <row r="501" spans="2:51" s="12" customFormat="1" ht="11.25">
      <c r="B501" s="202"/>
      <c r="C501" s="203"/>
      <c r="D501" s="199" t="s">
        <v>184</v>
      </c>
      <c r="E501" s="204" t="s">
        <v>20</v>
      </c>
      <c r="F501" s="205" t="s">
        <v>1910</v>
      </c>
      <c r="G501" s="203"/>
      <c r="H501" s="204" t="s">
        <v>20</v>
      </c>
      <c r="I501" s="206"/>
      <c r="J501" s="203"/>
      <c r="K501" s="203"/>
      <c r="L501" s="207"/>
      <c r="M501" s="208"/>
      <c r="N501" s="209"/>
      <c r="O501" s="209"/>
      <c r="P501" s="209"/>
      <c r="Q501" s="209"/>
      <c r="R501" s="209"/>
      <c r="S501" s="209"/>
      <c r="T501" s="210"/>
      <c r="AT501" s="211" t="s">
        <v>184</v>
      </c>
      <c r="AU501" s="211" t="s">
        <v>84</v>
      </c>
      <c r="AV501" s="12" t="s">
        <v>22</v>
      </c>
      <c r="AW501" s="12" t="s">
        <v>35</v>
      </c>
      <c r="AX501" s="12" t="s">
        <v>74</v>
      </c>
      <c r="AY501" s="211" t="s">
        <v>159</v>
      </c>
    </row>
    <row r="502" spans="2:51" s="13" customFormat="1" ht="11.25">
      <c r="B502" s="212"/>
      <c r="C502" s="213"/>
      <c r="D502" s="199" t="s">
        <v>184</v>
      </c>
      <c r="E502" s="214" t="s">
        <v>20</v>
      </c>
      <c r="F502" s="215" t="s">
        <v>1921</v>
      </c>
      <c r="G502" s="213"/>
      <c r="H502" s="216">
        <v>26.25</v>
      </c>
      <c r="I502" s="217"/>
      <c r="J502" s="213"/>
      <c r="K502" s="213"/>
      <c r="L502" s="218"/>
      <c r="M502" s="219"/>
      <c r="N502" s="220"/>
      <c r="O502" s="220"/>
      <c r="P502" s="220"/>
      <c r="Q502" s="220"/>
      <c r="R502" s="220"/>
      <c r="S502" s="220"/>
      <c r="T502" s="221"/>
      <c r="AT502" s="222" t="s">
        <v>184</v>
      </c>
      <c r="AU502" s="222" t="s">
        <v>84</v>
      </c>
      <c r="AV502" s="13" t="s">
        <v>84</v>
      </c>
      <c r="AW502" s="13" t="s">
        <v>35</v>
      </c>
      <c r="AX502" s="13" t="s">
        <v>74</v>
      </c>
      <c r="AY502" s="222" t="s">
        <v>159</v>
      </c>
    </row>
    <row r="503" spans="2:51" s="13" customFormat="1" ht="11.25">
      <c r="B503" s="212"/>
      <c r="C503" s="213"/>
      <c r="D503" s="199" t="s">
        <v>184</v>
      </c>
      <c r="E503" s="214" t="s">
        <v>20</v>
      </c>
      <c r="F503" s="215" t="s">
        <v>1922</v>
      </c>
      <c r="G503" s="213"/>
      <c r="H503" s="216">
        <v>10</v>
      </c>
      <c r="I503" s="217"/>
      <c r="J503" s="213"/>
      <c r="K503" s="213"/>
      <c r="L503" s="218"/>
      <c r="M503" s="219"/>
      <c r="N503" s="220"/>
      <c r="O503" s="220"/>
      <c r="P503" s="220"/>
      <c r="Q503" s="220"/>
      <c r="R503" s="220"/>
      <c r="S503" s="220"/>
      <c r="T503" s="221"/>
      <c r="AT503" s="222" t="s">
        <v>184</v>
      </c>
      <c r="AU503" s="222" t="s">
        <v>84</v>
      </c>
      <c r="AV503" s="13" t="s">
        <v>84</v>
      </c>
      <c r="AW503" s="13" t="s">
        <v>35</v>
      </c>
      <c r="AX503" s="13" t="s">
        <v>74</v>
      </c>
      <c r="AY503" s="222" t="s">
        <v>159</v>
      </c>
    </row>
    <row r="504" spans="2:51" s="13" customFormat="1" ht="11.25">
      <c r="B504" s="212"/>
      <c r="C504" s="213"/>
      <c r="D504" s="199" t="s">
        <v>184</v>
      </c>
      <c r="E504" s="214" t="s">
        <v>20</v>
      </c>
      <c r="F504" s="215" t="s">
        <v>1923</v>
      </c>
      <c r="G504" s="213"/>
      <c r="H504" s="216">
        <v>10.4</v>
      </c>
      <c r="I504" s="217"/>
      <c r="J504" s="213"/>
      <c r="K504" s="213"/>
      <c r="L504" s="218"/>
      <c r="M504" s="219"/>
      <c r="N504" s="220"/>
      <c r="O504" s="220"/>
      <c r="P504" s="220"/>
      <c r="Q504" s="220"/>
      <c r="R504" s="220"/>
      <c r="S504" s="220"/>
      <c r="T504" s="221"/>
      <c r="AT504" s="222" t="s">
        <v>184</v>
      </c>
      <c r="AU504" s="222" t="s">
        <v>84</v>
      </c>
      <c r="AV504" s="13" t="s">
        <v>84</v>
      </c>
      <c r="AW504" s="13" t="s">
        <v>35</v>
      </c>
      <c r="AX504" s="13" t="s">
        <v>74</v>
      </c>
      <c r="AY504" s="222" t="s">
        <v>159</v>
      </c>
    </row>
    <row r="505" spans="2:51" s="13" customFormat="1" ht="11.25">
      <c r="B505" s="212"/>
      <c r="C505" s="213"/>
      <c r="D505" s="199" t="s">
        <v>184</v>
      </c>
      <c r="E505" s="214" t="s">
        <v>20</v>
      </c>
      <c r="F505" s="215" t="s">
        <v>1921</v>
      </c>
      <c r="G505" s="213"/>
      <c r="H505" s="216">
        <v>26.25</v>
      </c>
      <c r="I505" s="217"/>
      <c r="J505" s="213"/>
      <c r="K505" s="213"/>
      <c r="L505" s="218"/>
      <c r="M505" s="219"/>
      <c r="N505" s="220"/>
      <c r="O505" s="220"/>
      <c r="P505" s="220"/>
      <c r="Q505" s="220"/>
      <c r="R505" s="220"/>
      <c r="S505" s="220"/>
      <c r="T505" s="221"/>
      <c r="AT505" s="222" t="s">
        <v>184</v>
      </c>
      <c r="AU505" s="222" t="s">
        <v>84</v>
      </c>
      <c r="AV505" s="13" t="s">
        <v>84</v>
      </c>
      <c r="AW505" s="13" t="s">
        <v>35</v>
      </c>
      <c r="AX505" s="13" t="s">
        <v>74</v>
      </c>
      <c r="AY505" s="222" t="s">
        <v>159</v>
      </c>
    </row>
    <row r="506" spans="2:51" s="13" customFormat="1" ht="11.25">
      <c r="B506" s="212"/>
      <c r="C506" s="213"/>
      <c r="D506" s="199" t="s">
        <v>184</v>
      </c>
      <c r="E506" s="214" t="s">
        <v>20</v>
      </c>
      <c r="F506" s="215" t="s">
        <v>1924</v>
      </c>
      <c r="G506" s="213"/>
      <c r="H506" s="216">
        <v>12</v>
      </c>
      <c r="I506" s="217"/>
      <c r="J506" s="213"/>
      <c r="K506" s="213"/>
      <c r="L506" s="218"/>
      <c r="M506" s="219"/>
      <c r="N506" s="220"/>
      <c r="O506" s="220"/>
      <c r="P506" s="220"/>
      <c r="Q506" s="220"/>
      <c r="R506" s="220"/>
      <c r="S506" s="220"/>
      <c r="T506" s="221"/>
      <c r="AT506" s="222" t="s">
        <v>184</v>
      </c>
      <c r="AU506" s="222" t="s">
        <v>84</v>
      </c>
      <c r="AV506" s="13" t="s">
        <v>84</v>
      </c>
      <c r="AW506" s="13" t="s">
        <v>35</v>
      </c>
      <c r="AX506" s="13" t="s">
        <v>74</v>
      </c>
      <c r="AY506" s="222" t="s">
        <v>159</v>
      </c>
    </row>
    <row r="507" spans="2:51" s="13" customFormat="1" ht="11.25">
      <c r="B507" s="212"/>
      <c r="C507" s="213"/>
      <c r="D507" s="199" t="s">
        <v>184</v>
      </c>
      <c r="E507" s="214" t="s">
        <v>20</v>
      </c>
      <c r="F507" s="215" t="s">
        <v>1925</v>
      </c>
      <c r="G507" s="213"/>
      <c r="H507" s="216">
        <v>31.5</v>
      </c>
      <c r="I507" s="217"/>
      <c r="J507" s="213"/>
      <c r="K507" s="213"/>
      <c r="L507" s="218"/>
      <c r="M507" s="219"/>
      <c r="N507" s="220"/>
      <c r="O507" s="220"/>
      <c r="P507" s="220"/>
      <c r="Q507" s="220"/>
      <c r="R507" s="220"/>
      <c r="S507" s="220"/>
      <c r="T507" s="221"/>
      <c r="AT507" s="222" t="s">
        <v>184</v>
      </c>
      <c r="AU507" s="222" t="s">
        <v>84</v>
      </c>
      <c r="AV507" s="13" t="s">
        <v>84</v>
      </c>
      <c r="AW507" s="13" t="s">
        <v>35</v>
      </c>
      <c r="AX507" s="13" t="s">
        <v>74</v>
      </c>
      <c r="AY507" s="222" t="s">
        <v>159</v>
      </c>
    </row>
    <row r="508" spans="2:51" s="13" customFormat="1" ht="11.25">
      <c r="B508" s="212"/>
      <c r="C508" s="213"/>
      <c r="D508" s="199" t="s">
        <v>184</v>
      </c>
      <c r="E508" s="214" t="s">
        <v>20</v>
      </c>
      <c r="F508" s="215" t="s">
        <v>1926</v>
      </c>
      <c r="G508" s="213"/>
      <c r="H508" s="216">
        <v>24.15</v>
      </c>
      <c r="I508" s="217"/>
      <c r="J508" s="213"/>
      <c r="K508" s="213"/>
      <c r="L508" s="218"/>
      <c r="M508" s="219"/>
      <c r="N508" s="220"/>
      <c r="O508" s="220"/>
      <c r="P508" s="220"/>
      <c r="Q508" s="220"/>
      <c r="R508" s="220"/>
      <c r="S508" s="220"/>
      <c r="T508" s="221"/>
      <c r="AT508" s="222" t="s">
        <v>184</v>
      </c>
      <c r="AU508" s="222" t="s">
        <v>84</v>
      </c>
      <c r="AV508" s="13" t="s">
        <v>84</v>
      </c>
      <c r="AW508" s="13" t="s">
        <v>35</v>
      </c>
      <c r="AX508" s="13" t="s">
        <v>74</v>
      </c>
      <c r="AY508" s="222" t="s">
        <v>159</v>
      </c>
    </row>
    <row r="509" spans="2:51" s="13" customFormat="1" ht="11.25">
      <c r="B509" s="212"/>
      <c r="C509" s="213"/>
      <c r="D509" s="199" t="s">
        <v>184</v>
      </c>
      <c r="E509" s="214" t="s">
        <v>20</v>
      </c>
      <c r="F509" s="215" t="s">
        <v>1923</v>
      </c>
      <c r="G509" s="213"/>
      <c r="H509" s="216">
        <v>10.4</v>
      </c>
      <c r="I509" s="217"/>
      <c r="J509" s="213"/>
      <c r="K509" s="213"/>
      <c r="L509" s="218"/>
      <c r="M509" s="219"/>
      <c r="N509" s="220"/>
      <c r="O509" s="220"/>
      <c r="P509" s="220"/>
      <c r="Q509" s="220"/>
      <c r="R509" s="220"/>
      <c r="S509" s="220"/>
      <c r="T509" s="221"/>
      <c r="AT509" s="222" t="s">
        <v>184</v>
      </c>
      <c r="AU509" s="222" t="s">
        <v>84</v>
      </c>
      <c r="AV509" s="13" t="s">
        <v>84</v>
      </c>
      <c r="AW509" s="13" t="s">
        <v>35</v>
      </c>
      <c r="AX509" s="13" t="s">
        <v>74</v>
      </c>
      <c r="AY509" s="222" t="s">
        <v>159</v>
      </c>
    </row>
    <row r="510" spans="2:51" s="13" customFormat="1" ht="11.25">
      <c r="B510" s="212"/>
      <c r="C510" s="213"/>
      <c r="D510" s="199" t="s">
        <v>184</v>
      </c>
      <c r="E510" s="214" t="s">
        <v>20</v>
      </c>
      <c r="F510" s="215" t="s">
        <v>1927</v>
      </c>
      <c r="G510" s="213"/>
      <c r="H510" s="216">
        <v>9.1999999999999993</v>
      </c>
      <c r="I510" s="217"/>
      <c r="J510" s="213"/>
      <c r="K510" s="213"/>
      <c r="L510" s="218"/>
      <c r="M510" s="219"/>
      <c r="N510" s="220"/>
      <c r="O510" s="220"/>
      <c r="P510" s="220"/>
      <c r="Q510" s="220"/>
      <c r="R510" s="220"/>
      <c r="S510" s="220"/>
      <c r="T510" s="221"/>
      <c r="AT510" s="222" t="s">
        <v>184</v>
      </c>
      <c r="AU510" s="222" t="s">
        <v>84</v>
      </c>
      <c r="AV510" s="13" t="s">
        <v>84</v>
      </c>
      <c r="AW510" s="13" t="s">
        <v>35</v>
      </c>
      <c r="AX510" s="13" t="s">
        <v>74</v>
      </c>
      <c r="AY510" s="222" t="s">
        <v>159</v>
      </c>
    </row>
    <row r="511" spans="2:51" s="13" customFormat="1" ht="11.25">
      <c r="B511" s="212"/>
      <c r="C511" s="213"/>
      <c r="D511" s="199" t="s">
        <v>184</v>
      </c>
      <c r="E511" s="214" t="s">
        <v>20</v>
      </c>
      <c r="F511" s="215" t="s">
        <v>1928</v>
      </c>
      <c r="G511" s="213"/>
      <c r="H511" s="216">
        <v>-6.2</v>
      </c>
      <c r="I511" s="217"/>
      <c r="J511" s="213"/>
      <c r="K511" s="213"/>
      <c r="L511" s="218"/>
      <c r="M511" s="219"/>
      <c r="N511" s="220"/>
      <c r="O511" s="220"/>
      <c r="P511" s="220"/>
      <c r="Q511" s="220"/>
      <c r="R511" s="220"/>
      <c r="S511" s="220"/>
      <c r="T511" s="221"/>
      <c r="AT511" s="222" t="s">
        <v>184</v>
      </c>
      <c r="AU511" s="222" t="s">
        <v>84</v>
      </c>
      <c r="AV511" s="13" t="s">
        <v>84</v>
      </c>
      <c r="AW511" s="13" t="s">
        <v>35</v>
      </c>
      <c r="AX511" s="13" t="s">
        <v>74</v>
      </c>
      <c r="AY511" s="222" t="s">
        <v>159</v>
      </c>
    </row>
    <row r="512" spans="2:51" s="13" customFormat="1" ht="11.25">
      <c r="B512" s="212"/>
      <c r="C512" s="213"/>
      <c r="D512" s="199" t="s">
        <v>184</v>
      </c>
      <c r="E512" s="214" t="s">
        <v>20</v>
      </c>
      <c r="F512" s="215" t="s">
        <v>2145</v>
      </c>
      <c r="G512" s="213"/>
      <c r="H512" s="216">
        <v>-18.600000000000001</v>
      </c>
      <c r="I512" s="217"/>
      <c r="J512" s="213"/>
      <c r="K512" s="213"/>
      <c r="L512" s="218"/>
      <c r="M512" s="219"/>
      <c r="N512" s="220"/>
      <c r="O512" s="220"/>
      <c r="P512" s="220"/>
      <c r="Q512" s="220"/>
      <c r="R512" s="220"/>
      <c r="S512" s="220"/>
      <c r="T512" s="221"/>
      <c r="AT512" s="222" t="s">
        <v>184</v>
      </c>
      <c r="AU512" s="222" t="s">
        <v>84</v>
      </c>
      <c r="AV512" s="13" t="s">
        <v>84</v>
      </c>
      <c r="AW512" s="13" t="s">
        <v>35</v>
      </c>
      <c r="AX512" s="13" t="s">
        <v>74</v>
      </c>
      <c r="AY512" s="222" t="s">
        <v>159</v>
      </c>
    </row>
    <row r="513" spans="2:65" s="13" customFormat="1" ht="11.25">
      <c r="B513" s="212"/>
      <c r="C513" s="213"/>
      <c r="D513" s="199" t="s">
        <v>184</v>
      </c>
      <c r="E513" s="214" t="s">
        <v>20</v>
      </c>
      <c r="F513" s="215" t="s">
        <v>2146</v>
      </c>
      <c r="G513" s="213"/>
      <c r="H513" s="216">
        <v>-28.52</v>
      </c>
      <c r="I513" s="217"/>
      <c r="J513" s="213"/>
      <c r="K513" s="213"/>
      <c r="L513" s="218"/>
      <c r="M513" s="219"/>
      <c r="N513" s="220"/>
      <c r="O513" s="220"/>
      <c r="P513" s="220"/>
      <c r="Q513" s="220"/>
      <c r="R513" s="220"/>
      <c r="S513" s="220"/>
      <c r="T513" s="221"/>
      <c r="AT513" s="222" t="s">
        <v>184</v>
      </c>
      <c r="AU513" s="222" t="s">
        <v>84</v>
      </c>
      <c r="AV513" s="13" t="s">
        <v>84</v>
      </c>
      <c r="AW513" s="13" t="s">
        <v>35</v>
      </c>
      <c r="AX513" s="13" t="s">
        <v>74</v>
      </c>
      <c r="AY513" s="222" t="s">
        <v>159</v>
      </c>
    </row>
    <row r="514" spans="2:65" s="12" customFormat="1" ht="11.25">
      <c r="B514" s="202"/>
      <c r="C514" s="203"/>
      <c r="D514" s="199" t="s">
        <v>184</v>
      </c>
      <c r="E514" s="204" t="s">
        <v>20</v>
      </c>
      <c r="F514" s="205" t="s">
        <v>1912</v>
      </c>
      <c r="G514" s="203"/>
      <c r="H514" s="204" t="s">
        <v>20</v>
      </c>
      <c r="I514" s="206"/>
      <c r="J514" s="203"/>
      <c r="K514" s="203"/>
      <c r="L514" s="207"/>
      <c r="M514" s="208"/>
      <c r="N514" s="209"/>
      <c r="O514" s="209"/>
      <c r="P514" s="209"/>
      <c r="Q514" s="209"/>
      <c r="R514" s="209"/>
      <c r="S514" s="209"/>
      <c r="T514" s="210"/>
      <c r="AT514" s="211" t="s">
        <v>184</v>
      </c>
      <c r="AU514" s="211" t="s">
        <v>84</v>
      </c>
      <c r="AV514" s="12" t="s">
        <v>22</v>
      </c>
      <c r="AW514" s="12" t="s">
        <v>35</v>
      </c>
      <c r="AX514" s="12" t="s">
        <v>74</v>
      </c>
      <c r="AY514" s="211" t="s">
        <v>159</v>
      </c>
    </row>
    <row r="515" spans="2:65" s="13" customFormat="1" ht="11.25">
      <c r="B515" s="212"/>
      <c r="C515" s="213"/>
      <c r="D515" s="199" t="s">
        <v>184</v>
      </c>
      <c r="E515" s="214" t="s">
        <v>20</v>
      </c>
      <c r="F515" s="215" t="s">
        <v>1929</v>
      </c>
      <c r="G515" s="213"/>
      <c r="H515" s="216">
        <v>6</v>
      </c>
      <c r="I515" s="217"/>
      <c r="J515" s="213"/>
      <c r="K515" s="213"/>
      <c r="L515" s="218"/>
      <c r="M515" s="219"/>
      <c r="N515" s="220"/>
      <c r="O515" s="220"/>
      <c r="P515" s="220"/>
      <c r="Q515" s="220"/>
      <c r="R515" s="220"/>
      <c r="S515" s="220"/>
      <c r="T515" s="221"/>
      <c r="AT515" s="222" t="s">
        <v>184</v>
      </c>
      <c r="AU515" s="222" t="s">
        <v>84</v>
      </c>
      <c r="AV515" s="13" t="s">
        <v>84</v>
      </c>
      <c r="AW515" s="13" t="s">
        <v>35</v>
      </c>
      <c r="AX515" s="13" t="s">
        <v>74</v>
      </c>
      <c r="AY515" s="222" t="s">
        <v>159</v>
      </c>
    </row>
    <row r="516" spans="2:65" s="13" customFormat="1" ht="11.25">
      <c r="B516" s="212"/>
      <c r="C516" s="213"/>
      <c r="D516" s="199" t="s">
        <v>184</v>
      </c>
      <c r="E516" s="214" t="s">
        <v>20</v>
      </c>
      <c r="F516" s="215" t="s">
        <v>1930</v>
      </c>
      <c r="G516" s="213"/>
      <c r="H516" s="216">
        <v>-0.6</v>
      </c>
      <c r="I516" s="217"/>
      <c r="J516" s="213"/>
      <c r="K516" s="213"/>
      <c r="L516" s="218"/>
      <c r="M516" s="219"/>
      <c r="N516" s="220"/>
      <c r="O516" s="220"/>
      <c r="P516" s="220"/>
      <c r="Q516" s="220"/>
      <c r="R516" s="220"/>
      <c r="S516" s="220"/>
      <c r="T516" s="221"/>
      <c r="AT516" s="222" t="s">
        <v>184</v>
      </c>
      <c r="AU516" s="222" t="s">
        <v>84</v>
      </c>
      <c r="AV516" s="13" t="s">
        <v>84</v>
      </c>
      <c r="AW516" s="13" t="s">
        <v>35</v>
      </c>
      <c r="AX516" s="13" t="s">
        <v>74</v>
      </c>
      <c r="AY516" s="222" t="s">
        <v>159</v>
      </c>
    </row>
    <row r="517" spans="2:65" s="12" customFormat="1" ht="11.25">
      <c r="B517" s="202"/>
      <c r="C517" s="203"/>
      <c r="D517" s="199" t="s">
        <v>184</v>
      </c>
      <c r="E517" s="204" t="s">
        <v>20</v>
      </c>
      <c r="F517" s="205" t="s">
        <v>1914</v>
      </c>
      <c r="G517" s="203"/>
      <c r="H517" s="204" t="s">
        <v>20</v>
      </c>
      <c r="I517" s="206"/>
      <c r="J517" s="203"/>
      <c r="K517" s="203"/>
      <c r="L517" s="207"/>
      <c r="M517" s="208"/>
      <c r="N517" s="209"/>
      <c r="O517" s="209"/>
      <c r="P517" s="209"/>
      <c r="Q517" s="209"/>
      <c r="R517" s="209"/>
      <c r="S517" s="209"/>
      <c r="T517" s="210"/>
      <c r="AT517" s="211" t="s">
        <v>184</v>
      </c>
      <c r="AU517" s="211" t="s">
        <v>84</v>
      </c>
      <c r="AV517" s="12" t="s">
        <v>22</v>
      </c>
      <c r="AW517" s="12" t="s">
        <v>35</v>
      </c>
      <c r="AX517" s="12" t="s">
        <v>74</v>
      </c>
      <c r="AY517" s="211" t="s">
        <v>159</v>
      </c>
    </row>
    <row r="518" spans="2:65" s="13" customFormat="1" ht="11.25">
      <c r="B518" s="212"/>
      <c r="C518" s="213"/>
      <c r="D518" s="199" t="s">
        <v>184</v>
      </c>
      <c r="E518" s="214" t="s">
        <v>20</v>
      </c>
      <c r="F518" s="215" t="s">
        <v>2147</v>
      </c>
      <c r="G518" s="213"/>
      <c r="H518" s="216">
        <v>410</v>
      </c>
      <c r="I518" s="217"/>
      <c r="J518" s="213"/>
      <c r="K518" s="213"/>
      <c r="L518" s="218"/>
      <c r="M518" s="219"/>
      <c r="N518" s="220"/>
      <c r="O518" s="220"/>
      <c r="P518" s="220"/>
      <c r="Q518" s="220"/>
      <c r="R518" s="220"/>
      <c r="S518" s="220"/>
      <c r="T518" s="221"/>
      <c r="AT518" s="222" t="s">
        <v>184</v>
      </c>
      <c r="AU518" s="222" t="s">
        <v>84</v>
      </c>
      <c r="AV518" s="13" t="s">
        <v>84</v>
      </c>
      <c r="AW518" s="13" t="s">
        <v>35</v>
      </c>
      <c r="AX518" s="13" t="s">
        <v>74</v>
      </c>
      <c r="AY518" s="222" t="s">
        <v>159</v>
      </c>
    </row>
    <row r="519" spans="2:65" s="13" customFormat="1" ht="11.25">
      <c r="B519" s="212"/>
      <c r="C519" s="213"/>
      <c r="D519" s="199" t="s">
        <v>184</v>
      </c>
      <c r="E519" s="214" t="s">
        <v>20</v>
      </c>
      <c r="F519" s="215" t="s">
        <v>2148</v>
      </c>
      <c r="G519" s="213"/>
      <c r="H519" s="216">
        <v>25</v>
      </c>
      <c r="I519" s="217"/>
      <c r="J519" s="213"/>
      <c r="K519" s="213"/>
      <c r="L519" s="218"/>
      <c r="M519" s="219"/>
      <c r="N519" s="220"/>
      <c r="O519" s="220"/>
      <c r="P519" s="220"/>
      <c r="Q519" s="220"/>
      <c r="R519" s="220"/>
      <c r="S519" s="220"/>
      <c r="T519" s="221"/>
      <c r="AT519" s="222" t="s">
        <v>184</v>
      </c>
      <c r="AU519" s="222" t="s">
        <v>84</v>
      </c>
      <c r="AV519" s="13" t="s">
        <v>84</v>
      </c>
      <c r="AW519" s="13" t="s">
        <v>35</v>
      </c>
      <c r="AX519" s="13" t="s">
        <v>74</v>
      </c>
      <c r="AY519" s="222" t="s">
        <v>159</v>
      </c>
    </row>
    <row r="520" spans="2:65" s="13" customFormat="1" ht="11.25">
      <c r="B520" s="212"/>
      <c r="C520" s="213"/>
      <c r="D520" s="199" t="s">
        <v>184</v>
      </c>
      <c r="E520" s="214" t="s">
        <v>20</v>
      </c>
      <c r="F520" s="215" t="s">
        <v>2149</v>
      </c>
      <c r="G520" s="213"/>
      <c r="H520" s="216">
        <v>10</v>
      </c>
      <c r="I520" s="217"/>
      <c r="J520" s="213"/>
      <c r="K520" s="213"/>
      <c r="L520" s="218"/>
      <c r="M520" s="219"/>
      <c r="N520" s="220"/>
      <c r="O520" s="220"/>
      <c r="P520" s="220"/>
      <c r="Q520" s="220"/>
      <c r="R520" s="220"/>
      <c r="S520" s="220"/>
      <c r="T520" s="221"/>
      <c r="AT520" s="222" t="s">
        <v>184</v>
      </c>
      <c r="AU520" s="222" t="s">
        <v>84</v>
      </c>
      <c r="AV520" s="13" t="s">
        <v>84</v>
      </c>
      <c r="AW520" s="13" t="s">
        <v>35</v>
      </c>
      <c r="AX520" s="13" t="s">
        <v>74</v>
      </c>
      <c r="AY520" s="222" t="s">
        <v>159</v>
      </c>
    </row>
    <row r="521" spans="2:65" s="13" customFormat="1" ht="11.25">
      <c r="B521" s="212"/>
      <c r="C521" s="213"/>
      <c r="D521" s="199" t="s">
        <v>184</v>
      </c>
      <c r="E521" s="214" t="s">
        <v>20</v>
      </c>
      <c r="F521" s="215" t="s">
        <v>2150</v>
      </c>
      <c r="G521" s="213"/>
      <c r="H521" s="216">
        <v>10</v>
      </c>
      <c r="I521" s="217"/>
      <c r="J521" s="213"/>
      <c r="K521" s="213"/>
      <c r="L521" s="218"/>
      <c r="M521" s="219"/>
      <c r="N521" s="220"/>
      <c r="O521" s="220"/>
      <c r="P521" s="220"/>
      <c r="Q521" s="220"/>
      <c r="R521" s="220"/>
      <c r="S521" s="220"/>
      <c r="T521" s="221"/>
      <c r="AT521" s="222" t="s">
        <v>184</v>
      </c>
      <c r="AU521" s="222" t="s">
        <v>84</v>
      </c>
      <c r="AV521" s="13" t="s">
        <v>84</v>
      </c>
      <c r="AW521" s="13" t="s">
        <v>35</v>
      </c>
      <c r="AX521" s="13" t="s">
        <v>74</v>
      </c>
      <c r="AY521" s="222" t="s">
        <v>159</v>
      </c>
    </row>
    <row r="522" spans="2:65" s="13" customFormat="1" ht="11.25">
      <c r="B522" s="212"/>
      <c r="C522" s="213"/>
      <c r="D522" s="199" t="s">
        <v>184</v>
      </c>
      <c r="E522" s="214" t="s">
        <v>20</v>
      </c>
      <c r="F522" s="215" t="s">
        <v>2151</v>
      </c>
      <c r="G522" s="213"/>
      <c r="H522" s="216">
        <v>7</v>
      </c>
      <c r="I522" s="217"/>
      <c r="J522" s="213"/>
      <c r="K522" s="213"/>
      <c r="L522" s="218"/>
      <c r="M522" s="219"/>
      <c r="N522" s="220"/>
      <c r="O522" s="220"/>
      <c r="P522" s="220"/>
      <c r="Q522" s="220"/>
      <c r="R522" s="220"/>
      <c r="S522" s="220"/>
      <c r="T522" s="221"/>
      <c r="AT522" s="222" t="s">
        <v>184</v>
      </c>
      <c r="AU522" s="222" t="s">
        <v>84</v>
      </c>
      <c r="AV522" s="13" t="s">
        <v>84</v>
      </c>
      <c r="AW522" s="13" t="s">
        <v>35</v>
      </c>
      <c r="AX522" s="13" t="s">
        <v>74</v>
      </c>
      <c r="AY522" s="222" t="s">
        <v>159</v>
      </c>
    </row>
    <row r="523" spans="2:65" s="13" customFormat="1" ht="11.25">
      <c r="B523" s="212"/>
      <c r="C523" s="213"/>
      <c r="D523" s="199" t="s">
        <v>184</v>
      </c>
      <c r="E523" s="214" t="s">
        <v>20</v>
      </c>
      <c r="F523" s="215" t="s">
        <v>2152</v>
      </c>
      <c r="G523" s="213"/>
      <c r="H523" s="216">
        <v>25</v>
      </c>
      <c r="I523" s="217"/>
      <c r="J523" s="213"/>
      <c r="K523" s="213"/>
      <c r="L523" s="218"/>
      <c r="M523" s="219"/>
      <c r="N523" s="220"/>
      <c r="O523" s="220"/>
      <c r="P523" s="220"/>
      <c r="Q523" s="220"/>
      <c r="R523" s="220"/>
      <c r="S523" s="220"/>
      <c r="T523" s="221"/>
      <c r="AT523" s="222" t="s">
        <v>184</v>
      </c>
      <c r="AU523" s="222" t="s">
        <v>84</v>
      </c>
      <c r="AV523" s="13" t="s">
        <v>84</v>
      </c>
      <c r="AW523" s="13" t="s">
        <v>35</v>
      </c>
      <c r="AX523" s="13" t="s">
        <v>74</v>
      </c>
      <c r="AY523" s="222" t="s">
        <v>159</v>
      </c>
    </row>
    <row r="524" spans="2:65" s="13" customFormat="1" ht="11.25">
      <c r="B524" s="212"/>
      <c r="C524" s="213"/>
      <c r="D524" s="199" t="s">
        <v>184</v>
      </c>
      <c r="E524" s="214" t="s">
        <v>20</v>
      </c>
      <c r="F524" s="215" t="s">
        <v>2153</v>
      </c>
      <c r="G524" s="213"/>
      <c r="H524" s="216">
        <v>20</v>
      </c>
      <c r="I524" s="217"/>
      <c r="J524" s="213"/>
      <c r="K524" s="213"/>
      <c r="L524" s="218"/>
      <c r="M524" s="219"/>
      <c r="N524" s="220"/>
      <c r="O524" s="220"/>
      <c r="P524" s="220"/>
      <c r="Q524" s="220"/>
      <c r="R524" s="220"/>
      <c r="S524" s="220"/>
      <c r="T524" s="221"/>
      <c r="AT524" s="222" t="s">
        <v>184</v>
      </c>
      <c r="AU524" s="222" t="s">
        <v>84</v>
      </c>
      <c r="AV524" s="13" t="s">
        <v>84</v>
      </c>
      <c r="AW524" s="13" t="s">
        <v>35</v>
      </c>
      <c r="AX524" s="13" t="s">
        <v>74</v>
      </c>
      <c r="AY524" s="222" t="s">
        <v>159</v>
      </c>
    </row>
    <row r="525" spans="2:65" s="13" customFormat="1" ht="11.25">
      <c r="B525" s="212"/>
      <c r="C525" s="213"/>
      <c r="D525" s="199" t="s">
        <v>184</v>
      </c>
      <c r="E525" s="214" t="s">
        <v>20</v>
      </c>
      <c r="F525" s="215" t="s">
        <v>2154</v>
      </c>
      <c r="G525" s="213"/>
      <c r="H525" s="216">
        <v>45</v>
      </c>
      <c r="I525" s="217"/>
      <c r="J525" s="213"/>
      <c r="K525" s="213"/>
      <c r="L525" s="218"/>
      <c r="M525" s="219"/>
      <c r="N525" s="220"/>
      <c r="O525" s="220"/>
      <c r="P525" s="220"/>
      <c r="Q525" s="220"/>
      <c r="R525" s="220"/>
      <c r="S525" s="220"/>
      <c r="T525" s="221"/>
      <c r="AT525" s="222" t="s">
        <v>184</v>
      </c>
      <c r="AU525" s="222" t="s">
        <v>84</v>
      </c>
      <c r="AV525" s="13" t="s">
        <v>84</v>
      </c>
      <c r="AW525" s="13" t="s">
        <v>35</v>
      </c>
      <c r="AX525" s="13" t="s">
        <v>74</v>
      </c>
      <c r="AY525" s="222" t="s">
        <v>159</v>
      </c>
    </row>
    <row r="526" spans="2:65" s="14" customFormat="1" ht="11.25">
      <c r="B526" s="223"/>
      <c r="C526" s="224"/>
      <c r="D526" s="199" t="s">
        <v>184</v>
      </c>
      <c r="E526" s="225" t="s">
        <v>20</v>
      </c>
      <c r="F526" s="226" t="s">
        <v>223</v>
      </c>
      <c r="G526" s="224"/>
      <c r="H526" s="227">
        <v>664.23</v>
      </c>
      <c r="I526" s="228"/>
      <c r="J526" s="224"/>
      <c r="K526" s="224"/>
      <c r="L526" s="229"/>
      <c r="M526" s="230"/>
      <c r="N526" s="231"/>
      <c r="O526" s="231"/>
      <c r="P526" s="231"/>
      <c r="Q526" s="231"/>
      <c r="R526" s="231"/>
      <c r="S526" s="231"/>
      <c r="T526" s="232"/>
      <c r="AT526" s="233" t="s">
        <v>184</v>
      </c>
      <c r="AU526" s="233" t="s">
        <v>84</v>
      </c>
      <c r="AV526" s="14" t="s">
        <v>164</v>
      </c>
      <c r="AW526" s="14" t="s">
        <v>35</v>
      </c>
      <c r="AX526" s="14" t="s">
        <v>22</v>
      </c>
      <c r="AY526" s="233" t="s">
        <v>159</v>
      </c>
    </row>
    <row r="527" spans="2:65" s="1" customFormat="1" ht="16.5" customHeight="1">
      <c r="B527" s="35"/>
      <c r="C527" s="186" t="s">
        <v>759</v>
      </c>
      <c r="D527" s="186" t="s">
        <v>162</v>
      </c>
      <c r="E527" s="187" t="s">
        <v>690</v>
      </c>
      <c r="F527" s="188" t="s">
        <v>691</v>
      </c>
      <c r="G527" s="189" t="s">
        <v>182</v>
      </c>
      <c r="H527" s="190">
        <v>1794.0260000000001</v>
      </c>
      <c r="I527" s="191"/>
      <c r="J527" s="192">
        <f>ROUND(I527*H527,2)</f>
        <v>0</v>
      </c>
      <c r="K527" s="188" t="s">
        <v>194</v>
      </c>
      <c r="L527" s="39"/>
      <c r="M527" s="193" t="s">
        <v>20</v>
      </c>
      <c r="N527" s="194" t="s">
        <v>45</v>
      </c>
      <c r="O527" s="64"/>
      <c r="P527" s="195">
        <f>O527*H527</f>
        <v>0</v>
      </c>
      <c r="Q527" s="195">
        <v>0</v>
      </c>
      <c r="R527" s="195">
        <f>Q527*H527</f>
        <v>0</v>
      </c>
      <c r="S527" s="195">
        <v>0</v>
      </c>
      <c r="T527" s="196">
        <f>S527*H527</f>
        <v>0</v>
      </c>
      <c r="AR527" s="197" t="s">
        <v>164</v>
      </c>
      <c r="AT527" s="197" t="s">
        <v>162</v>
      </c>
      <c r="AU527" s="197" t="s">
        <v>84</v>
      </c>
      <c r="AY527" s="18" t="s">
        <v>159</v>
      </c>
      <c r="BE527" s="198">
        <f>IF(N527="základní",J527,0)</f>
        <v>0</v>
      </c>
      <c r="BF527" s="198">
        <f>IF(N527="snížená",J527,0)</f>
        <v>0</v>
      </c>
      <c r="BG527" s="198">
        <f>IF(N527="zákl. přenesená",J527,0)</f>
        <v>0</v>
      </c>
      <c r="BH527" s="198">
        <f>IF(N527="sníž. přenesená",J527,0)</f>
        <v>0</v>
      </c>
      <c r="BI527" s="198">
        <f>IF(N527="nulová",J527,0)</f>
        <v>0</v>
      </c>
      <c r="BJ527" s="18" t="s">
        <v>22</v>
      </c>
      <c r="BK527" s="198">
        <f>ROUND(I527*H527,2)</f>
        <v>0</v>
      </c>
      <c r="BL527" s="18" t="s">
        <v>164</v>
      </c>
      <c r="BM527" s="197" t="s">
        <v>692</v>
      </c>
    </row>
    <row r="528" spans="2:65" s="1" customFormat="1" ht="19.5">
      <c r="B528" s="35"/>
      <c r="C528" s="36"/>
      <c r="D528" s="199" t="s">
        <v>166</v>
      </c>
      <c r="E528" s="36"/>
      <c r="F528" s="200" t="s">
        <v>693</v>
      </c>
      <c r="G528" s="36"/>
      <c r="H528" s="36"/>
      <c r="I528" s="115"/>
      <c r="J528" s="36"/>
      <c r="K528" s="36"/>
      <c r="L528" s="39"/>
      <c r="M528" s="201"/>
      <c r="N528" s="64"/>
      <c r="O528" s="64"/>
      <c r="P528" s="64"/>
      <c r="Q528" s="64"/>
      <c r="R528" s="64"/>
      <c r="S528" s="64"/>
      <c r="T528" s="65"/>
      <c r="AT528" s="18" t="s">
        <v>166</v>
      </c>
      <c r="AU528" s="18" t="s">
        <v>84</v>
      </c>
    </row>
    <row r="529" spans="2:65" s="12" customFormat="1" ht="11.25">
      <c r="B529" s="202"/>
      <c r="C529" s="203"/>
      <c r="D529" s="199" t="s">
        <v>184</v>
      </c>
      <c r="E529" s="204" t="s">
        <v>20</v>
      </c>
      <c r="F529" s="205" t="s">
        <v>2155</v>
      </c>
      <c r="G529" s="203"/>
      <c r="H529" s="204" t="s">
        <v>20</v>
      </c>
      <c r="I529" s="206"/>
      <c r="J529" s="203"/>
      <c r="K529" s="203"/>
      <c r="L529" s="207"/>
      <c r="M529" s="208"/>
      <c r="N529" s="209"/>
      <c r="O529" s="209"/>
      <c r="P529" s="209"/>
      <c r="Q529" s="209"/>
      <c r="R529" s="209"/>
      <c r="S529" s="209"/>
      <c r="T529" s="210"/>
      <c r="AT529" s="211" t="s">
        <v>184</v>
      </c>
      <c r="AU529" s="211" t="s">
        <v>84</v>
      </c>
      <c r="AV529" s="12" t="s">
        <v>22</v>
      </c>
      <c r="AW529" s="12" t="s">
        <v>35</v>
      </c>
      <c r="AX529" s="12" t="s">
        <v>74</v>
      </c>
      <c r="AY529" s="211" t="s">
        <v>159</v>
      </c>
    </row>
    <row r="530" spans="2:65" s="12" customFormat="1" ht="11.25">
      <c r="B530" s="202"/>
      <c r="C530" s="203"/>
      <c r="D530" s="199" t="s">
        <v>184</v>
      </c>
      <c r="E530" s="204" t="s">
        <v>20</v>
      </c>
      <c r="F530" s="205" t="s">
        <v>1910</v>
      </c>
      <c r="G530" s="203"/>
      <c r="H530" s="204" t="s">
        <v>20</v>
      </c>
      <c r="I530" s="206"/>
      <c r="J530" s="203"/>
      <c r="K530" s="203"/>
      <c r="L530" s="207"/>
      <c r="M530" s="208"/>
      <c r="N530" s="209"/>
      <c r="O530" s="209"/>
      <c r="P530" s="209"/>
      <c r="Q530" s="209"/>
      <c r="R530" s="209"/>
      <c r="S530" s="209"/>
      <c r="T530" s="210"/>
      <c r="AT530" s="211" t="s">
        <v>184</v>
      </c>
      <c r="AU530" s="211" t="s">
        <v>84</v>
      </c>
      <c r="AV530" s="12" t="s">
        <v>22</v>
      </c>
      <c r="AW530" s="12" t="s">
        <v>35</v>
      </c>
      <c r="AX530" s="12" t="s">
        <v>74</v>
      </c>
      <c r="AY530" s="211" t="s">
        <v>159</v>
      </c>
    </row>
    <row r="531" spans="2:65" s="13" customFormat="1" ht="11.25">
      <c r="B531" s="212"/>
      <c r="C531" s="213"/>
      <c r="D531" s="199" t="s">
        <v>184</v>
      </c>
      <c r="E531" s="214" t="s">
        <v>20</v>
      </c>
      <c r="F531" s="215" t="s">
        <v>2156</v>
      </c>
      <c r="G531" s="213"/>
      <c r="H531" s="216">
        <v>28.52</v>
      </c>
      <c r="I531" s="217"/>
      <c r="J531" s="213"/>
      <c r="K531" s="213"/>
      <c r="L531" s="218"/>
      <c r="M531" s="219"/>
      <c r="N531" s="220"/>
      <c r="O531" s="220"/>
      <c r="P531" s="220"/>
      <c r="Q531" s="220"/>
      <c r="R531" s="220"/>
      <c r="S531" s="220"/>
      <c r="T531" s="221"/>
      <c r="AT531" s="222" t="s">
        <v>184</v>
      </c>
      <c r="AU531" s="222" t="s">
        <v>84</v>
      </c>
      <c r="AV531" s="13" t="s">
        <v>84</v>
      </c>
      <c r="AW531" s="13" t="s">
        <v>35</v>
      </c>
      <c r="AX531" s="13" t="s">
        <v>74</v>
      </c>
      <c r="AY531" s="222" t="s">
        <v>159</v>
      </c>
    </row>
    <row r="532" spans="2:65" s="12" customFormat="1" ht="11.25">
      <c r="B532" s="202"/>
      <c r="C532" s="203"/>
      <c r="D532" s="199" t="s">
        <v>184</v>
      </c>
      <c r="E532" s="204" t="s">
        <v>20</v>
      </c>
      <c r="F532" s="205" t="s">
        <v>2157</v>
      </c>
      <c r="G532" s="203"/>
      <c r="H532" s="204" t="s">
        <v>20</v>
      </c>
      <c r="I532" s="206"/>
      <c r="J532" s="203"/>
      <c r="K532" s="203"/>
      <c r="L532" s="207"/>
      <c r="M532" s="208"/>
      <c r="N532" s="209"/>
      <c r="O532" s="209"/>
      <c r="P532" s="209"/>
      <c r="Q532" s="209"/>
      <c r="R532" s="209"/>
      <c r="S532" s="209"/>
      <c r="T532" s="210"/>
      <c r="AT532" s="211" t="s">
        <v>184</v>
      </c>
      <c r="AU532" s="211" t="s">
        <v>84</v>
      </c>
      <c r="AV532" s="12" t="s">
        <v>22</v>
      </c>
      <c r="AW532" s="12" t="s">
        <v>35</v>
      </c>
      <c r="AX532" s="12" t="s">
        <v>74</v>
      </c>
      <c r="AY532" s="211" t="s">
        <v>159</v>
      </c>
    </row>
    <row r="533" spans="2:65" s="13" customFormat="1" ht="11.25">
      <c r="B533" s="212"/>
      <c r="C533" s="213"/>
      <c r="D533" s="199" t="s">
        <v>184</v>
      </c>
      <c r="E533" s="214" t="s">
        <v>20</v>
      </c>
      <c r="F533" s="215" t="s">
        <v>2158</v>
      </c>
      <c r="G533" s="213"/>
      <c r="H533" s="216">
        <v>96.117999999999995</v>
      </c>
      <c r="I533" s="217"/>
      <c r="J533" s="213"/>
      <c r="K533" s="213"/>
      <c r="L533" s="218"/>
      <c r="M533" s="219"/>
      <c r="N533" s="220"/>
      <c r="O533" s="220"/>
      <c r="P533" s="220"/>
      <c r="Q533" s="220"/>
      <c r="R533" s="220"/>
      <c r="S533" s="220"/>
      <c r="T533" s="221"/>
      <c r="AT533" s="222" t="s">
        <v>184</v>
      </c>
      <c r="AU533" s="222" t="s">
        <v>84</v>
      </c>
      <c r="AV533" s="13" t="s">
        <v>84</v>
      </c>
      <c r="AW533" s="13" t="s">
        <v>35</v>
      </c>
      <c r="AX533" s="13" t="s">
        <v>74</v>
      </c>
      <c r="AY533" s="222" t="s">
        <v>159</v>
      </c>
    </row>
    <row r="534" spans="2:65" s="13" customFormat="1" ht="11.25">
      <c r="B534" s="212"/>
      <c r="C534" s="213"/>
      <c r="D534" s="199" t="s">
        <v>184</v>
      </c>
      <c r="E534" s="214" t="s">
        <v>20</v>
      </c>
      <c r="F534" s="215" t="s">
        <v>2159</v>
      </c>
      <c r="G534" s="213"/>
      <c r="H534" s="216">
        <v>80.658000000000001</v>
      </c>
      <c r="I534" s="217"/>
      <c r="J534" s="213"/>
      <c r="K534" s="213"/>
      <c r="L534" s="218"/>
      <c r="M534" s="219"/>
      <c r="N534" s="220"/>
      <c r="O534" s="220"/>
      <c r="P534" s="220"/>
      <c r="Q534" s="220"/>
      <c r="R534" s="220"/>
      <c r="S534" s="220"/>
      <c r="T534" s="221"/>
      <c r="AT534" s="222" t="s">
        <v>184</v>
      </c>
      <c r="AU534" s="222" t="s">
        <v>84</v>
      </c>
      <c r="AV534" s="13" t="s">
        <v>84</v>
      </c>
      <c r="AW534" s="13" t="s">
        <v>35</v>
      </c>
      <c r="AX534" s="13" t="s">
        <v>74</v>
      </c>
      <c r="AY534" s="222" t="s">
        <v>159</v>
      </c>
    </row>
    <row r="535" spans="2:65" s="13" customFormat="1" ht="11.25">
      <c r="B535" s="212"/>
      <c r="C535" s="213"/>
      <c r="D535" s="199" t="s">
        <v>184</v>
      </c>
      <c r="E535" s="214" t="s">
        <v>20</v>
      </c>
      <c r="F535" s="215" t="s">
        <v>2160</v>
      </c>
      <c r="G535" s="213"/>
      <c r="H535" s="216">
        <v>281.42399999999998</v>
      </c>
      <c r="I535" s="217"/>
      <c r="J535" s="213"/>
      <c r="K535" s="213"/>
      <c r="L535" s="218"/>
      <c r="M535" s="219"/>
      <c r="N535" s="220"/>
      <c r="O535" s="220"/>
      <c r="P535" s="220"/>
      <c r="Q535" s="220"/>
      <c r="R535" s="220"/>
      <c r="S535" s="220"/>
      <c r="T535" s="221"/>
      <c r="AT535" s="222" t="s">
        <v>184</v>
      </c>
      <c r="AU535" s="222" t="s">
        <v>84</v>
      </c>
      <c r="AV535" s="13" t="s">
        <v>84</v>
      </c>
      <c r="AW535" s="13" t="s">
        <v>35</v>
      </c>
      <c r="AX535" s="13" t="s">
        <v>74</v>
      </c>
      <c r="AY535" s="222" t="s">
        <v>159</v>
      </c>
    </row>
    <row r="536" spans="2:65" s="13" customFormat="1" ht="11.25">
      <c r="B536" s="212"/>
      <c r="C536" s="213"/>
      <c r="D536" s="199" t="s">
        <v>184</v>
      </c>
      <c r="E536" s="214" t="s">
        <v>20</v>
      </c>
      <c r="F536" s="215" t="s">
        <v>2161</v>
      </c>
      <c r="G536" s="213"/>
      <c r="H536" s="216">
        <v>448.8</v>
      </c>
      <c r="I536" s="217"/>
      <c r="J536" s="213"/>
      <c r="K536" s="213"/>
      <c r="L536" s="218"/>
      <c r="M536" s="219"/>
      <c r="N536" s="220"/>
      <c r="O536" s="220"/>
      <c r="P536" s="220"/>
      <c r="Q536" s="220"/>
      <c r="R536" s="220"/>
      <c r="S536" s="220"/>
      <c r="T536" s="221"/>
      <c r="AT536" s="222" t="s">
        <v>184</v>
      </c>
      <c r="AU536" s="222" t="s">
        <v>84</v>
      </c>
      <c r="AV536" s="13" t="s">
        <v>84</v>
      </c>
      <c r="AW536" s="13" t="s">
        <v>35</v>
      </c>
      <c r="AX536" s="13" t="s">
        <v>74</v>
      </c>
      <c r="AY536" s="222" t="s">
        <v>159</v>
      </c>
    </row>
    <row r="537" spans="2:65" s="13" customFormat="1" ht="11.25">
      <c r="B537" s="212"/>
      <c r="C537" s="213"/>
      <c r="D537" s="199" t="s">
        <v>184</v>
      </c>
      <c r="E537" s="214" t="s">
        <v>20</v>
      </c>
      <c r="F537" s="215" t="s">
        <v>2162</v>
      </c>
      <c r="G537" s="213"/>
      <c r="H537" s="216">
        <v>432.45400000000001</v>
      </c>
      <c r="I537" s="217"/>
      <c r="J537" s="213"/>
      <c r="K537" s="213"/>
      <c r="L537" s="218"/>
      <c r="M537" s="219"/>
      <c r="N537" s="220"/>
      <c r="O537" s="220"/>
      <c r="P537" s="220"/>
      <c r="Q537" s="220"/>
      <c r="R537" s="220"/>
      <c r="S537" s="220"/>
      <c r="T537" s="221"/>
      <c r="AT537" s="222" t="s">
        <v>184</v>
      </c>
      <c r="AU537" s="222" t="s">
        <v>84</v>
      </c>
      <c r="AV537" s="13" t="s">
        <v>84</v>
      </c>
      <c r="AW537" s="13" t="s">
        <v>35</v>
      </c>
      <c r="AX537" s="13" t="s">
        <v>74</v>
      </c>
      <c r="AY537" s="222" t="s">
        <v>159</v>
      </c>
    </row>
    <row r="538" spans="2:65" s="13" customFormat="1" ht="11.25">
      <c r="B538" s="212"/>
      <c r="C538" s="213"/>
      <c r="D538" s="199" t="s">
        <v>184</v>
      </c>
      <c r="E538" s="214" t="s">
        <v>20</v>
      </c>
      <c r="F538" s="215" t="s">
        <v>2163</v>
      </c>
      <c r="G538" s="213"/>
      <c r="H538" s="216">
        <v>426.05200000000002</v>
      </c>
      <c r="I538" s="217"/>
      <c r="J538" s="213"/>
      <c r="K538" s="213"/>
      <c r="L538" s="218"/>
      <c r="M538" s="219"/>
      <c r="N538" s="220"/>
      <c r="O538" s="220"/>
      <c r="P538" s="220"/>
      <c r="Q538" s="220"/>
      <c r="R538" s="220"/>
      <c r="S538" s="220"/>
      <c r="T538" s="221"/>
      <c r="AT538" s="222" t="s">
        <v>184</v>
      </c>
      <c r="AU538" s="222" t="s">
        <v>84</v>
      </c>
      <c r="AV538" s="13" t="s">
        <v>84</v>
      </c>
      <c r="AW538" s="13" t="s">
        <v>35</v>
      </c>
      <c r="AX538" s="13" t="s">
        <v>74</v>
      </c>
      <c r="AY538" s="222" t="s">
        <v>159</v>
      </c>
    </row>
    <row r="539" spans="2:65" s="14" customFormat="1" ht="11.25">
      <c r="B539" s="223"/>
      <c r="C539" s="224"/>
      <c r="D539" s="199" t="s">
        <v>184</v>
      </c>
      <c r="E539" s="225" t="s">
        <v>20</v>
      </c>
      <c r="F539" s="226" t="s">
        <v>223</v>
      </c>
      <c r="G539" s="224"/>
      <c r="H539" s="227">
        <v>1794.0260000000001</v>
      </c>
      <c r="I539" s="228"/>
      <c r="J539" s="224"/>
      <c r="K539" s="224"/>
      <c r="L539" s="229"/>
      <c r="M539" s="230"/>
      <c r="N539" s="231"/>
      <c r="O539" s="231"/>
      <c r="P539" s="231"/>
      <c r="Q539" s="231"/>
      <c r="R539" s="231"/>
      <c r="S539" s="231"/>
      <c r="T539" s="232"/>
      <c r="AT539" s="233" t="s">
        <v>184</v>
      </c>
      <c r="AU539" s="233" t="s">
        <v>84</v>
      </c>
      <c r="AV539" s="14" t="s">
        <v>164</v>
      </c>
      <c r="AW539" s="14" t="s">
        <v>35</v>
      </c>
      <c r="AX539" s="14" t="s">
        <v>22</v>
      </c>
      <c r="AY539" s="233" t="s">
        <v>159</v>
      </c>
    </row>
    <row r="540" spans="2:65" s="1" customFormat="1" ht="16.5" customHeight="1">
      <c r="B540" s="35"/>
      <c r="C540" s="245" t="s">
        <v>765</v>
      </c>
      <c r="D540" s="245" t="s">
        <v>744</v>
      </c>
      <c r="E540" s="246" t="s">
        <v>745</v>
      </c>
      <c r="F540" s="247" t="s">
        <v>746</v>
      </c>
      <c r="G540" s="248" t="s">
        <v>669</v>
      </c>
      <c r="H540" s="249">
        <v>3685.1089999999999</v>
      </c>
      <c r="I540" s="250"/>
      <c r="J540" s="251">
        <f>ROUND(I540*H540,2)</f>
        <v>0</v>
      </c>
      <c r="K540" s="247" t="s">
        <v>20</v>
      </c>
      <c r="L540" s="252"/>
      <c r="M540" s="253" t="s">
        <v>20</v>
      </c>
      <c r="N540" s="254" t="s">
        <v>45</v>
      </c>
      <c r="O540" s="64"/>
      <c r="P540" s="195">
        <f>O540*H540</f>
        <v>0</v>
      </c>
      <c r="Q540" s="195">
        <v>0</v>
      </c>
      <c r="R540" s="195">
        <f>Q540*H540</f>
        <v>0</v>
      </c>
      <c r="S540" s="195">
        <v>0</v>
      </c>
      <c r="T540" s="196">
        <f>S540*H540</f>
        <v>0</v>
      </c>
      <c r="AR540" s="197" t="s">
        <v>204</v>
      </c>
      <c r="AT540" s="197" t="s">
        <v>744</v>
      </c>
      <c r="AU540" s="197" t="s">
        <v>84</v>
      </c>
      <c r="AY540" s="18" t="s">
        <v>159</v>
      </c>
      <c r="BE540" s="198">
        <f>IF(N540="základní",J540,0)</f>
        <v>0</v>
      </c>
      <c r="BF540" s="198">
        <f>IF(N540="snížená",J540,0)</f>
        <v>0</v>
      </c>
      <c r="BG540" s="198">
        <f>IF(N540="zákl. přenesená",J540,0)</f>
        <v>0</v>
      </c>
      <c r="BH540" s="198">
        <f>IF(N540="sníž. přenesená",J540,0)</f>
        <v>0</v>
      </c>
      <c r="BI540" s="198">
        <f>IF(N540="nulová",J540,0)</f>
        <v>0</v>
      </c>
      <c r="BJ540" s="18" t="s">
        <v>22</v>
      </c>
      <c r="BK540" s="198">
        <f>ROUND(I540*H540,2)</f>
        <v>0</v>
      </c>
      <c r="BL540" s="18" t="s">
        <v>164</v>
      </c>
      <c r="BM540" s="197" t="s">
        <v>747</v>
      </c>
    </row>
    <row r="541" spans="2:65" s="13" customFormat="1" ht="11.25">
      <c r="B541" s="212"/>
      <c r="C541" s="213"/>
      <c r="D541" s="199" t="s">
        <v>184</v>
      </c>
      <c r="E541" s="214" t="s">
        <v>20</v>
      </c>
      <c r="F541" s="215" t="s">
        <v>2164</v>
      </c>
      <c r="G541" s="213"/>
      <c r="H541" s="216">
        <v>3685.1089999999999</v>
      </c>
      <c r="I541" s="217"/>
      <c r="J541" s="213"/>
      <c r="K541" s="213"/>
      <c r="L541" s="218"/>
      <c r="M541" s="219"/>
      <c r="N541" s="220"/>
      <c r="O541" s="220"/>
      <c r="P541" s="220"/>
      <c r="Q541" s="220"/>
      <c r="R541" s="220"/>
      <c r="S541" s="220"/>
      <c r="T541" s="221"/>
      <c r="AT541" s="222" t="s">
        <v>184</v>
      </c>
      <c r="AU541" s="222" t="s">
        <v>84</v>
      </c>
      <c r="AV541" s="13" t="s">
        <v>84</v>
      </c>
      <c r="AW541" s="13" t="s">
        <v>35</v>
      </c>
      <c r="AX541" s="13" t="s">
        <v>22</v>
      </c>
      <c r="AY541" s="222" t="s">
        <v>159</v>
      </c>
    </row>
    <row r="542" spans="2:65" s="1" customFormat="1" ht="16.5" customHeight="1">
      <c r="B542" s="35"/>
      <c r="C542" s="186" t="s">
        <v>768</v>
      </c>
      <c r="D542" s="186" t="s">
        <v>162</v>
      </c>
      <c r="E542" s="187" t="s">
        <v>750</v>
      </c>
      <c r="F542" s="188" t="s">
        <v>751</v>
      </c>
      <c r="G542" s="189" t="s">
        <v>464</v>
      </c>
      <c r="H542" s="190">
        <v>1057.8499999999999</v>
      </c>
      <c r="I542" s="191"/>
      <c r="J542" s="192">
        <f>ROUND(I542*H542,2)</f>
        <v>0</v>
      </c>
      <c r="K542" s="188" t="s">
        <v>194</v>
      </c>
      <c r="L542" s="39"/>
      <c r="M542" s="193" t="s">
        <v>20</v>
      </c>
      <c r="N542" s="194" t="s">
        <v>45</v>
      </c>
      <c r="O542" s="64"/>
      <c r="P542" s="195">
        <f>O542*H542</f>
        <v>0</v>
      </c>
      <c r="Q542" s="195">
        <v>0</v>
      </c>
      <c r="R542" s="195">
        <f>Q542*H542</f>
        <v>0</v>
      </c>
      <c r="S542" s="195">
        <v>0</v>
      </c>
      <c r="T542" s="196">
        <f>S542*H542</f>
        <v>0</v>
      </c>
      <c r="AR542" s="197" t="s">
        <v>164</v>
      </c>
      <c r="AT542" s="197" t="s">
        <v>162</v>
      </c>
      <c r="AU542" s="197" t="s">
        <v>84</v>
      </c>
      <c r="AY542" s="18" t="s">
        <v>159</v>
      </c>
      <c r="BE542" s="198">
        <f>IF(N542="základní",J542,0)</f>
        <v>0</v>
      </c>
      <c r="BF542" s="198">
        <f>IF(N542="snížená",J542,0)</f>
        <v>0</v>
      </c>
      <c r="BG542" s="198">
        <f>IF(N542="zákl. přenesená",J542,0)</f>
        <v>0</v>
      </c>
      <c r="BH542" s="198">
        <f>IF(N542="sníž. přenesená",J542,0)</f>
        <v>0</v>
      </c>
      <c r="BI542" s="198">
        <f>IF(N542="nulová",J542,0)</f>
        <v>0</v>
      </c>
      <c r="BJ542" s="18" t="s">
        <v>22</v>
      </c>
      <c r="BK542" s="198">
        <f>ROUND(I542*H542,2)</f>
        <v>0</v>
      </c>
      <c r="BL542" s="18" t="s">
        <v>164</v>
      </c>
      <c r="BM542" s="197" t="s">
        <v>752</v>
      </c>
    </row>
    <row r="543" spans="2:65" s="1" customFormat="1" ht="11.25">
      <c r="B543" s="35"/>
      <c r="C543" s="36"/>
      <c r="D543" s="199" t="s">
        <v>166</v>
      </c>
      <c r="E543" s="36"/>
      <c r="F543" s="200" t="s">
        <v>753</v>
      </c>
      <c r="G543" s="36"/>
      <c r="H543" s="36"/>
      <c r="I543" s="115"/>
      <c r="J543" s="36"/>
      <c r="K543" s="36"/>
      <c r="L543" s="39"/>
      <c r="M543" s="201"/>
      <c r="N543" s="64"/>
      <c r="O543" s="64"/>
      <c r="P543" s="64"/>
      <c r="Q543" s="64"/>
      <c r="R543" s="64"/>
      <c r="S543" s="64"/>
      <c r="T543" s="65"/>
      <c r="AT543" s="18" t="s">
        <v>166</v>
      </c>
      <c r="AU543" s="18" t="s">
        <v>84</v>
      </c>
    </row>
    <row r="544" spans="2:65" s="13" customFormat="1" ht="11.25">
      <c r="B544" s="212"/>
      <c r="C544" s="213"/>
      <c r="D544" s="199" t="s">
        <v>184</v>
      </c>
      <c r="E544" s="214" t="s">
        <v>20</v>
      </c>
      <c r="F544" s="215" t="s">
        <v>2165</v>
      </c>
      <c r="G544" s="213"/>
      <c r="H544" s="216">
        <v>1057.8499999999999</v>
      </c>
      <c r="I544" s="217"/>
      <c r="J544" s="213"/>
      <c r="K544" s="213"/>
      <c r="L544" s="218"/>
      <c r="M544" s="219"/>
      <c r="N544" s="220"/>
      <c r="O544" s="220"/>
      <c r="P544" s="220"/>
      <c r="Q544" s="220"/>
      <c r="R544" s="220"/>
      <c r="S544" s="220"/>
      <c r="T544" s="221"/>
      <c r="AT544" s="222" t="s">
        <v>184</v>
      </c>
      <c r="AU544" s="222" t="s">
        <v>84</v>
      </c>
      <c r="AV544" s="13" t="s">
        <v>84</v>
      </c>
      <c r="AW544" s="13" t="s">
        <v>35</v>
      </c>
      <c r="AX544" s="13" t="s">
        <v>22</v>
      </c>
      <c r="AY544" s="222" t="s">
        <v>159</v>
      </c>
    </row>
    <row r="545" spans="2:65" s="1" customFormat="1" ht="16.5" customHeight="1">
      <c r="B545" s="35"/>
      <c r="C545" s="186" t="s">
        <v>773</v>
      </c>
      <c r="D545" s="186" t="s">
        <v>162</v>
      </c>
      <c r="E545" s="187" t="s">
        <v>756</v>
      </c>
      <c r="F545" s="188" t="s">
        <v>757</v>
      </c>
      <c r="G545" s="189" t="s">
        <v>464</v>
      </c>
      <c r="H545" s="190">
        <v>1057.8499999999999</v>
      </c>
      <c r="I545" s="191"/>
      <c r="J545" s="192">
        <f>ROUND(I545*H545,2)</f>
        <v>0</v>
      </c>
      <c r="K545" s="188" t="s">
        <v>20</v>
      </c>
      <c r="L545" s="39"/>
      <c r="M545" s="193" t="s">
        <v>20</v>
      </c>
      <c r="N545" s="194" t="s">
        <v>45</v>
      </c>
      <c r="O545" s="64"/>
      <c r="P545" s="195">
        <f>O545*H545</f>
        <v>0</v>
      </c>
      <c r="Q545" s="195">
        <v>0</v>
      </c>
      <c r="R545" s="195">
        <f>Q545*H545</f>
        <v>0</v>
      </c>
      <c r="S545" s="195">
        <v>0</v>
      </c>
      <c r="T545" s="196">
        <f>S545*H545</f>
        <v>0</v>
      </c>
      <c r="AR545" s="197" t="s">
        <v>164</v>
      </c>
      <c r="AT545" s="197" t="s">
        <v>162</v>
      </c>
      <c r="AU545" s="197" t="s">
        <v>84</v>
      </c>
      <c r="AY545" s="18" t="s">
        <v>159</v>
      </c>
      <c r="BE545" s="198">
        <f>IF(N545="základní",J545,0)</f>
        <v>0</v>
      </c>
      <c r="BF545" s="198">
        <f>IF(N545="snížená",J545,0)</f>
        <v>0</v>
      </c>
      <c r="BG545" s="198">
        <f>IF(N545="zákl. přenesená",J545,0)</f>
        <v>0</v>
      </c>
      <c r="BH545" s="198">
        <f>IF(N545="sníž. přenesená",J545,0)</f>
        <v>0</v>
      </c>
      <c r="BI545" s="198">
        <f>IF(N545="nulová",J545,0)</f>
        <v>0</v>
      </c>
      <c r="BJ545" s="18" t="s">
        <v>22</v>
      </c>
      <c r="BK545" s="198">
        <f>ROUND(I545*H545,2)</f>
        <v>0</v>
      </c>
      <c r="BL545" s="18" t="s">
        <v>164</v>
      </c>
      <c r="BM545" s="197" t="s">
        <v>758</v>
      </c>
    </row>
    <row r="546" spans="2:65" s="13" customFormat="1" ht="11.25">
      <c r="B546" s="212"/>
      <c r="C546" s="213"/>
      <c r="D546" s="199" t="s">
        <v>184</v>
      </c>
      <c r="E546" s="214" t="s">
        <v>20</v>
      </c>
      <c r="F546" s="215" t="s">
        <v>2165</v>
      </c>
      <c r="G546" s="213"/>
      <c r="H546" s="216">
        <v>1057.8499999999999</v>
      </c>
      <c r="I546" s="217"/>
      <c r="J546" s="213"/>
      <c r="K546" s="213"/>
      <c r="L546" s="218"/>
      <c r="M546" s="219"/>
      <c r="N546" s="220"/>
      <c r="O546" s="220"/>
      <c r="P546" s="220"/>
      <c r="Q546" s="220"/>
      <c r="R546" s="220"/>
      <c r="S546" s="220"/>
      <c r="T546" s="221"/>
      <c r="AT546" s="222" t="s">
        <v>184</v>
      </c>
      <c r="AU546" s="222" t="s">
        <v>84</v>
      </c>
      <c r="AV546" s="13" t="s">
        <v>84</v>
      </c>
      <c r="AW546" s="13" t="s">
        <v>35</v>
      </c>
      <c r="AX546" s="13" t="s">
        <v>22</v>
      </c>
      <c r="AY546" s="222" t="s">
        <v>159</v>
      </c>
    </row>
    <row r="547" spans="2:65" s="1" customFormat="1" ht="16.5" customHeight="1">
      <c r="B547" s="35"/>
      <c r="C547" s="186" t="s">
        <v>779</v>
      </c>
      <c r="D547" s="186" t="s">
        <v>162</v>
      </c>
      <c r="E547" s="187" t="s">
        <v>760</v>
      </c>
      <c r="F547" s="188" t="s">
        <v>761</v>
      </c>
      <c r="G547" s="189" t="s">
        <v>182</v>
      </c>
      <c r="H547" s="190">
        <v>430.9</v>
      </c>
      <c r="I547" s="191"/>
      <c r="J547" s="192">
        <f>ROUND(I547*H547,2)</f>
        <v>0</v>
      </c>
      <c r="K547" s="188" t="s">
        <v>20</v>
      </c>
      <c r="L547" s="39"/>
      <c r="M547" s="193" t="s">
        <v>20</v>
      </c>
      <c r="N547" s="194" t="s">
        <v>45</v>
      </c>
      <c r="O547" s="64"/>
      <c r="P547" s="195">
        <f>O547*H547</f>
        <v>0</v>
      </c>
      <c r="Q547" s="195">
        <v>0</v>
      </c>
      <c r="R547" s="195">
        <f>Q547*H547</f>
        <v>0</v>
      </c>
      <c r="S547" s="195">
        <v>0</v>
      </c>
      <c r="T547" s="196">
        <f>S547*H547</f>
        <v>0</v>
      </c>
      <c r="AR547" s="197" t="s">
        <v>164</v>
      </c>
      <c r="AT547" s="197" t="s">
        <v>162</v>
      </c>
      <c r="AU547" s="197" t="s">
        <v>84</v>
      </c>
      <c r="AY547" s="18" t="s">
        <v>159</v>
      </c>
      <c r="BE547" s="198">
        <f>IF(N547="základní",J547,0)</f>
        <v>0</v>
      </c>
      <c r="BF547" s="198">
        <f>IF(N547="snížená",J547,0)</f>
        <v>0</v>
      </c>
      <c r="BG547" s="198">
        <f>IF(N547="zákl. přenesená",J547,0)</f>
        <v>0</v>
      </c>
      <c r="BH547" s="198">
        <f>IF(N547="sníž. přenesená",J547,0)</f>
        <v>0</v>
      </c>
      <c r="BI547" s="198">
        <f>IF(N547="nulová",J547,0)</f>
        <v>0</v>
      </c>
      <c r="BJ547" s="18" t="s">
        <v>22</v>
      </c>
      <c r="BK547" s="198">
        <f>ROUND(I547*H547,2)</f>
        <v>0</v>
      </c>
      <c r="BL547" s="18" t="s">
        <v>164</v>
      </c>
      <c r="BM547" s="197" t="s">
        <v>762</v>
      </c>
    </row>
    <row r="548" spans="2:65" s="12" customFormat="1" ht="11.25">
      <c r="B548" s="202"/>
      <c r="C548" s="203"/>
      <c r="D548" s="199" t="s">
        <v>184</v>
      </c>
      <c r="E548" s="204" t="s">
        <v>20</v>
      </c>
      <c r="F548" s="205" t="s">
        <v>1952</v>
      </c>
      <c r="G548" s="203"/>
      <c r="H548" s="204" t="s">
        <v>20</v>
      </c>
      <c r="I548" s="206"/>
      <c r="J548" s="203"/>
      <c r="K548" s="203"/>
      <c r="L548" s="207"/>
      <c r="M548" s="208"/>
      <c r="N548" s="209"/>
      <c r="O548" s="209"/>
      <c r="P548" s="209"/>
      <c r="Q548" s="209"/>
      <c r="R548" s="209"/>
      <c r="S548" s="209"/>
      <c r="T548" s="210"/>
      <c r="AT548" s="211" t="s">
        <v>184</v>
      </c>
      <c r="AU548" s="211" t="s">
        <v>84</v>
      </c>
      <c r="AV548" s="12" t="s">
        <v>22</v>
      </c>
      <c r="AW548" s="12" t="s">
        <v>35</v>
      </c>
      <c r="AX548" s="12" t="s">
        <v>74</v>
      </c>
      <c r="AY548" s="211" t="s">
        <v>159</v>
      </c>
    </row>
    <row r="549" spans="2:65" s="13" customFormat="1" ht="11.25">
      <c r="B549" s="212"/>
      <c r="C549" s="213"/>
      <c r="D549" s="199" t="s">
        <v>184</v>
      </c>
      <c r="E549" s="214" t="s">
        <v>20</v>
      </c>
      <c r="F549" s="215" t="s">
        <v>2166</v>
      </c>
      <c r="G549" s="213"/>
      <c r="H549" s="216">
        <v>425.7</v>
      </c>
      <c r="I549" s="217"/>
      <c r="J549" s="213"/>
      <c r="K549" s="213"/>
      <c r="L549" s="218"/>
      <c r="M549" s="219"/>
      <c r="N549" s="220"/>
      <c r="O549" s="220"/>
      <c r="P549" s="220"/>
      <c r="Q549" s="220"/>
      <c r="R549" s="220"/>
      <c r="S549" s="220"/>
      <c r="T549" s="221"/>
      <c r="AT549" s="222" t="s">
        <v>184</v>
      </c>
      <c r="AU549" s="222" t="s">
        <v>84</v>
      </c>
      <c r="AV549" s="13" t="s">
        <v>84</v>
      </c>
      <c r="AW549" s="13" t="s">
        <v>35</v>
      </c>
      <c r="AX549" s="13" t="s">
        <v>74</v>
      </c>
      <c r="AY549" s="222" t="s">
        <v>159</v>
      </c>
    </row>
    <row r="550" spans="2:65" s="13" customFormat="1" ht="11.25">
      <c r="B550" s="212"/>
      <c r="C550" s="213"/>
      <c r="D550" s="199" t="s">
        <v>184</v>
      </c>
      <c r="E550" s="214" t="s">
        <v>20</v>
      </c>
      <c r="F550" s="215" t="s">
        <v>318</v>
      </c>
      <c r="G550" s="213"/>
      <c r="H550" s="216">
        <v>25</v>
      </c>
      <c r="I550" s="217"/>
      <c r="J550" s="213"/>
      <c r="K550" s="213"/>
      <c r="L550" s="218"/>
      <c r="M550" s="219"/>
      <c r="N550" s="220"/>
      <c r="O550" s="220"/>
      <c r="P550" s="220"/>
      <c r="Q550" s="220"/>
      <c r="R550" s="220"/>
      <c r="S550" s="220"/>
      <c r="T550" s="221"/>
      <c r="AT550" s="222" t="s">
        <v>184</v>
      </c>
      <c r="AU550" s="222" t="s">
        <v>84</v>
      </c>
      <c r="AV550" s="13" t="s">
        <v>84</v>
      </c>
      <c r="AW550" s="13" t="s">
        <v>35</v>
      </c>
      <c r="AX550" s="13" t="s">
        <v>74</v>
      </c>
      <c r="AY550" s="222" t="s">
        <v>159</v>
      </c>
    </row>
    <row r="551" spans="2:65" s="13" customFormat="1" ht="11.25">
      <c r="B551" s="212"/>
      <c r="C551" s="213"/>
      <c r="D551" s="199" t="s">
        <v>184</v>
      </c>
      <c r="E551" s="214" t="s">
        <v>20</v>
      </c>
      <c r="F551" s="215" t="s">
        <v>2167</v>
      </c>
      <c r="G551" s="213"/>
      <c r="H551" s="216">
        <v>-19.8</v>
      </c>
      <c r="I551" s="217"/>
      <c r="J551" s="213"/>
      <c r="K551" s="213"/>
      <c r="L551" s="218"/>
      <c r="M551" s="219"/>
      <c r="N551" s="220"/>
      <c r="O551" s="220"/>
      <c r="P551" s="220"/>
      <c r="Q551" s="220"/>
      <c r="R551" s="220"/>
      <c r="S551" s="220"/>
      <c r="T551" s="221"/>
      <c r="AT551" s="222" t="s">
        <v>184</v>
      </c>
      <c r="AU551" s="222" t="s">
        <v>84</v>
      </c>
      <c r="AV551" s="13" t="s">
        <v>84</v>
      </c>
      <c r="AW551" s="13" t="s">
        <v>35</v>
      </c>
      <c r="AX551" s="13" t="s">
        <v>74</v>
      </c>
      <c r="AY551" s="222" t="s">
        <v>159</v>
      </c>
    </row>
    <row r="552" spans="2:65" s="14" customFormat="1" ht="11.25">
      <c r="B552" s="223"/>
      <c r="C552" s="224"/>
      <c r="D552" s="199" t="s">
        <v>184</v>
      </c>
      <c r="E552" s="225" t="s">
        <v>20</v>
      </c>
      <c r="F552" s="226" t="s">
        <v>223</v>
      </c>
      <c r="G552" s="224"/>
      <c r="H552" s="227">
        <v>430.9</v>
      </c>
      <c r="I552" s="228"/>
      <c r="J552" s="224"/>
      <c r="K552" s="224"/>
      <c r="L552" s="229"/>
      <c r="M552" s="230"/>
      <c r="N552" s="231"/>
      <c r="O552" s="231"/>
      <c r="P552" s="231"/>
      <c r="Q552" s="231"/>
      <c r="R552" s="231"/>
      <c r="S552" s="231"/>
      <c r="T552" s="232"/>
      <c r="AT552" s="233" t="s">
        <v>184</v>
      </c>
      <c r="AU552" s="233" t="s">
        <v>84</v>
      </c>
      <c r="AV552" s="14" t="s">
        <v>164</v>
      </c>
      <c r="AW552" s="14" t="s">
        <v>35</v>
      </c>
      <c r="AX552" s="14" t="s">
        <v>22</v>
      </c>
      <c r="AY552" s="233" t="s">
        <v>159</v>
      </c>
    </row>
    <row r="553" spans="2:65" s="1" customFormat="1" ht="16.5" customHeight="1">
      <c r="B553" s="35"/>
      <c r="C553" s="186" t="s">
        <v>784</v>
      </c>
      <c r="D553" s="186" t="s">
        <v>162</v>
      </c>
      <c r="E553" s="187" t="s">
        <v>766</v>
      </c>
      <c r="F553" s="188" t="s">
        <v>761</v>
      </c>
      <c r="G553" s="189" t="s">
        <v>182</v>
      </c>
      <c r="H553" s="190">
        <v>28.6</v>
      </c>
      <c r="I553" s="191"/>
      <c r="J553" s="192">
        <f>ROUND(I553*H553,2)</f>
        <v>0</v>
      </c>
      <c r="K553" s="188" t="s">
        <v>20</v>
      </c>
      <c r="L553" s="39"/>
      <c r="M553" s="193" t="s">
        <v>20</v>
      </c>
      <c r="N553" s="194" t="s">
        <v>45</v>
      </c>
      <c r="O553" s="64"/>
      <c r="P553" s="195">
        <f>O553*H553</f>
        <v>0</v>
      </c>
      <c r="Q553" s="195">
        <v>0</v>
      </c>
      <c r="R553" s="195">
        <f>Q553*H553</f>
        <v>0</v>
      </c>
      <c r="S553" s="195">
        <v>0</v>
      </c>
      <c r="T553" s="196">
        <f>S553*H553</f>
        <v>0</v>
      </c>
      <c r="AR553" s="197" t="s">
        <v>164</v>
      </c>
      <c r="AT553" s="197" t="s">
        <v>162</v>
      </c>
      <c r="AU553" s="197" t="s">
        <v>84</v>
      </c>
      <c r="AY553" s="18" t="s">
        <v>159</v>
      </c>
      <c r="BE553" s="198">
        <f>IF(N553="základní",J553,0)</f>
        <v>0</v>
      </c>
      <c r="BF553" s="198">
        <f>IF(N553="snížená",J553,0)</f>
        <v>0</v>
      </c>
      <c r="BG553" s="198">
        <f>IF(N553="zákl. přenesená",J553,0)</f>
        <v>0</v>
      </c>
      <c r="BH553" s="198">
        <f>IF(N553="sníž. přenesená",J553,0)</f>
        <v>0</v>
      </c>
      <c r="BI553" s="198">
        <f>IF(N553="nulová",J553,0)</f>
        <v>0</v>
      </c>
      <c r="BJ553" s="18" t="s">
        <v>22</v>
      </c>
      <c r="BK553" s="198">
        <f>ROUND(I553*H553,2)</f>
        <v>0</v>
      </c>
      <c r="BL553" s="18" t="s">
        <v>164</v>
      </c>
      <c r="BM553" s="197" t="s">
        <v>767</v>
      </c>
    </row>
    <row r="554" spans="2:65" s="12" customFormat="1" ht="11.25">
      <c r="B554" s="202"/>
      <c r="C554" s="203"/>
      <c r="D554" s="199" t="s">
        <v>184</v>
      </c>
      <c r="E554" s="204" t="s">
        <v>20</v>
      </c>
      <c r="F554" s="205" t="s">
        <v>1961</v>
      </c>
      <c r="G554" s="203"/>
      <c r="H554" s="204" t="s">
        <v>20</v>
      </c>
      <c r="I554" s="206"/>
      <c r="J554" s="203"/>
      <c r="K554" s="203"/>
      <c r="L554" s="207"/>
      <c r="M554" s="208"/>
      <c r="N554" s="209"/>
      <c r="O554" s="209"/>
      <c r="P554" s="209"/>
      <c r="Q554" s="209"/>
      <c r="R554" s="209"/>
      <c r="S554" s="209"/>
      <c r="T554" s="210"/>
      <c r="AT554" s="211" t="s">
        <v>184</v>
      </c>
      <c r="AU554" s="211" t="s">
        <v>84</v>
      </c>
      <c r="AV554" s="12" t="s">
        <v>22</v>
      </c>
      <c r="AW554" s="12" t="s">
        <v>35</v>
      </c>
      <c r="AX554" s="12" t="s">
        <v>74</v>
      </c>
      <c r="AY554" s="211" t="s">
        <v>159</v>
      </c>
    </row>
    <row r="555" spans="2:65" s="13" customFormat="1" ht="11.25">
      <c r="B555" s="212"/>
      <c r="C555" s="213"/>
      <c r="D555" s="199" t="s">
        <v>184</v>
      </c>
      <c r="E555" s="214" t="s">
        <v>20</v>
      </c>
      <c r="F555" s="215" t="s">
        <v>2168</v>
      </c>
      <c r="G555" s="213"/>
      <c r="H555" s="216">
        <v>30.25</v>
      </c>
      <c r="I555" s="217"/>
      <c r="J555" s="213"/>
      <c r="K555" s="213"/>
      <c r="L555" s="218"/>
      <c r="M555" s="219"/>
      <c r="N555" s="220"/>
      <c r="O555" s="220"/>
      <c r="P555" s="220"/>
      <c r="Q555" s="220"/>
      <c r="R555" s="220"/>
      <c r="S555" s="220"/>
      <c r="T555" s="221"/>
      <c r="AT555" s="222" t="s">
        <v>184</v>
      </c>
      <c r="AU555" s="222" t="s">
        <v>84</v>
      </c>
      <c r="AV555" s="13" t="s">
        <v>84</v>
      </c>
      <c r="AW555" s="13" t="s">
        <v>35</v>
      </c>
      <c r="AX555" s="13" t="s">
        <v>74</v>
      </c>
      <c r="AY555" s="222" t="s">
        <v>159</v>
      </c>
    </row>
    <row r="556" spans="2:65" s="13" customFormat="1" ht="11.25">
      <c r="B556" s="212"/>
      <c r="C556" s="213"/>
      <c r="D556" s="199" t="s">
        <v>184</v>
      </c>
      <c r="E556" s="214" t="s">
        <v>20</v>
      </c>
      <c r="F556" s="215" t="s">
        <v>2169</v>
      </c>
      <c r="G556" s="213"/>
      <c r="H556" s="216">
        <v>-1.65</v>
      </c>
      <c r="I556" s="217"/>
      <c r="J556" s="213"/>
      <c r="K556" s="213"/>
      <c r="L556" s="218"/>
      <c r="M556" s="219"/>
      <c r="N556" s="220"/>
      <c r="O556" s="220"/>
      <c r="P556" s="220"/>
      <c r="Q556" s="220"/>
      <c r="R556" s="220"/>
      <c r="S556" s="220"/>
      <c r="T556" s="221"/>
      <c r="AT556" s="222" t="s">
        <v>184</v>
      </c>
      <c r="AU556" s="222" t="s">
        <v>84</v>
      </c>
      <c r="AV556" s="13" t="s">
        <v>84</v>
      </c>
      <c r="AW556" s="13" t="s">
        <v>35</v>
      </c>
      <c r="AX556" s="13" t="s">
        <v>74</v>
      </c>
      <c r="AY556" s="222" t="s">
        <v>159</v>
      </c>
    </row>
    <row r="557" spans="2:65" s="14" customFormat="1" ht="11.25">
      <c r="B557" s="223"/>
      <c r="C557" s="224"/>
      <c r="D557" s="199" t="s">
        <v>184</v>
      </c>
      <c r="E557" s="225" t="s">
        <v>20</v>
      </c>
      <c r="F557" s="226" t="s">
        <v>223</v>
      </c>
      <c r="G557" s="224"/>
      <c r="H557" s="227">
        <v>28.6</v>
      </c>
      <c r="I557" s="228"/>
      <c r="J557" s="224"/>
      <c r="K557" s="224"/>
      <c r="L557" s="229"/>
      <c r="M557" s="230"/>
      <c r="N557" s="231"/>
      <c r="O557" s="231"/>
      <c r="P557" s="231"/>
      <c r="Q557" s="231"/>
      <c r="R557" s="231"/>
      <c r="S557" s="231"/>
      <c r="T557" s="232"/>
      <c r="AT557" s="233" t="s">
        <v>184</v>
      </c>
      <c r="AU557" s="233" t="s">
        <v>84</v>
      </c>
      <c r="AV557" s="14" t="s">
        <v>164</v>
      </c>
      <c r="AW557" s="14" t="s">
        <v>35</v>
      </c>
      <c r="AX557" s="14" t="s">
        <v>22</v>
      </c>
      <c r="AY557" s="233" t="s">
        <v>159</v>
      </c>
    </row>
    <row r="558" spans="2:65" s="1" customFormat="1" ht="16.5" customHeight="1">
      <c r="B558" s="35"/>
      <c r="C558" s="186" t="s">
        <v>796</v>
      </c>
      <c r="D558" s="186" t="s">
        <v>162</v>
      </c>
      <c r="E558" s="187" t="s">
        <v>769</v>
      </c>
      <c r="F558" s="188" t="s">
        <v>761</v>
      </c>
      <c r="G558" s="189" t="s">
        <v>182</v>
      </c>
      <c r="H558" s="190">
        <v>26.95</v>
      </c>
      <c r="I558" s="191"/>
      <c r="J558" s="192">
        <f>ROUND(I558*H558,2)</f>
        <v>0</v>
      </c>
      <c r="K558" s="188" t="s">
        <v>20</v>
      </c>
      <c r="L558" s="39"/>
      <c r="M558" s="193" t="s">
        <v>20</v>
      </c>
      <c r="N558" s="194" t="s">
        <v>45</v>
      </c>
      <c r="O558" s="64"/>
      <c r="P558" s="195">
        <f>O558*H558</f>
        <v>0</v>
      </c>
      <c r="Q558" s="195">
        <v>0</v>
      </c>
      <c r="R558" s="195">
        <f>Q558*H558</f>
        <v>0</v>
      </c>
      <c r="S558" s="195">
        <v>0</v>
      </c>
      <c r="T558" s="196">
        <f>S558*H558</f>
        <v>0</v>
      </c>
      <c r="AR558" s="197" t="s">
        <v>164</v>
      </c>
      <c r="AT558" s="197" t="s">
        <v>162</v>
      </c>
      <c r="AU558" s="197" t="s">
        <v>84</v>
      </c>
      <c r="AY558" s="18" t="s">
        <v>159</v>
      </c>
      <c r="BE558" s="198">
        <f>IF(N558="základní",J558,0)</f>
        <v>0</v>
      </c>
      <c r="BF558" s="198">
        <f>IF(N558="snížená",J558,0)</f>
        <v>0</v>
      </c>
      <c r="BG558" s="198">
        <f>IF(N558="zákl. přenesená",J558,0)</f>
        <v>0</v>
      </c>
      <c r="BH558" s="198">
        <f>IF(N558="sníž. přenesená",J558,0)</f>
        <v>0</v>
      </c>
      <c r="BI558" s="198">
        <f>IF(N558="nulová",J558,0)</f>
        <v>0</v>
      </c>
      <c r="BJ558" s="18" t="s">
        <v>22</v>
      </c>
      <c r="BK558" s="198">
        <f>ROUND(I558*H558,2)</f>
        <v>0</v>
      </c>
      <c r="BL558" s="18" t="s">
        <v>164</v>
      </c>
      <c r="BM558" s="197" t="s">
        <v>770</v>
      </c>
    </row>
    <row r="559" spans="2:65" s="12" customFormat="1" ht="11.25">
      <c r="B559" s="202"/>
      <c r="C559" s="203"/>
      <c r="D559" s="199" t="s">
        <v>184</v>
      </c>
      <c r="E559" s="204" t="s">
        <v>20</v>
      </c>
      <c r="F559" s="205" t="s">
        <v>1965</v>
      </c>
      <c r="G559" s="203"/>
      <c r="H559" s="204" t="s">
        <v>20</v>
      </c>
      <c r="I559" s="206"/>
      <c r="J559" s="203"/>
      <c r="K559" s="203"/>
      <c r="L559" s="207"/>
      <c r="M559" s="208"/>
      <c r="N559" s="209"/>
      <c r="O559" s="209"/>
      <c r="P559" s="209"/>
      <c r="Q559" s="209"/>
      <c r="R559" s="209"/>
      <c r="S559" s="209"/>
      <c r="T559" s="210"/>
      <c r="AT559" s="211" t="s">
        <v>184</v>
      </c>
      <c r="AU559" s="211" t="s">
        <v>84</v>
      </c>
      <c r="AV559" s="12" t="s">
        <v>22</v>
      </c>
      <c r="AW559" s="12" t="s">
        <v>35</v>
      </c>
      <c r="AX559" s="12" t="s">
        <v>74</v>
      </c>
      <c r="AY559" s="211" t="s">
        <v>159</v>
      </c>
    </row>
    <row r="560" spans="2:65" s="13" customFormat="1" ht="11.25">
      <c r="B560" s="212"/>
      <c r="C560" s="213"/>
      <c r="D560" s="199" t="s">
        <v>184</v>
      </c>
      <c r="E560" s="214" t="s">
        <v>20</v>
      </c>
      <c r="F560" s="215" t="s">
        <v>2170</v>
      </c>
      <c r="G560" s="213"/>
      <c r="H560" s="216">
        <v>31.57</v>
      </c>
      <c r="I560" s="217"/>
      <c r="J560" s="213"/>
      <c r="K560" s="213"/>
      <c r="L560" s="218"/>
      <c r="M560" s="219"/>
      <c r="N560" s="220"/>
      <c r="O560" s="220"/>
      <c r="P560" s="220"/>
      <c r="Q560" s="220"/>
      <c r="R560" s="220"/>
      <c r="S560" s="220"/>
      <c r="T560" s="221"/>
      <c r="AT560" s="222" t="s">
        <v>184</v>
      </c>
      <c r="AU560" s="222" t="s">
        <v>84</v>
      </c>
      <c r="AV560" s="13" t="s">
        <v>84</v>
      </c>
      <c r="AW560" s="13" t="s">
        <v>35</v>
      </c>
      <c r="AX560" s="13" t="s">
        <v>74</v>
      </c>
      <c r="AY560" s="222" t="s">
        <v>159</v>
      </c>
    </row>
    <row r="561" spans="2:65" s="13" customFormat="1" ht="11.25">
      <c r="B561" s="212"/>
      <c r="C561" s="213"/>
      <c r="D561" s="199" t="s">
        <v>184</v>
      </c>
      <c r="E561" s="214" t="s">
        <v>20</v>
      </c>
      <c r="F561" s="215" t="s">
        <v>2171</v>
      </c>
      <c r="G561" s="213"/>
      <c r="H561" s="216">
        <v>-4.62</v>
      </c>
      <c r="I561" s="217"/>
      <c r="J561" s="213"/>
      <c r="K561" s="213"/>
      <c r="L561" s="218"/>
      <c r="M561" s="219"/>
      <c r="N561" s="220"/>
      <c r="O561" s="220"/>
      <c r="P561" s="220"/>
      <c r="Q561" s="220"/>
      <c r="R561" s="220"/>
      <c r="S561" s="220"/>
      <c r="T561" s="221"/>
      <c r="AT561" s="222" t="s">
        <v>184</v>
      </c>
      <c r="AU561" s="222" t="s">
        <v>84</v>
      </c>
      <c r="AV561" s="13" t="s">
        <v>84</v>
      </c>
      <c r="AW561" s="13" t="s">
        <v>35</v>
      </c>
      <c r="AX561" s="13" t="s">
        <v>74</v>
      </c>
      <c r="AY561" s="222" t="s">
        <v>159</v>
      </c>
    </row>
    <row r="562" spans="2:65" s="14" customFormat="1" ht="11.25">
      <c r="B562" s="223"/>
      <c r="C562" s="224"/>
      <c r="D562" s="199" t="s">
        <v>184</v>
      </c>
      <c r="E562" s="225" t="s">
        <v>20</v>
      </c>
      <c r="F562" s="226" t="s">
        <v>223</v>
      </c>
      <c r="G562" s="224"/>
      <c r="H562" s="227">
        <v>26.95</v>
      </c>
      <c r="I562" s="228"/>
      <c r="J562" s="224"/>
      <c r="K562" s="224"/>
      <c r="L562" s="229"/>
      <c r="M562" s="230"/>
      <c r="N562" s="231"/>
      <c r="O562" s="231"/>
      <c r="P562" s="231"/>
      <c r="Q562" s="231"/>
      <c r="R562" s="231"/>
      <c r="S562" s="231"/>
      <c r="T562" s="232"/>
      <c r="AT562" s="233" t="s">
        <v>184</v>
      </c>
      <c r="AU562" s="233" t="s">
        <v>84</v>
      </c>
      <c r="AV562" s="14" t="s">
        <v>164</v>
      </c>
      <c r="AW562" s="14" t="s">
        <v>35</v>
      </c>
      <c r="AX562" s="14" t="s">
        <v>22</v>
      </c>
      <c r="AY562" s="233" t="s">
        <v>159</v>
      </c>
    </row>
    <row r="563" spans="2:65" s="1" customFormat="1" ht="16.5" customHeight="1">
      <c r="B563" s="35"/>
      <c r="C563" s="186" t="s">
        <v>801</v>
      </c>
      <c r="D563" s="186" t="s">
        <v>162</v>
      </c>
      <c r="E563" s="187" t="s">
        <v>774</v>
      </c>
      <c r="F563" s="188" t="s">
        <v>761</v>
      </c>
      <c r="G563" s="189" t="s">
        <v>182</v>
      </c>
      <c r="H563" s="190">
        <v>39.159999999999997</v>
      </c>
      <c r="I563" s="191"/>
      <c r="J563" s="192">
        <f>ROUND(I563*H563,2)</f>
        <v>0</v>
      </c>
      <c r="K563" s="188" t="s">
        <v>20</v>
      </c>
      <c r="L563" s="39"/>
      <c r="M563" s="193" t="s">
        <v>20</v>
      </c>
      <c r="N563" s="194" t="s">
        <v>45</v>
      </c>
      <c r="O563" s="64"/>
      <c r="P563" s="195">
        <f>O563*H563</f>
        <v>0</v>
      </c>
      <c r="Q563" s="195">
        <v>0</v>
      </c>
      <c r="R563" s="195">
        <f>Q563*H563</f>
        <v>0</v>
      </c>
      <c r="S563" s="195">
        <v>0</v>
      </c>
      <c r="T563" s="196">
        <f>S563*H563</f>
        <v>0</v>
      </c>
      <c r="AR563" s="197" t="s">
        <v>164</v>
      </c>
      <c r="AT563" s="197" t="s">
        <v>162</v>
      </c>
      <c r="AU563" s="197" t="s">
        <v>84</v>
      </c>
      <c r="AY563" s="18" t="s">
        <v>159</v>
      </c>
      <c r="BE563" s="198">
        <f>IF(N563="základní",J563,0)</f>
        <v>0</v>
      </c>
      <c r="BF563" s="198">
        <f>IF(N563="snížená",J563,0)</f>
        <v>0</v>
      </c>
      <c r="BG563" s="198">
        <f>IF(N563="zákl. přenesená",J563,0)</f>
        <v>0</v>
      </c>
      <c r="BH563" s="198">
        <f>IF(N563="sníž. přenesená",J563,0)</f>
        <v>0</v>
      </c>
      <c r="BI563" s="198">
        <f>IF(N563="nulová",J563,0)</f>
        <v>0</v>
      </c>
      <c r="BJ563" s="18" t="s">
        <v>22</v>
      </c>
      <c r="BK563" s="198">
        <f>ROUND(I563*H563,2)</f>
        <v>0</v>
      </c>
      <c r="BL563" s="18" t="s">
        <v>164</v>
      </c>
      <c r="BM563" s="197" t="s">
        <v>2172</v>
      </c>
    </row>
    <row r="564" spans="2:65" s="12" customFormat="1" ht="11.25">
      <c r="B564" s="202"/>
      <c r="C564" s="203"/>
      <c r="D564" s="199" t="s">
        <v>184</v>
      </c>
      <c r="E564" s="204" t="s">
        <v>20</v>
      </c>
      <c r="F564" s="205" t="s">
        <v>1968</v>
      </c>
      <c r="G564" s="203"/>
      <c r="H564" s="204" t="s">
        <v>20</v>
      </c>
      <c r="I564" s="206"/>
      <c r="J564" s="203"/>
      <c r="K564" s="203"/>
      <c r="L564" s="207"/>
      <c r="M564" s="208"/>
      <c r="N564" s="209"/>
      <c r="O564" s="209"/>
      <c r="P564" s="209"/>
      <c r="Q564" s="209"/>
      <c r="R564" s="209"/>
      <c r="S564" s="209"/>
      <c r="T564" s="210"/>
      <c r="AT564" s="211" t="s">
        <v>184</v>
      </c>
      <c r="AU564" s="211" t="s">
        <v>84</v>
      </c>
      <c r="AV564" s="12" t="s">
        <v>22</v>
      </c>
      <c r="AW564" s="12" t="s">
        <v>35</v>
      </c>
      <c r="AX564" s="12" t="s">
        <v>74</v>
      </c>
      <c r="AY564" s="211" t="s">
        <v>159</v>
      </c>
    </row>
    <row r="565" spans="2:65" s="13" customFormat="1" ht="11.25">
      <c r="B565" s="212"/>
      <c r="C565" s="213"/>
      <c r="D565" s="199" t="s">
        <v>184</v>
      </c>
      <c r="E565" s="214" t="s">
        <v>20</v>
      </c>
      <c r="F565" s="215" t="s">
        <v>1970</v>
      </c>
      <c r="G565" s="213"/>
      <c r="H565" s="216">
        <v>45.1</v>
      </c>
      <c r="I565" s="217"/>
      <c r="J565" s="213"/>
      <c r="K565" s="213"/>
      <c r="L565" s="218"/>
      <c r="M565" s="219"/>
      <c r="N565" s="220"/>
      <c r="O565" s="220"/>
      <c r="P565" s="220"/>
      <c r="Q565" s="220"/>
      <c r="R565" s="220"/>
      <c r="S565" s="220"/>
      <c r="T565" s="221"/>
      <c r="AT565" s="222" t="s">
        <v>184</v>
      </c>
      <c r="AU565" s="222" t="s">
        <v>84</v>
      </c>
      <c r="AV565" s="13" t="s">
        <v>84</v>
      </c>
      <c r="AW565" s="13" t="s">
        <v>35</v>
      </c>
      <c r="AX565" s="13" t="s">
        <v>74</v>
      </c>
      <c r="AY565" s="222" t="s">
        <v>159</v>
      </c>
    </row>
    <row r="566" spans="2:65" s="13" customFormat="1" ht="11.25">
      <c r="B566" s="212"/>
      <c r="C566" s="213"/>
      <c r="D566" s="199" t="s">
        <v>184</v>
      </c>
      <c r="E566" s="214" t="s">
        <v>20</v>
      </c>
      <c r="F566" s="215" t="s">
        <v>2173</v>
      </c>
      <c r="G566" s="213"/>
      <c r="H566" s="216">
        <v>-5.61</v>
      </c>
      <c r="I566" s="217"/>
      <c r="J566" s="213"/>
      <c r="K566" s="213"/>
      <c r="L566" s="218"/>
      <c r="M566" s="219"/>
      <c r="N566" s="220"/>
      <c r="O566" s="220"/>
      <c r="P566" s="220"/>
      <c r="Q566" s="220"/>
      <c r="R566" s="220"/>
      <c r="S566" s="220"/>
      <c r="T566" s="221"/>
      <c r="AT566" s="222" t="s">
        <v>184</v>
      </c>
      <c r="AU566" s="222" t="s">
        <v>84</v>
      </c>
      <c r="AV566" s="13" t="s">
        <v>84</v>
      </c>
      <c r="AW566" s="13" t="s">
        <v>35</v>
      </c>
      <c r="AX566" s="13" t="s">
        <v>74</v>
      </c>
      <c r="AY566" s="222" t="s">
        <v>159</v>
      </c>
    </row>
    <row r="567" spans="2:65" s="13" customFormat="1" ht="11.25">
      <c r="B567" s="212"/>
      <c r="C567" s="213"/>
      <c r="D567" s="199" t="s">
        <v>184</v>
      </c>
      <c r="E567" s="214" t="s">
        <v>20</v>
      </c>
      <c r="F567" s="215" t="s">
        <v>2174</v>
      </c>
      <c r="G567" s="213"/>
      <c r="H567" s="216">
        <v>-0.33</v>
      </c>
      <c r="I567" s="217"/>
      <c r="J567" s="213"/>
      <c r="K567" s="213"/>
      <c r="L567" s="218"/>
      <c r="M567" s="219"/>
      <c r="N567" s="220"/>
      <c r="O567" s="220"/>
      <c r="P567" s="220"/>
      <c r="Q567" s="220"/>
      <c r="R567" s="220"/>
      <c r="S567" s="220"/>
      <c r="T567" s="221"/>
      <c r="AT567" s="222" t="s">
        <v>184</v>
      </c>
      <c r="AU567" s="222" t="s">
        <v>84</v>
      </c>
      <c r="AV567" s="13" t="s">
        <v>84</v>
      </c>
      <c r="AW567" s="13" t="s">
        <v>35</v>
      </c>
      <c r="AX567" s="13" t="s">
        <v>74</v>
      </c>
      <c r="AY567" s="222" t="s">
        <v>159</v>
      </c>
    </row>
    <row r="568" spans="2:65" s="14" customFormat="1" ht="11.25">
      <c r="B568" s="223"/>
      <c r="C568" s="224"/>
      <c r="D568" s="199" t="s">
        <v>184</v>
      </c>
      <c r="E568" s="225" t="s">
        <v>20</v>
      </c>
      <c r="F568" s="226" t="s">
        <v>223</v>
      </c>
      <c r="G568" s="224"/>
      <c r="H568" s="227">
        <v>39.159999999999997</v>
      </c>
      <c r="I568" s="228"/>
      <c r="J568" s="224"/>
      <c r="K568" s="224"/>
      <c r="L568" s="229"/>
      <c r="M568" s="230"/>
      <c r="N568" s="231"/>
      <c r="O568" s="231"/>
      <c r="P568" s="231"/>
      <c r="Q568" s="231"/>
      <c r="R568" s="231"/>
      <c r="S568" s="231"/>
      <c r="T568" s="232"/>
      <c r="AT568" s="233" t="s">
        <v>184</v>
      </c>
      <c r="AU568" s="233" t="s">
        <v>84</v>
      </c>
      <c r="AV568" s="14" t="s">
        <v>164</v>
      </c>
      <c r="AW568" s="14" t="s">
        <v>35</v>
      </c>
      <c r="AX568" s="14" t="s">
        <v>22</v>
      </c>
      <c r="AY568" s="233" t="s">
        <v>159</v>
      </c>
    </row>
    <row r="569" spans="2:65" s="1" customFormat="1" ht="16.5" customHeight="1">
      <c r="B569" s="35"/>
      <c r="C569" s="186" t="s">
        <v>806</v>
      </c>
      <c r="D569" s="186" t="s">
        <v>162</v>
      </c>
      <c r="E569" s="187" t="s">
        <v>780</v>
      </c>
      <c r="F569" s="188" t="s">
        <v>761</v>
      </c>
      <c r="G569" s="189" t="s">
        <v>182</v>
      </c>
      <c r="H569" s="190">
        <v>44.384999999999998</v>
      </c>
      <c r="I569" s="191"/>
      <c r="J569" s="192">
        <f>ROUND(I569*H569,2)</f>
        <v>0</v>
      </c>
      <c r="K569" s="188" t="s">
        <v>20</v>
      </c>
      <c r="L569" s="39"/>
      <c r="M569" s="193" t="s">
        <v>20</v>
      </c>
      <c r="N569" s="194" t="s">
        <v>45</v>
      </c>
      <c r="O569" s="64"/>
      <c r="P569" s="195">
        <f>O569*H569</f>
        <v>0</v>
      </c>
      <c r="Q569" s="195">
        <v>0</v>
      </c>
      <c r="R569" s="195">
        <f>Q569*H569</f>
        <v>0</v>
      </c>
      <c r="S569" s="195">
        <v>0</v>
      </c>
      <c r="T569" s="196">
        <f>S569*H569</f>
        <v>0</v>
      </c>
      <c r="AR569" s="197" t="s">
        <v>164</v>
      </c>
      <c r="AT569" s="197" t="s">
        <v>162</v>
      </c>
      <c r="AU569" s="197" t="s">
        <v>84</v>
      </c>
      <c r="AY569" s="18" t="s">
        <v>159</v>
      </c>
      <c r="BE569" s="198">
        <f>IF(N569="základní",J569,0)</f>
        <v>0</v>
      </c>
      <c r="BF569" s="198">
        <f>IF(N569="snížená",J569,0)</f>
        <v>0</v>
      </c>
      <c r="BG569" s="198">
        <f>IF(N569="zákl. přenesená",J569,0)</f>
        <v>0</v>
      </c>
      <c r="BH569" s="198">
        <f>IF(N569="sníž. přenesená",J569,0)</f>
        <v>0</v>
      </c>
      <c r="BI569" s="198">
        <f>IF(N569="nulová",J569,0)</f>
        <v>0</v>
      </c>
      <c r="BJ569" s="18" t="s">
        <v>22</v>
      </c>
      <c r="BK569" s="198">
        <f>ROUND(I569*H569,2)</f>
        <v>0</v>
      </c>
      <c r="BL569" s="18" t="s">
        <v>164</v>
      </c>
      <c r="BM569" s="197" t="s">
        <v>2175</v>
      </c>
    </row>
    <row r="570" spans="2:65" s="12" customFormat="1" ht="11.25">
      <c r="B570" s="202"/>
      <c r="C570" s="203"/>
      <c r="D570" s="199" t="s">
        <v>184</v>
      </c>
      <c r="E570" s="204" t="s">
        <v>20</v>
      </c>
      <c r="F570" s="205" t="s">
        <v>1971</v>
      </c>
      <c r="G570" s="203"/>
      <c r="H570" s="204" t="s">
        <v>20</v>
      </c>
      <c r="I570" s="206"/>
      <c r="J570" s="203"/>
      <c r="K570" s="203"/>
      <c r="L570" s="207"/>
      <c r="M570" s="208"/>
      <c r="N570" s="209"/>
      <c r="O570" s="209"/>
      <c r="P570" s="209"/>
      <c r="Q570" s="209"/>
      <c r="R570" s="209"/>
      <c r="S570" s="209"/>
      <c r="T570" s="210"/>
      <c r="AT570" s="211" t="s">
        <v>184</v>
      </c>
      <c r="AU570" s="211" t="s">
        <v>84</v>
      </c>
      <c r="AV570" s="12" t="s">
        <v>22</v>
      </c>
      <c r="AW570" s="12" t="s">
        <v>35</v>
      </c>
      <c r="AX570" s="12" t="s">
        <v>74</v>
      </c>
      <c r="AY570" s="211" t="s">
        <v>159</v>
      </c>
    </row>
    <row r="571" spans="2:65" s="13" customFormat="1" ht="11.25">
      <c r="B571" s="212"/>
      <c r="C571" s="213"/>
      <c r="D571" s="199" t="s">
        <v>184</v>
      </c>
      <c r="E571" s="214" t="s">
        <v>20</v>
      </c>
      <c r="F571" s="215" t="s">
        <v>2176</v>
      </c>
      <c r="G571" s="213"/>
      <c r="H571" s="216">
        <v>1.8149999999999999</v>
      </c>
      <c r="I571" s="217"/>
      <c r="J571" s="213"/>
      <c r="K571" s="213"/>
      <c r="L571" s="218"/>
      <c r="M571" s="219"/>
      <c r="N571" s="220"/>
      <c r="O571" s="220"/>
      <c r="P571" s="220"/>
      <c r="Q571" s="220"/>
      <c r="R571" s="220"/>
      <c r="S571" s="220"/>
      <c r="T571" s="221"/>
      <c r="AT571" s="222" t="s">
        <v>184</v>
      </c>
      <c r="AU571" s="222" t="s">
        <v>84</v>
      </c>
      <c r="AV571" s="13" t="s">
        <v>84</v>
      </c>
      <c r="AW571" s="13" t="s">
        <v>35</v>
      </c>
      <c r="AX571" s="13" t="s">
        <v>74</v>
      </c>
      <c r="AY571" s="222" t="s">
        <v>159</v>
      </c>
    </row>
    <row r="572" spans="2:65" s="13" customFormat="1" ht="11.25">
      <c r="B572" s="212"/>
      <c r="C572" s="213"/>
      <c r="D572" s="199" t="s">
        <v>184</v>
      </c>
      <c r="E572" s="214" t="s">
        <v>20</v>
      </c>
      <c r="F572" s="215" t="s">
        <v>1973</v>
      </c>
      <c r="G572" s="213"/>
      <c r="H572" s="216">
        <v>49.61</v>
      </c>
      <c r="I572" s="217"/>
      <c r="J572" s="213"/>
      <c r="K572" s="213"/>
      <c r="L572" s="218"/>
      <c r="M572" s="219"/>
      <c r="N572" s="220"/>
      <c r="O572" s="220"/>
      <c r="P572" s="220"/>
      <c r="Q572" s="220"/>
      <c r="R572" s="220"/>
      <c r="S572" s="220"/>
      <c r="T572" s="221"/>
      <c r="AT572" s="222" t="s">
        <v>184</v>
      </c>
      <c r="AU572" s="222" t="s">
        <v>84</v>
      </c>
      <c r="AV572" s="13" t="s">
        <v>84</v>
      </c>
      <c r="AW572" s="13" t="s">
        <v>35</v>
      </c>
      <c r="AX572" s="13" t="s">
        <v>74</v>
      </c>
      <c r="AY572" s="222" t="s">
        <v>159</v>
      </c>
    </row>
    <row r="573" spans="2:65" s="13" customFormat="1" ht="11.25">
      <c r="B573" s="212"/>
      <c r="C573" s="213"/>
      <c r="D573" s="199" t="s">
        <v>184</v>
      </c>
      <c r="E573" s="214" t="s">
        <v>20</v>
      </c>
      <c r="F573" s="215" t="s">
        <v>2177</v>
      </c>
      <c r="G573" s="213"/>
      <c r="H573" s="216">
        <v>-6.7649999999999997</v>
      </c>
      <c r="I573" s="217"/>
      <c r="J573" s="213"/>
      <c r="K573" s="213"/>
      <c r="L573" s="218"/>
      <c r="M573" s="219"/>
      <c r="N573" s="220"/>
      <c r="O573" s="220"/>
      <c r="P573" s="220"/>
      <c r="Q573" s="220"/>
      <c r="R573" s="220"/>
      <c r="S573" s="220"/>
      <c r="T573" s="221"/>
      <c r="AT573" s="222" t="s">
        <v>184</v>
      </c>
      <c r="AU573" s="222" t="s">
        <v>84</v>
      </c>
      <c r="AV573" s="13" t="s">
        <v>84</v>
      </c>
      <c r="AW573" s="13" t="s">
        <v>35</v>
      </c>
      <c r="AX573" s="13" t="s">
        <v>74</v>
      </c>
      <c r="AY573" s="222" t="s">
        <v>159</v>
      </c>
    </row>
    <row r="574" spans="2:65" s="13" customFormat="1" ht="11.25">
      <c r="B574" s="212"/>
      <c r="C574" s="213"/>
      <c r="D574" s="199" t="s">
        <v>184</v>
      </c>
      <c r="E574" s="214" t="s">
        <v>20</v>
      </c>
      <c r="F574" s="215" t="s">
        <v>2178</v>
      </c>
      <c r="G574" s="213"/>
      <c r="H574" s="216">
        <v>-0.27500000000000002</v>
      </c>
      <c r="I574" s="217"/>
      <c r="J574" s="213"/>
      <c r="K574" s="213"/>
      <c r="L574" s="218"/>
      <c r="M574" s="219"/>
      <c r="N574" s="220"/>
      <c r="O574" s="220"/>
      <c r="P574" s="220"/>
      <c r="Q574" s="220"/>
      <c r="R574" s="220"/>
      <c r="S574" s="220"/>
      <c r="T574" s="221"/>
      <c r="AT574" s="222" t="s">
        <v>184</v>
      </c>
      <c r="AU574" s="222" t="s">
        <v>84</v>
      </c>
      <c r="AV574" s="13" t="s">
        <v>84</v>
      </c>
      <c r="AW574" s="13" t="s">
        <v>35</v>
      </c>
      <c r="AX574" s="13" t="s">
        <v>74</v>
      </c>
      <c r="AY574" s="222" t="s">
        <v>159</v>
      </c>
    </row>
    <row r="575" spans="2:65" s="14" customFormat="1" ht="11.25">
      <c r="B575" s="223"/>
      <c r="C575" s="224"/>
      <c r="D575" s="199" t="s">
        <v>184</v>
      </c>
      <c r="E575" s="225" t="s">
        <v>20</v>
      </c>
      <c r="F575" s="226" t="s">
        <v>223</v>
      </c>
      <c r="G575" s="224"/>
      <c r="H575" s="227">
        <v>44.384999999999998</v>
      </c>
      <c r="I575" s="228"/>
      <c r="J575" s="224"/>
      <c r="K575" s="224"/>
      <c r="L575" s="229"/>
      <c r="M575" s="230"/>
      <c r="N575" s="231"/>
      <c r="O575" s="231"/>
      <c r="P575" s="231"/>
      <c r="Q575" s="231"/>
      <c r="R575" s="231"/>
      <c r="S575" s="231"/>
      <c r="T575" s="232"/>
      <c r="AT575" s="233" t="s">
        <v>184</v>
      </c>
      <c r="AU575" s="233" t="s">
        <v>84</v>
      </c>
      <c r="AV575" s="14" t="s">
        <v>164</v>
      </c>
      <c r="AW575" s="14" t="s">
        <v>35</v>
      </c>
      <c r="AX575" s="14" t="s">
        <v>22</v>
      </c>
      <c r="AY575" s="233" t="s">
        <v>159</v>
      </c>
    </row>
    <row r="576" spans="2:65" s="1" customFormat="1" ht="16.5" customHeight="1">
      <c r="B576" s="35"/>
      <c r="C576" s="186" t="s">
        <v>812</v>
      </c>
      <c r="D576" s="186" t="s">
        <v>162</v>
      </c>
      <c r="E576" s="187" t="s">
        <v>2179</v>
      </c>
      <c r="F576" s="188" t="s">
        <v>761</v>
      </c>
      <c r="G576" s="189" t="s">
        <v>182</v>
      </c>
      <c r="H576" s="190">
        <v>29.26</v>
      </c>
      <c r="I576" s="191"/>
      <c r="J576" s="192">
        <f>ROUND(I576*H576,2)</f>
        <v>0</v>
      </c>
      <c r="K576" s="188" t="s">
        <v>20</v>
      </c>
      <c r="L576" s="39"/>
      <c r="M576" s="193" t="s">
        <v>20</v>
      </c>
      <c r="N576" s="194" t="s">
        <v>45</v>
      </c>
      <c r="O576" s="64"/>
      <c r="P576" s="195">
        <f>O576*H576</f>
        <v>0</v>
      </c>
      <c r="Q576" s="195">
        <v>0</v>
      </c>
      <c r="R576" s="195">
        <f>Q576*H576</f>
        <v>0</v>
      </c>
      <c r="S576" s="195">
        <v>0</v>
      </c>
      <c r="T576" s="196">
        <f>S576*H576</f>
        <v>0</v>
      </c>
      <c r="AR576" s="197" t="s">
        <v>164</v>
      </c>
      <c r="AT576" s="197" t="s">
        <v>162</v>
      </c>
      <c r="AU576" s="197" t="s">
        <v>84</v>
      </c>
      <c r="AY576" s="18" t="s">
        <v>159</v>
      </c>
      <c r="BE576" s="198">
        <f>IF(N576="základní",J576,0)</f>
        <v>0</v>
      </c>
      <c r="BF576" s="198">
        <f>IF(N576="snížená",J576,0)</f>
        <v>0</v>
      </c>
      <c r="BG576" s="198">
        <f>IF(N576="zákl. přenesená",J576,0)</f>
        <v>0</v>
      </c>
      <c r="BH576" s="198">
        <f>IF(N576="sníž. přenesená",J576,0)</f>
        <v>0</v>
      </c>
      <c r="BI576" s="198">
        <f>IF(N576="nulová",J576,0)</f>
        <v>0</v>
      </c>
      <c r="BJ576" s="18" t="s">
        <v>22</v>
      </c>
      <c r="BK576" s="198">
        <f>ROUND(I576*H576,2)</f>
        <v>0</v>
      </c>
      <c r="BL576" s="18" t="s">
        <v>164</v>
      </c>
      <c r="BM576" s="197" t="s">
        <v>2180</v>
      </c>
    </row>
    <row r="577" spans="2:65" s="12" customFormat="1" ht="11.25">
      <c r="B577" s="202"/>
      <c r="C577" s="203"/>
      <c r="D577" s="199" t="s">
        <v>184</v>
      </c>
      <c r="E577" s="204" t="s">
        <v>20</v>
      </c>
      <c r="F577" s="205" t="s">
        <v>1974</v>
      </c>
      <c r="G577" s="203"/>
      <c r="H577" s="204" t="s">
        <v>20</v>
      </c>
      <c r="I577" s="206"/>
      <c r="J577" s="203"/>
      <c r="K577" s="203"/>
      <c r="L577" s="207"/>
      <c r="M577" s="208"/>
      <c r="N577" s="209"/>
      <c r="O577" s="209"/>
      <c r="P577" s="209"/>
      <c r="Q577" s="209"/>
      <c r="R577" s="209"/>
      <c r="S577" s="209"/>
      <c r="T577" s="210"/>
      <c r="AT577" s="211" t="s">
        <v>184</v>
      </c>
      <c r="AU577" s="211" t="s">
        <v>84</v>
      </c>
      <c r="AV577" s="12" t="s">
        <v>22</v>
      </c>
      <c r="AW577" s="12" t="s">
        <v>35</v>
      </c>
      <c r="AX577" s="12" t="s">
        <v>74</v>
      </c>
      <c r="AY577" s="211" t="s">
        <v>159</v>
      </c>
    </row>
    <row r="578" spans="2:65" s="13" customFormat="1" ht="11.25">
      <c r="B578" s="212"/>
      <c r="C578" s="213"/>
      <c r="D578" s="199" t="s">
        <v>184</v>
      </c>
      <c r="E578" s="214" t="s">
        <v>20</v>
      </c>
      <c r="F578" s="215" t="s">
        <v>2181</v>
      </c>
      <c r="G578" s="213"/>
      <c r="H578" s="216">
        <v>33.880000000000003</v>
      </c>
      <c r="I578" s="217"/>
      <c r="J578" s="213"/>
      <c r="K578" s="213"/>
      <c r="L578" s="218"/>
      <c r="M578" s="219"/>
      <c r="N578" s="220"/>
      <c r="O578" s="220"/>
      <c r="P578" s="220"/>
      <c r="Q578" s="220"/>
      <c r="R578" s="220"/>
      <c r="S578" s="220"/>
      <c r="T578" s="221"/>
      <c r="AT578" s="222" t="s">
        <v>184</v>
      </c>
      <c r="AU578" s="222" t="s">
        <v>84</v>
      </c>
      <c r="AV578" s="13" t="s">
        <v>84</v>
      </c>
      <c r="AW578" s="13" t="s">
        <v>35</v>
      </c>
      <c r="AX578" s="13" t="s">
        <v>74</v>
      </c>
      <c r="AY578" s="222" t="s">
        <v>159</v>
      </c>
    </row>
    <row r="579" spans="2:65" s="13" customFormat="1" ht="11.25">
      <c r="B579" s="212"/>
      <c r="C579" s="213"/>
      <c r="D579" s="199" t="s">
        <v>184</v>
      </c>
      <c r="E579" s="214" t="s">
        <v>20</v>
      </c>
      <c r="F579" s="215" t="s">
        <v>2171</v>
      </c>
      <c r="G579" s="213"/>
      <c r="H579" s="216">
        <v>-4.62</v>
      </c>
      <c r="I579" s="217"/>
      <c r="J579" s="213"/>
      <c r="K579" s="213"/>
      <c r="L579" s="218"/>
      <c r="M579" s="219"/>
      <c r="N579" s="220"/>
      <c r="O579" s="220"/>
      <c r="P579" s="220"/>
      <c r="Q579" s="220"/>
      <c r="R579" s="220"/>
      <c r="S579" s="220"/>
      <c r="T579" s="221"/>
      <c r="AT579" s="222" t="s">
        <v>184</v>
      </c>
      <c r="AU579" s="222" t="s">
        <v>84</v>
      </c>
      <c r="AV579" s="13" t="s">
        <v>84</v>
      </c>
      <c r="AW579" s="13" t="s">
        <v>35</v>
      </c>
      <c r="AX579" s="13" t="s">
        <v>74</v>
      </c>
      <c r="AY579" s="222" t="s">
        <v>159</v>
      </c>
    </row>
    <row r="580" spans="2:65" s="14" customFormat="1" ht="11.25">
      <c r="B580" s="223"/>
      <c r="C580" s="224"/>
      <c r="D580" s="199" t="s">
        <v>184</v>
      </c>
      <c r="E580" s="225" t="s">
        <v>20</v>
      </c>
      <c r="F580" s="226" t="s">
        <v>223</v>
      </c>
      <c r="G580" s="224"/>
      <c r="H580" s="227">
        <v>29.26</v>
      </c>
      <c r="I580" s="228"/>
      <c r="J580" s="224"/>
      <c r="K580" s="224"/>
      <c r="L580" s="229"/>
      <c r="M580" s="230"/>
      <c r="N580" s="231"/>
      <c r="O580" s="231"/>
      <c r="P580" s="231"/>
      <c r="Q580" s="231"/>
      <c r="R580" s="231"/>
      <c r="S580" s="231"/>
      <c r="T580" s="232"/>
      <c r="AT580" s="233" t="s">
        <v>184</v>
      </c>
      <c r="AU580" s="233" t="s">
        <v>84</v>
      </c>
      <c r="AV580" s="14" t="s">
        <v>164</v>
      </c>
      <c r="AW580" s="14" t="s">
        <v>35</v>
      </c>
      <c r="AX580" s="14" t="s">
        <v>22</v>
      </c>
      <c r="AY580" s="233" t="s">
        <v>159</v>
      </c>
    </row>
    <row r="581" spans="2:65" s="1" customFormat="1" ht="16.5" customHeight="1">
      <c r="B581" s="35"/>
      <c r="C581" s="186" t="s">
        <v>817</v>
      </c>
      <c r="D581" s="186" t="s">
        <v>162</v>
      </c>
      <c r="E581" s="187" t="s">
        <v>2182</v>
      </c>
      <c r="F581" s="188" t="s">
        <v>761</v>
      </c>
      <c r="G581" s="189" t="s">
        <v>182</v>
      </c>
      <c r="H581" s="190">
        <v>45.32</v>
      </c>
      <c r="I581" s="191"/>
      <c r="J581" s="192">
        <f>ROUND(I581*H581,2)</f>
        <v>0</v>
      </c>
      <c r="K581" s="188" t="s">
        <v>20</v>
      </c>
      <c r="L581" s="39"/>
      <c r="M581" s="193" t="s">
        <v>20</v>
      </c>
      <c r="N581" s="194" t="s">
        <v>45</v>
      </c>
      <c r="O581" s="64"/>
      <c r="P581" s="195">
        <f>O581*H581</f>
        <v>0</v>
      </c>
      <c r="Q581" s="195">
        <v>0</v>
      </c>
      <c r="R581" s="195">
        <f>Q581*H581</f>
        <v>0</v>
      </c>
      <c r="S581" s="195">
        <v>0</v>
      </c>
      <c r="T581" s="196">
        <f>S581*H581</f>
        <v>0</v>
      </c>
      <c r="AR581" s="197" t="s">
        <v>164</v>
      </c>
      <c r="AT581" s="197" t="s">
        <v>162</v>
      </c>
      <c r="AU581" s="197" t="s">
        <v>84</v>
      </c>
      <c r="AY581" s="18" t="s">
        <v>159</v>
      </c>
      <c r="BE581" s="198">
        <f>IF(N581="základní",J581,0)</f>
        <v>0</v>
      </c>
      <c r="BF581" s="198">
        <f>IF(N581="snížená",J581,0)</f>
        <v>0</v>
      </c>
      <c r="BG581" s="198">
        <f>IF(N581="zákl. přenesená",J581,0)</f>
        <v>0</v>
      </c>
      <c r="BH581" s="198">
        <f>IF(N581="sníž. přenesená",J581,0)</f>
        <v>0</v>
      </c>
      <c r="BI581" s="198">
        <f>IF(N581="nulová",J581,0)</f>
        <v>0</v>
      </c>
      <c r="BJ581" s="18" t="s">
        <v>22</v>
      </c>
      <c r="BK581" s="198">
        <f>ROUND(I581*H581,2)</f>
        <v>0</v>
      </c>
      <c r="BL581" s="18" t="s">
        <v>164</v>
      </c>
      <c r="BM581" s="197" t="s">
        <v>2183</v>
      </c>
    </row>
    <row r="582" spans="2:65" s="12" customFormat="1" ht="11.25">
      <c r="B582" s="202"/>
      <c r="C582" s="203"/>
      <c r="D582" s="199" t="s">
        <v>184</v>
      </c>
      <c r="E582" s="204" t="s">
        <v>20</v>
      </c>
      <c r="F582" s="205" t="s">
        <v>1977</v>
      </c>
      <c r="G582" s="203"/>
      <c r="H582" s="204" t="s">
        <v>20</v>
      </c>
      <c r="I582" s="206"/>
      <c r="J582" s="203"/>
      <c r="K582" s="203"/>
      <c r="L582" s="207"/>
      <c r="M582" s="208"/>
      <c r="N582" s="209"/>
      <c r="O582" s="209"/>
      <c r="P582" s="209"/>
      <c r="Q582" s="209"/>
      <c r="R582" s="209"/>
      <c r="S582" s="209"/>
      <c r="T582" s="210"/>
      <c r="AT582" s="211" t="s">
        <v>184</v>
      </c>
      <c r="AU582" s="211" t="s">
        <v>84</v>
      </c>
      <c r="AV582" s="12" t="s">
        <v>22</v>
      </c>
      <c r="AW582" s="12" t="s">
        <v>35</v>
      </c>
      <c r="AX582" s="12" t="s">
        <v>74</v>
      </c>
      <c r="AY582" s="211" t="s">
        <v>159</v>
      </c>
    </row>
    <row r="583" spans="2:65" s="13" customFormat="1" ht="11.25">
      <c r="B583" s="212"/>
      <c r="C583" s="213"/>
      <c r="D583" s="199" t="s">
        <v>184</v>
      </c>
      <c r="E583" s="214" t="s">
        <v>20</v>
      </c>
      <c r="F583" s="215" t="s">
        <v>2184</v>
      </c>
      <c r="G583" s="213"/>
      <c r="H583" s="216">
        <v>19.25</v>
      </c>
      <c r="I583" s="217"/>
      <c r="J583" s="213"/>
      <c r="K583" s="213"/>
      <c r="L583" s="218"/>
      <c r="M583" s="219"/>
      <c r="N583" s="220"/>
      <c r="O583" s="220"/>
      <c r="P583" s="220"/>
      <c r="Q583" s="220"/>
      <c r="R583" s="220"/>
      <c r="S583" s="220"/>
      <c r="T583" s="221"/>
      <c r="AT583" s="222" t="s">
        <v>184</v>
      </c>
      <c r="AU583" s="222" t="s">
        <v>84</v>
      </c>
      <c r="AV583" s="13" t="s">
        <v>84</v>
      </c>
      <c r="AW583" s="13" t="s">
        <v>35</v>
      </c>
      <c r="AX583" s="13" t="s">
        <v>74</v>
      </c>
      <c r="AY583" s="222" t="s">
        <v>159</v>
      </c>
    </row>
    <row r="584" spans="2:65" s="13" customFormat="1" ht="11.25">
      <c r="B584" s="212"/>
      <c r="C584" s="213"/>
      <c r="D584" s="199" t="s">
        <v>184</v>
      </c>
      <c r="E584" s="214" t="s">
        <v>20</v>
      </c>
      <c r="F584" s="215" t="s">
        <v>1979</v>
      </c>
      <c r="G584" s="213"/>
      <c r="H584" s="216">
        <v>30.03</v>
      </c>
      <c r="I584" s="217"/>
      <c r="J584" s="213"/>
      <c r="K584" s="213"/>
      <c r="L584" s="218"/>
      <c r="M584" s="219"/>
      <c r="N584" s="220"/>
      <c r="O584" s="220"/>
      <c r="P584" s="220"/>
      <c r="Q584" s="220"/>
      <c r="R584" s="220"/>
      <c r="S584" s="220"/>
      <c r="T584" s="221"/>
      <c r="AT584" s="222" t="s">
        <v>184</v>
      </c>
      <c r="AU584" s="222" t="s">
        <v>84</v>
      </c>
      <c r="AV584" s="13" t="s">
        <v>84</v>
      </c>
      <c r="AW584" s="13" t="s">
        <v>35</v>
      </c>
      <c r="AX584" s="13" t="s">
        <v>74</v>
      </c>
      <c r="AY584" s="222" t="s">
        <v>159</v>
      </c>
    </row>
    <row r="585" spans="2:65" s="13" customFormat="1" ht="11.25">
      <c r="B585" s="212"/>
      <c r="C585" s="213"/>
      <c r="D585" s="199" t="s">
        <v>184</v>
      </c>
      <c r="E585" s="214" t="s">
        <v>20</v>
      </c>
      <c r="F585" s="215" t="s">
        <v>2185</v>
      </c>
      <c r="G585" s="213"/>
      <c r="H585" s="216">
        <v>-2.145</v>
      </c>
      <c r="I585" s="217"/>
      <c r="J585" s="213"/>
      <c r="K585" s="213"/>
      <c r="L585" s="218"/>
      <c r="M585" s="219"/>
      <c r="N585" s="220"/>
      <c r="O585" s="220"/>
      <c r="P585" s="220"/>
      <c r="Q585" s="220"/>
      <c r="R585" s="220"/>
      <c r="S585" s="220"/>
      <c r="T585" s="221"/>
      <c r="AT585" s="222" t="s">
        <v>184</v>
      </c>
      <c r="AU585" s="222" t="s">
        <v>84</v>
      </c>
      <c r="AV585" s="13" t="s">
        <v>84</v>
      </c>
      <c r="AW585" s="13" t="s">
        <v>35</v>
      </c>
      <c r="AX585" s="13" t="s">
        <v>74</v>
      </c>
      <c r="AY585" s="222" t="s">
        <v>159</v>
      </c>
    </row>
    <row r="586" spans="2:65" s="13" customFormat="1" ht="11.25">
      <c r="B586" s="212"/>
      <c r="C586" s="213"/>
      <c r="D586" s="199" t="s">
        <v>184</v>
      </c>
      <c r="E586" s="214" t="s">
        <v>20</v>
      </c>
      <c r="F586" s="215" t="s">
        <v>2186</v>
      </c>
      <c r="G586" s="213"/>
      <c r="H586" s="216">
        <v>-1.8149999999999999</v>
      </c>
      <c r="I586" s="217"/>
      <c r="J586" s="213"/>
      <c r="K586" s="213"/>
      <c r="L586" s="218"/>
      <c r="M586" s="219"/>
      <c r="N586" s="220"/>
      <c r="O586" s="220"/>
      <c r="P586" s="220"/>
      <c r="Q586" s="220"/>
      <c r="R586" s="220"/>
      <c r="S586" s="220"/>
      <c r="T586" s="221"/>
      <c r="AT586" s="222" t="s">
        <v>184</v>
      </c>
      <c r="AU586" s="222" t="s">
        <v>84</v>
      </c>
      <c r="AV586" s="13" t="s">
        <v>84</v>
      </c>
      <c r="AW586" s="13" t="s">
        <v>35</v>
      </c>
      <c r="AX586" s="13" t="s">
        <v>74</v>
      </c>
      <c r="AY586" s="222" t="s">
        <v>159</v>
      </c>
    </row>
    <row r="587" spans="2:65" s="14" customFormat="1" ht="11.25">
      <c r="B587" s="223"/>
      <c r="C587" s="224"/>
      <c r="D587" s="199" t="s">
        <v>184</v>
      </c>
      <c r="E587" s="225" t="s">
        <v>20</v>
      </c>
      <c r="F587" s="226" t="s">
        <v>223</v>
      </c>
      <c r="G587" s="224"/>
      <c r="H587" s="227">
        <v>45.32</v>
      </c>
      <c r="I587" s="228"/>
      <c r="J587" s="224"/>
      <c r="K587" s="224"/>
      <c r="L587" s="229"/>
      <c r="M587" s="230"/>
      <c r="N587" s="231"/>
      <c r="O587" s="231"/>
      <c r="P587" s="231"/>
      <c r="Q587" s="231"/>
      <c r="R587" s="231"/>
      <c r="S587" s="231"/>
      <c r="T587" s="232"/>
      <c r="AT587" s="233" t="s">
        <v>184</v>
      </c>
      <c r="AU587" s="233" t="s">
        <v>84</v>
      </c>
      <c r="AV587" s="14" t="s">
        <v>164</v>
      </c>
      <c r="AW587" s="14" t="s">
        <v>35</v>
      </c>
      <c r="AX587" s="14" t="s">
        <v>22</v>
      </c>
      <c r="AY587" s="233" t="s">
        <v>159</v>
      </c>
    </row>
    <row r="588" spans="2:65" s="1" customFormat="1" ht="16.5" customHeight="1">
      <c r="B588" s="35"/>
      <c r="C588" s="186" t="s">
        <v>822</v>
      </c>
      <c r="D588" s="186" t="s">
        <v>162</v>
      </c>
      <c r="E588" s="187" t="s">
        <v>2187</v>
      </c>
      <c r="F588" s="188" t="s">
        <v>761</v>
      </c>
      <c r="G588" s="189" t="s">
        <v>182</v>
      </c>
      <c r="H588" s="190">
        <v>35.805</v>
      </c>
      <c r="I588" s="191"/>
      <c r="J588" s="192">
        <f>ROUND(I588*H588,2)</f>
        <v>0</v>
      </c>
      <c r="K588" s="188" t="s">
        <v>20</v>
      </c>
      <c r="L588" s="39"/>
      <c r="M588" s="193" t="s">
        <v>20</v>
      </c>
      <c r="N588" s="194" t="s">
        <v>45</v>
      </c>
      <c r="O588" s="64"/>
      <c r="P588" s="195">
        <f>O588*H588</f>
        <v>0</v>
      </c>
      <c r="Q588" s="195">
        <v>0</v>
      </c>
      <c r="R588" s="195">
        <f>Q588*H588</f>
        <v>0</v>
      </c>
      <c r="S588" s="195">
        <v>0</v>
      </c>
      <c r="T588" s="196">
        <f>S588*H588</f>
        <v>0</v>
      </c>
      <c r="AR588" s="197" t="s">
        <v>164</v>
      </c>
      <c r="AT588" s="197" t="s">
        <v>162</v>
      </c>
      <c r="AU588" s="197" t="s">
        <v>84</v>
      </c>
      <c r="AY588" s="18" t="s">
        <v>159</v>
      </c>
      <c r="BE588" s="198">
        <f>IF(N588="základní",J588,0)</f>
        <v>0</v>
      </c>
      <c r="BF588" s="198">
        <f>IF(N588="snížená",J588,0)</f>
        <v>0</v>
      </c>
      <c r="BG588" s="198">
        <f>IF(N588="zákl. přenesená",J588,0)</f>
        <v>0</v>
      </c>
      <c r="BH588" s="198">
        <f>IF(N588="sníž. přenesená",J588,0)</f>
        <v>0</v>
      </c>
      <c r="BI588" s="198">
        <f>IF(N588="nulová",J588,0)</f>
        <v>0</v>
      </c>
      <c r="BJ588" s="18" t="s">
        <v>22</v>
      </c>
      <c r="BK588" s="198">
        <f>ROUND(I588*H588,2)</f>
        <v>0</v>
      </c>
      <c r="BL588" s="18" t="s">
        <v>164</v>
      </c>
      <c r="BM588" s="197" t="s">
        <v>2188</v>
      </c>
    </row>
    <row r="589" spans="2:65" s="12" customFormat="1" ht="11.25">
      <c r="B589" s="202"/>
      <c r="C589" s="203"/>
      <c r="D589" s="199" t="s">
        <v>184</v>
      </c>
      <c r="E589" s="204" t="s">
        <v>20</v>
      </c>
      <c r="F589" s="205" t="s">
        <v>1980</v>
      </c>
      <c r="G589" s="203"/>
      <c r="H589" s="204" t="s">
        <v>20</v>
      </c>
      <c r="I589" s="206"/>
      <c r="J589" s="203"/>
      <c r="K589" s="203"/>
      <c r="L589" s="207"/>
      <c r="M589" s="208"/>
      <c r="N589" s="209"/>
      <c r="O589" s="209"/>
      <c r="P589" s="209"/>
      <c r="Q589" s="209"/>
      <c r="R589" s="209"/>
      <c r="S589" s="209"/>
      <c r="T589" s="210"/>
      <c r="AT589" s="211" t="s">
        <v>184</v>
      </c>
      <c r="AU589" s="211" t="s">
        <v>84</v>
      </c>
      <c r="AV589" s="12" t="s">
        <v>22</v>
      </c>
      <c r="AW589" s="12" t="s">
        <v>35</v>
      </c>
      <c r="AX589" s="12" t="s">
        <v>74</v>
      </c>
      <c r="AY589" s="211" t="s">
        <v>159</v>
      </c>
    </row>
    <row r="590" spans="2:65" s="13" customFormat="1" ht="11.25">
      <c r="B590" s="212"/>
      <c r="C590" s="213"/>
      <c r="D590" s="199" t="s">
        <v>184</v>
      </c>
      <c r="E590" s="214" t="s">
        <v>20</v>
      </c>
      <c r="F590" s="215" t="s">
        <v>2189</v>
      </c>
      <c r="G590" s="213"/>
      <c r="H590" s="216">
        <v>11.55</v>
      </c>
      <c r="I590" s="217"/>
      <c r="J590" s="213"/>
      <c r="K590" s="213"/>
      <c r="L590" s="218"/>
      <c r="M590" s="219"/>
      <c r="N590" s="220"/>
      <c r="O590" s="220"/>
      <c r="P590" s="220"/>
      <c r="Q590" s="220"/>
      <c r="R590" s="220"/>
      <c r="S590" s="220"/>
      <c r="T590" s="221"/>
      <c r="AT590" s="222" t="s">
        <v>184</v>
      </c>
      <c r="AU590" s="222" t="s">
        <v>84</v>
      </c>
      <c r="AV590" s="13" t="s">
        <v>84</v>
      </c>
      <c r="AW590" s="13" t="s">
        <v>35</v>
      </c>
      <c r="AX590" s="13" t="s">
        <v>74</v>
      </c>
      <c r="AY590" s="222" t="s">
        <v>159</v>
      </c>
    </row>
    <row r="591" spans="2:65" s="13" customFormat="1" ht="11.25">
      <c r="B591" s="212"/>
      <c r="C591" s="213"/>
      <c r="D591" s="199" t="s">
        <v>184</v>
      </c>
      <c r="E591" s="214" t="s">
        <v>20</v>
      </c>
      <c r="F591" s="215" t="s">
        <v>1982</v>
      </c>
      <c r="G591" s="213"/>
      <c r="H591" s="216">
        <v>29.315000000000001</v>
      </c>
      <c r="I591" s="217"/>
      <c r="J591" s="213"/>
      <c r="K591" s="213"/>
      <c r="L591" s="218"/>
      <c r="M591" s="219"/>
      <c r="N591" s="220"/>
      <c r="O591" s="220"/>
      <c r="P591" s="220"/>
      <c r="Q591" s="220"/>
      <c r="R591" s="220"/>
      <c r="S591" s="220"/>
      <c r="T591" s="221"/>
      <c r="AT591" s="222" t="s">
        <v>184</v>
      </c>
      <c r="AU591" s="222" t="s">
        <v>84</v>
      </c>
      <c r="AV591" s="13" t="s">
        <v>84</v>
      </c>
      <c r="AW591" s="13" t="s">
        <v>35</v>
      </c>
      <c r="AX591" s="13" t="s">
        <v>74</v>
      </c>
      <c r="AY591" s="222" t="s">
        <v>159</v>
      </c>
    </row>
    <row r="592" spans="2:65" s="13" customFormat="1" ht="11.25">
      <c r="B592" s="212"/>
      <c r="C592" s="213"/>
      <c r="D592" s="199" t="s">
        <v>184</v>
      </c>
      <c r="E592" s="214" t="s">
        <v>20</v>
      </c>
      <c r="F592" s="215" t="s">
        <v>2190</v>
      </c>
      <c r="G592" s="213"/>
      <c r="H592" s="216">
        <v>-4.29</v>
      </c>
      <c r="I592" s="217"/>
      <c r="J592" s="213"/>
      <c r="K592" s="213"/>
      <c r="L592" s="218"/>
      <c r="M592" s="219"/>
      <c r="N592" s="220"/>
      <c r="O592" s="220"/>
      <c r="P592" s="220"/>
      <c r="Q592" s="220"/>
      <c r="R592" s="220"/>
      <c r="S592" s="220"/>
      <c r="T592" s="221"/>
      <c r="AT592" s="222" t="s">
        <v>184</v>
      </c>
      <c r="AU592" s="222" t="s">
        <v>84</v>
      </c>
      <c r="AV592" s="13" t="s">
        <v>84</v>
      </c>
      <c r="AW592" s="13" t="s">
        <v>35</v>
      </c>
      <c r="AX592" s="13" t="s">
        <v>74</v>
      </c>
      <c r="AY592" s="222" t="s">
        <v>159</v>
      </c>
    </row>
    <row r="593" spans="2:65" s="13" customFormat="1" ht="11.25">
      <c r="B593" s="212"/>
      <c r="C593" s="213"/>
      <c r="D593" s="199" t="s">
        <v>184</v>
      </c>
      <c r="E593" s="214" t="s">
        <v>20</v>
      </c>
      <c r="F593" s="215" t="s">
        <v>2191</v>
      </c>
      <c r="G593" s="213"/>
      <c r="H593" s="216">
        <v>-0.77</v>
      </c>
      <c r="I593" s="217"/>
      <c r="J593" s="213"/>
      <c r="K593" s="213"/>
      <c r="L593" s="218"/>
      <c r="M593" s="219"/>
      <c r="N593" s="220"/>
      <c r="O593" s="220"/>
      <c r="P593" s="220"/>
      <c r="Q593" s="220"/>
      <c r="R593" s="220"/>
      <c r="S593" s="220"/>
      <c r="T593" s="221"/>
      <c r="AT593" s="222" t="s">
        <v>184</v>
      </c>
      <c r="AU593" s="222" t="s">
        <v>84</v>
      </c>
      <c r="AV593" s="13" t="s">
        <v>84</v>
      </c>
      <c r="AW593" s="13" t="s">
        <v>35</v>
      </c>
      <c r="AX593" s="13" t="s">
        <v>74</v>
      </c>
      <c r="AY593" s="222" t="s">
        <v>159</v>
      </c>
    </row>
    <row r="594" spans="2:65" s="14" customFormat="1" ht="11.25">
      <c r="B594" s="223"/>
      <c r="C594" s="224"/>
      <c r="D594" s="199" t="s">
        <v>184</v>
      </c>
      <c r="E594" s="225" t="s">
        <v>20</v>
      </c>
      <c r="F594" s="226" t="s">
        <v>223</v>
      </c>
      <c r="G594" s="224"/>
      <c r="H594" s="227">
        <v>35.805</v>
      </c>
      <c r="I594" s="228"/>
      <c r="J594" s="224"/>
      <c r="K594" s="224"/>
      <c r="L594" s="229"/>
      <c r="M594" s="230"/>
      <c r="N594" s="231"/>
      <c r="O594" s="231"/>
      <c r="P594" s="231"/>
      <c r="Q594" s="231"/>
      <c r="R594" s="231"/>
      <c r="S594" s="231"/>
      <c r="T594" s="232"/>
      <c r="AT594" s="233" t="s">
        <v>184</v>
      </c>
      <c r="AU594" s="233" t="s">
        <v>84</v>
      </c>
      <c r="AV594" s="14" t="s">
        <v>164</v>
      </c>
      <c r="AW594" s="14" t="s">
        <v>35</v>
      </c>
      <c r="AX594" s="14" t="s">
        <v>22</v>
      </c>
      <c r="AY594" s="233" t="s">
        <v>159</v>
      </c>
    </row>
    <row r="595" spans="2:65" s="1" customFormat="1" ht="16.5" customHeight="1">
      <c r="B595" s="35"/>
      <c r="C595" s="186" t="s">
        <v>828</v>
      </c>
      <c r="D595" s="186" t="s">
        <v>162</v>
      </c>
      <c r="E595" s="187" t="s">
        <v>2192</v>
      </c>
      <c r="F595" s="188" t="s">
        <v>761</v>
      </c>
      <c r="G595" s="189" t="s">
        <v>182</v>
      </c>
      <c r="H595" s="190">
        <v>33.247999999999998</v>
      </c>
      <c r="I595" s="191"/>
      <c r="J595" s="192">
        <f>ROUND(I595*H595,2)</f>
        <v>0</v>
      </c>
      <c r="K595" s="188" t="s">
        <v>20</v>
      </c>
      <c r="L595" s="39"/>
      <c r="M595" s="193" t="s">
        <v>20</v>
      </c>
      <c r="N595" s="194" t="s">
        <v>45</v>
      </c>
      <c r="O595" s="64"/>
      <c r="P595" s="195">
        <f>O595*H595</f>
        <v>0</v>
      </c>
      <c r="Q595" s="195">
        <v>0</v>
      </c>
      <c r="R595" s="195">
        <f>Q595*H595</f>
        <v>0</v>
      </c>
      <c r="S595" s="195">
        <v>0</v>
      </c>
      <c r="T595" s="196">
        <f>S595*H595</f>
        <v>0</v>
      </c>
      <c r="AR595" s="197" t="s">
        <v>164</v>
      </c>
      <c r="AT595" s="197" t="s">
        <v>162</v>
      </c>
      <c r="AU595" s="197" t="s">
        <v>84</v>
      </c>
      <c r="AY595" s="18" t="s">
        <v>159</v>
      </c>
      <c r="BE595" s="198">
        <f>IF(N595="základní",J595,0)</f>
        <v>0</v>
      </c>
      <c r="BF595" s="198">
        <f>IF(N595="snížená",J595,0)</f>
        <v>0</v>
      </c>
      <c r="BG595" s="198">
        <f>IF(N595="zákl. přenesená",J595,0)</f>
        <v>0</v>
      </c>
      <c r="BH595" s="198">
        <f>IF(N595="sníž. přenesená",J595,0)</f>
        <v>0</v>
      </c>
      <c r="BI595" s="198">
        <f>IF(N595="nulová",J595,0)</f>
        <v>0</v>
      </c>
      <c r="BJ595" s="18" t="s">
        <v>22</v>
      </c>
      <c r="BK595" s="198">
        <f>ROUND(I595*H595,2)</f>
        <v>0</v>
      </c>
      <c r="BL595" s="18" t="s">
        <v>164</v>
      </c>
      <c r="BM595" s="197" t="s">
        <v>2193</v>
      </c>
    </row>
    <row r="596" spans="2:65" s="12" customFormat="1" ht="11.25">
      <c r="B596" s="202"/>
      <c r="C596" s="203"/>
      <c r="D596" s="199" t="s">
        <v>184</v>
      </c>
      <c r="E596" s="204" t="s">
        <v>20</v>
      </c>
      <c r="F596" s="205" t="s">
        <v>1983</v>
      </c>
      <c r="G596" s="203"/>
      <c r="H596" s="204" t="s">
        <v>20</v>
      </c>
      <c r="I596" s="206"/>
      <c r="J596" s="203"/>
      <c r="K596" s="203"/>
      <c r="L596" s="207"/>
      <c r="M596" s="208"/>
      <c r="N596" s="209"/>
      <c r="O596" s="209"/>
      <c r="P596" s="209"/>
      <c r="Q596" s="209"/>
      <c r="R596" s="209"/>
      <c r="S596" s="209"/>
      <c r="T596" s="210"/>
      <c r="AT596" s="211" t="s">
        <v>184</v>
      </c>
      <c r="AU596" s="211" t="s">
        <v>84</v>
      </c>
      <c r="AV596" s="12" t="s">
        <v>22</v>
      </c>
      <c r="AW596" s="12" t="s">
        <v>35</v>
      </c>
      <c r="AX596" s="12" t="s">
        <v>74</v>
      </c>
      <c r="AY596" s="211" t="s">
        <v>159</v>
      </c>
    </row>
    <row r="597" spans="2:65" s="13" customFormat="1" ht="11.25">
      <c r="B597" s="212"/>
      <c r="C597" s="213"/>
      <c r="D597" s="199" t="s">
        <v>184</v>
      </c>
      <c r="E597" s="214" t="s">
        <v>20</v>
      </c>
      <c r="F597" s="215" t="s">
        <v>2194</v>
      </c>
      <c r="G597" s="213"/>
      <c r="H597" s="216">
        <v>7.92</v>
      </c>
      <c r="I597" s="217"/>
      <c r="J597" s="213"/>
      <c r="K597" s="213"/>
      <c r="L597" s="218"/>
      <c r="M597" s="219"/>
      <c r="N597" s="220"/>
      <c r="O597" s="220"/>
      <c r="P597" s="220"/>
      <c r="Q597" s="220"/>
      <c r="R597" s="220"/>
      <c r="S597" s="220"/>
      <c r="T597" s="221"/>
      <c r="AT597" s="222" t="s">
        <v>184</v>
      </c>
      <c r="AU597" s="222" t="s">
        <v>84</v>
      </c>
      <c r="AV597" s="13" t="s">
        <v>84</v>
      </c>
      <c r="AW597" s="13" t="s">
        <v>35</v>
      </c>
      <c r="AX597" s="13" t="s">
        <v>74</v>
      </c>
      <c r="AY597" s="222" t="s">
        <v>159</v>
      </c>
    </row>
    <row r="598" spans="2:65" s="13" customFormat="1" ht="11.25">
      <c r="B598" s="212"/>
      <c r="C598" s="213"/>
      <c r="D598" s="199" t="s">
        <v>184</v>
      </c>
      <c r="E598" s="214" t="s">
        <v>20</v>
      </c>
      <c r="F598" s="215" t="s">
        <v>1985</v>
      </c>
      <c r="G598" s="213"/>
      <c r="H598" s="216">
        <v>30.443000000000001</v>
      </c>
      <c r="I598" s="217"/>
      <c r="J598" s="213"/>
      <c r="K598" s="213"/>
      <c r="L598" s="218"/>
      <c r="M598" s="219"/>
      <c r="N598" s="220"/>
      <c r="O598" s="220"/>
      <c r="P598" s="220"/>
      <c r="Q598" s="220"/>
      <c r="R598" s="220"/>
      <c r="S598" s="220"/>
      <c r="T598" s="221"/>
      <c r="AT598" s="222" t="s">
        <v>184</v>
      </c>
      <c r="AU598" s="222" t="s">
        <v>84</v>
      </c>
      <c r="AV598" s="13" t="s">
        <v>84</v>
      </c>
      <c r="AW598" s="13" t="s">
        <v>35</v>
      </c>
      <c r="AX598" s="13" t="s">
        <v>74</v>
      </c>
      <c r="AY598" s="222" t="s">
        <v>159</v>
      </c>
    </row>
    <row r="599" spans="2:65" s="13" customFormat="1" ht="11.25">
      <c r="B599" s="212"/>
      <c r="C599" s="213"/>
      <c r="D599" s="199" t="s">
        <v>184</v>
      </c>
      <c r="E599" s="214" t="s">
        <v>20</v>
      </c>
      <c r="F599" s="215" t="s">
        <v>2195</v>
      </c>
      <c r="G599" s="213"/>
      <c r="H599" s="216">
        <v>-4.125</v>
      </c>
      <c r="I599" s="217"/>
      <c r="J599" s="213"/>
      <c r="K599" s="213"/>
      <c r="L599" s="218"/>
      <c r="M599" s="219"/>
      <c r="N599" s="220"/>
      <c r="O599" s="220"/>
      <c r="P599" s="220"/>
      <c r="Q599" s="220"/>
      <c r="R599" s="220"/>
      <c r="S599" s="220"/>
      <c r="T599" s="221"/>
      <c r="AT599" s="222" t="s">
        <v>184</v>
      </c>
      <c r="AU599" s="222" t="s">
        <v>84</v>
      </c>
      <c r="AV599" s="13" t="s">
        <v>84</v>
      </c>
      <c r="AW599" s="13" t="s">
        <v>35</v>
      </c>
      <c r="AX599" s="13" t="s">
        <v>74</v>
      </c>
      <c r="AY599" s="222" t="s">
        <v>159</v>
      </c>
    </row>
    <row r="600" spans="2:65" s="13" customFormat="1" ht="11.25">
      <c r="B600" s="212"/>
      <c r="C600" s="213"/>
      <c r="D600" s="199" t="s">
        <v>184</v>
      </c>
      <c r="E600" s="214" t="s">
        <v>20</v>
      </c>
      <c r="F600" s="215" t="s">
        <v>2196</v>
      </c>
      <c r="G600" s="213"/>
      <c r="H600" s="216">
        <v>-0.99</v>
      </c>
      <c r="I600" s="217"/>
      <c r="J600" s="213"/>
      <c r="K600" s="213"/>
      <c r="L600" s="218"/>
      <c r="M600" s="219"/>
      <c r="N600" s="220"/>
      <c r="O600" s="220"/>
      <c r="P600" s="220"/>
      <c r="Q600" s="220"/>
      <c r="R600" s="220"/>
      <c r="S600" s="220"/>
      <c r="T600" s="221"/>
      <c r="AT600" s="222" t="s">
        <v>184</v>
      </c>
      <c r="AU600" s="222" t="s">
        <v>84</v>
      </c>
      <c r="AV600" s="13" t="s">
        <v>84</v>
      </c>
      <c r="AW600" s="13" t="s">
        <v>35</v>
      </c>
      <c r="AX600" s="13" t="s">
        <v>74</v>
      </c>
      <c r="AY600" s="222" t="s">
        <v>159</v>
      </c>
    </row>
    <row r="601" spans="2:65" s="14" customFormat="1" ht="11.25">
      <c r="B601" s="223"/>
      <c r="C601" s="224"/>
      <c r="D601" s="199" t="s">
        <v>184</v>
      </c>
      <c r="E601" s="225" t="s">
        <v>20</v>
      </c>
      <c r="F601" s="226" t="s">
        <v>223</v>
      </c>
      <c r="G601" s="224"/>
      <c r="H601" s="227">
        <v>33.247999999999998</v>
      </c>
      <c r="I601" s="228"/>
      <c r="J601" s="224"/>
      <c r="K601" s="224"/>
      <c r="L601" s="229"/>
      <c r="M601" s="230"/>
      <c r="N601" s="231"/>
      <c r="O601" s="231"/>
      <c r="P601" s="231"/>
      <c r="Q601" s="231"/>
      <c r="R601" s="231"/>
      <c r="S601" s="231"/>
      <c r="T601" s="232"/>
      <c r="AT601" s="233" t="s">
        <v>184</v>
      </c>
      <c r="AU601" s="233" t="s">
        <v>84</v>
      </c>
      <c r="AV601" s="14" t="s">
        <v>164</v>
      </c>
      <c r="AW601" s="14" t="s">
        <v>35</v>
      </c>
      <c r="AX601" s="14" t="s">
        <v>22</v>
      </c>
      <c r="AY601" s="233" t="s">
        <v>159</v>
      </c>
    </row>
    <row r="602" spans="2:65" s="1" customFormat="1" ht="16.5" customHeight="1">
      <c r="B602" s="35"/>
      <c r="C602" s="186" t="s">
        <v>878</v>
      </c>
      <c r="D602" s="186" t="s">
        <v>162</v>
      </c>
      <c r="E602" s="187" t="s">
        <v>2197</v>
      </c>
      <c r="F602" s="188" t="s">
        <v>761</v>
      </c>
      <c r="G602" s="189" t="s">
        <v>182</v>
      </c>
      <c r="H602" s="190">
        <v>33.659999999999997</v>
      </c>
      <c r="I602" s="191"/>
      <c r="J602" s="192">
        <f>ROUND(I602*H602,2)</f>
        <v>0</v>
      </c>
      <c r="K602" s="188" t="s">
        <v>20</v>
      </c>
      <c r="L602" s="39"/>
      <c r="M602" s="193" t="s">
        <v>20</v>
      </c>
      <c r="N602" s="194" t="s">
        <v>45</v>
      </c>
      <c r="O602" s="64"/>
      <c r="P602" s="195">
        <f>O602*H602</f>
        <v>0</v>
      </c>
      <c r="Q602" s="195">
        <v>0</v>
      </c>
      <c r="R602" s="195">
        <f>Q602*H602</f>
        <v>0</v>
      </c>
      <c r="S602" s="195">
        <v>0</v>
      </c>
      <c r="T602" s="196">
        <f>S602*H602</f>
        <v>0</v>
      </c>
      <c r="AR602" s="197" t="s">
        <v>164</v>
      </c>
      <c r="AT602" s="197" t="s">
        <v>162</v>
      </c>
      <c r="AU602" s="197" t="s">
        <v>84</v>
      </c>
      <c r="AY602" s="18" t="s">
        <v>159</v>
      </c>
      <c r="BE602" s="198">
        <f>IF(N602="základní",J602,0)</f>
        <v>0</v>
      </c>
      <c r="BF602" s="198">
        <f>IF(N602="snížená",J602,0)</f>
        <v>0</v>
      </c>
      <c r="BG602" s="198">
        <f>IF(N602="zákl. přenesená",J602,0)</f>
        <v>0</v>
      </c>
      <c r="BH602" s="198">
        <f>IF(N602="sníž. přenesená",J602,0)</f>
        <v>0</v>
      </c>
      <c r="BI602" s="198">
        <f>IF(N602="nulová",J602,0)</f>
        <v>0</v>
      </c>
      <c r="BJ602" s="18" t="s">
        <v>22</v>
      </c>
      <c r="BK602" s="198">
        <f>ROUND(I602*H602,2)</f>
        <v>0</v>
      </c>
      <c r="BL602" s="18" t="s">
        <v>164</v>
      </c>
      <c r="BM602" s="197" t="s">
        <v>2198</v>
      </c>
    </row>
    <row r="603" spans="2:65" s="12" customFormat="1" ht="11.25">
      <c r="B603" s="202"/>
      <c r="C603" s="203"/>
      <c r="D603" s="199" t="s">
        <v>184</v>
      </c>
      <c r="E603" s="204" t="s">
        <v>20</v>
      </c>
      <c r="F603" s="205" t="s">
        <v>1986</v>
      </c>
      <c r="G603" s="203"/>
      <c r="H603" s="204" t="s">
        <v>20</v>
      </c>
      <c r="I603" s="206"/>
      <c r="J603" s="203"/>
      <c r="K603" s="203"/>
      <c r="L603" s="207"/>
      <c r="M603" s="208"/>
      <c r="N603" s="209"/>
      <c r="O603" s="209"/>
      <c r="P603" s="209"/>
      <c r="Q603" s="209"/>
      <c r="R603" s="209"/>
      <c r="S603" s="209"/>
      <c r="T603" s="210"/>
      <c r="AT603" s="211" t="s">
        <v>184</v>
      </c>
      <c r="AU603" s="211" t="s">
        <v>84</v>
      </c>
      <c r="AV603" s="12" t="s">
        <v>22</v>
      </c>
      <c r="AW603" s="12" t="s">
        <v>35</v>
      </c>
      <c r="AX603" s="12" t="s">
        <v>74</v>
      </c>
      <c r="AY603" s="211" t="s">
        <v>159</v>
      </c>
    </row>
    <row r="604" spans="2:65" s="13" customFormat="1" ht="11.25">
      <c r="B604" s="212"/>
      <c r="C604" s="213"/>
      <c r="D604" s="199" t="s">
        <v>184</v>
      </c>
      <c r="E604" s="214" t="s">
        <v>20</v>
      </c>
      <c r="F604" s="215" t="s">
        <v>2199</v>
      </c>
      <c r="G604" s="213"/>
      <c r="H604" s="216">
        <v>39.270000000000003</v>
      </c>
      <c r="I604" s="217"/>
      <c r="J604" s="213"/>
      <c r="K604" s="213"/>
      <c r="L604" s="218"/>
      <c r="M604" s="219"/>
      <c r="N604" s="220"/>
      <c r="O604" s="220"/>
      <c r="P604" s="220"/>
      <c r="Q604" s="220"/>
      <c r="R604" s="220"/>
      <c r="S604" s="220"/>
      <c r="T604" s="221"/>
      <c r="AT604" s="222" t="s">
        <v>184</v>
      </c>
      <c r="AU604" s="222" t="s">
        <v>84</v>
      </c>
      <c r="AV604" s="13" t="s">
        <v>84</v>
      </c>
      <c r="AW604" s="13" t="s">
        <v>35</v>
      </c>
      <c r="AX604" s="13" t="s">
        <v>74</v>
      </c>
      <c r="AY604" s="222" t="s">
        <v>159</v>
      </c>
    </row>
    <row r="605" spans="2:65" s="13" customFormat="1" ht="11.25">
      <c r="B605" s="212"/>
      <c r="C605" s="213"/>
      <c r="D605" s="199" t="s">
        <v>184</v>
      </c>
      <c r="E605" s="214" t="s">
        <v>20</v>
      </c>
      <c r="F605" s="215" t="s">
        <v>2173</v>
      </c>
      <c r="G605" s="213"/>
      <c r="H605" s="216">
        <v>-5.61</v>
      </c>
      <c r="I605" s="217"/>
      <c r="J605" s="213"/>
      <c r="K605" s="213"/>
      <c r="L605" s="218"/>
      <c r="M605" s="219"/>
      <c r="N605" s="220"/>
      <c r="O605" s="220"/>
      <c r="P605" s="220"/>
      <c r="Q605" s="220"/>
      <c r="R605" s="220"/>
      <c r="S605" s="220"/>
      <c r="T605" s="221"/>
      <c r="AT605" s="222" t="s">
        <v>184</v>
      </c>
      <c r="AU605" s="222" t="s">
        <v>84</v>
      </c>
      <c r="AV605" s="13" t="s">
        <v>84</v>
      </c>
      <c r="AW605" s="13" t="s">
        <v>35</v>
      </c>
      <c r="AX605" s="13" t="s">
        <v>74</v>
      </c>
      <c r="AY605" s="222" t="s">
        <v>159</v>
      </c>
    </row>
    <row r="606" spans="2:65" s="14" customFormat="1" ht="11.25">
      <c r="B606" s="223"/>
      <c r="C606" s="224"/>
      <c r="D606" s="199" t="s">
        <v>184</v>
      </c>
      <c r="E606" s="225" t="s">
        <v>20</v>
      </c>
      <c r="F606" s="226" t="s">
        <v>223</v>
      </c>
      <c r="G606" s="224"/>
      <c r="H606" s="227">
        <v>33.659999999999997</v>
      </c>
      <c r="I606" s="228"/>
      <c r="J606" s="224"/>
      <c r="K606" s="224"/>
      <c r="L606" s="229"/>
      <c r="M606" s="230"/>
      <c r="N606" s="231"/>
      <c r="O606" s="231"/>
      <c r="P606" s="231"/>
      <c r="Q606" s="231"/>
      <c r="R606" s="231"/>
      <c r="S606" s="231"/>
      <c r="T606" s="232"/>
      <c r="AT606" s="233" t="s">
        <v>184</v>
      </c>
      <c r="AU606" s="233" t="s">
        <v>84</v>
      </c>
      <c r="AV606" s="14" t="s">
        <v>164</v>
      </c>
      <c r="AW606" s="14" t="s">
        <v>35</v>
      </c>
      <c r="AX606" s="14" t="s">
        <v>22</v>
      </c>
      <c r="AY606" s="233" t="s">
        <v>159</v>
      </c>
    </row>
    <row r="607" spans="2:65" s="1" customFormat="1" ht="16.5" customHeight="1">
      <c r="B607" s="35"/>
      <c r="C607" s="186" t="s">
        <v>883</v>
      </c>
      <c r="D607" s="186" t="s">
        <v>162</v>
      </c>
      <c r="E607" s="187" t="s">
        <v>2200</v>
      </c>
      <c r="F607" s="188" t="s">
        <v>761</v>
      </c>
      <c r="G607" s="189" t="s">
        <v>182</v>
      </c>
      <c r="H607" s="190">
        <v>15.785</v>
      </c>
      <c r="I607" s="191"/>
      <c r="J607" s="192">
        <f>ROUND(I607*H607,2)</f>
        <v>0</v>
      </c>
      <c r="K607" s="188" t="s">
        <v>20</v>
      </c>
      <c r="L607" s="39"/>
      <c r="M607" s="193" t="s">
        <v>20</v>
      </c>
      <c r="N607" s="194" t="s">
        <v>45</v>
      </c>
      <c r="O607" s="64"/>
      <c r="P607" s="195">
        <f>O607*H607</f>
        <v>0</v>
      </c>
      <c r="Q607" s="195">
        <v>0</v>
      </c>
      <c r="R607" s="195">
        <f>Q607*H607</f>
        <v>0</v>
      </c>
      <c r="S607" s="195">
        <v>0</v>
      </c>
      <c r="T607" s="196">
        <f>S607*H607</f>
        <v>0</v>
      </c>
      <c r="AR607" s="197" t="s">
        <v>164</v>
      </c>
      <c r="AT607" s="197" t="s">
        <v>162</v>
      </c>
      <c r="AU607" s="197" t="s">
        <v>84</v>
      </c>
      <c r="AY607" s="18" t="s">
        <v>159</v>
      </c>
      <c r="BE607" s="198">
        <f>IF(N607="základní",J607,0)</f>
        <v>0</v>
      </c>
      <c r="BF607" s="198">
        <f>IF(N607="snížená",J607,0)</f>
        <v>0</v>
      </c>
      <c r="BG607" s="198">
        <f>IF(N607="zákl. přenesená",J607,0)</f>
        <v>0</v>
      </c>
      <c r="BH607" s="198">
        <f>IF(N607="sníž. přenesená",J607,0)</f>
        <v>0</v>
      </c>
      <c r="BI607" s="198">
        <f>IF(N607="nulová",J607,0)</f>
        <v>0</v>
      </c>
      <c r="BJ607" s="18" t="s">
        <v>22</v>
      </c>
      <c r="BK607" s="198">
        <f>ROUND(I607*H607,2)</f>
        <v>0</v>
      </c>
      <c r="BL607" s="18" t="s">
        <v>164</v>
      </c>
      <c r="BM607" s="197" t="s">
        <v>2201</v>
      </c>
    </row>
    <row r="608" spans="2:65" s="12" customFormat="1" ht="11.25">
      <c r="B608" s="202"/>
      <c r="C608" s="203"/>
      <c r="D608" s="199" t="s">
        <v>184</v>
      </c>
      <c r="E608" s="204" t="s">
        <v>20</v>
      </c>
      <c r="F608" s="205" t="s">
        <v>1991</v>
      </c>
      <c r="G608" s="203"/>
      <c r="H608" s="204" t="s">
        <v>20</v>
      </c>
      <c r="I608" s="206"/>
      <c r="J608" s="203"/>
      <c r="K608" s="203"/>
      <c r="L608" s="207"/>
      <c r="M608" s="208"/>
      <c r="N608" s="209"/>
      <c r="O608" s="209"/>
      <c r="P608" s="209"/>
      <c r="Q608" s="209"/>
      <c r="R608" s="209"/>
      <c r="S608" s="209"/>
      <c r="T608" s="210"/>
      <c r="AT608" s="211" t="s">
        <v>184</v>
      </c>
      <c r="AU608" s="211" t="s">
        <v>84</v>
      </c>
      <c r="AV608" s="12" t="s">
        <v>22</v>
      </c>
      <c r="AW608" s="12" t="s">
        <v>35</v>
      </c>
      <c r="AX608" s="12" t="s">
        <v>74</v>
      </c>
      <c r="AY608" s="211" t="s">
        <v>159</v>
      </c>
    </row>
    <row r="609" spans="2:65" s="13" customFormat="1" ht="11.25">
      <c r="B609" s="212"/>
      <c r="C609" s="213"/>
      <c r="D609" s="199" t="s">
        <v>184</v>
      </c>
      <c r="E609" s="214" t="s">
        <v>20</v>
      </c>
      <c r="F609" s="215" t="s">
        <v>1975</v>
      </c>
      <c r="G609" s="213"/>
      <c r="H609" s="216">
        <v>9.9</v>
      </c>
      <c r="I609" s="217"/>
      <c r="J609" s="213"/>
      <c r="K609" s="213"/>
      <c r="L609" s="218"/>
      <c r="M609" s="219"/>
      <c r="N609" s="220"/>
      <c r="O609" s="220"/>
      <c r="P609" s="220"/>
      <c r="Q609" s="220"/>
      <c r="R609" s="220"/>
      <c r="S609" s="220"/>
      <c r="T609" s="221"/>
      <c r="AT609" s="222" t="s">
        <v>184</v>
      </c>
      <c r="AU609" s="222" t="s">
        <v>84</v>
      </c>
      <c r="AV609" s="13" t="s">
        <v>84</v>
      </c>
      <c r="AW609" s="13" t="s">
        <v>35</v>
      </c>
      <c r="AX609" s="13" t="s">
        <v>74</v>
      </c>
      <c r="AY609" s="222" t="s">
        <v>159</v>
      </c>
    </row>
    <row r="610" spans="2:65" s="13" customFormat="1" ht="11.25">
      <c r="B610" s="212"/>
      <c r="C610" s="213"/>
      <c r="D610" s="199" t="s">
        <v>184</v>
      </c>
      <c r="E610" s="214" t="s">
        <v>20</v>
      </c>
      <c r="F610" s="215" t="s">
        <v>1993</v>
      </c>
      <c r="G610" s="213"/>
      <c r="H610" s="216">
        <v>6.7649999999999997</v>
      </c>
      <c r="I610" s="217"/>
      <c r="J610" s="213"/>
      <c r="K610" s="213"/>
      <c r="L610" s="218"/>
      <c r="M610" s="219"/>
      <c r="N610" s="220"/>
      <c r="O610" s="220"/>
      <c r="P610" s="220"/>
      <c r="Q610" s="220"/>
      <c r="R610" s="220"/>
      <c r="S610" s="220"/>
      <c r="T610" s="221"/>
      <c r="AT610" s="222" t="s">
        <v>184</v>
      </c>
      <c r="AU610" s="222" t="s">
        <v>84</v>
      </c>
      <c r="AV610" s="13" t="s">
        <v>84</v>
      </c>
      <c r="AW610" s="13" t="s">
        <v>35</v>
      </c>
      <c r="AX610" s="13" t="s">
        <v>74</v>
      </c>
      <c r="AY610" s="222" t="s">
        <v>159</v>
      </c>
    </row>
    <row r="611" spans="2:65" s="13" customFormat="1" ht="11.25">
      <c r="B611" s="212"/>
      <c r="C611" s="213"/>
      <c r="D611" s="199" t="s">
        <v>184</v>
      </c>
      <c r="E611" s="214" t="s">
        <v>20</v>
      </c>
      <c r="F611" s="215" t="s">
        <v>2202</v>
      </c>
      <c r="G611" s="213"/>
      <c r="H611" s="216">
        <v>-0.88</v>
      </c>
      <c r="I611" s="217"/>
      <c r="J611" s="213"/>
      <c r="K611" s="213"/>
      <c r="L611" s="218"/>
      <c r="M611" s="219"/>
      <c r="N611" s="220"/>
      <c r="O611" s="220"/>
      <c r="P611" s="220"/>
      <c r="Q611" s="220"/>
      <c r="R611" s="220"/>
      <c r="S611" s="220"/>
      <c r="T611" s="221"/>
      <c r="AT611" s="222" t="s">
        <v>184</v>
      </c>
      <c r="AU611" s="222" t="s">
        <v>84</v>
      </c>
      <c r="AV611" s="13" t="s">
        <v>84</v>
      </c>
      <c r="AW611" s="13" t="s">
        <v>35</v>
      </c>
      <c r="AX611" s="13" t="s">
        <v>74</v>
      </c>
      <c r="AY611" s="222" t="s">
        <v>159</v>
      </c>
    </row>
    <row r="612" spans="2:65" s="14" customFormat="1" ht="11.25">
      <c r="B612" s="223"/>
      <c r="C612" s="224"/>
      <c r="D612" s="199" t="s">
        <v>184</v>
      </c>
      <c r="E612" s="225" t="s">
        <v>20</v>
      </c>
      <c r="F612" s="226" t="s">
        <v>223</v>
      </c>
      <c r="G612" s="224"/>
      <c r="H612" s="227">
        <v>15.785</v>
      </c>
      <c r="I612" s="228"/>
      <c r="J612" s="224"/>
      <c r="K612" s="224"/>
      <c r="L612" s="229"/>
      <c r="M612" s="230"/>
      <c r="N612" s="231"/>
      <c r="O612" s="231"/>
      <c r="P612" s="231"/>
      <c r="Q612" s="231"/>
      <c r="R612" s="231"/>
      <c r="S612" s="231"/>
      <c r="T612" s="232"/>
      <c r="AT612" s="233" t="s">
        <v>184</v>
      </c>
      <c r="AU612" s="233" t="s">
        <v>84</v>
      </c>
      <c r="AV612" s="14" t="s">
        <v>164</v>
      </c>
      <c r="AW612" s="14" t="s">
        <v>35</v>
      </c>
      <c r="AX612" s="14" t="s">
        <v>22</v>
      </c>
      <c r="AY612" s="233" t="s">
        <v>159</v>
      </c>
    </row>
    <row r="613" spans="2:65" s="1" customFormat="1" ht="16.5" customHeight="1">
      <c r="B613" s="35"/>
      <c r="C613" s="186" t="s">
        <v>889</v>
      </c>
      <c r="D613" s="186" t="s">
        <v>162</v>
      </c>
      <c r="E613" s="187" t="s">
        <v>2203</v>
      </c>
      <c r="F613" s="188" t="s">
        <v>761</v>
      </c>
      <c r="G613" s="189" t="s">
        <v>182</v>
      </c>
      <c r="H613" s="190">
        <v>20.625</v>
      </c>
      <c r="I613" s="191"/>
      <c r="J613" s="192">
        <f>ROUND(I613*H613,2)</f>
        <v>0</v>
      </c>
      <c r="K613" s="188" t="s">
        <v>20</v>
      </c>
      <c r="L613" s="39"/>
      <c r="M613" s="193" t="s">
        <v>20</v>
      </c>
      <c r="N613" s="194" t="s">
        <v>45</v>
      </c>
      <c r="O613" s="64"/>
      <c r="P613" s="195">
        <f>O613*H613</f>
        <v>0</v>
      </c>
      <c r="Q613" s="195">
        <v>0</v>
      </c>
      <c r="R613" s="195">
        <f>Q613*H613</f>
        <v>0</v>
      </c>
      <c r="S613" s="195">
        <v>0</v>
      </c>
      <c r="T613" s="196">
        <f>S613*H613</f>
        <v>0</v>
      </c>
      <c r="AR613" s="197" t="s">
        <v>164</v>
      </c>
      <c r="AT613" s="197" t="s">
        <v>162</v>
      </c>
      <c r="AU613" s="197" t="s">
        <v>84</v>
      </c>
      <c r="AY613" s="18" t="s">
        <v>159</v>
      </c>
      <c r="BE613" s="198">
        <f>IF(N613="základní",J613,0)</f>
        <v>0</v>
      </c>
      <c r="BF613" s="198">
        <f>IF(N613="snížená",J613,0)</f>
        <v>0</v>
      </c>
      <c r="BG613" s="198">
        <f>IF(N613="zákl. přenesená",J613,0)</f>
        <v>0</v>
      </c>
      <c r="BH613" s="198">
        <f>IF(N613="sníž. přenesená",J613,0)</f>
        <v>0</v>
      </c>
      <c r="BI613" s="198">
        <f>IF(N613="nulová",J613,0)</f>
        <v>0</v>
      </c>
      <c r="BJ613" s="18" t="s">
        <v>22</v>
      </c>
      <c r="BK613" s="198">
        <f>ROUND(I613*H613,2)</f>
        <v>0</v>
      </c>
      <c r="BL613" s="18" t="s">
        <v>164</v>
      </c>
      <c r="BM613" s="197" t="s">
        <v>2204</v>
      </c>
    </row>
    <row r="614" spans="2:65" s="12" customFormat="1" ht="11.25">
      <c r="B614" s="202"/>
      <c r="C614" s="203"/>
      <c r="D614" s="199" t="s">
        <v>184</v>
      </c>
      <c r="E614" s="204" t="s">
        <v>20</v>
      </c>
      <c r="F614" s="205" t="s">
        <v>1994</v>
      </c>
      <c r="G614" s="203"/>
      <c r="H614" s="204" t="s">
        <v>20</v>
      </c>
      <c r="I614" s="206"/>
      <c r="J614" s="203"/>
      <c r="K614" s="203"/>
      <c r="L614" s="207"/>
      <c r="M614" s="208"/>
      <c r="N614" s="209"/>
      <c r="O614" s="209"/>
      <c r="P614" s="209"/>
      <c r="Q614" s="209"/>
      <c r="R614" s="209"/>
      <c r="S614" s="209"/>
      <c r="T614" s="210"/>
      <c r="AT614" s="211" t="s">
        <v>184</v>
      </c>
      <c r="AU614" s="211" t="s">
        <v>84</v>
      </c>
      <c r="AV614" s="12" t="s">
        <v>22</v>
      </c>
      <c r="AW614" s="12" t="s">
        <v>35</v>
      </c>
      <c r="AX614" s="12" t="s">
        <v>74</v>
      </c>
      <c r="AY614" s="211" t="s">
        <v>159</v>
      </c>
    </row>
    <row r="615" spans="2:65" s="13" customFormat="1" ht="11.25">
      <c r="B615" s="212"/>
      <c r="C615" s="213"/>
      <c r="D615" s="199" t="s">
        <v>184</v>
      </c>
      <c r="E615" s="214" t="s">
        <v>20</v>
      </c>
      <c r="F615" s="215" t="s">
        <v>1995</v>
      </c>
      <c r="G615" s="213"/>
      <c r="H615" s="216">
        <v>25.574999999999999</v>
      </c>
      <c r="I615" s="217"/>
      <c r="J615" s="213"/>
      <c r="K615" s="213"/>
      <c r="L615" s="218"/>
      <c r="M615" s="219"/>
      <c r="N615" s="220"/>
      <c r="O615" s="220"/>
      <c r="P615" s="220"/>
      <c r="Q615" s="220"/>
      <c r="R615" s="220"/>
      <c r="S615" s="220"/>
      <c r="T615" s="221"/>
      <c r="AT615" s="222" t="s">
        <v>184</v>
      </c>
      <c r="AU615" s="222" t="s">
        <v>84</v>
      </c>
      <c r="AV615" s="13" t="s">
        <v>84</v>
      </c>
      <c r="AW615" s="13" t="s">
        <v>35</v>
      </c>
      <c r="AX615" s="13" t="s">
        <v>74</v>
      </c>
      <c r="AY615" s="222" t="s">
        <v>159</v>
      </c>
    </row>
    <row r="616" spans="2:65" s="13" customFormat="1" ht="11.25">
      <c r="B616" s="212"/>
      <c r="C616" s="213"/>
      <c r="D616" s="199" t="s">
        <v>184</v>
      </c>
      <c r="E616" s="214" t="s">
        <v>20</v>
      </c>
      <c r="F616" s="215" t="s">
        <v>2205</v>
      </c>
      <c r="G616" s="213"/>
      <c r="H616" s="216">
        <v>-4.95</v>
      </c>
      <c r="I616" s="217"/>
      <c r="J616" s="213"/>
      <c r="K616" s="213"/>
      <c r="L616" s="218"/>
      <c r="M616" s="219"/>
      <c r="N616" s="220"/>
      <c r="O616" s="220"/>
      <c r="P616" s="220"/>
      <c r="Q616" s="220"/>
      <c r="R616" s="220"/>
      <c r="S616" s="220"/>
      <c r="T616" s="221"/>
      <c r="AT616" s="222" t="s">
        <v>184</v>
      </c>
      <c r="AU616" s="222" t="s">
        <v>84</v>
      </c>
      <c r="AV616" s="13" t="s">
        <v>84</v>
      </c>
      <c r="AW616" s="13" t="s">
        <v>35</v>
      </c>
      <c r="AX616" s="13" t="s">
        <v>74</v>
      </c>
      <c r="AY616" s="222" t="s">
        <v>159</v>
      </c>
    </row>
    <row r="617" spans="2:65" s="14" customFormat="1" ht="11.25">
      <c r="B617" s="223"/>
      <c r="C617" s="224"/>
      <c r="D617" s="199" t="s">
        <v>184</v>
      </c>
      <c r="E617" s="225" t="s">
        <v>20</v>
      </c>
      <c r="F617" s="226" t="s">
        <v>223</v>
      </c>
      <c r="G617" s="224"/>
      <c r="H617" s="227">
        <v>20.625</v>
      </c>
      <c r="I617" s="228"/>
      <c r="J617" s="224"/>
      <c r="K617" s="224"/>
      <c r="L617" s="229"/>
      <c r="M617" s="230"/>
      <c r="N617" s="231"/>
      <c r="O617" s="231"/>
      <c r="P617" s="231"/>
      <c r="Q617" s="231"/>
      <c r="R617" s="231"/>
      <c r="S617" s="231"/>
      <c r="T617" s="232"/>
      <c r="AT617" s="233" t="s">
        <v>184</v>
      </c>
      <c r="AU617" s="233" t="s">
        <v>84</v>
      </c>
      <c r="AV617" s="14" t="s">
        <v>164</v>
      </c>
      <c r="AW617" s="14" t="s">
        <v>35</v>
      </c>
      <c r="AX617" s="14" t="s">
        <v>22</v>
      </c>
      <c r="AY617" s="233" t="s">
        <v>159</v>
      </c>
    </row>
    <row r="618" spans="2:65" s="1" customFormat="1" ht="16.5" customHeight="1">
      <c r="B618" s="35"/>
      <c r="C618" s="186" t="s">
        <v>892</v>
      </c>
      <c r="D618" s="186" t="s">
        <v>162</v>
      </c>
      <c r="E618" s="187" t="s">
        <v>1829</v>
      </c>
      <c r="F618" s="188" t="s">
        <v>2206</v>
      </c>
      <c r="G618" s="189" t="s">
        <v>201</v>
      </c>
      <c r="H618" s="190">
        <v>15</v>
      </c>
      <c r="I618" s="191"/>
      <c r="J618" s="192">
        <f>ROUND(I618*H618,2)</f>
        <v>0</v>
      </c>
      <c r="K618" s="188" t="s">
        <v>20</v>
      </c>
      <c r="L618" s="39"/>
      <c r="M618" s="193" t="s">
        <v>20</v>
      </c>
      <c r="N618" s="194" t="s">
        <v>45</v>
      </c>
      <c r="O618" s="64"/>
      <c r="P618" s="195">
        <f>O618*H618</f>
        <v>0</v>
      </c>
      <c r="Q618" s="195">
        <v>0.2</v>
      </c>
      <c r="R618" s="195">
        <f>Q618*H618</f>
        <v>3</v>
      </c>
      <c r="S618" s="195">
        <v>0</v>
      </c>
      <c r="T618" s="196">
        <f>S618*H618</f>
        <v>0</v>
      </c>
      <c r="AR618" s="197" t="s">
        <v>164</v>
      </c>
      <c r="AT618" s="197" t="s">
        <v>162</v>
      </c>
      <c r="AU618" s="197" t="s">
        <v>84</v>
      </c>
      <c r="AY618" s="18" t="s">
        <v>159</v>
      </c>
      <c r="BE618" s="198">
        <f>IF(N618="základní",J618,0)</f>
        <v>0</v>
      </c>
      <c r="BF618" s="198">
        <f>IF(N618="snížená",J618,0)</f>
        <v>0</v>
      </c>
      <c r="BG618" s="198">
        <f>IF(N618="zákl. přenesená",J618,0)</f>
        <v>0</v>
      </c>
      <c r="BH618" s="198">
        <f>IF(N618="sníž. přenesená",J618,0)</f>
        <v>0</v>
      </c>
      <c r="BI618" s="198">
        <f>IF(N618="nulová",J618,0)</f>
        <v>0</v>
      </c>
      <c r="BJ618" s="18" t="s">
        <v>22</v>
      </c>
      <c r="BK618" s="198">
        <f>ROUND(I618*H618,2)</f>
        <v>0</v>
      </c>
      <c r="BL618" s="18" t="s">
        <v>164</v>
      </c>
      <c r="BM618" s="197" t="s">
        <v>2207</v>
      </c>
    </row>
    <row r="619" spans="2:65" s="1" customFormat="1" ht="11.25">
      <c r="B619" s="35"/>
      <c r="C619" s="36"/>
      <c r="D619" s="199" t="s">
        <v>166</v>
      </c>
      <c r="E619" s="36"/>
      <c r="F619" s="200" t="s">
        <v>2208</v>
      </c>
      <c r="G619" s="36"/>
      <c r="H619" s="36"/>
      <c r="I619" s="115"/>
      <c r="J619" s="36"/>
      <c r="K619" s="36"/>
      <c r="L619" s="39"/>
      <c r="M619" s="201"/>
      <c r="N619" s="64"/>
      <c r="O619" s="64"/>
      <c r="P619" s="64"/>
      <c r="Q619" s="64"/>
      <c r="R619" s="64"/>
      <c r="S619" s="64"/>
      <c r="T619" s="65"/>
      <c r="AT619" s="18" t="s">
        <v>166</v>
      </c>
      <c r="AU619" s="18" t="s">
        <v>84</v>
      </c>
    </row>
    <row r="620" spans="2:65" s="12" customFormat="1" ht="11.25">
      <c r="B620" s="202"/>
      <c r="C620" s="203"/>
      <c r="D620" s="199" t="s">
        <v>184</v>
      </c>
      <c r="E620" s="204" t="s">
        <v>20</v>
      </c>
      <c r="F620" s="205" t="s">
        <v>2209</v>
      </c>
      <c r="G620" s="203"/>
      <c r="H620" s="204" t="s">
        <v>20</v>
      </c>
      <c r="I620" s="206"/>
      <c r="J620" s="203"/>
      <c r="K620" s="203"/>
      <c r="L620" s="207"/>
      <c r="M620" s="208"/>
      <c r="N620" s="209"/>
      <c r="O620" s="209"/>
      <c r="P620" s="209"/>
      <c r="Q620" s="209"/>
      <c r="R620" s="209"/>
      <c r="S620" s="209"/>
      <c r="T620" s="210"/>
      <c r="AT620" s="211" t="s">
        <v>184</v>
      </c>
      <c r="AU620" s="211" t="s">
        <v>84</v>
      </c>
      <c r="AV620" s="12" t="s">
        <v>22</v>
      </c>
      <c r="AW620" s="12" t="s">
        <v>35</v>
      </c>
      <c r="AX620" s="12" t="s">
        <v>74</v>
      </c>
      <c r="AY620" s="211" t="s">
        <v>159</v>
      </c>
    </row>
    <row r="621" spans="2:65" s="12" customFormat="1" ht="11.25">
      <c r="B621" s="202"/>
      <c r="C621" s="203"/>
      <c r="D621" s="199" t="s">
        <v>184</v>
      </c>
      <c r="E621" s="204" t="s">
        <v>20</v>
      </c>
      <c r="F621" s="205" t="s">
        <v>2210</v>
      </c>
      <c r="G621" s="203"/>
      <c r="H621" s="204" t="s">
        <v>20</v>
      </c>
      <c r="I621" s="206"/>
      <c r="J621" s="203"/>
      <c r="K621" s="203"/>
      <c r="L621" s="207"/>
      <c r="M621" s="208"/>
      <c r="N621" s="209"/>
      <c r="O621" s="209"/>
      <c r="P621" s="209"/>
      <c r="Q621" s="209"/>
      <c r="R621" s="209"/>
      <c r="S621" s="209"/>
      <c r="T621" s="210"/>
      <c r="AT621" s="211" t="s">
        <v>184</v>
      </c>
      <c r="AU621" s="211" t="s">
        <v>84</v>
      </c>
      <c r="AV621" s="12" t="s">
        <v>22</v>
      </c>
      <c r="AW621" s="12" t="s">
        <v>35</v>
      </c>
      <c r="AX621" s="12" t="s">
        <v>74</v>
      </c>
      <c r="AY621" s="211" t="s">
        <v>159</v>
      </c>
    </row>
    <row r="622" spans="2:65" s="13" customFormat="1" ht="11.25">
      <c r="B622" s="212"/>
      <c r="C622" s="213"/>
      <c r="D622" s="199" t="s">
        <v>184</v>
      </c>
      <c r="E622" s="214" t="s">
        <v>20</v>
      </c>
      <c r="F622" s="215" t="s">
        <v>1836</v>
      </c>
      <c r="G622" s="213"/>
      <c r="H622" s="216">
        <v>15</v>
      </c>
      <c r="I622" s="217"/>
      <c r="J622" s="213"/>
      <c r="K622" s="213"/>
      <c r="L622" s="218"/>
      <c r="M622" s="219"/>
      <c r="N622" s="220"/>
      <c r="O622" s="220"/>
      <c r="P622" s="220"/>
      <c r="Q622" s="220"/>
      <c r="R622" s="220"/>
      <c r="S622" s="220"/>
      <c r="T622" s="221"/>
      <c r="AT622" s="222" t="s">
        <v>184</v>
      </c>
      <c r="AU622" s="222" t="s">
        <v>84</v>
      </c>
      <c r="AV622" s="13" t="s">
        <v>84</v>
      </c>
      <c r="AW622" s="13" t="s">
        <v>35</v>
      </c>
      <c r="AX622" s="13" t="s">
        <v>22</v>
      </c>
      <c r="AY622" s="222" t="s">
        <v>159</v>
      </c>
    </row>
    <row r="623" spans="2:65" s="11" customFormat="1" ht="22.9" customHeight="1">
      <c r="B623" s="170"/>
      <c r="C623" s="171"/>
      <c r="D623" s="172" t="s">
        <v>73</v>
      </c>
      <c r="E623" s="184" t="s">
        <v>164</v>
      </c>
      <c r="F623" s="184" t="s">
        <v>827</v>
      </c>
      <c r="G623" s="171"/>
      <c r="H623" s="171"/>
      <c r="I623" s="174"/>
      <c r="J623" s="185">
        <f>BK623</f>
        <v>0</v>
      </c>
      <c r="K623" s="171"/>
      <c r="L623" s="176"/>
      <c r="M623" s="177"/>
      <c r="N623" s="178"/>
      <c r="O623" s="178"/>
      <c r="P623" s="179">
        <f>SUM(P624:P656)</f>
        <v>0</v>
      </c>
      <c r="Q623" s="178"/>
      <c r="R623" s="179">
        <f>SUM(R624:R656)</f>
        <v>9.8977599999999999</v>
      </c>
      <c r="S623" s="178"/>
      <c r="T623" s="180">
        <f>SUM(T624:T656)</f>
        <v>0</v>
      </c>
      <c r="AR623" s="181" t="s">
        <v>22</v>
      </c>
      <c r="AT623" s="182" t="s">
        <v>73</v>
      </c>
      <c r="AU623" s="182" t="s">
        <v>22</v>
      </c>
      <c r="AY623" s="181" t="s">
        <v>159</v>
      </c>
      <c r="BK623" s="183">
        <f>SUM(BK624:BK656)</f>
        <v>0</v>
      </c>
    </row>
    <row r="624" spans="2:65" s="1" customFormat="1" ht="16.5" customHeight="1">
      <c r="B624" s="35"/>
      <c r="C624" s="186" t="s">
        <v>896</v>
      </c>
      <c r="D624" s="186" t="s">
        <v>162</v>
      </c>
      <c r="E624" s="187" t="s">
        <v>829</v>
      </c>
      <c r="F624" s="188" t="s">
        <v>830</v>
      </c>
      <c r="G624" s="189" t="s">
        <v>182</v>
      </c>
      <c r="H624" s="190">
        <v>643.29100000000005</v>
      </c>
      <c r="I624" s="191"/>
      <c r="J624" s="192">
        <f>ROUND(I624*H624,2)</f>
        <v>0</v>
      </c>
      <c r="K624" s="188" t="s">
        <v>20</v>
      </c>
      <c r="L624" s="39"/>
      <c r="M624" s="193" t="s">
        <v>20</v>
      </c>
      <c r="N624" s="194" t="s">
        <v>45</v>
      </c>
      <c r="O624" s="64"/>
      <c r="P624" s="195">
        <f>O624*H624</f>
        <v>0</v>
      </c>
      <c r="Q624" s="195">
        <v>0</v>
      </c>
      <c r="R624" s="195">
        <f>Q624*H624</f>
        <v>0</v>
      </c>
      <c r="S624" s="195">
        <v>0</v>
      </c>
      <c r="T624" s="196">
        <f>S624*H624</f>
        <v>0</v>
      </c>
      <c r="AR624" s="197" t="s">
        <v>164</v>
      </c>
      <c r="AT624" s="197" t="s">
        <v>162</v>
      </c>
      <c r="AU624" s="197" t="s">
        <v>84</v>
      </c>
      <c r="AY624" s="18" t="s">
        <v>159</v>
      </c>
      <c r="BE624" s="198">
        <f>IF(N624="základní",J624,0)</f>
        <v>0</v>
      </c>
      <c r="BF624" s="198">
        <f>IF(N624="snížená",J624,0)</f>
        <v>0</v>
      </c>
      <c r="BG624" s="198">
        <f>IF(N624="zákl. přenesená",J624,0)</f>
        <v>0</v>
      </c>
      <c r="BH624" s="198">
        <f>IF(N624="sníž. přenesená",J624,0)</f>
        <v>0</v>
      </c>
      <c r="BI624" s="198">
        <f>IF(N624="nulová",J624,0)</f>
        <v>0</v>
      </c>
      <c r="BJ624" s="18" t="s">
        <v>22</v>
      </c>
      <c r="BK624" s="198">
        <f>ROUND(I624*H624,2)</f>
        <v>0</v>
      </c>
      <c r="BL624" s="18" t="s">
        <v>164</v>
      </c>
      <c r="BM624" s="197" t="s">
        <v>831</v>
      </c>
    </row>
    <row r="625" spans="2:65" s="1" customFormat="1" ht="11.25">
      <c r="B625" s="35"/>
      <c r="C625" s="36"/>
      <c r="D625" s="199" t="s">
        <v>166</v>
      </c>
      <c r="E625" s="36"/>
      <c r="F625" s="200" t="s">
        <v>830</v>
      </c>
      <c r="G625" s="36"/>
      <c r="H625" s="36"/>
      <c r="I625" s="115"/>
      <c r="J625" s="36"/>
      <c r="K625" s="36"/>
      <c r="L625" s="39"/>
      <c r="M625" s="201"/>
      <c r="N625" s="64"/>
      <c r="O625" s="64"/>
      <c r="P625" s="64"/>
      <c r="Q625" s="64"/>
      <c r="R625" s="64"/>
      <c r="S625" s="64"/>
      <c r="T625" s="65"/>
      <c r="AT625" s="18" t="s">
        <v>166</v>
      </c>
      <c r="AU625" s="18" t="s">
        <v>84</v>
      </c>
    </row>
    <row r="626" spans="2:65" s="12" customFormat="1" ht="11.25">
      <c r="B626" s="202"/>
      <c r="C626" s="203"/>
      <c r="D626" s="199" t="s">
        <v>184</v>
      </c>
      <c r="E626" s="204" t="s">
        <v>20</v>
      </c>
      <c r="F626" s="205" t="s">
        <v>2155</v>
      </c>
      <c r="G626" s="203"/>
      <c r="H626" s="204" t="s">
        <v>20</v>
      </c>
      <c r="I626" s="206"/>
      <c r="J626" s="203"/>
      <c r="K626" s="203"/>
      <c r="L626" s="207"/>
      <c r="M626" s="208"/>
      <c r="N626" s="209"/>
      <c r="O626" s="209"/>
      <c r="P626" s="209"/>
      <c r="Q626" s="209"/>
      <c r="R626" s="209"/>
      <c r="S626" s="209"/>
      <c r="T626" s="210"/>
      <c r="AT626" s="211" t="s">
        <v>184</v>
      </c>
      <c r="AU626" s="211" t="s">
        <v>84</v>
      </c>
      <c r="AV626" s="12" t="s">
        <v>22</v>
      </c>
      <c r="AW626" s="12" t="s">
        <v>35</v>
      </c>
      <c r="AX626" s="12" t="s">
        <v>74</v>
      </c>
      <c r="AY626" s="211" t="s">
        <v>159</v>
      </c>
    </row>
    <row r="627" spans="2:65" s="12" customFormat="1" ht="11.25">
      <c r="B627" s="202"/>
      <c r="C627" s="203"/>
      <c r="D627" s="199" t="s">
        <v>184</v>
      </c>
      <c r="E627" s="204" t="s">
        <v>20</v>
      </c>
      <c r="F627" s="205" t="s">
        <v>1910</v>
      </c>
      <c r="G627" s="203"/>
      <c r="H627" s="204" t="s">
        <v>20</v>
      </c>
      <c r="I627" s="206"/>
      <c r="J627" s="203"/>
      <c r="K627" s="203"/>
      <c r="L627" s="207"/>
      <c r="M627" s="208"/>
      <c r="N627" s="209"/>
      <c r="O627" s="209"/>
      <c r="P627" s="209"/>
      <c r="Q627" s="209"/>
      <c r="R627" s="209"/>
      <c r="S627" s="209"/>
      <c r="T627" s="210"/>
      <c r="AT627" s="211" t="s">
        <v>184</v>
      </c>
      <c r="AU627" s="211" t="s">
        <v>84</v>
      </c>
      <c r="AV627" s="12" t="s">
        <v>22</v>
      </c>
      <c r="AW627" s="12" t="s">
        <v>35</v>
      </c>
      <c r="AX627" s="12" t="s">
        <v>74</v>
      </c>
      <c r="AY627" s="211" t="s">
        <v>159</v>
      </c>
    </row>
    <row r="628" spans="2:65" s="13" customFormat="1" ht="11.25">
      <c r="B628" s="212"/>
      <c r="C628" s="213"/>
      <c r="D628" s="199" t="s">
        <v>184</v>
      </c>
      <c r="E628" s="214" t="s">
        <v>20</v>
      </c>
      <c r="F628" s="215" t="s">
        <v>2211</v>
      </c>
      <c r="G628" s="213"/>
      <c r="H628" s="216">
        <v>18.600000000000001</v>
      </c>
      <c r="I628" s="217"/>
      <c r="J628" s="213"/>
      <c r="K628" s="213"/>
      <c r="L628" s="218"/>
      <c r="M628" s="219"/>
      <c r="N628" s="220"/>
      <c r="O628" s="220"/>
      <c r="P628" s="220"/>
      <c r="Q628" s="220"/>
      <c r="R628" s="220"/>
      <c r="S628" s="220"/>
      <c r="T628" s="221"/>
      <c r="AT628" s="222" t="s">
        <v>184</v>
      </c>
      <c r="AU628" s="222" t="s">
        <v>84</v>
      </c>
      <c r="AV628" s="13" t="s">
        <v>84</v>
      </c>
      <c r="AW628" s="13" t="s">
        <v>35</v>
      </c>
      <c r="AX628" s="13" t="s">
        <v>74</v>
      </c>
      <c r="AY628" s="222" t="s">
        <v>159</v>
      </c>
    </row>
    <row r="629" spans="2:65" s="12" customFormat="1" ht="11.25">
      <c r="B629" s="202"/>
      <c r="C629" s="203"/>
      <c r="D629" s="199" t="s">
        <v>184</v>
      </c>
      <c r="E629" s="204" t="s">
        <v>20</v>
      </c>
      <c r="F629" s="205" t="s">
        <v>2157</v>
      </c>
      <c r="G629" s="203"/>
      <c r="H629" s="204" t="s">
        <v>20</v>
      </c>
      <c r="I629" s="206"/>
      <c r="J629" s="203"/>
      <c r="K629" s="203"/>
      <c r="L629" s="207"/>
      <c r="M629" s="208"/>
      <c r="N629" s="209"/>
      <c r="O629" s="209"/>
      <c r="P629" s="209"/>
      <c r="Q629" s="209"/>
      <c r="R629" s="209"/>
      <c r="S629" s="209"/>
      <c r="T629" s="210"/>
      <c r="AT629" s="211" t="s">
        <v>184</v>
      </c>
      <c r="AU629" s="211" t="s">
        <v>84</v>
      </c>
      <c r="AV629" s="12" t="s">
        <v>22</v>
      </c>
      <c r="AW629" s="12" t="s">
        <v>35</v>
      </c>
      <c r="AX629" s="12" t="s">
        <v>74</v>
      </c>
      <c r="AY629" s="211" t="s">
        <v>159</v>
      </c>
    </row>
    <row r="630" spans="2:65" s="13" customFormat="1" ht="11.25">
      <c r="B630" s="212"/>
      <c r="C630" s="213"/>
      <c r="D630" s="199" t="s">
        <v>184</v>
      </c>
      <c r="E630" s="214" t="s">
        <v>20</v>
      </c>
      <c r="F630" s="215" t="s">
        <v>2212</v>
      </c>
      <c r="G630" s="213"/>
      <c r="H630" s="216">
        <v>42.405000000000001</v>
      </c>
      <c r="I630" s="217"/>
      <c r="J630" s="213"/>
      <c r="K630" s="213"/>
      <c r="L630" s="218"/>
      <c r="M630" s="219"/>
      <c r="N630" s="220"/>
      <c r="O630" s="220"/>
      <c r="P630" s="220"/>
      <c r="Q630" s="220"/>
      <c r="R630" s="220"/>
      <c r="S630" s="220"/>
      <c r="T630" s="221"/>
      <c r="AT630" s="222" t="s">
        <v>184</v>
      </c>
      <c r="AU630" s="222" t="s">
        <v>84</v>
      </c>
      <c r="AV630" s="13" t="s">
        <v>84</v>
      </c>
      <c r="AW630" s="13" t="s">
        <v>35</v>
      </c>
      <c r="AX630" s="13" t="s">
        <v>74</v>
      </c>
      <c r="AY630" s="222" t="s">
        <v>159</v>
      </c>
    </row>
    <row r="631" spans="2:65" s="13" customFormat="1" ht="11.25">
      <c r="B631" s="212"/>
      <c r="C631" s="213"/>
      <c r="D631" s="199" t="s">
        <v>184</v>
      </c>
      <c r="E631" s="214" t="s">
        <v>20</v>
      </c>
      <c r="F631" s="215" t="s">
        <v>2213</v>
      </c>
      <c r="G631" s="213"/>
      <c r="H631" s="216">
        <v>34.567999999999998</v>
      </c>
      <c r="I631" s="217"/>
      <c r="J631" s="213"/>
      <c r="K631" s="213"/>
      <c r="L631" s="218"/>
      <c r="M631" s="219"/>
      <c r="N631" s="220"/>
      <c r="O631" s="220"/>
      <c r="P631" s="220"/>
      <c r="Q631" s="220"/>
      <c r="R631" s="220"/>
      <c r="S631" s="220"/>
      <c r="T631" s="221"/>
      <c r="AT631" s="222" t="s">
        <v>184</v>
      </c>
      <c r="AU631" s="222" t="s">
        <v>84</v>
      </c>
      <c r="AV631" s="13" t="s">
        <v>84</v>
      </c>
      <c r="AW631" s="13" t="s">
        <v>35</v>
      </c>
      <c r="AX631" s="13" t="s">
        <v>74</v>
      </c>
      <c r="AY631" s="222" t="s">
        <v>159</v>
      </c>
    </row>
    <row r="632" spans="2:65" s="13" customFormat="1" ht="11.25">
      <c r="B632" s="212"/>
      <c r="C632" s="213"/>
      <c r="D632" s="199" t="s">
        <v>184</v>
      </c>
      <c r="E632" s="214" t="s">
        <v>20</v>
      </c>
      <c r="F632" s="215" t="s">
        <v>2214</v>
      </c>
      <c r="G632" s="213"/>
      <c r="H632" s="216">
        <v>102.96</v>
      </c>
      <c r="I632" s="217"/>
      <c r="J632" s="213"/>
      <c r="K632" s="213"/>
      <c r="L632" s="218"/>
      <c r="M632" s="219"/>
      <c r="N632" s="220"/>
      <c r="O632" s="220"/>
      <c r="P632" s="220"/>
      <c r="Q632" s="220"/>
      <c r="R632" s="220"/>
      <c r="S632" s="220"/>
      <c r="T632" s="221"/>
      <c r="AT632" s="222" t="s">
        <v>184</v>
      </c>
      <c r="AU632" s="222" t="s">
        <v>84</v>
      </c>
      <c r="AV632" s="13" t="s">
        <v>84</v>
      </c>
      <c r="AW632" s="13" t="s">
        <v>35</v>
      </c>
      <c r="AX632" s="13" t="s">
        <v>74</v>
      </c>
      <c r="AY632" s="222" t="s">
        <v>159</v>
      </c>
    </row>
    <row r="633" spans="2:65" s="13" customFormat="1" ht="11.25">
      <c r="B633" s="212"/>
      <c r="C633" s="213"/>
      <c r="D633" s="199" t="s">
        <v>184</v>
      </c>
      <c r="E633" s="214" t="s">
        <v>20</v>
      </c>
      <c r="F633" s="215" t="s">
        <v>2215</v>
      </c>
      <c r="G633" s="213"/>
      <c r="H633" s="216">
        <v>158.4</v>
      </c>
      <c r="I633" s="217"/>
      <c r="J633" s="213"/>
      <c r="K633" s="213"/>
      <c r="L633" s="218"/>
      <c r="M633" s="219"/>
      <c r="N633" s="220"/>
      <c r="O633" s="220"/>
      <c r="P633" s="220"/>
      <c r="Q633" s="220"/>
      <c r="R633" s="220"/>
      <c r="S633" s="220"/>
      <c r="T633" s="221"/>
      <c r="AT633" s="222" t="s">
        <v>184</v>
      </c>
      <c r="AU633" s="222" t="s">
        <v>84</v>
      </c>
      <c r="AV633" s="13" t="s">
        <v>84</v>
      </c>
      <c r="AW633" s="13" t="s">
        <v>35</v>
      </c>
      <c r="AX633" s="13" t="s">
        <v>74</v>
      </c>
      <c r="AY633" s="222" t="s">
        <v>159</v>
      </c>
    </row>
    <row r="634" spans="2:65" s="13" customFormat="1" ht="11.25">
      <c r="B634" s="212"/>
      <c r="C634" s="213"/>
      <c r="D634" s="199" t="s">
        <v>184</v>
      </c>
      <c r="E634" s="214" t="s">
        <v>20</v>
      </c>
      <c r="F634" s="215" t="s">
        <v>2216</v>
      </c>
      <c r="G634" s="213"/>
      <c r="H634" s="216">
        <v>147.428</v>
      </c>
      <c r="I634" s="217"/>
      <c r="J634" s="213"/>
      <c r="K634" s="213"/>
      <c r="L634" s="218"/>
      <c r="M634" s="219"/>
      <c r="N634" s="220"/>
      <c r="O634" s="220"/>
      <c r="P634" s="220"/>
      <c r="Q634" s="220"/>
      <c r="R634" s="220"/>
      <c r="S634" s="220"/>
      <c r="T634" s="221"/>
      <c r="AT634" s="222" t="s">
        <v>184</v>
      </c>
      <c r="AU634" s="222" t="s">
        <v>84</v>
      </c>
      <c r="AV634" s="13" t="s">
        <v>84</v>
      </c>
      <c r="AW634" s="13" t="s">
        <v>35</v>
      </c>
      <c r="AX634" s="13" t="s">
        <v>74</v>
      </c>
      <c r="AY634" s="222" t="s">
        <v>159</v>
      </c>
    </row>
    <row r="635" spans="2:65" s="13" customFormat="1" ht="11.25">
      <c r="B635" s="212"/>
      <c r="C635" s="213"/>
      <c r="D635" s="199" t="s">
        <v>184</v>
      </c>
      <c r="E635" s="214" t="s">
        <v>20</v>
      </c>
      <c r="F635" s="215" t="s">
        <v>2217</v>
      </c>
      <c r="G635" s="213"/>
      <c r="H635" s="216">
        <v>138.93</v>
      </c>
      <c r="I635" s="217"/>
      <c r="J635" s="213"/>
      <c r="K635" s="213"/>
      <c r="L635" s="218"/>
      <c r="M635" s="219"/>
      <c r="N635" s="220"/>
      <c r="O635" s="220"/>
      <c r="P635" s="220"/>
      <c r="Q635" s="220"/>
      <c r="R635" s="220"/>
      <c r="S635" s="220"/>
      <c r="T635" s="221"/>
      <c r="AT635" s="222" t="s">
        <v>184</v>
      </c>
      <c r="AU635" s="222" t="s">
        <v>84</v>
      </c>
      <c r="AV635" s="13" t="s">
        <v>84</v>
      </c>
      <c r="AW635" s="13" t="s">
        <v>35</v>
      </c>
      <c r="AX635" s="13" t="s">
        <v>74</v>
      </c>
      <c r="AY635" s="222" t="s">
        <v>159</v>
      </c>
    </row>
    <row r="636" spans="2:65" s="14" customFormat="1" ht="11.25">
      <c r="B636" s="223"/>
      <c r="C636" s="224"/>
      <c r="D636" s="199" t="s">
        <v>184</v>
      </c>
      <c r="E636" s="225" t="s">
        <v>20</v>
      </c>
      <c r="F636" s="226" t="s">
        <v>223</v>
      </c>
      <c r="G636" s="224"/>
      <c r="H636" s="227">
        <v>643.29100000000005</v>
      </c>
      <c r="I636" s="228"/>
      <c r="J636" s="224"/>
      <c r="K636" s="224"/>
      <c r="L636" s="229"/>
      <c r="M636" s="230"/>
      <c r="N636" s="231"/>
      <c r="O636" s="231"/>
      <c r="P636" s="231"/>
      <c r="Q636" s="231"/>
      <c r="R636" s="231"/>
      <c r="S636" s="231"/>
      <c r="T636" s="232"/>
      <c r="AT636" s="233" t="s">
        <v>184</v>
      </c>
      <c r="AU636" s="233" t="s">
        <v>84</v>
      </c>
      <c r="AV636" s="14" t="s">
        <v>164</v>
      </c>
      <c r="AW636" s="14" t="s">
        <v>35</v>
      </c>
      <c r="AX636" s="14" t="s">
        <v>22</v>
      </c>
      <c r="AY636" s="233" t="s">
        <v>159</v>
      </c>
    </row>
    <row r="637" spans="2:65" s="1" customFormat="1" ht="16.5" customHeight="1">
      <c r="B637" s="35"/>
      <c r="C637" s="186" t="s">
        <v>902</v>
      </c>
      <c r="D637" s="186" t="s">
        <v>162</v>
      </c>
      <c r="E637" s="187" t="s">
        <v>903</v>
      </c>
      <c r="F637" s="188" t="s">
        <v>904</v>
      </c>
      <c r="G637" s="189" t="s">
        <v>182</v>
      </c>
      <c r="H637" s="190">
        <v>5.72</v>
      </c>
      <c r="I637" s="191"/>
      <c r="J637" s="192">
        <f>ROUND(I637*H637,2)</f>
        <v>0</v>
      </c>
      <c r="K637" s="188" t="s">
        <v>194</v>
      </c>
      <c r="L637" s="39"/>
      <c r="M637" s="193" t="s">
        <v>20</v>
      </c>
      <c r="N637" s="194" t="s">
        <v>45</v>
      </c>
      <c r="O637" s="64"/>
      <c r="P637" s="195">
        <f>O637*H637</f>
        <v>0</v>
      </c>
      <c r="Q637" s="195">
        <v>0</v>
      </c>
      <c r="R637" s="195">
        <f>Q637*H637</f>
        <v>0</v>
      </c>
      <c r="S637" s="195">
        <v>0</v>
      </c>
      <c r="T637" s="196">
        <f>S637*H637</f>
        <v>0</v>
      </c>
      <c r="AR637" s="197" t="s">
        <v>164</v>
      </c>
      <c r="AT637" s="197" t="s">
        <v>162</v>
      </c>
      <c r="AU637" s="197" t="s">
        <v>84</v>
      </c>
      <c r="AY637" s="18" t="s">
        <v>159</v>
      </c>
      <c r="BE637" s="198">
        <f>IF(N637="základní",J637,0)</f>
        <v>0</v>
      </c>
      <c r="BF637" s="198">
        <f>IF(N637="snížená",J637,0)</f>
        <v>0</v>
      </c>
      <c r="BG637" s="198">
        <f>IF(N637="zákl. přenesená",J637,0)</f>
        <v>0</v>
      </c>
      <c r="BH637" s="198">
        <f>IF(N637="sníž. přenesená",J637,0)</f>
        <v>0</v>
      </c>
      <c r="BI637" s="198">
        <f>IF(N637="nulová",J637,0)</f>
        <v>0</v>
      </c>
      <c r="BJ637" s="18" t="s">
        <v>22</v>
      </c>
      <c r="BK637" s="198">
        <f>ROUND(I637*H637,2)</f>
        <v>0</v>
      </c>
      <c r="BL637" s="18" t="s">
        <v>164</v>
      </c>
      <c r="BM637" s="197" t="s">
        <v>905</v>
      </c>
    </row>
    <row r="638" spans="2:65" s="1" customFormat="1" ht="11.25">
      <c r="B638" s="35"/>
      <c r="C638" s="36"/>
      <c r="D638" s="199" t="s">
        <v>166</v>
      </c>
      <c r="E638" s="36"/>
      <c r="F638" s="200" t="s">
        <v>906</v>
      </c>
      <c r="G638" s="36"/>
      <c r="H638" s="36"/>
      <c r="I638" s="115"/>
      <c r="J638" s="36"/>
      <c r="K638" s="36"/>
      <c r="L638" s="39"/>
      <c r="M638" s="201"/>
      <c r="N638" s="64"/>
      <c r="O638" s="64"/>
      <c r="P638" s="64"/>
      <c r="Q638" s="64"/>
      <c r="R638" s="64"/>
      <c r="S638" s="64"/>
      <c r="T638" s="65"/>
      <c r="AT638" s="18" t="s">
        <v>166</v>
      </c>
      <c r="AU638" s="18" t="s">
        <v>84</v>
      </c>
    </row>
    <row r="639" spans="2:65" s="12" customFormat="1" ht="11.25">
      <c r="B639" s="202"/>
      <c r="C639" s="203"/>
      <c r="D639" s="199" t="s">
        <v>184</v>
      </c>
      <c r="E639" s="204" t="s">
        <v>20</v>
      </c>
      <c r="F639" s="205" t="s">
        <v>907</v>
      </c>
      <c r="G639" s="203"/>
      <c r="H639" s="204" t="s">
        <v>20</v>
      </c>
      <c r="I639" s="206"/>
      <c r="J639" s="203"/>
      <c r="K639" s="203"/>
      <c r="L639" s="207"/>
      <c r="M639" s="208"/>
      <c r="N639" s="209"/>
      <c r="O639" s="209"/>
      <c r="P639" s="209"/>
      <c r="Q639" s="209"/>
      <c r="R639" s="209"/>
      <c r="S639" s="209"/>
      <c r="T639" s="210"/>
      <c r="AT639" s="211" t="s">
        <v>184</v>
      </c>
      <c r="AU639" s="211" t="s">
        <v>84</v>
      </c>
      <c r="AV639" s="12" t="s">
        <v>22</v>
      </c>
      <c r="AW639" s="12" t="s">
        <v>35</v>
      </c>
      <c r="AX639" s="12" t="s">
        <v>74</v>
      </c>
      <c r="AY639" s="211" t="s">
        <v>159</v>
      </c>
    </row>
    <row r="640" spans="2:65" s="13" customFormat="1" ht="11.25">
      <c r="B640" s="212"/>
      <c r="C640" s="213"/>
      <c r="D640" s="199" t="s">
        <v>184</v>
      </c>
      <c r="E640" s="214" t="s">
        <v>20</v>
      </c>
      <c r="F640" s="215" t="s">
        <v>2218</v>
      </c>
      <c r="G640" s="213"/>
      <c r="H640" s="216">
        <v>5.72</v>
      </c>
      <c r="I640" s="217"/>
      <c r="J640" s="213"/>
      <c r="K640" s="213"/>
      <c r="L640" s="218"/>
      <c r="M640" s="219"/>
      <c r="N640" s="220"/>
      <c r="O640" s="220"/>
      <c r="P640" s="220"/>
      <c r="Q640" s="220"/>
      <c r="R640" s="220"/>
      <c r="S640" s="220"/>
      <c r="T640" s="221"/>
      <c r="AT640" s="222" t="s">
        <v>184</v>
      </c>
      <c r="AU640" s="222" t="s">
        <v>84</v>
      </c>
      <c r="AV640" s="13" t="s">
        <v>84</v>
      </c>
      <c r="AW640" s="13" t="s">
        <v>35</v>
      </c>
      <c r="AX640" s="13" t="s">
        <v>22</v>
      </c>
      <c r="AY640" s="222" t="s">
        <v>159</v>
      </c>
    </row>
    <row r="641" spans="2:65" s="1" customFormat="1" ht="16.5" customHeight="1">
      <c r="B641" s="35"/>
      <c r="C641" s="245" t="s">
        <v>910</v>
      </c>
      <c r="D641" s="245" t="s">
        <v>744</v>
      </c>
      <c r="E641" s="246" t="s">
        <v>911</v>
      </c>
      <c r="F641" s="247" t="s">
        <v>912</v>
      </c>
      <c r="G641" s="248" t="s">
        <v>182</v>
      </c>
      <c r="H641" s="249">
        <v>5.72</v>
      </c>
      <c r="I641" s="250"/>
      <c r="J641" s="251">
        <f>ROUND(I641*H641,2)</f>
        <v>0</v>
      </c>
      <c r="K641" s="247" t="s">
        <v>20</v>
      </c>
      <c r="L641" s="252"/>
      <c r="M641" s="253" t="s">
        <v>20</v>
      </c>
      <c r="N641" s="254" t="s">
        <v>45</v>
      </c>
      <c r="O641" s="64"/>
      <c r="P641" s="195">
        <f>O641*H641</f>
        <v>0</v>
      </c>
      <c r="Q641" s="195">
        <v>1.6</v>
      </c>
      <c r="R641" s="195">
        <f>Q641*H641</f>
        <v>9.1519999999999992</v>
      </c>
      <c r="S641" s="195">
        <v>0</v>
      </c>
      <c r="T641" s="196">
        <f>S641*H641</f>
        <v>0</v>
      </c>
      <c r="AR641" s="197" t="s">
        <v>204</v>
      </c>
      <c r="AT641" s="197" t="s">
        <v>744</v>
      </c>
      <c r="AU641" s="197" t="s">
        <v>84</v>
      </c>
      <c r="AY641" s="18" t="s">
        <v>159</v>
      </c>
      <c r="BE641" s="198">
        <f>IF(N641="základní",J641,0)</f>
        <v>0</v>
      </c>
      <c r="BF641" s="198">
        <f>IF(N641="snížená",J641,0)</f>
        <v>0</v>
      </c>
      <c r="BG641" s="198">
        <f>IF(N641="zákl. přenesená",J641,0)</f>
        <v>0</v>
      </c>
      <c r="BH641" s="198">
        <f>IF(N641="sníž. přenesená",J641,0)</f>
        <v>0</v>
      </c>
      <c r="BI641" s="198">
        <f>IF(N641="nulová",J641,0)</f>
        <v>0</v>
      </c>
      <c r="BJ641" s="18" t="s">
        <v>22</v>
      </c>
      <c r="BK641" s="198">
        <f>ROUND(I641*H641,2)</f>
        <v>0</v>
      </c>
      <c r="BL641" s="18" t="s">
        <v>164</v>
      </c>
      <c r="BM641" s="197" t="s">
        <v>913</v>
      </c>
    </row>
    <row r="642" spans="2:65" s="1" customFormat="1" ht="16.5" customHeight="1">
      <c r="B642" s="35"/>
      <c r="C642" s="186" t="s">
        <v>914</v>
      </c>
      <c r="D642" s="186" t="s">
        <v>162</v>
      </c>
      <c r="E642" s="187" t="s">
        <v>915</v>
      </c>
      <c r="F642" s="188" t="s">
        <v>916</v>
      </c>
      <c r="G642" s="189" t="s">
        <v>182</v>
      </c>
      <c r="H642" s="190">
        <v>57.2</v>
      </c>
      <c r="I642" s="191"/>
      <c r="J642" s="192">
        <f>ROUND(I642*H642,2)</f>
        <v>0</v>
      </c>
      <c r="K642" s="188" t="s">
        <v>194</v>
      </c>
      <c r="L642" s="39"/>
      <c r="M642" s="193" t="s">
        <v>20</v>
      </c>
      <c r="N642" s="194" t="s">
        <v>45</v>
      </c>
      <c r="O642" s="64"/>
      <c r="P642" s="195">
        <f>O642*H642</f>
        <v>0</v>
      </c>
      <c r="Q642" s="195">
        <v>0</v>
      </c>
      <c r="R642" s="195">
        <f>Q642*H642</f>
        <v>0</v>
      </c>
      <c r="S642" s="195">
        <v>0</v>
      </c>
      <c r="T642" s="196">
        <f>S642*H642</f>
        <v>0</v>
      </c>
      <c r="AR642" s="197" t="s">
        <v>164</v>
      </c>
      <c r="AT642" s="197" t="s">
        <v>162</v>
      </c>
      <c r="AU642" s="197" t="s">
        <v>84</v>
      </c>
      <c r="AY642" s="18" t="s">
        <v>159</v>
      </c>
      <c r="BE642" s="198">
        <f>IF(N642="základní",J642,0)</f>
        <v>0</v>
      </c>
      <c r="BF642" s="198">
        <f>IF(N642="snížená",J642,0)</f>
        <v>0</v>
      </c>
      <c r="BG642" s="198">
        <f>IF(N642="zákl. přenesená",J642,0)</f>
        <v>0</v>
      </c>
      <c r="BH642" s="198">
        <f>IF(N642="sníž. přenesená",J642,0)</f>
        <v>0</v>
      </c>
      <c r="BI642" s="198">
        <f>IF(N642="nulová",J642,0)</f>
        <v>0</v>
      </c>
      <c r="BJ642" s="18" t="s">
        <v>22</v>
      </c>
      <c r="BK642" s="198">
        <f>ROUND(I642*H642,2)</f>
        <v>0</v>
      </c>
      <c r="BL642" s="18" t="s">
        <v>164</v>
      </c>
      <c r="BM642" s="197" t="s">
        <v>917</v>
      </c>
    </row>
    <row r="643" spans="2:65" s="1" customFormat="1" ht="11.25">
      <c r="B643" s="35"/>
      <c r="C643" s="36"/>
      <c r="D643" s="199" t="s">
        <v>166</v>
      </c>
      <c r="E643" s="36"/>
      <c r="F643" s="200" t="s">
        <v>918</v>
      </c>
      <c r="G643" s="36"/>
      <c r="H643" s="36"/>
      <c r="I643" s="115"/>
      <c r="J643" s="36"/>
      <c r="K643" s="36"/>
      <c r="L643" s="39"/>
      <c r="M643" s="201"/>
      <c r="N643" s="64"/>
      <c r="O643" s="64"/>
      <c r="P643" s="64"/>
      <c r="Q643" s="64"/>
      <c r="R643" s="64"/>
      <c r="S643" s="64"/>
      <c r="T643" s="65"/>
      <c r="AT643" s="18" t="s">
        <v>166</v>
      </c>
      <c r="AU643" s="18" t="s">
        <v>84</v>
      </c>
    </row>
    <row r="644" spans="2:65" s="12" customFormat="1" ht="11.25">
      <c r="B644" s="202"/>
      <c r="C644" s="203"/>
      <c r="D644" s="199" t="s">
        <v>184</v>
      </c>
      <c r="E644" s="204" t="s">
        <v>20</v>
      </c>
      <c r="F644" s="205" t="s">
        <v>907</v>
      </c>
      <c r="G644" s="203"/>
      <c r="H644" s="204" t="s">
        <v>20</v>
      </c>
      <c r="I644" s="206"/>
      <c r="J644" s="203"/>
      <c r="K644" s="203"/>
      <c r="L644" s="207"/>
      <c r="M644" s="208"/>
      <c r="N644" s="209"/>
      <c r="O644" s="209"/>
      <c r="P644" s="209"/>
      <c r="Q644" s="209"/>
      <c r="R644" s="209"/>
      <c r="S644" s="209"/>
      <c r="T644" s="210"/>
      <c r="AT644" s="211" t="s">
        <v>184</v>
      </c>
      <c r="AU644" s="211" t="s">
        <v>84</v>
      </c>
      <c r="AV644" s="12" t="s">
        <v>22</v>
      </c>
      <c r="AW644" s="12" t="s">
        <v>35</v>
      </c>
      <c r="AX644" s="12" t="s">
        <v>74</v>
      </c>
      <c r="AY644" s="211" t="s">
        <v>159</v>
      </c>
    </row>
    <row r="645" spans="2:65" s="13" customFormat="1" ht="11.25">
      <c r="B645" s="212"/>
      <c r="C645" s="213"/>
      <c r="D645" s="199" t="s">
        <v>184</v>
      </c>
      <c r="E645" s="214" t="s">
        <v>20</v>
      </c>
      <c r="F645" s="215" t="s">
        <v>2219</v>
      </c>
      <c r="G645" s="213"/>
      <c r="H645" s="216">
        <v>57.2</v>
      </c>
      <c r="I645" s="217"/>
      <c r="J645" s="213"/>
      <c r="K645" s="213"/>
      <c r="L645" s="218"/>
      <c r="M645" s="219"/>
      <c r="N645" s="220"/>
      <c r="O645" s="220"/>
      <c r="P645" s="220"/>
      <c r="Q645" s="220"/>
      <c r="R645" s="220"/>
      <c r="S645" s="220"/>
      <c r="T645" s="221"/>
      <c r="AT645" s="222" t="s">
        <v>184</v>
      </c>
      <c r="AU645" s="222" t="s">
        <v>84</v>
      </c>
      <c r="AV645" s="13" t="s">
        <v>84</v>
      </c>
      <c r="AW645" s="13" t="s">
        <v>35</v>
      </c>
      <c r="AX645" s="13" t="s">
        <v>22</v>
      </c>
      <c r="AY645" s="222" t="s">
        <v>159</v>
      </c>
    </row>
    <row r="646" spans="2:65" s="1" customFormat="1" ht="16.5" customHeight="1">
      <c r="B646" s="35"/>
      <c r="C646" s="186" t="s">
        <v>921</v>
      </c>
      <c r="D646" s="186" t="s">
        <v>162</v>
      </c>
      <c r="E646" s="187" t="s">
        <v>2220</v>
      </c>
      <c r="F646" s="188" t="s">
        <v>2221</v>
      </c>
      <c r="G646" s="189" t="s">
        <v>182</v>
      </c>
      <c r="H646" s="190">
        <v>0.27</v>
      </c>
      <c r="I646" s="191"/>
      <c r="J646" s="192">
        <f>ROUND(I646*H646,2)</f>
        <v>0</v>
      </c>
      <c r="K646" s="188" t="s">
        <v>194</v>
      </c>
      <c r="L646" s="39"/>
      <c r="M646" s="193" t="s">
        <v>20</v>
      </c>
      <c r="N646" s="194" t="s">
        <v>45</v>
      </c>
      <c r="O646" s="64"/>
      <c r="P646" s="195">
        <f>O646*H646</f>
        <v>0</v>
      </c>
      <c r="Q646" s="195">
        <v>0</v>
      </c>
      <c r="R646" s="195">
        <f>Q646*H646</f>
        <v>0</v>
      </c>
      <c r="S646" s="195">
        <v>0</v>
      </c>
      <c r="T646" s="196">
        <f>S646*H646</f>
        <v>0</v>
      </c>
      <c r="AR646" s="197" t="s">
        <v>164</v>
      </c>
      <c r="AT646" s="197" t="s">
        <v>162</v>
      </c>
      <c r="AU646" s="197" t="s">
        <v>84</v>
      </c>
      <c r="AY646" s="18" t="s">
        <v>159</v>
      </c>
      <c r="BE646" s="198">
        <f>IF(N646="základní",J646,0)</f>
        <v>0</v>
      </c>
      <c r="BF646" s="198">
        <f>IF(N646="snížená",J646,0)</f>
        <v>0</v>
      </c>
      <c r="BG646" s="198">
        <f>IF(N646="zákl. přenesená",J646,0)</f>
        <v>0</v>
      </c>
      <c r="BH646" s="198">
        <f>IF(N646="sníž. přenesená",J646,0)</f>
        <v>0</v>
      </c>
      <c r="BI646" s="198">
        <f>IF(N646="nulová",J646,0)</f>
        <v>0</v>
      </c>
      <c r="BJ646" s="18" t="s">
        <v>22</v>
      </c>
      <c r="BK646" s="198">
        <f>ROUND(I646*H646,2)</f>
        <v>0</v>
      </c>
      <c r="BL646" s="18" t="s">
        <v>164</v>
      </c>
      <c r="BM646" s="197" t="s">
        <v>2222</v>
      </c>
    </row>
    <row r="647" spans="2:65" s="1" customFormat="1" ht="11.25">
      <c r="B647" s="35"/>
      <c r="C647" s="36"/>
      <c r="D647" s="199" t="s">
        <v>166</v>
      </c>
      <c r="E647" s="36"/>
      <c r="F647" s="200" t="s">
        <v>2223</v>
      </c>
      <c r="G647" s="36"/>
      <c r="H647" s="36"/>
      <c r="I647" s="115"/>
      <c r="J647" s="36"/>
      <c r="K647" s="36"/>
      <c r="L647" s="39"/>
      <c r="M647" s="201"/>
      <c r="N647" s="64"/>
      <c r="O647" s="64"/>
      <c r="P647" s="64"/>
      <c r="Q647" s="64"/>
      <c r="R647" s="64"/>
      <c r="S647" s="64"/>
      <c r="T647" s="65"/>
      <c r="AT647" s="18" t="s">
        <v>166</v>
      </c>
      <c r="AU647" s="18" t="s">
        <v>84</v>
      </c>
    </row>
    <row r="648" spans="2:65" s="12" customFormat="1" ht="11.25">
      <c r="B648" s="202"/>
      <c r="C648" s="203"/>
      <c r="D648" s="199" t="s">
        <v>184</v>
      </c>
      <c r="E648" s="204" t="s">
        <v>20</v>
      </c>
      <c r="F648" s="205" t="s">
        <v>2224</v>
      </c>
      <c r="G648" s="203"/>
      <c r="H648" s="204" t="s">
        <v>20</v>
      </c>
      <c r="I648" s="206"/>
      <c r="J648" s="203"/>
      <c r="K648" s="203"/>
      <c r="L648" s="207"/>
      <c r="M648" s="208"/>
      <c r="N648" s="209"/>
      <c r="O648" s="209"/>
      <c r="P648" s="209"/>
      <c r="Q648" s="209"/>
      <c r="R648" s="209"/>
      <c r="S648" s="209"/>
      <c r="T648" s="210"/>
      <c r="AT648" s="211" t="s">
        <v>184</v>
      </c>
      <c r="AU648" s="211" t="s">
        <v>84</v>
      </c>
      <c r="AV648" s="12" t="s">
        <v>22</v>
      </c>
      <c r="AW648" s="12" t="s">
        <v>35</v>
      </c>
      <c r="AX648" s="12" t="s">
        <v>74</v>
      </c>
      <c r="AY648" s="211" t="s">
        <v>159</v>
      </c>
    </row>
    <row r="649" spans="2:65" s="13" customFormat="1" ht="11.25">
      <c r="B649" s="212"/>
      <c r="C649" s="213"/>
      <c r="D649" s="199" t="s">
        <v>184</v>
      </c>
      <c r="E649" s="214" t="s">
        <v>20</v>
      </c>
      <c r="F649" s="215" t="s">
        <v>2225</v>
      </c>
      <c r="G649" s="213"/>
      <c r="H649" s="216">
        <v>0.27</v>
      </c>
      <c r="I649" s="217"/>
      <c r="J649" s="213"/>
      <c r="K649" s="213"/>
      <c r="L649" s="218"/>
      <c r="M649" s="219"/>
      <c r="N649" s="220"/>
      <c r="O649" s="220"/>
      <c r="P649" s="220"/>
      <c r="Q649" s="220"/>
      <c r="R649" s="220"/>
      <c r="S649" s="220"/>
      <c r="T649" s="221"/>
      <c r="AT649" s="222" t="s">
        <v>184</v>
      </c>
      <c r="AU649" s="222" t="s">
        <v>84</v>
      </c>
      <c r="AV649" s="13" t="s">
        <v>84</v>
      </c>
      <c r="AW649" s="13" t="s">
        <v>35</v>
      </c>
      <c r="AX649" s="13" t="s">
        <v>22</v>
      </c>
      <c r="AY649" s="222" t="s">
        <v>159</v>
      </c>
    </row>
    <row r="650" spans="2:65" s="1" customFormat="1" ht="16.5" customHeight="1">
      <c r="B650" s="35"/>
      <c r="C650" s="186" t="s">
        <v>928</v>
      </c>
      <c r="D650" s="186" t="s">
        <v>162</v>
      </c>
      <c r="E650" s="187" t="s">
        <v>922</v>
      </c>
      <c r="F650" s="188" t="s">
        <v>923</v>
      </c>
      <c r="G650" s="189" t="s">
        <v>464</v>
      </c>
      <c r="H650" s="190">
        <v>118</v>
      </c>
      <c r="I650" s="191"/>
      <c r="J650" s="192">
        <f>ROUND(I650*H650,2)</f>
        <v>0</v>
      </c>
      <c r="K650" s="188" t="s">
        <v>194</v>
      </c>
      <c r="L650" s="39"/>
      <c r="M650" s="193" t="s">
        <v>20</v>
      </c>
      <c r="N650" s="194" t="s">
        <v>45</v>
      </c>
      <c r="O650" s="64"/>
      <c r="P650" s="195">
        <f>O650*H650</f>
        <v>0</v>
      </c>
      <c r="Q650" s="195">
        <v>6.3200000000000001E-3</v>
      </c>
      <c r="R650" s="195">
        <f>Q650*H650</f>
        <v>0.74575999999999998</v>
      </c>
      <c r="S650" s="195">
        <v>0</v>
      </c>
      <c r="T650" s="196">
        <f>S650*H650</f>
        <v>0</v>
      </c>
      <c r="AR650" s="197" t="s">
        <v>164</v>
      </c>
      <c r="AT650" s="197" t="s">
        <v>162</v>
      </c>
      <c r="AU650" s="197" t="s">
        <v>84</v>
      </c>
      <c r="AY650" s="18" t="s">
        <v>159</v>
      </c>
      <c r="BE650" s="198">
        <f>IF(N650="základní",J650,0)</f>
        <v>0</v>
      </c>
      <c r="BF650" s="198">
        <f>IF(N650="snížená",J650,0)</f>
        <v>0</v>
      </c>
      <c r="BG650" s="198">
        <f>IF(N650="zákl. přenesená",J650,0)</f>
        <v>0</v>
      </c>
      <c r="BH650" s="198">
        <f>IF(N650="sníž. přenesená",J650,0)</f>
        <v>0</v>
      </c>
      <c r="BI650" s="198">
        <f>IF(N650="nulová",J650,0)</f>
        <v>0</v>
      </c>
      <c r="BJ650" s="18" t="s">
        <v>22</v>
      </c>
      <c r="BK650" s="198">
        <f>ROUND(I650*H650,2)</f>
        <v>0</v>
      </c>
      <c r="BL650" s="18" t="s">
        <v>164</v>
      </c>
      <c r="BM650" s="197" t="s">
        <v>924</v>
      </c>
    </row>
    <row r="651" spans="2:65" s="1" customFormat="1" ht="11.25">
      <c r="B651" s="35"/>
      <c r="C651" s="36"/>
      <c r="D651" s="199" t="s">
        <v>166</v>
      </c>
      <c r="E651" s="36"/>
      <c r="F651" s="200" t="s">
        <v>925</v>
      </c>
      <c r="G651" s="36"/>
      <c r="H651" s="36"/>
      <c r="I651" s="115"/>
      <c r="J651" s="36"/>
      <c r="K651" s="36"/>
      <c r="L651" s="39"/>
      <c r="M651" s="201"/>
      <c r="N651" s="64"/>
      <c r="O651" s="64"/>
      <c r="P651" s="64"/>
      <c r="Q651" s="64"/>
      <c r="R651" s="64"/>
      <c r="S651" s="64"/>
      <c r="T651" s="65"/>
      <c r="AT651" s="18" t="s">
        <v>166</v>
      </c>
      <c r="AU651" s="18" t="s">
        <v>84</v>
      </c>
    </row>
    <row r="652" spans="2:65" s="12" customFormat="1" ht="11.25">
      <c r="B652" s="202"/>
      <c r="C652" s="203"/>
      <c r="D652" s="199" t="s">
        <v>184</v>
      </c>
      <c r="E652" s="204" t="s">
        <v>20</v>
      </c>
      <c r="F652" s="205" t="s">
        <v>907</v>
      </c>
      <c r="G652" s="203"/>
      <c r="H652" s="204" t="s">
        <v>20</v>
      </c>
      <c r="I652" s="206"/>
      <c r="J652" s="203"/>
      <c r="K652" s="203"/>
      <c r="L652" s="207"/>
      <c r="M652" s="208"/>
      <c r="N652" s="209"/>
      <c r="O652" s="209"/>
      <c r="P652" s="209"/>
      <c r="Q652" s="209"/>
      <c r="R652" s="209"/>
      <c r="S652" s="209"/>
      <c r="T652" s="210"/>
      <c r="AT652" s="211" t="s">
        <v>184</v>
      </c>
      <c r="AU652" s="211" t="s">
        <v>84</v>
      </c>
      <c r="AV652" s="12" t="s">
        <v>22</v>
      </c>
      <c r="AW652" s="12" t="s">
        <v>35</v>
      </c>
      <c r="AX652" s="12" t="s">
        <v>74</v>
      </c>
      <c r="AY652" s="211" t="s">
        <v>159</v>
      </c>
    </row>
    <row r="653" spans="2:65" s="13" customFormat="1" ht="11.25">
      <c r="B653" s="212"/>
      <c r="C653" s="213"/>
      <c r="D653" s="199" t="s">
        <v>184</v>
      </c>
      <c r="E653" s="214" t="s">
        <v>20</v>
      </c>
      <c r="F653" s="215" t="s">
        <v>2226</v>
      </c>
      <c r="G653" s="213"/>
      <c r="H653" s="216">
        <v>114.4</v>
      </c>
      <c r="I653" s="217"/>
      <c r="J653" s="213"/>
      <c r="K653" s="213"/>
      <c r="L653" s="218"/>
      <c r="M653" s="219"/>
      <c r="N653" s="220"/>
      <c r="O653" s="220"/>
      <c r="P653" s="220"/>
      <c r="Q653" s="220"/>
      <c r="R653" s="220"/>
      <c r="S653" s="220"/>
      <c r="T653" s="221"/>
      <c r="AT653" s="222" t="s">
        <v>184</v>
      </c>
      <c r="AU653" s="222" t="s">
        <v>84</v>
      </c>
      <c r="AV653" s="13" t="s">
        <v>84</v>
      </c>
      <c r="AW653" s="13" t="s">
        <v>35</v>
      </c>
      <c r="AX653" s="13" t="s">
        <v>74</v>
      </c>
      <c r="AY653" s="222" t="s">
        <v>159</v>
      </c>
    </row>
    <row r="654" spans="2:65" s="12" customFormat="1" ht="11.25">
      <c r="B654" s="202"/>
      <c r="C654" s="203"/>
      <c r="D654" s="199" t="s">
        <v>184</v>
      </c>
      <c r="E654" s="204" t="s">
        <v>20</v>
      </c>
      <c r="F654" s="205" t="s">
        <v>2224</v>
      </c>
      <c r="G654" s="203"/>
      <c r="H654" s="204" t="s">
        <v>20</v>
      </c>
      <c r="I654" s="206"/>
      <c r="J654" s="203"/>
      <c r="K654" s="203"/>
      <c r="L654" s="207"/>
      <c r="M654" s="208"/>
      <c r="N654" s="209"/>
      <c r="O654" s="209"/>
      <c r="P654" s="209"/>
      <c r="Q654" s="209"/>
      <c r="R654" s="209"/>
      <c r="S654" s="209"/>
      <c r="T654" s="210"/>
      <c r="AT654" s="211" t="s">
        <v>184</v>
      </c>
      <c r="AU654" s="211" t="s">
        <v>84</v>
      </c>
      <c r="AV654" s="12" t="s">
        <v>22</v>
      </c>
      <c r="AW654" s="12" t="s">
        <v>35</v>
      </c>
      <c r="AX654" s="12" t="s">
        <v>74</v>
      </c>
      <c r="AY654" s="211" t="s">
        <v>159</v>
      </c>
    </row>
    <row r="655" spans="2:65" s="13" customFormat="1" ht="11.25">
      <c r="B655" s="212"/>
      <c r="C655" s="213"/>
      <c r="D655" s="199" t="s">
        <v>184</v>
      </c>
      <c r="E655" s="214" t="s">
        <v>20</v>
      </c>
      <c r="F655" s="215" t="s">
        <v>2227</v>
      </c>
      <c r="G655" s="213"/>
      <c r="H655" s="216">
        <v>3.6</v>
      </c>
      <c r="I655" s="217"/>
      <c r="J655" s="213"/>
      <c r="K655" s="213"/>
      <c r="L655" s="218"/>
      <c r="M655" s="219"/>
      <c r="N655" s="220"/>
      <c r="O655" s="220"/>
      <c r="P655" s="220"/>
      <c r="Q655" s="220"/>
      <c r="R655" s="220"/>
      <c r="S655" s="220"/>
      <c r="T655" s="221"/>
      <c r="AT655" s="222" t="s">
        <v>184</v>
      </c>
      <c r="AU655" s="222" t="s">
        <v>84</v>
      </c>
      <c r="AV655" s="13" t="s">
        <v>84</v>
      </c>
      <c r="AW655" s="13" t="s">
        <v>35</v>
      </c>
      <c r="AX655" s="13" t="s">
        <v>74</v>
      </c>
      <c r="AY655" s="222" t="s">
        <v>159</v>
      </c>
    </row>
    <row r="656" spans="2:65" s="14" customFormat="1" ht="11.25">
      <c r="B656" s="223"/>
      <c r="C656" s="224"/>
      <c r="D656" s="199" t="s">
        <v>184</v>
      </c>
      <c r="E656" s="225" t="s">
        <v>20</v>
      </c>
      <c r="F656" s="226" t="s">
        <v>223</v>
      </c>
      <c r="G656" s="224"/>
      <c r="H656" s="227">
        <v>118</v>
      </c>
      <c r="I656" s="228"/>
      <c r="J656" s="224"/>
      <c r="K656" s="224"/>
      <c r="L656" s="229"/>
      <c r="M656" s="230"/>
      <c r="N656" s="231"/>
      <c r="O656" s="231"/>
      <c r="P656" s="231"/>
      <c r="Q656" s="231"/>
      <c r="R656" s="231"/>
      <c r="S656" s="231"/>
      <c r="T656" s="232"/>
      <c r="AT656" s="233" t="s">
        <v>184</v>
      </c>
      <c r="AU656" s="233" t="s">
        <v>84</v>
      </c>
      <c r="AV656" s="14" t="s">
        <v>164</v>
      </c>
      <c r="AW656" s="14" t="s">
        <v>35</v>
      </c>
      <c r="AX656" s="14" t="s">
        <v>22</v>
      </c>
      <c r="AY656" s="233" t="s">
        <v>159</v>
      </c>
    </row>
    <row r="657" spans="2:65" s="11" customFormat="1" ht="22.9" customHeight="1">
      <c r="B657" s="170"/>
      <c r="C657" s="171"/>
      <c r="D657" s="172" t="s">
        <v>73</v>
      </c>
      <c r="E657" s="184" t="s">
        <v>204</v>
      </c>
      <c r="F657" s="184" t="s">
        <v>927</v>
      </c>
      <c r="G657" s="171"/>
      <c r="H657" s="171"/>
      <c r="I657" s="174"/>
      <c r="J657" s="185">
        <f>BK657</f>
        <v>0</v>
      </c>
      <c r="K657" s="171"/>
      <c r="L657" s="176"/>
      <c r="M657" s="177"/>
      <c r="N657" s="178"/>
      <c r="O657" s="178"/>
      <c r="P657" s="179">
        <f>P658+P659+P660+P762+P849+P976</f>
        <v>0</v>
      </c>
      <c r="Q657" s="178"/>
      <c r="R657" s="179">
        <f>R658+R659+R660+R762+R849+R976</f>
        <v>32.386859000000001</v>
      </c>
      <c r="S657" s="178"/>
      <c r="T657" s="180">
        <f>T658+T659+T660+T762+T849+T976</f>
        <v>0</v>
      </c>
      <c r="AR657" s="181" t="s">
        <v>22</v>
      </c>
      <c r="AT657" s="182" t="s">
        <v>73</v>
      </c>
      <c r="AU657" s="182" t="s">
        <v>22</v>
      </c>
      <c r="AY657" s="181" t="s">
        <v>159</v>
      </c>
      <c r="BK657" s="183">
        <f>BK658+BK659+BK660+BK762+BK849+BK976</f>
        <v>0</v>
      </c>
    </row>
    <row r="658" spans="2:65" s="1" customFormat="1" ht="24" customHeight="1">
      <c r="B658" s="35"/>
      <c r="C658" s="186" t="s">
        <v>932</v>
      </c>
      <c r="D658" s="186" t="s">
        <v>162</v>
      </c>
      <c r="E658" s="187" t="s">
        <v>929</v>
      </c>
      <c r="F658" s="188" t="s">
        <v>930</v>
      </c>
      <c r="G658" s="189" t="s">
        <v>20</v>
      </c>
      <c r="H658" s="190">
        <v>0</v>
      </c>
      <c r="I658" s="191"/>
      <c r="J658" s="192">
        <f>ROUND(I658*H658,2)</f>
        <v>0</v>
      </c>
      <c r="K658" s="188" t="s">
        <v>20</v>
      </c>
      <c r="L658" s="39"/>
      <c r="M658" s="193" t="s">
        <v>20</v>
      </c>
      <c r="N658" s="194" t="s">
        <v>45</v>
      </c>
      <c r="O658" s="64"/>
      <c r="P658" s="195">
        <f>O658*H658</f>
        <v>0</v>
      </c>
      <c r="Q658" s="195">
        <v>0</v>
      </c>
      <c r="R658" s="195">
        <f>Q658*H658</f>
        <v>0</v>
      </c>
      <c r="S658" s="195">
        <v>0</v>
      </c>
      <c r="T658" s="196">
        <f>S658*H658</f>
        <v>0</v>
      </c>
      <c r="AR658" s="197" t="s">
        <v>164</v>
      </c>
      <c r="AT658" s="197" t="s">
        <v>162</v>
      </c>
      <c r="AU658" s="197" t="s">
        <v>84</v>
      </c>
      <c r="AY658" s="18" t="s">
        <v>159</v>
      </c>
      <c r="BE658" s="198">
        <f>IF(N658="základní",J658,0)</f>
        <v>0</v>
      </c>
      <c r="BF658" s="198">
        <f>IF(N658="snížená",J658,0)</f>
        <v>0</v>
      </c>
      <c r="BG658" s="198">
        <f>IF(N658="zákl. přenesená",J658,0)</f>
        <v>0</v>
      </c>
      <c r="BH658" s="198">
        <f>IF(N658="sníž. přenesená",J658,0)</f>
        <v>0</v>
      </c>
      <c r="BI658" s="198">
        <f>IF(N658="nulová",J658,0)</f>
        <v>0</v>
      </c>
      <c r="BJ658" s="18" t="s">
        <v>22</v>
      </c>
      <c r="BK658" s="198">
        <f>ROUND(I658*H658,2)</f>
        <v>0</v>
      </c>
      <c r="BL658" s="18" t="s">
        <v>164</v>
      </c>
      <c r="BM658" s="197" t="s">
        <v>931</v>
      </c>
    </row>
    <row r="659" spans="2:65" s="1" customFormat="1" ht="24" customHeight="1">
      <c r="B659" s="35"/>
      <c r="C659" s="186" t="s">
        <v>938</v>
      </c>
      <c r="D659" s="186" t="s">
        <v>162</v>
      </c>
      <c r="E659" s="187" t="s">
        <v>933</v>
      </c>
      <c r="F659" s="188" t="s">
        <v>2228</v>
      </c>
      <c r="G659" s="189" t="s">
        <v>20</v>
      </c>
      <c r="H659" s="190">
        <v>0</v>
      </c>
      <c r="I659" s="191"/>
      <c r="J659" s="192">
        <f>ROUND(I659*H659,2)</f>
        <v>0</v>
      </c>
      <c r="K659" s="188" t="s">
        <v>20</v>
      </c>
      <c r="L659" s="39"/>
      <c r="M659" s="193" t="s">
        <v>20</v>
      </c>
      <c r="N659" s="194" t="s">
        <v>45</v>
      </c>
      <c r="O659" s="64"/>
      <c r="P659" s="195">
        <f>O659*H659</f>
        <v>0</v>
      </c>
      <c r="Q659" s="195">
        <v>0</v>
      </c>
      <c r="R659" s="195">
        <f>Q659*H659</f>
        <v>0</v>
      </c>
      <c r="S659" s="195">
        <v>0</v>
      </c>
      <c r="T659" s="196">
        <f>S659*H659</f>
        <v>0</v>
      </c>
      <c r="AR659" s="197" t="s">
        <v>164</v>
      </c>
      <c r="AT659" s="197" t="s">
        <v>162</v>
      </c>
      <c r="AU659" s="197" t="s">
        <v>84</v>
      </c>
      <c r="AY659" s="18" t="s">
        <v>159</v>
      </c>
      <c r="BE659" s="198">
        <f>IF(N659="základní",J659,0)</f>
        <v>0</v>
      </c>
      <c r="BF659" s="198">
        <f>IF(N659="snížená",J659,0)</f>
        <v>0</v>
      </c>
      <c r="BG659" s="198">
        <f>IF(N659="zákl. přenesená",J659,0)</f>
        <v>0</v>
      </c>
      <c r="BH659" s="198">
        <f>IF(N659="sníž. přenesená",J659,0)</f>
        <v>0</v>
      </c>
      <c r="BI659" s="198">
        <f>IF(N659="nulová",J659,0)</f>
        <v>0</v>
      </c>
      <c r="BJ659" s="18" t="s">
        <v>22</v>
      </c>
      <c r="BK659" s="198">
        <f>ROUND(I659*H659,2)</f>
        <v>0</v>
      </c>
      <c r="BL659" s="18" t="s">
        <v>164</v>
      </c>
      <c r="BM659" s="197" t="s">
        <v>935</v>
      </c>
    </row>
    <row r="660" spans="2:65" s="11" customFormat="1" ht="20.85" customHeight="1">
      <c r="B660" s="170"/>
      <c r="C660" s="171"/>
      <c r="D660" s="172" t="s">
        <v>73</v>
      </c>
      <c r="E660" s="184" t="s">
        <v>936</v>
      </c>
      <c r="F660" s="184" t="s">
        <v>937</v>
      </c>
      <c r="G660" s="171"/>
      <c r="H660" s="171"/>
      <c r="I660" s="174"/>
      <c r="J660" s="185">
        <f>BK660</f>
        <v>0</v>
      </c>
      <c r="K660" s="171"/>
      <c r="L660" s="176"/>
      <c r="M660" s="177"/>
      <c r="N660" s="178"/>
      <c r="O660" s="178"/>
      <c r="P660" s="179">
        <f>SUM(P661:P761)</f>
        <v>0</v>
      </c>
      <c r="Q660" s="178"/>
      <c r="R660" s="179">
        <f>SUM(R661:R761)</f>
        <v>7.6634700000000011</v>
      </c>
      <c r="S660" s="178"/>
      <c r="T660" s="180">
        <f>SUM(T661:T761)</f>
        <v>0</v>
      </c>
      <c r="AR660" s="181" t="s">
        <v>22</v>
      </c>
      <c r="AT660" s="182" t="s">
        <v>73</v>
      </c>
      <c r="AU660" s="182" t="s">
        <v>84</v>
      </c>
      <c r="AY660" s="181" t="s">
        <v>159</v>
      </c>
      <c r="BK660" s="183">
        <f>SUM(BK661:BK761)</f>
        <v>0</v>
      </c>
    </row>
    <row r="661" spans="2:65" s="1" customFormat="1" ht="16.5" customHeight="1">
      <c r="B661" s="35"/>
      <c r="C661" s="186" t="s">
        <v>942</v>
      </c>
      <c r="D661" s="186" t="s">
        <v>162</v>
      </c>
      <c r="E661" s="187" t="s">
        <v>2229</v>
      </c>
      <c r="F661" s="188" t="s">
        <v>2230</v>
      </c>
      <c r="G661" s="189" t="s">
        <v>201</v>
      </c>
      <c r="H661" s="190">
        <v>257</v>
      </c>
      <c r="I661" s="191"/>
      <c r="J661" s="192">
        <f>ROUND(I661*H661,2)</f>
        <v>0</v>
      </c>
      <c r="K661" s="188" t="s">
        <v>194</v>
      </c>
      <c r="L661" s="39"/>
      <c r="M661" s="193" t="s">
        <v>20</v>
      </c>
      <c r="N661" s="194" t="s">
        <v>45</v>
      </c>
      <c r="O661" s="64"/>
      <c r="P661" s="195">
        <f>O661*H661</f>
        <v>0</v>
      </c>
      <c r="Q661" s="195">
        <v>0</v>
      </c>
      <c r="R661" s="195">
        <f>Q661*H661</f>
        <v>0</v>
      </c>
      <c r="S661" s="195">
        <v>0</v>
      </c>
      <c r="T661" s="196">
        <f>S661*H661</f>
        <v>0</v>
      </c>
      <c r="AR661" s="197" t="s">
        <v>164</v>
      </c>
      <c r="AT661" s="197" t="s">
        <v>162</v>
      </c>
      <c r="AU661" s="197" t="s">
        <v>171</v>
      </c>
      <c r="AY661" s="18" t="s">
        <v>159</v>
      </c>
      <c r="BE661" s="198">
        <f>IF(N661="základní",J661,0)</f>
        <v>0</v>
      </c>
      <c r="BF661" s="198">
        <f>IF(N661="snížená",J661,0)</f>
        <v>0</v>
      </c>
      <c r="BG661" s="198">
        <f>IF(N661="zákl. přenesená",J661,0)</f>
        <v>0</v>
      </c>
      <c r="BH661" s="198">
        <f>IF(N661="sníž. přenesená",J661,0)</f>
        <v>0</v>
      </c>
      <c r="BI661" s="198">
        <f>IF(N661="nulová",J661,0)</f>
        <v>0</v>
      </c>
      <c r="BJ661" s="18" t="s">
        <v>22</v>
      </c>
      <c r="BK661" s="198">
        <f>ROUND(I661*H661,2)</f>
        <v>0</v>
      </c>
      <c r="BL661" s="18" t="s">
        <v>164</v>
      </c>
      <c r="BM661" s="197" t="s">
        <v>2231</v>
      </c>
    </row>
    <row r="662" spans="2:65" s="1" customFormat="1" ht="19.5">
      <c r="B662" s="35"/>
      <c r="C662" s="36"/>
      <c r="D662" s="199" t="s">
        <v>166</v>
      </c>
      <c r="E662" s="36"/>
      <c r="F662" s="200" t="s">
        <v>2232</v>
      </c>
      <c r="G662" s="36"/>
      <c r="H662" s="36"/>
      <c r="I662" s="115"/>
      <c r="J662" s="36"/>
      <c r="K662" s="36"/>
      <c r="L662" s="39"/>
      <c r="M662" s="201"/>
      <c r="N662" s="64"/>
      <c r="O662" s="64"/>
      <c r="P662" s="64"/>
      <c r="Q662" s="64"/>
      <c r="R662" s="64"/>
      <c r="S662" s="64"/>
      <c r="T662" s="65"/>
      <c r="AT662" s="18" t="s">
        <v>166</v>
      </c>
      <c r="AU662" s="18" t="s">
        <v>171</v>
      </c>
    </row>
    <row r="663" spans="2:65" s="12" customFormat="1" ht="11.25">
      <c r="B663" s="202"/>
      <c r="C663" s="203"/>
      <c r="D663" s="199" t="s">
        <v>184</v>
      </c>
      <c r="E663" s="204" t="s">
        <v>20</v>
      </c>
      <c r="F663" s="205" t="s">
        <v>2233</v>
      </c>
      <c r="G663" s="203"/>
      <c r="H663" s="204" t="s">
        <v>20</v>
      </c>
      <c r="I663" s="206"/>
      <c r="J663" s="203"/>
      <c r="K663" s="203"/>
      <c r="L663" s="207"/>
      <c r="M663" s="208"/>
      <c r="N663" s="209"/>
      <c r="O663" s="209"/>
      <c r="P663" s="209"/>
      <c r="Q663" s="209"/>
      <c r="R663" s="209"/>
      <c r="S663" s="209"/>
      <c r="T663" s="210"/>
      <c r="AT663" s="211" t="s">
        <v>184</v>
      </c>
      <c r="AU663" s="211" t="s">
        <v>171</v>
      </c>
      <c r="AV663" s="12" t="s">
        <v>22</v>
      </c>
      <c r="AW663" s="12" t="s">
        <v>35</v>
      </c>
      <c r="AX663" s="12" t="s">
        <v>74</v>
      </c>
      <c r="AY663" s="211" t="s">
        <v>159</v>
      </c>
    </row>
    <row r="664" spans="2:65" s="13" customFormat="1" ht="11.25">
      <c r="B664" s="212"/>
      <c r="C664" s="213"/>
      <c r="D664" s="199" t="s">
        <v>184</v>
      </c>
      <c r="E664" s="214" t="s">
        <v>20</v>
      </c>
      <c r="F664" s="215" t="s">
        <v>2234</v>
      </c>
      <c r="G664" s="213"/>
      <c r="H664" s="216">
        <v>257</v>
      </c>
      <c r="I664" s="217"/>
      <c r="J664" s="213"/>
      <c r="K664" s="213"/>
      <c r="L664" s="218"/>
      <c r="M664" s="219"/>
      <c r="N664" s="220"/>
      <c r="O664" s="220"/>
      <c r="P664" s="220"/>
      <c r="Q664" s="220"/>
      <c r="R664" s="220"/>
      <c r="S664" s="220"/>
      <c r="T664" s="221"/>
      <c r="AT664" s="222" t="s">
        <v>184</v>
      </c>
      <c r="AU664" s="222" t="s">
        <v>171</v>
      </c>
      <c r="AV664" s="13" t="s">
        <v>84</v>
      </c>
      <c r="AW664" s="13" t="s">
        <v>35</v>
      </c>
      <c r="AX664" s="13" t="s">
        <v>22</v>
      </c>
      <c r="AY664" s="222" t="s">
        <v>159</v>
      </c>
    </row>
    <row r="665" spans="2:65" s="1" customFormat="1" ht="16.5" customHeight="1">
      <c r="B665" s="35"/>
      <c r="C665" s="186" t="s">
        <v>946</v>
      </c>
      <c r="D665" s="186" t="s">
        <v>162</v>
      </c>
      <c r="E665" s="187" t="s">
        <v>2235</v>
      </c>
      <c r="F665" s="188" t="s">
        <v>2236</v>
      </c>
      <c r="G665" s="189" t="s">
        <v>201</v>
      </c>
      <c r="H665" s="190">
        <v>209.5</v>
      </c>
      <c r="I665" s="191"/>
      <c r="J665" s="192">
        <f>ROUND(I665*H665,2)</f>
        <v>0</v>
      </c>
      <c r="K665" s="188" t="s">
        <v>194</v>
      </c>
      <c r="L665" s="39"/>
      <c r="M665" s="193" t="s">
        <v>20</v>
      </c>
      <c r="N665" s="194" t="s">
        <v>45</v>
      </c>
      <c r="O665" s="64"/>
      <c r="P665" s="195">
        <f>O665*H665</f>
        <v>0</v>
      </c>
      <c r="Q665" s="195">
        <v>0</v>
      </c>
      <c r="R665" s="195">
        <f>Q665*H665</f>
        <v>0</v>
      </c>
      <c r="S665" s="195">
        <v>0</v>
      </c>
      <c r="T665" s="196">
        <f>S665*H665</f>
        <v>0</v>
      </c>
      <c r="AR665" s="197" t="s">
        <v>164</v>
      </c>
      <c r="AT665" s="197" t="s">
        <v>162</v>
      </c>
      <c r="AU665" s="197" t="s">
        <v>171</v>
      </c>
      <c r="AY665" s="18" t="s">
        <v>159</v>
      </c>
      <c r="BE665" s="198">
        <f>IF(N665="základní",J665,0)</f>
        <v>0</v>
      </c>
      <c r="BF665" s="198">
        <f>IF(N665="snížená",J665,0)</f>
        <v>0</v>
      </c>
      <c r="BG665" s="198">
        <f>IF(N665="zákl. přenesená",J665,0)</f>
        <v>0</v>
      </c>
      <c r="BH665" s="198">
        <f>IF(N665="sníž. přenesená",J665,0)</f>
        <v>0</v>
      </c>
      <c r="BI665" s="198">
        <f>IF(N665="nulová",J665,0)</f>
        <v>0</v>
      </c>
      <c r="BJ665" s="18" t="s">
        <v>22</v>
      </c>
      <c r="BK665" s="198">
        <f>ROUND(I665*H665,2)</f>
        <v>0</v>
      </c>
      <c r="BL665" s="18" t="s">
        <v>164</v>
      </c>
      <c r="BM665" s="197" t="s">
        <v>2237</v>
      </c>
    </row>
    <row r="666" spans="2:65" s="1" customFormat="1" ht="19.5">
      <c r="B666" s="35"/>
      <c r="C666" s="36"/>
      <c r="D666" s="199" t="s">
        <v>166</v>
      </c>
      <c r="E666" s="36"/>
      <c r="F666" s="200" t="s">
        <v>2238</v>
      </c>
      <c r="G666" s="36"/>
      <c r="H666" s="36"/>
      <c r="I666" s="115"/>
      <c r="J666" s="36"/>
      <c r="K666" s="36"/>
      <c r="L666" s="39"/>
      <c r="M666" s="201"/>
      <c r="N666" s="64"/>
      <c r="O666" s="64"/>
      <c r="P666" s="64"/>
      <c r="Q666" s="64"/>
      <c r="R666" s="64"/>
      <c r="S666" s="64"/>
      <c r="T666" s="65"/>
      <c r="AT666" s="18" t="s">
        <v>166</v>
      </c>
      <c r="AU666" s="18" t="s">
        <v>171</v>
      </c>
    </row>
    <row r="667" spans="2:65" s="12" customFormat="1" ht="11.25">
      <c r="B667" s="202"/>
      <c r="C667" s="203"/>
      <c r="D667" s="199" t="s">
        <v>184</v>
      </c>
      <c r="E667" s="204" t="s">
        <v>20</v>
      </c>
      <c r="F667" s="205" t="s">
        <v>2233</v>
      </c>
      <c r="G667" s="203"/>
      <c r="H667" s="204" t="s">
        <v>20</v>
      </c>
      <c r="I667" s="206"/>
      <c r="J667" s="203"/>
      <c r="K667" s="203"/>
      <c r="L667" s="207"/>
      <c r="M667" s="208"/>
      <c r="N667" s="209"/>
      <c r="O667" s="209"/>
      <c r="P667" s="209"/>
      <c r="Q667" s="209"/>
      <c r="R667" s="209"/>
      <c r="S667" s="209"/>
      <c r="T667" s="210"/>
      <c r="AT667" s="211" t="s">
        <v>184</v>
      </c>
      <c r="AU667" s="211" t="s">
        <v>171</v>
      </c>
      <c r="AV667" s="12" t="s">
        <v>22</v>
      </c>
      <c r="AW667" s="12" t="s">
        <v>35</v>
      </c>
      <c r="AX667" s="12" t="s">
        <v>74</v>
      </c>
      <c r="AY667" s="211" t="s">
        <v>159</v>
      </c>
    </row>
    <row r="668" spans="2:65" s="13" customFormat="1" ht="11.25">
      <c r="B668" s="212"/>
      <c r="C668" s="213"/>
      <c r="D668" s="199" t="s">
        <v>184</v>
      </c>
      <c r="E668" s="214" t="s">
        <v>20</v>
      </c>
      <c r="F668" s="215" t="s">
        <v>2239</v>
      </c>
      <c r="G668" s="213"/>
      <c r="H668" s="216">
        <v>209.5</v>
      </c>
      <c r="I668" s="217"/>
      <c r="J668" s="213"/>
      <c r="K668" s="213"/>
      <c r="L668" s="218"/>
      <c r="M668" s="219"/>
      <c r="N668" s="220"/>
      <c r="O668" s="220"/>
      <c r="P668" s="220"/>
      <c r="Q668" s="220"/>
      <c r="R668" s="220"/>
      <c r="S668" s="220"/>
      <c r="T668" s="221"/>
      <c r="AT668" s="222" t="s">
        <v>184</v>
      </c>
      <c r="AU668" s="222" t="s">
        <v>171</v>
      </c>
      <c r="AV668" s="13" t="s">
        <v>84</v>
      </c>
      <c r="AW668" s="13" t="s">
        <v>35</v>
      </c>
      <c r="AX668" s="13" t="s">
        <v>22</v>
      </c>
      <c r="AY668" s="222" t="s">
        <v>159</v>
      </c>
    </row>
    <row r="669" spans="2:65" s="1" customFormat="1" ht="16.5" customHeight="1">
      <c r="B669" s="35"/>
      <c r="C669" s="186" t="s">
        <v>950</v>
      </c>
      <c r="D669" s="186" t="s">
        <v>162</v>
      </c>
      <c r="E669" s="187" t="s">
        <v>2240</v>
      </c>
      <c r="F669" s="188" t="s">
        <v>2241</v>
      </c>
      <c r="G669" s="189" t="s">
        <v>201</v>
      </c>
      <c r="H669" s="190">
        <v>624</v>
      </c>
      <c r="I669" s="191"/>
      <c r="J669" s="192">
        <f>ROUND(I669*H669,2)</f>
        <v>0</v>
      </c>
      <c r="K669" s="188" t="s">
        <v>194</v>
      </c>
      <c r="L669" s="39"/>
      <c r="M669" s="193" t="s">
        <v>20</v>
      </c>
      <c r="N669" s="194" t="s">
        <v>45</v>
      </c>
      <c r="O669" s="64"/>
      <c r="P669" s="195">
        <f>O669*H669</f>
        <v>0</v>
      </c>
      <c r="Q669" s="195">
        <v>0</v>
      </c>
      <c r="R669" s="195">
        <f>Q669*H669</f>
        <v>0</v>
      </c>
      <c r="S669" s="195">
        <v>0</v>
      </c>
      <c r="T669" s="196">
        <f>S669*H669</f>
        <v>0</v>
      </c>
      <c r="AR669" s="197" t="s">
        <v>164</v>
      </c>
      <c r="AT669" s="197" t="s">
        <v>162</v>
      </c>
      <c r="AU669" s="197" t="s">
        <v>171</v>
      </c>
      <c r="AY669" s="18" t="s">
        <v>159</v>
      </c>
      <c r="BE669" s="198">
        <f>IF(N669="základní",J669,0)</f>
        <v>0</v>
      </c>
      <c r="BF669" s="198">
        <f>IF(N669="snížená",J669,0)</f>
        <v>0</v>
      </c>
      <c r="BG669" s="198">
        <f>IF(N669="zákl. přenesená",J669,0)</f>
        <v>0</v>
      </c>
      <c r="BH669" s="198">
        <f>IF(N669="sníž. přenesená",J669,0)</f>
        <v>0</v>
      </c>
      <c r="BI669" s="198">
        <f>IF(N669="nulová",J669,0)</f>
        <v>0</v>
      </c>
      <c r="BJ669" s="18" t="s">
        <v>22</v>
      </c>
      <c r="BK669" s="198">
        <f>ROUND(I669*H669,2)</f>
        <v>0</v>
      </c>
      <c r="BL669" s="18" t="s">
        <v>164</v>
      </c>
      <c r="BM669" s="197" t="s">
        <v>2242</v>
      </c>
    </row>
    <row r="670" spans="2:65" s="1" customFormat="1" ht="19.5">
      <c r="B670" s="35"/>
      <c r="C670" s="36"/>
      <c r="D670" s="199" t="s">
        <v>166</v>
      </c>
      <c r="E670" s="36"/>
      <c r="F670" s="200" t="s">
        <v>2243</v>
      </c>
      <c r="G670" s="36"/>
      <c r="H670" s="36"/>
      <c r="I670" s="115"/>
      <c r="J670" s="36"/>
      <c r="K670" s="36"/>
      <c r="L670" s="39"/>
      <c r="M670" s="201"/>
      <c r="N670" s="64"/>
      <c r="O670" s="64"/>
      <c r="P670" s="64"/>
      <c r="Q670" s="64"/>
      <c r="R670" s="64"/>
      <c r="S670" s="64"/>
      <c r="T670" s="65"/>
      <c r="AT670" s="18" t="s">
        <v>166</v>
      </c>
      <c r="AU670" s="18" t="s">
        <v>171</v>
      </c>
    </row>
    <row r="671" spans="2:65" s="12" customFormat="1" ht="11.25">
      <c r="B671" s="202"/>
      <c r="C671" s="203"/>
      <c r="D671" s="199" t="s">
        <v>184</v>
      </c>
      <c r="E671" s="204" t="s">
        <v>20</v>
      </c>
      <c r="F671" s="205" t="s">
        <v>2233</v>
      </c>
      <c r="G671" s="203"/>
      <c r="H671" s="204" t="s">
        <v>20</v>
      </c>
      <c r="I671" s="206"/>
      <c r="J671" s="203"/>
      <c r="K671" s="203"/>
      <c r="L671" s="207"/>
      <c r="M671" s="208"/>
      <c r="N671" s="209"/>
      <c r="O671" s="209"/>
      <c r="P671" s="209"/>
      <c r="Q671" s="209"/>
      <c r="R671" s="209"/>
      <c r="S671" s="209"/>
      <c r="T671" s="210"/>
      <c r="AT671" s="211" t="s">
        <v>184</v>
      </c>
      <c r="AU671" s="211" t="s">
        <v>171</v>
      </c>
      <c r="AV671" s="12" t="s">
        <v>22</v>
      </c>
      <c r="AW671" s="12" t="s">
        <v>35</v>
      </c>
      <c r="AX671" s="12" t="s">
        <v>74</v>
      </c>
      <c r="AY671" s="211" t="s">
        <v>159</v>
      </c>
    </row>
    <row r="672" spans="2:65" s="13" customFormat="1" ht="11.25">
      <c r="B672" s="212"/>
      <c r="C672" s="213"/>
      <c r="D672" s="199" t="s">
        <v>184</v>
      </c>
      <c r="E672" s="214" t="s">
        <v>20</v>
      </c>
      <c r="F672" s="215" t="s">
        <v>2244</v>
      </c>
      <c r="G672" s="213"/>
      <c r="H672" s="216">
        <v>624</v>
      </c>
      <c r="I672" s="217"/>
      <c r="J672" s="213"/>
      <c r="K672" s="213"/>
      <c r="L672" s="218"/>
      <c r="M672" s="219"/>
      <c r="N672" s="220"/>
      <c r="O672" s="220"/>
      <c r="P672" s="220"/>
      <c r="Q672" s="220"/>
      <c r="R672" s="220"/>
      <c r="S672" s="220"/>
      <c r="T672" s="221"/>
      <c r="AT672" s="222" t="s">
        <v>184</v>
      </c>
      <c r="AU672" s="222" t="s">
        <v>171</v>
      </c>
      <c r="AV672" s="13" t="s">
        <v>84</v>
      </c>
      <c r="AW672" s="13" t="s">
        <v>35</v>
      </c>
      <c r="AX672" s="13" t="s">
        <v>22</v>
      </c>
      <c r="AY672" s="222" t="s">
        <v>159</v>
      </c>
    </row>
    <row r="673" spans="2:65" s="1" customFormat="1" ht="16.5" customHeight="1">
      <c r="B673" s="35"/>
      <c r="C673" s="186" t="s">
        <v>954</v>
      </c>
      <c r="D673" s="186" t="s">
        <v>162</v>
      </c>
      <c r="E673" s="187" t="s">
        <v>2245</v>
      </c>
      <c r="F673" s="188" t="s">
        <v>2246</v>
      </c>
      <c r="G673" s="189" t="s">
        <v>201</v>
      </c>
      <c r="H673" s="190">
        <v>960</v>
      </c>
      <c r="I673" s="191"/>
      <c r="J673" s="192">
        <f>ROUND(I673*H673,2)</f>
        <v>0</v>
      </c>
      <c r="K673" s="188" t="s">
        <v>194</v>
      </c>
      <c r="L673" s="39"/>
      <c r="M673" s="193" t="s">
        <v>20</v>
      </c>
      <c r="N673" s="194" t="s">
        <v>45</v>
      </c>
      <c r="O673" s="64"/>
      <c r="P673" s="195">
        <f>O673*H673</f>
        <v>0</v>
      </c>
      <c r="Q673" s="195">
        <v>0</v>
      </c>
      <c r="R673" s="195">
        <f>Q673*H673</f>
        <v>0</v>
      </c>
      <c r="S673" s="195">
        <v>0</v>
      </c>
      <c r="T673" s="196">
        <f>S673*H673</f>
        <v>0</v>
      </c>
      <c r="AR673" s="197" t="s">
        <v>164</v>
      </c>
      <c r="AT673" s="197" t="s">
        <v>162</v>
      </c>
      <c r="AU673" s="197" t="s">
        <v>171</v>
      </c>
      <c r="AY673" s="18" t="s">
        <v>159</v>
      </c>
      <c r="BE673" s="198">
        <f>IF(N673="základní",J673,0)</f>
        <v>0</v>
      </c>
      <c r="BF673" s="198">
        <f>IF(N673="snížená",J673,0)</f>
        <v>0</v>
      </c>
      <c r="BG673" s="198">
        <f>IF(N673="zákl. přenesená",J673,0)</f>
        <v>0</v>
      </c>
      <c r="BH673" s="198">
        <f>IF(N673="sníž. přenesená",J673,0)</f>
        <v>0</v>
      </c>
      <c r="BI673" s="198">
        <f>IF(N673="nulová",J673,0)</f>
        <v>0</v>
      </c>
      <c r="BJ673" s="18" t="s">
        <v>22</v>
      </c>
      <c r="BK673" s="198">
        <f>ROUND(I673*H673,2)</f>
        <v>0</v>
      </c>
      <c r="BL673" s="18" t="s">
        <v>164</v>
      </c>
      <c r="BM673" s="197" t="s">
        <v>2247</v>
      </c>
    </row>
    <row r="674" spans="2:65" s="1" customFormat="1" ht="19.5">
      <c r="B674" s="35"/>
      <c r="C674" s="36"/>
      <c r="D674" s="199" t="s">
        <v>166</v>
      </c>
      <c r="E674" s="36"/>
      <c r="F674" s="200" t="s">
        <v>2248</v>
      </c>
      <c r="G674" s="36"/>
      <c r="H674" s="36"/>
      <c r="I674" s="115"/>
      <c r="J674" s="36"/>
      <c r="K674" s="36"/>
      <c r="L674" s="39"/>
      <c r="M674" s="201"/>
      <c r="N674" s="64"/>
      <c r="O674" s="64"/>
      <c r="P674" s="64"/>
      <c r="Q674" s="64"/>
      <c r="R674" s="64"/>
      <c r="S674" s="64"/>
      <c r="T674" s="65"/>
      <c r="AT674" s="18" t="s">
        <v>166</v>
      </c>
      <c r="AU674" s="18" t="s">
        <v>171</v>
      </c>
    </row>
    <row r="675" spans="2:65" s="12" customFormat="1" ht="11.25">
      <c r="B675" s="202"/>
      <c r="C675" s="203"/>
      <c r="D675" s="199" t="s">
        <v>184</v>
      </c>
      <c r="E675" s="204" t="s">
        <v>20</v>
      </c>
      <c r="F675" s="205" t="s">
        <v>2233</v>
      </c>
      <c r="G675" s="203"/>
      <c r="H675" s="204" t="s">
        <v>20</v>
      </c>
      <c r="I675" s="206"/>
      <c r="J675" s="203"/>
      <c r="K675" s="203"/>
      <c r="L675" s="207"/>
      <c r="M675" s="208"/>
      <c r="N675" s="209"/>
      <c r="O675" s="209"/>
      <c r="P675" s="209"/>
      <c r="Q675" s="209"/>
      <c r="R675" s="209"/>
      <c r="S675" s="209"/>
      <c r="T675" s="210"/>
      <c r="AT675" s="211" t="s">
        <v>184</v>
      </c>
      <c r="AU675" s="211" t="s">
        <v>171</v>
      </c>
      <c r="AV675" s="12" t="s">
        <v>22</v>
      </c>
      <c r="AW675" s="12" t="s">
        <v>35</v>
      </c>
      <c r="AX675" s="12" t="s">
        <v>74</v>
      </c>
      <c r="AY675" s="211" t="s">
        <v>159</v>
      </c>
    </row>
    <row r="676" spans="2:65" s="13" customFormat="1" ht="11.25">
      <c r="B676" s="212"/>
      <c r="C676" s="213"/>
      <c r="D676" s="199" t="s">
        <v>184</v>
      </c>
      <c r="E676" s="214" t="s">
        <v>20</v>
      </c>
      <c r="F676" s="215" t="s">
        <v>2249</v>
      </c>
      <c r="G676" s="213"/>
      <c r="H676" s="216">
        <v>960</v>
      </c>
      <c r="I676" s="217"/>
      <c r="J676" s="213"/>
      <c r="K676" s="213"/>
      <c r="L676" s="218"/>
      <c r="M676" s="219"/>
      <c r="N676" s="220"/>
      <c r="O676" s="220"/>
      <c r="P676" s="220"/>
      <c r="Q676" s="220"/>
      <c r="R676" s="220"/>
      <c r="S676" s="220"/>
      <c r="T676" s="221"/>
      <c r="AT676" s="222" t="s">
        <v>184</v>
      </c>
      <c r="AU676" s="222" t="s">
        <v>171</v>
      </c>
      <c r="AV676" s="13" t="s">
        <v>84</v>
      </c>
      <c r="AW676" s="13" t="s">
        <v>35</v>
      </c>
      <c r="AX676" s="13" t="s">
        <v>22</v>
      </c>
      <c r="AY676" s="222" t="s">
        <v>159</v>
      </c>
    </row>
    <row r="677" spans="2:65" s="1" customFormat="1" ht="16.5" customHeight="1">
      <c r="B677" s="35"/>
      <c r="C677" s="186" t="s">
        <v>958</v>
      </c>
      <c r="D677" s="186" t="s">
        <v>162</v>
      </c>
      <c r="E677" s="187" t="s">
        <v>2250</v>
      </c>
      <c r="F677" s="188" t="s">
        <v>2251</v>
      </c>
      <c r="G677" s="189" t="s">
        <v>201</v>
      </c>
      <c r="H677" s="190">
        <v>893.5</v>
      </c>
      <c r="I677" s="191"/>
      <c r="J677" s="192">
        <f>ROUND(I677*H677,2)</f>
        <v>0</v>
      </c>
      <c r="K677" s="188" t="s">
        <v>194</v>
      </c>
      <c r="L677" s="39"/>
      <c r="M677" s="193" t="s">
        <v>20</v>
      </c>
      <c r="N677" s="194" t="s">
        <v>45</v>
      </c>
      <c r="O677" s="64"/>
      <c r="P677" s="195">
        <f>O677*H677</f>
        <v>0</v>
      </c>
      <c r="Q677" s="195">
        <v>0</v>
      </c>
      <c r="R677" s="195">
        <f>Q677*H677</f>
        <v>0</v>
      </c>
      <c r="S677" s="195">
        <v>0</v>
      </c>
      <c r="T677" s="196">
        <f>S677*H677</f>
        <v>0</v>
      </c>
      <c r="AR677" s="197" t="s">
        <v>164</v>
      </c>
      <c r="AT677" s="197" t="s">
        <v>162</v>
      </c>
      <c r="AU677" s="197" t="s">
        <v>171</v>
      </c>
      <c r="AY677" s="18" t="s">
        <v>159</v>
      </c>
      <c r="BE677" s="198">
        <f>IF(N677="základní",J677,0)</f>
        <v>0</v>
      </c>
      <c r="BF677" s="198">
        <f>IF(N677="snížená",J677,0)</f>
        <v>0</v>
      </c>
      <c r="BG677" s="198">
        <f>IF(N677="zákl. přenesená",J677,0)</f>
        <v>0</v>
      </c>
      <c r="BH677" s="198">
        <f>IF(N677="sníž. přenesená",J677,0)</f>
        <v>0</v>
      </c>
      <c r="BI677" s="198">
        <f>IF(N677="nulová",J677,0)</f>
        <v>0</v>
      </c>
      <c r="BJ677" s="18" t="s">
        <v>22</v>
      </c>
      <c r="BK677" s="198">
        <f>ROUND(I677*H677,2)</f>
        <v>0</v>
      </c>
      <c r="BL677" s="18" t="s">
        <v>164</v>
      </c>
      <c r="BM677" s="197" t="s">
        <v>2252</v>
      </c>
    </row>
    <row r="678" spans="2:65" s="1" customFormat="1" ht="19.5">
      <c r="B678" s="35"/>
      <c r="C678" s="36"/>
      <c r="D678" s="199" t="s">
        <v>166</v>
      </c>
      <c r="E678" s="36"/>
      <c r="F678" s="200" t="s">
        <v>2253</v>
      </c>
      <c r="G678" s="36"/>
      <c r="H678" s="36"/>
      <c r="I678" s="115"/>
      <c r="J678" s="36"/>
      <c r="K678" s="36"/>
      <c r="L678" s="39"/>
      <c r="M678" s="201"/>
      <c r="N678" s="64"/>
      <c r="O678" s="64"/>
      <c r="P678" s="64"/>
      <c r="Q678" s="64"/>
      <c r="R678" s="64"/>
      <c r="S678" s="64"/>
      <c r="T678" s="65"/>
      <c r="AT678" s="18" t="s">
        <v>166</v>
      </c>
      <c r="AU678" s="18" t="s">
        <v>171</v>
      </c>
    </row>
    <row r="679" spans="2:65" s="12" customFormat="1" ht="11.25">
      <c r="B679" s="202"/>
      <c r="C679" s="203"/>
      <c r="D679" s="199" t="s">
        <v>184</v>
      </c>
      <c r="E679" s="204" t="s">
        <v>20</v>
      </c>
      <c r="F679" s="205" t="s">
        <v>2233</v>
      </c>
      <c r="G679" s="203"/>
      <c r="H679" s="204" t="s">
        <v>20</v>
      </c>
      <c r="I679" s="206"/>
      <c r="J679" s="203"/>
      <c r="K679" s="203"/>
      <c r="L679" s="207"/>
      <c r="M679" s="208"/>
      <c r="N679" s="209"/>
      <c r="O679" s="209"/>
      <c r="P679" s="209"/>
      <c r="Q679" s="209"/>
      <c r="R679" s="209"/>
      <c r="S679" s="209"/>
      <c r="T679" s="210"/>
      <c r="AT679" s="211" t="s">
        <v>184</v>
      </c>
      <c r="AU679" s="211" t="s">
        <v>171</v>
      </c>
      <c r="AV679" s="12" t="s">
        <v>22</v>
      </c>
      <c r="AW679" s="12" t="s">
        <v>35</v>
      </c>
      <c r="AX679" s="12" t="s">
        <v>74</v>
      </c>
      <c r="AY679" s="211" t="s">
        <v>159</v>
      </c>
    </row>
    <row r="680" spans="2:65" s="13" customFormat="1" ht="11.25">
      <c r="B680" s="212"/>
      <c r="C680" s="213"/>
      <c r="D680" s="199" t="s">
        <v>184</v>
      </c>
      <c r="E680" s="214" t="s">
        <v>20</v>
      </c>
      <c r="F680" s="215" t="s">
        <v>2254</v>
      </c>
      <c r="G680" s="213"/>
      <c r="H680" s="216">
        <v>893.5</v>
      </c>
      <c r="I680" s="217"/>
      <c r="J680" s="213"/>
      <c r="K680" s="213"/>
      <c r="L680" s="218"/>
      <c r="M680" s="219"/>
      <c r="N680" s="220"/>
      <c r="O680" s="220"/>
      <c r="P680" s="220"/>
      <c r="Q680" s="220"/>
      <c r="R680" s="220"/>
      <c r="S680" s="220"/>
      <c r="T680" s="221"/>
      <c r="AT680" s="222" t="s">
        <v>184</v>
      </c>
      <c r="AU680" s="222" t="s">
        <v>171</v>
      </c>
      <c r="AV680" s="13" t="s">
        <v>84</v>
      </c>
      <c r="AW680" s="13" t="s">
        <v>35</v>
      </c>
      <c r="AX680" s="13" t="s">
        <v>22</v>
      </c>
      <c r="AY680" s="222" t="s">
        <v>159</v>
      </c>
    </row>
    <row r="681" spans="2:65" s="1" customFormat="1" ht="16.5" customHeight="1">
      <c r="B681" s="35"/>
      <c r="C681" s="186" t="s">
        <v>963</v>
      </c>
      <c r="D681" s="186" t="s">
        <v>162</v>
      </c>
      <c r="E681" s="187" t="s">
        <v>2255</v>
      </c>
      <c r="F681" s="188" t="s">
        <v>2256</v>
      </c>
      <c r="G681" s="189" t="s">
        <v>201</v>
      </c>
      <c r="H681" s="190">
        <v>842</v>
      </c>
      <c r="I681" s="191"/>
      <c r="J681" s="192">
        <f>ROUND(I681*H681,2)</f>
        <v>0</v>
      </c>
      <c r="K681" s="188" t="s">
        <v>194</v>
      </c>
      <c r="L681" s="39"/>
      <c r="M681" s="193" t="s">
        <v>20</v>
      </c>
      <c r="N681" s="194" t="s">
        <v>45</v>
      </c>
      <c r="O681" s="64"/>
      <c r="P681" s="195">
        <f>O681*H681</f>
        <v>0</v>
      </c>
      <c r="Q681" s="195">
        <v>0</v>
      </c>
      <c r="R681" s="195">
        <f>Q681*H681</f>
        <v>0</v>
      </c>
      <c r="S681" s="195">
        <v>0</v>
      </c>
      <c r="T681" s="196">
        <f>S681*H681</f>
        <v>0</v>
      </c>
      <c r="AR681" s="197" t="s">
        <v>164</v>
      </c>
      <c r="AT681" s="197" t="s">
        <v>162</v>
      </c>
      <c r="AU681" s="197" t="s">
        <v>171</v>
      </c>
      <c r="AY681" s="18" t="s">
        <v>159</v>
      </c>
      <c r="BE681" s="198">
        <f>IF(N681="základní",J681,0)</f>
        <v>0</v>
      </c>
      <c r="BF681" s="198">
        <f>IF(N681="snížená",J681,0)</f>
        <v>0</v>
      </c>
      <c r="BG681" s="198">
        <f>IF(N681="zákl. přenesená",J681,0)</f>
        <v>0</v>
      </c>
      <c r="BH681" s="198">
        <f>IF(N681="sníž. přenesená",J681,0)</f>
        <v>0</v>
      </c>
      <c r="BI681" s="198">
        <f>IF(N681="nulová",J681,0)</f>
        <v>0</v>
      </c>
      <c r="BJ681" s="18" t="s">
        <v>22</v>
      </c>
      <c r="BK681" s="198">
        <f>ROUND(I681*H681,2)</f>
        <v>0</v>
      </c>
      <c r="BL681" s="18" t="s">
        <v>164</v>
      </c>
      <c r="BM681" s="197" t="s">
        <v>2257</v>
      </c>
    </row>
    <row r="682" spans="2:65" s="1" customFormat="1" ht="19.5">
      <c r="B682" s="35"/>
      <c r="C682" s="36"/>
      <c r="D682" s="199" t="s">
        <v>166</v>
      </c>
      <c r="E682" s="36"/>
      <c r="F682" s="200" t="s">
        <v>2258</v>
      </c>
      <c r="G682" s="36"/>
      <c r="H682" s="36"/>
      <c r="I682" s="115"/>
      <c r="J682" s="36"/>
      <c r="K682" s="36"/>
      <c r="L682" s="39"/>
      <c r="M682" s="201"/>
      <c r="N682" s="64"/>
      <c r="O682" s="64"/>
      <c r="P682" s="64"/>
      <c r="Q682" s="64"/>
      <c r="R682" s="64"/>
      <c r="S682" s="64"/>
      <c r="T682" s="65"/>
      <c r="AT682" s="18" t="s">
        <v>166</v>
      </c>
      <c r="AU682" s="18" t="s">
        <v>171</v>
      </c>
    </row>
    <row r="683" spans="2:65" s="12" customFormat="1" ht="11.25">
      <c r="B683" s="202"/>
      <c r="C683" s="203"/>
      <c r="D683" s="199" t="s">
        <v>184</v>
      </c>
      <c r="E683" s="204" t="s">
        <v>20</v>
      </c>
      <c r="F683" s="205" t="s">
        <v>2233</v>
      </c>
      <c r="G683" s="203"/>
      <c r="H683" s="204" t="s">
        <v>20</v>
      </c>
      <c r="I683" s="206"/>
      <c r="J683" s="203"/>
      <c r="K683" s="203"/>
      <c r="L683" s="207"/>
      <c r="M683" s="208"/>
      <c r="N683" s="209"/>
      <c r="O683" s="209"/>
      <c r="P683" s="209"/>
      <c r="Q683" s="209"/>
      <c r="R683" s="209"/>
      <c r="S683" s="209"/>
      <c r="T683" s="210"/>
      <c r="AT683" s="211" t="s">
        <v>184</v>
      </c>
      <c r="AU683" s="211" t="s">
        <v>171</v>
      </c>
      <c r="AV683" s="12" t="s">
        <v>22</v>
      </c>
      <c r="AW683" s="12" t="s">
        <v>35</v>
      </c>
      <c r="AX683" s="12" t="s">
        <v>74</v>
      </c>
      <c r="AY683" s="211" t="s">
        <v>159</v>
      </c>
    </row>
    <row r="684" spans="2:65" s="13" customFormat="1" ht="11.25">
      <c r="B684" s="212"/>
      <c r="C684" s="213"/>
      <c r="D684" s="199" t="s">
        <v>184</v>
      </c>
      <c r="E684" s="214" t="s">
        <v>20</v>
      </c>
      <c r="F684" s="215" t="s">
        <v>2259</v>
      </c>
      <c r="G684" s="213"/>
      <c r="H684" s="216">
        <v>842</v>
      </c>
      <c r="I684" s="217"/>
      <c r="J684" s="213"/>
      <c r="K684" s="213"/>
      <c r="L684" s="218"/>
      <c r="M684" s="219"/>
      <c r="N684" s="220"/>
      <c r="O684" s="220"/>
      <c r="P684" s="220"/>
      <c r="Q684" s="220"/>
      <c r="R684" s="220"/>
      <c r="S684" s="220"/>
      <c r="T684" s="221"/>
      <c r="AT684" s="222" t="s">
        <v>184</v>
      </c>
      <c r="AU684" s="222" t="s">
        <v>171</v>
      </c>
      <c r="AV684" s="13" t="s">
        <v>84</v>
      </c>
      <c r="AW684" s="13" t="s">
        <v>35</v>
      </c>
      <c r="AX684" s="13" t="s">
        <v>22</v>
      </c>
      <c r="AY684" s="222" t="s">
        <v>159</v>
      </c>
    </row>
    <row r="685" spans="2:65" s="1" customFormat="1" ht="16.5" customHeight="1">
      <c r="B685" s="35"/>
      <c r="C685" s="186" t="s">
        <v>967</v>
      </c>
      <c r="D685" s="186" t="s">
        <v>162</v>
      </c>
      <c r="E685" s="187" t="s">
        <v>2260</v>
      </c>
      <c r="F685" s="188" t="s">
        <v>2261</v>
      </c>
      <c r="G685" s="189" t="s">
        <v>201</v>
      </c>
      <c r="H685" s="190">
        <v>15</v>
      </c>
      <c r="I685" s="191"/>
      <c r="J685" s="192">
        <f>ROUND(I685*H685,2)</f>
        <v>0</v>
      </c>
      <c r="K685" s="188" t="s">
        <v>20</v>
      </c>
      <c r="L685" s="39"/>
      <c r="M685" s="193" t="s">
        <v>20</v>
      </c>
      <c r="N685" s="194" t="s">
        <v>45</v>
      </c>
      <c r="O685" s="64"/>
      <c r="P685" s="195">
        <f>O685*H685</f>
        <v>0</v>
      </c>
      <c r="Q685" s="195">
        <v>0</v>
      </c>
      <c r="R685" s="195">
        <f>Q685*H685</f>
        <v>0</v>
      </c>
      <c r="S685" s="195">
        <v>0</v>
      </c>
      <c r="T685" s="196">
        <f>S685*H685</f>
        <v>0</v>
      </c>
      <c r="AR685" s="197" t="s">
        <v>164</v>
      </c>
      <c r="AT685" s="197" t="s">
        <v>162</v>
      </c>
      <c r="AU685" s="197" t="s">
        <v>171</v>
      </c>
      <c r="AY685" s="18" t="s">
        <v>159</v>
      </c>
      <c r="BE685" s="198">
        <f>IF(N685="základní",J685,0)</f>
        <v>0</v>
      </c>
      <c r="BF685" s="198">
        <f>IF(N685="snížená",J685,0)</f>
        <v>0</v>
      </c>
      <c r="BG685" s="198">
        <f>IF(N685="zákl. přenesená",J685,0)</f>
        <v>0</v>
      </c>
      <c r="BH685" s="198">
        <f>IF(N685="sníž. přenesená",J685,0)</f>
        <v>0</v>
      </c>
      <c r="BI685" s="198">
        <f>IF(N685="nulová",J685,0)</f>
        <v>0</v>
      </c>
      <c r="BJ685" s="18" t="s">
        <v>22</v>
      </c>
      <c r="BK685" s="198">
        <f>ROUND(I685*H685,2)</f>
        <v>0</v>
      </c>
      <c r="BL685" s="18" t="s">
        <v>164</v>
      </c>
      <c r="BM685" s="197" t="s">
        <v>2262</v>
      </c>
    </row>
    <row r="686" spans="2:65" s="1" customFormat="1" ht="11.25">
      <c r="B686" s="35"/>
      <c r="C686" s="36"/>
      <c r="D686" s="199" t="s">
        <v>166</v>
      </c>
      <c r="E686" s="36"/>
      <c r="F686" s="200" t="s">
        <v>2261</v>
      </c>
      <c r="G686" s="36"/>
      <c r="H686" s="36"/>
      <c r="I686" s="115"/>
      <c r="J686" s="36"/>
      <c r="K686" s="36"/>
      <c r="L686" s="39"/>
      <c r="M686" s="201"/>
      <c r="N686" s="64"/>
      <c r="O686" s="64"/>
      <c r="P686" s="64"/>
      <c r="Q686" s="64"/>
      <c r="R686" s="64"/>
      <c r="S686" s="64"/>
      <c r="T686" s="65"/>
      <c r="AT686" s="18" t="s">
        <v>166</v>
      </c>
      <c r="AU686" s="18" t="s">
        <v>171</v>
      </c>
    </row>
    <row r="687" spans="2:65" s="13" customFormat="1" ht="11.25">
      <c r="B687" s="212"/>
      <c r="C687" s="213"/>
      <c r="D687" s="199" t="s">
        <v>184</v>
      </c>
      <c r="E687" s="214" t="s">
        <v>20</v>
      </c>
      <c r="F687" s="215" t="s">
        <v>2263</v>
      </c>
      <c r="G687" s="213"/>
      <c r="H687" s="216">
        <v>15</v>
      </c>
      <c r="I687" s="217"/>
      <c r="J687" s="213"/>
      <c r="K687" s="213"/>
      <c r="L687" s="218"/>
      <c r="M687" s="219"/>
      <c r="N687" s="220"/>
      <c r="O687" s="220"/>
      <c r="P687" s="220"/>
      <c r="Q687" s="220"/>
      <c r="R687" s="220"/>
      <c r="S687" s="220"/>
      <c r="T687" s="221"/>
      <c r="AT687" s="222" t="s">
        <v>184</v>
      </c>
      <c r="AU687" s="222" t="s">
        <v>171</v>
      </c>
      <c r="AV687" s="13" t="s">
        <v>84</v>
      </c>
      <c r="AW687" s="13" t="s">
        <v>35</v>
      </c>
      <c r="AX687" s="13" t="s">
        <v>22</v>
      </c>
      <c r="AY687" s="222" t="s">
        <v>159</v>
      </c>
    </row>
    <row r="688" spans="2:65" s="1" customFormat="1" ht="16.5" customHeight="1">
      <c r="B688" s="35"/>
      <c r="C688" s="186" t="s">
        <v>974</v>
      </c>
      <c r="D688" s="186" t="s">
        <v>162</v>
      </c>
      <c r="E688" s="187" t="s">
        <v>2264</v>
      </c>
      <c r="F688" s="188" t="s">
        <v>2265</v>
      </c>
      <c r="G688" s="189" t="s">
        <v>201</v>
      </c>
      <c r="H688" s="190">
        <v>466.5</v>
      </c>
      <c r="I688" s="191"/>
      <c r="J688" s="192">
        <f>ROUND(I688*H688,2)</f>
        <v>0</v>
      </c>
      <c r="K688" s="188" t="s">
        <v>194</v>
      </c>
      <c r="L688" s="39"/>
      <c r="M688" s="193" t="s">
        <v>20</v>
      </c>
      <c r="N688" s="194" t="s">
        <v>45</v>
      </c>
      <c r="O688" s="64"/>
      <c r="P688" s="195">
        <f>O688*H688</f>
        <v>0</v>
      </c>
      <c r="Q688" s="195">
        <v>0</v>
      </c>
      <c r="R688" s="195">
        <f>Q688*H688</f>
        <v>0</v>
      </c>
      <c r="S688" s="195">
        <v>0</v>
      </c>
      <c r="T688" s="196">
        <f>S688*H688</f>
        <v>0</v>
      </c>
      <c r="AR688" s="197" t="s">
        <v>164</v>
      </c>
      <c r="AT688" s="197" t="s">
        <v>162</v>
      </c>
      <c r="AU688" s="197" t="s">
        <v>171</v>
      </c>
      <c r="AY688" s="18" t="s">
        <v>159</v>
      </c>
      <c r="BE688" s="198">
        <f>IF(N688="základní",J688,0)</f>
        <v>0</v>
      </c>
      <c r="BF688" s="198">
        <f>IF(N688="snížená",J688,0)</f>
        <v>0</v>
      </c>
      <c r="BG688" s="198">
        <f>IF(N688="zákl. přenesená",J688,0)</f>
        <v>0</v>
      </c>
      <c r="BH688" s="198">
        <f>IF(N688="sníž. přenesená",J688,0)</f>
        <v>0</v>
      </c>
      <c r="BI688" s="198">
        <f>IF(N688="nulová",J688,0)</f>
        <v>0</v>
      </c>
      <c r="BJ688" s="18" t="s">
        <v>22</v>
      </c>
      <c r="BK688" s="198">
        <f>ROUND(I688*H688,2)</f>
        <v>0</v>
      </c>
      <c r="BL688" s="18" t="s">
        <v>164</v>
      </c>
      <c r="BM688" s="197" t="s">
        <v>2266</v>
      </c>
    </row>
    <row r="689" spans="2:65" s="1" customFormat="1" ht="11.25">
      <c r="B689" s="35"/>
      <c r="C689" s="36"/>
      <c r="D689" s="199" t="s">
        <v>166</v>
      </c>
      <c r="E689" s="36"/>
      <c r="F689" s="200" t="s">
        <v>2267</v>
      </c>
      <c r="G689" s="36"/>
      <c r="H689" s="36"/>
      <c r="I689" s="115"/>
      <c r="J689" s="36"/>
      <c r="K689" s="36"/>
      <c r="L689" s="39"/>
      <c r="M689" s="201"/>
      <c r="N689" s="64"/>
      <c r="O689" s="64"/>
      <c r="P689" s="64"/>
      <c r="Q689" s="64"/>
      <c r="R689" s="64"/>
      <c r="S689" s="64"/>
      <c r="T689" s="65"/>
      <c r="AT689" s="18" t="s">
        <v>166</v>
      </c>
      <c r="AU689" s="18" t="s">
        <v>171</v>
      </c>
    </row>
    <row r="690" spans="2:65" s="13" customFormat="1" ht="11.25">
      <c r="B690" s="212"/>
      <c r="C690" s="213"/>
      <c r="D690" s="199" t="s">
        <v>184</v>
      </c>
      <c r="E690" s="214" t="s">
        <v>20</v>
      </c>
      <c r="F690" s="215" t="s">
        <v>2268</v>
      </c>
      <c r="G690" s="213"/>
      <c r="H690" s="216">
        <v>466.5</v>
      </c>
      <c r="I690" s="217"/>
      <c r="J690" s="213"/>
      <c r="K690" s="213"/>
      <c r="L690" s="218"/>
      <c r="M690" s="219"/>
      <c r="N690" s="220"/>
      <c r="O690" s="220"/>
      <c r="P690" s="220"/>
      <c r="Q690" s="220"/>
      <c r="R690" s="220"/>
      <c r="S690" s="220"/>
      <c r="T690" s="221"/>
      <c r="AT690" s="222" t="s">
        <v>184</v>
      </c>
      <c r="AU690" s="222" t="s">
        <v>171</v>
      </c>
      <c r="AV690" s="13" t="s">
        <v>84</v>
      </c>
      <c r="AW690" s="13" t="s">
        <v>35</v>
      </c>
      <c r="AX690" s="13" t="s">
        <v>22</v>
      </c>
      <c r="AY690" s="222" t="s">
        <v>159</v>
      </c>
    </row>
    <row r="691" spans="2:65" s="1" customFormat="1" ht="16.5" customHeight="1">
      <c r="B691" s="35"/>
      <c r="C691" s="186" t="s">
        <v>978</v>
      </c>
      <c r="D691" s="186" t="s">
        <v>162</v>
      </c>
      <c r="E691" s="187" t="s">
        <v>2269</v>
      </c>
      <c r="F691" s="188" t="s">
        <v>2270</v>
      </c>
      <c r="G691" s="189" t="s">
        <v>201</v>
      </c>
      <c r="H691" s="190">
        <v>1584</v>
      </c>
      <c r="I691" s="191"/>
      <c r="J691" s="192">
        <f>ROUND(I691*H691,2)</f>
        <v>0</v>
      </c>
      <c r="K691" s="188" t="s">
        <v>194</v>
      </c>
      <c r="L691" s="39"/>
      <c r="M691" s="193" t="s">
        <v>20</v>
      </c>
      <c r="N691" s="194" t="s">
        <v>45</v>
      </c>
      <c r="O691" s="64"/>
      <c r="P691" s="195">
        <f>O691*H691</f>
        <v>0</v>
      </c>
      <c r="Q691" s="195">
        <v>0</v>
      </c>
      <c r="R691" s="195">
        <f>Q691*H691</f>
        <v>0</v>
      </c>
      <c r="S691" s="195">
        <v>0</v>
      </c>
      <c r="T691" s="196">
        <f>S691*H691</f>
        <v>0</v>
      </c>
      <c r="AR691" s="197" t="s">
        <v>164</v>
      </c>
      <c r="AT691" s="197" t="s">
        <v>162</v>
      </c>
      <c r="AU691" s="197" t="s">
        <v>171</v>
      </c>
      <c r="AY691" s="18" t="s">
        <v>159</v>
      </c>
      <c r="BE691" s="198">
        <f>IF(N691="základní",J691,0)</f>
        <v>0</v>
      </c>
      <c r="BF691" s="198">
        <f>IF(N691="snížená",J691,0)</f>
        <v>0</v>
      </c>
      <c r="BG691" s="198">
        <f>IF(N691="zákl. přenesená",J691,0)</f>
        <v>0</v>
      </c>
      <c r="BH691" s="198">
        <f>IF(N691="sníž. přenesená",J691,0)</f>
        <v>0</v>
      </c>
      <c r="BI691" s="198">
        <f>IF(N691="nulová",J691,0)</f>
        <v>0</v>
      </c>
      <c r="BJ691" s="18" t="s">
        <v>22</v>
      </c>
      <c r="BK691" s="198">
        <f>ROUND(I691*H691,2)</f>
        <v>0</v>
      </c>
      <c r="BL691" s="18" t="s">
        <v>164</v>
      </c>
      <c r="BM691" s="197" t="s">
        <v>2271</v>
      </c>
    </row>
    <row r="692" spans="2:65" s="1" customFormat="1" ht="11.25">
      <c r="B692" s="35"/>
      <c r="C692" s="36"/>
      <c r="D692" s="199" t="s">
        <v>166</v>
      </c>
      <c r="E692" s="36"/>
      <c r="F692" s="200" t="s">
        <v>2272</v>
      </c>
      <c r="G692" s="36"/>
      <c r="H692" s="36"/>
      <c r="I692" s="115"/>
      <c r="J692" s="36"/>
      <c r="K692" s="36"/>
      <c r="L692" s="39"/>
      <c r="M692" s="201"/>
      <c r="N692" s="64"/>
      <c r="O692" s="64"/>
      <c r="P692" s="64"/>
      <c r="Q692" s="64"/>
      <c r="R692" s="64"/>
      <c r="S692" s="64"/>
      <c r="T692" s="65"/>
      <c r="AT692" s="18" t="s">
        <v>166</v>
      </c>
      <c r="AU692" s="18" t="s">
        <v>171</v>
      </c>
    </row>
    <row r="693" spans="2:65" s="13" customFormat="1" ht="11.25">
      <c r="B693" s="212"/>
      <c r="C693" s="213"/>
      <c r="D693" s="199" t="s">
        <v>184</v>
      </c>
      <c r="E693" s="214" t="s">
        <v>20</v>
      </c>
      <c r="F693" s="215" t="s">
        <v>2273</v>
      </c>
      <c r="G693" s="213"/>
      <c r="H693" s="216">
        <v>1584</v>
      </c>
      <c r="I693" s="217"/>
      <c r="J693" s="213"/>
      <c r="K693" s="213"/>
      <c r="L693" s="218"/>
      <c r="M693" s="219"/>
      <c r="N693" s="220"/>
      <c r="O693" s="220"/>
      <c r="P693" s="220"/>
      <c r="Q693" s="220"/>
      <c r="R693" s="220"/>
      <c r="S693" s="220"/>
      <c r="T693" s="221"/>
      <c r="AT693" s="222" t="s">
        <v>184</v>
      </c>
      <c r="AU693" s="222" t="s">
        <v>171</v>
      </c>
      <c r="AV693" s="13" t="s">
        <v>84</v>
      </c>
      <c r="AW693" s="13" t="s">
        <v>35</v>
      </c>
      <c r="AX693" s="13" t="s">
        <v>22</v>
      </c>
      <c r="AY693" s="222" t="s">
        <v>159</v>
      </c>
    </row>
    <row r="694" spans="2:65" s="1" customFormat="1" ht="16.5" customHeight="1">
      <c r="B694" s="35"/>
      <c r="C694" s="186" t="s">
        <v>984</v>
      </c>
      <c r="D694" s="186" t="s">
        <v>162</v>
      </c>
      <c r="E694" s="187" t="s">
        <v>2274</v>
      </c>
      <c r="F694" s="188" t="s">
        <v>2275</v>
      </c>
      <c r="G694" s="189" t="s">
        <v>201</v>
      </c>
      <c r="H694" s="190">
        <v>2025</v>
      </c>
      <c r="I694" s="191"/>
      <c r="J694" s="192">
        <f>ROUND(I694*H694,2)</f>
        <v>0</v>
      </c>
      <c r="K694" s="188" t="s">
        <v>194</v>
      </c>
      <c r="L694" s="39"/>
      <c r="M694" s="193" t="s">
        <v>20</v>
      </c>
      <c r="N694" s="194" t="s">
        <v>45</v>
      </c>
      <c r="O694" s="64"/>
      <c r="P694" s="195">
        <f>O694*H694</f>
        <v>0</v>
      </c>
      <c r="Q694" s="195">
        <v>0</v>
      </c>
      <c r="R694" s="195">
        <f>Q694*H694</f>
        <v>0</v>
      </c>
      <c r="S694" s="195">
        <v>0</v>
      </c>
      <c r="T694" s="196">
        <f>S694*H694</f>
        <v>0</v>
      </c>
      <c r="AR694" s="197" t="s">
        <v>164</v>
      </c>
      <c r="AT694" s="197" t="s">
        <v>162</v>
      </c>
      <c r="AU694" s="197" t="s">
        <v>171</v>
      </c>
      <c r="AY694" s="18" t="s">
        <v>159</v>
      </c>
      <c r="BE694" s="198">
        <f>IF(N694="základní",J694,0)</f>
        <v>0</v>
      </c>
      <c r="BF694" s="198">
        <f>IF(N694="snížená",J694,0)</f>
        <v>0</v>
      </c>
      <c r="BG694" s="198">
        <f>IF(N694="zákl. přenesená",J694,0)</f>
        <v>0</v>
      </c>
      <c r="BH694" s="198">
        <f>IF(N694="sníž. přenesená",J694,0)</f>
        <v>0</v>
      </c>
      <c r="BI694" s="198">
        <f>IF(N694="nulová",J694,0)</f>
        <v>0</v>
      </c>
      <c r="BJ694" s="18" t="s">
        <v>22</v>
      </c>
      <c r="BK694" s="198">
        <f>ROUND(I694*H694,2)</f>
        <v>0</v>
      </c>
      <c r="BL694" s="18" t="s">
        <v>164</v>
      </c>
      <c r="BM694" s="197" t="s">
        <v>2276</v>
      </c>
    </row>
    <row r="695" spans="2:65" s="1" customFormat="1" ht="11.25">
      <c r="B695" s="35"/>
      <c r="C695" s="36"/>
      <c r="D695" s="199" t="s">
        <v>166</v>
      </c>
      <c r="E695" s="36"/>
      <c r="F695" s="200" t="s">
        <v>2277</v>
      </c>
      <c r="G695" s="36"/>
      <c r="H695" s="36"/>
      <c r="I695" s="115"/>
      <c r="J695" s="36"/>
      <c r="K695" s="36"/>
      <c r="L695" s="39"/>
      <c r="M695" s="201"/>
      <c r="N695" s="64"/>
      <c r="O695" s="64"/>
      <c r="P695" s="64"/>
      <c r="Q695" s="64"/>
      <c r="R695" s="64"/>
      <c r="S695" s="64"/>
      <c r="T695" s="65"/>
      <c r="AT695" s="18" t="s">
        <v>166</v>
      </c>
      <c r="AU695" s="18" t="s">
        <v>171</v>
      </c>
    </row>
    <row r="696" spans="2:65" s="13" customFormat="1" ht="11.25">
      <c r="B696" s="212"/>
      <c r="C696" s="213"/>
      <c r="D696" s="199" t="s">
        <v>184</v>
      </c>
      <c r="E696" s="214" t="s">
        <v>20</v>
      </c>
      <c r="F696" s="215" t="s">
        <v>2278</v>
      </c>
      <c r="G696" s="213"/>
      <c r="H696" s="216">
        <v>1735.5</v>
      </c>
      <c r="I696" s="217"/>
      <c r="J696" s="213"/>
      <c r="K696" s="213"/>
      <c r="L696" s="218"/>
      <c r="M696" s="219"/>
      <c r="N696" s="220"/>
      <c r="O696" s="220"/>
      <c r="P696" s="220"/>
      <c r="Q696" s="220"/>
      <c r="R696" s="220"/>
      <c r="S696" s="220"/>
      <c r="T696" s="221"/>
      <c r="AT696" s="222" t="s">
        <v>184</v>
      </c>
      <c r="AU696" s="222" t="s">
        <v>171</v>
      </c>
      <c r="AV696" s="13" t="s">
        <v>84</v>
      </c>
      <c r="AW696" s="13" t="s">
        <v>35</v>
      </c>
      <c r="AX696" s="13" t="s">
        <v>74</v>
      </c>
      <c r="AY696" s="222" t="s">
        <v>159</v>
      </c>
    </row>
    <row r="697" spans="2:65" s="13" customFormat="1" ht="11.25">
      <c r="B697" s="212"/>
      <c r="C697" s="213"/>
      <c r="D697" s="199" t="s">
        <v>184</v>
      </c>
      <c r="E697" s="214" t="s">
        <v>20</v>
      </c>
      <c r="F697" s="215" t="s">
        <v>2279</v>
      </c>
      <c r="G697" s="213"/>
      <c r="H697" s="216">
        <v>289.5</v>
      </c>
      <c r="I697" s="217"/>
      <c r="J697" s="213"/>
      <c r="K697" s="213"/>
      <c r="L697" s="218"/>
      <c r="M697" s="219"/>
      <c r="N697" s="220"/>
      <c r="O697" s="220"/>
      <c r="P697" s="220"/>
      <c r="Q697" s="220"/>
      <c r="R697" s="220"/>
      <c r="S697" s="220"/>
      <c r="T697" s="221"/>
      <c r="AT697" s="222" t="s">
        <v>184</v>
      </c>
      <c r="AU697" s="222" t="s">
        <v>171</v>
      </c>
      <c r="AV697" s="13" t="s">
        <v>84</v>
      </c>
      <c r="AW697" s="13" t="s">
        <v>35</v>
      </c>
      <c r="AX697" s="13" t="s">
        <v>74</v>
      </c>
      <c r="AY697" s="222" t="s">
        <v>159</v>
      </c>
    </row>
    <row r="698" spans="2:65" s="14" customFormat="1" ht="11.25">
      <c r="B698" s="223"/>
      <c r="C698" s="224"/>
      <c r="D698" s="199" t="s">
        <v>184</v>
      </c>
      <c r="E698" s="225" t="s">
        <v>20</v>
      </c>
      <c r="F698" s="226" t="s">
        <v>223</v>
      </c>
      <c r="G698" s="224"/>
      <c r="H698" s="227">
        <v>2025</v>
      </c>
      <c r="I698" s="228"/>
      <c r="J698" s="224"/>
      <c r="K698" s="224"/>
      <c r="L698" s="229"/>
      <c r="M698" s="230"/>
      <c r="N698" s="231"/>
      <c r="O698" s="231"/>
      <c r="P698" s="231"/>
      <c r="Q698" s="231"/>
      <c r="R698" s="231"/>
      <c r="S698" s="231"/>
      <c r="T698" s="232"/>
      <c r="AT698" s="233" t="s">
        <v>184</v>
      </c>
      <c r="AU698" s="233" t="s">
        <v>171</v>
      </c>
      <c r="AV698" s="14" t="s">
        <v>164</v>
      </c>
      <c r="AW698" s="14" t="s">
        <v>35</v>
      </c>
      <c r="AX698" s="14" t="s">
        <v>22</v>
      </c>
      <c r="AY698" s="233" t="s">
        <v>159</v>
      </c>
    </row>
    <row r="699" spans="2:65" s="1" customFormat="1" ht="16.5" customHeight="1">
      <c r="B699" s="35"/>
      <c r="C699" s="186" t="s">
        <v>989</v>
      </c>
      <c r="D699" s="186" t="s">
        <v>162</v>
      </c>
      <c r="E699" s="187" t="s">
        <v>2280</v>
      </c>
      <c r="F699" s="188" t="s">
        <v>2281</v>
      </c>
      <c r="G699" s="189" t="s">
        <v>201</v>
      </c>
      <c r="H699" s="190">
        <v>4076</v>
      </c>
      <c r="I699" s="191"/>
      <c r="J699" s="192">
        <f>ROUND(I699*H699,2)</f>
        <v>0</v>
      </c>
      <c r="K699" s="188" t="s">
        <v>20</v>
      </c>
      <c r="L699" s="39"/>
      <c r="M699" s="193" t="s">
        <v>20</v>
      </c>
      <c r="N699" s="194" t="s">
        <v>45</v>
      </c>
      <c r="O699" s="64"/>
      <c r="P699" s="195">
        <f>O699*H699</f>
        <v>0</v>
      </c>
      <c r="Q699" s="195">
        <v>0</v>
      </c>
      <c r="R699" s="195">
        <f>Q699*H699</f>
        <v>0</v>
      </c>
      <c r="S699" s="195">
        <v>0</v>
      </c>
      <c r="T699" s="196">
        <f>S699*H699</f>
        <v>0</v>
      </c>
      <c r="AR699" s="197" t="s">
        <v>164</v>
      </c>
      <c r="AT699" s="197" t="s">
        <v>162</v>
      </c>
      <c r="AU699" s="197" t="s">
        <v>171</v>
      </c>
      <c r="AY699" s="18" t="s">
        <v>159</v>
      </c>
      <c r="BE699" s="198">
        <f>IF(N699="základní",J699,0)</f>
        <v>0</v>
      </c>
      <c r="BF699" s="198">
        <f>IF(N699="snížená",J699,0)</f>
        <v>0</v>
      </c>
      <c r="BG699" s="198">
        <f>IF(N699="zákl. přenesená",J699,0)</f>
        <v>0</v>
      </c>
      <c r="BH699" s="198">
        <f>IF(N699="sníž. přenesená",J699,0)</f>
        <v>0</v>
      </c>
      <c r="BI699" s="198">
        <f>IF(N699="nulová",J699,0)</f>
        <v>0</v>
      </c>
      <c r="BJ699" s="18" t="s">
        <v>22</v>
      </c>
      <c r="BK699" s="198">
        <f>ROUND(I699*H699,2)</f>
        <v>0</v>
      </c>
      <c r="BL699" s="18" t="s">
        <v>164</v>
      </c>
      <c r="BM699" s="197" t="s">
        <v>2282</v>
      </c>
    </row>
    <row r="700" spans="2:65" s="1" customFormat="1" ht="11.25">
      <c r="B700" s="35"/>
      <c r="C700" s="36"/>
      <c r="D700" s="199" t="s">
        <v>166</v>
      </c>
      <c r="E700" s="36"/>
      <c r="F700" s="200" t="s">
        <v>2281</v>
      </c>
      <c r="G700" s="36"/>
      <c r="H700" s="36"/>
      <c r="I700" s="115"/>
      <c r="J700" s="36"/>
      <c r="K700" s="36"/>
      <c r="L700" s="39"/>
      <c r="M700" s="201"/>
      <c r="N700" s="64"/>
      <c r="O700" s="64"/>
      <c r="P700" s="64"/>
      <c r="Q700" s="64"/>
      <c r="R700" s="64"/>
      <c r="S700" s="64"/>
      <c r="T700" s="65"/>
      <c r="AT700" s="18" t="s">
        <v>166</v>
      </c>
      <c r="AU700" s="18" t="s">
        <v>171</v>
      </c>
    </row>
    <row r="701" spans="2:65" s="1" customFormat="1" ht="16.5" customHeight="1">
      <c r="B701" s="35"/>
      <c r="C701" s="186" t="s">
        <v>994</v>
      </c>
      <c r="D701" s="186" t="s">
        <v>162</v>
      </c>
      <c r="E701" s="187" t="s">
        <v>2283</v>
      </c>
      <c r="F701" s="188" t="s">
        <v>2284</v>
      </c>
      <c r="G701" s="189" t="s">
        <v>201</v>
      </c>
      <c r="H701" s="190">
        <v>3786</v>
      </c>
      <c r="I701" s="191"/>
      <c r="J701" s="192">
        <f>ROUND(I701*H701,2)</f>
        <v>0</v>
      </c>
      <c r="K701" s="188" t="s">
        <v>20</v>
      </c>
      <c r="L701" s="39"/>
      <c r="M701" s="193" t="s">
        <v>20</v>
      </c>
      <c r="N701" s="194" t="s">
        <v>45</v>
      </c>
      <c r="O701" s="64"/>
      <c r="P701" s="195">
        <f>O701*H701</f>
        <v>0</v>
      </c>
      <c r="Q701" s="195">
        <v>0</v>
      </c>
      <c r="R701" s="195">
        <f>Q701*H701</f>
        <v>0</v>
      </c>
      <c r="S701" s="195">
        <v>0</v>
      </c>
      <c r="T701" s="196">
        <f>S701*H701</f>
        <v>0</v>
      </c>
      <c r="AR701" s="197" t="s">
        <v>164</v>
      </c>
      <c r="AT701" s="197" t="s">
        <v>162</v>
      </c>
      <c r="AU701" s="197" t="s">
        <v>171</v>
      </c>
      <c r="AY701" s="18" t="s">
        <v>159</v>
      </c>
      <c r="BE701" s="198">
        <f>IF(N701="základní",J701,0)</f>
        <v>0</v>
      </c>
      <c r="BF701" s="198">
        <f>IF(N701="snížená",J701,0)</f>
        <v>0</v>
      </c>
      <c r="BG701" s="198">
        <f>IF(N701="zákl. přenesená",J701,0)</f>
        <v>0</v>
      </c>
      <c r="BH701" s="198">
        <f>IF(N701="sníž. přenesená",J701,0)</f>
        <v>0</v>
      </c>
      <c r="BI701" s="198">
        <f>IF(N701="nulová",J701,0)</f>
        <v>0</v>
      </c>
      <c r="BJ701" s="18" t="s">
        <v>22</v>
      </c>
      <c r="BK701" s="198">
        <f>ROUND(I701*H701,2)</f>
        <v>0</v>
      </c>
      <c r="BL701" s="18" t="s">
        <v>164</v>
      </c>
      <c r="BM701" s="197" t="s">
        <v>2285</v>
      </c>
    </row>
    <row r="702" spans="2:65" s="1" customFormat="1" ht="11.25">
      <c r="B702" s="35"/>
      <c r="C702" s="36"/>
      <c r="D702" s="199" t="s">
        <v>166</v>
      </c>
      <c r="E702" s="36"/>
      <c r="F702" s="200" t="s">
        <v>2284</v>
      </c>
      <c r="G702" s="36"/>
      <c r="H702" s="36"/>
      <c r="I702" s="115"/>
      <c r="J702" s="36"/>
      <c r="K702" s="36"/>
      <c r="L702" s="39"/>
      <c r="M702" s="201"/>
      <c r="N702" s="64"/>
      <c r="O702" s="64"/>
      <c r="P702" s="64"/>
      <c r="Q702" s="64"/>
      <c r="R702" s="64"/>
      <c r="S702" s="64"/>
      <c r="T702" s="65"/>
      <c r="AT702" s="18" t="s">
        <v>166</v>
      </c>
      <c r="AU702" s="18" t="s">
        <v>171</v>
      </c>
    </row>
    <row r="703" spans="2:65" s="1" customFormat="1" ht="16.5" customHeight="1">
      <c r="B703" s="35"/>
      <c r="C703" s="186" t="s">
        <v>1001</v>
      </c>
      <c r="D703" s="186" t="s">
        <v>162</v>
      </c>
      <c r="E703" s="187" t="s">
        <v>2286</v>
      </c>
      <c r="F703" s="188" t="s">
        <v>2287</v>
      </c>
      <c r="G703" s="189" t="s">
        <v>961</v>
      </c>
      <c r="H703" s="190">
        <v>5</v>
      </c>
      <c r="I703" s="191"/>
      <c r="J703" s="192">
        <f>ROUND(I703*H703,2)</f>
        <v>0</v>
      </c>
      <c r="K703" s="188" t="s">
        <v>194</v>
      </c>
      <c r="L703" s="39"/>
      <c r="M703" s="193" t="s">
        <v>20</v>
      </c>
      <c r="N703" s="194" t="s">
        <v>45</v>
      </c>
      <c r="O703" s="64"/>
      <c r="P703" s="195">
        <f>O703*H703</f>
        <v>0</v>
      </c>
      <c r="Q703" s="195">
        <v>1.67E-3</v>
      </c>
      <c r="R703" s="195">
        <f>Q703*H703</f>
        <v>8.3499999999999998E-3</v>
      </c>
      <c r="S703" s="195">
        <v>0</v>
      </c>
      <c r="T703" s="196">
        <f>S703*H703</f>
        <v>0</v>
      </c>
      <c r="AR703" s="197" t="s">
        <v>164</v>
      </c>
      <c r="AT703" s="197" t="s">
        <v>162</v>
      </c>
      <c r="AU703" s="197" t="s">
        <v>171</v>
      </c>
      <c r="AY703" s="18" t="s">
        <v>159</v>
      </c>
      <c r="BE703" s="198">
        <f>IF(N703="základní",J703,0)</f>
        <v>0</v>
      </c>
      <c r="BF703" s="198">
        <f>IF(N703="snížená",J703,0)</f>
        <v>0</v>
      </c>
      <c r="BG703" s="198">
        <f>IF(N703="zákl. přenesená",J703,0)</f>
        <v>0</v>
      </c>
      <c r="BH703" s="198">
        <f>IF(N703="sníž. přenesená",J703,0)</f>
        <v>0</v>
      </c>
      <c r="BI703" s="198">
        <f>IF(N703="nulová",J703,0)</f>
        <v>0</v>
      </c>
      <c r="BJ703" s="18" t="s">
        <v>22</v>
      </c>
      <c r="BK703" s="198">
        <f>ROUND(I703*H703,2)</f>
        <v>0</v>
      </c>
      <c r="BL703" s="18" t="s">
        <v>164</v>
      </c>
      <c r="BM703" s="197" t="s">
        <v>2288</v>
      </c>
    </row>
    <row r="704" spans="2:65" s="1" customFormat="1" ht="19.5">
      <c r="B704" s="35"/>
      <c r="C704" s="36"/>
      <c r="D704" s="199" t="s">
        <v>166</v>
      </c>
      <c r="E704" s="36"/>
      <c r="F704" s="200" t="s">
        <v>2289</v>
      </c>
      <c r="G704" s="36"/>
      <c r="H704" s="36"/>
      <c r="I704" s="115"/>
      <c r="J704" s="36"/>
      <c r="K704" s="36"/>
      <c r="L704" s="39"/>
      <c r="M704" s="201"/>
      <c r="N704" s="64"/>
      <c r="O704" s="64"/>
      <c r="P704" s="64"/>
      <c r="Q704" s="64"/>
      <c r="R704" s="64"/>
      <c r="S704" s="64"/>
      <c r="T704" s="65"/>
      <c r="AT704" s="18" t="s">
        <v>166</v>
      </c>
      <c r="AU704" s="18" t="s">
        <v>171</v>
      </c>
    </row>
    <row r="705" spans="2:65" s="1" customFormat="1" ht="16.5" customHeight="1">
      <c r="B705" s="35"/>
      <c r="C705" s="186" t="s">
        <v>1018</v>
      </c>
      <c r="D705" s="186" t="s">
        <v>162</v>
      </c>
      <c r="E705" s="187" t="s">
        <v>2290</v>
      </c>
      <c r="F705" s="188" t="s">
        <v>2291</v>
      </c>
      <c r="G705" s="189" t="s">
        <v>961</v>
      </c>
      <c r="H705" s="190">
        <v>132</v>
      </c>
      <c r="I705" s="191"/>
      <c r="J705" s="192">
        <f>ROUND(I705*H705,2)</f>
        <v>0</v>
      </c>
      <c r="K705" s="188" t="s">
        <v>194</v>
      </c>
      <c r="L705" s="39"/>
      <c r="M705" s="193" t="s">
        <v>20</v>
      </c>
      <c r="N705" s="194" t="s">
        <v>45</v>
      </c>
      <c r="O705" s="64"/>
      <c r="P705" s="195">
        <f>O705*H705</f>
        <v>0</v>
      </c>
      <c r="Q705" s="195">
        <v>0</v>
      </c>
      <c r="R705" s="195">
        <f>Q705*H705</f>
        <v>0</v>
      </c>
      <c r="S705" s="195">
        <v>0</v>
      </c>
      <c r="T705" s="196">
        <f>S705*H705</f>
        <v>0</v>
      </c>
      <c r="AR705" s="197" t="s">
        <v>164</v>
      </c>
      <c r="AT705" s="197" t="s">
        <v>162</v>
      </c>
      <c r="AU705" s="197" t="s">
        <v>171</v>
      </c>
      <c r="AY705" s="18" t="s">
        <v>159</v>
      </c>
      <c r="BE705" s="198">
        <f>IF(N705="základní",J705,0)</f>
        <v>0</v>
      </c>
      <c r="BF705" s="198">
        <f>IF(N705="snížená",J705,0)</f>
        <v>0</v>
      </c>
      <c r="BG705" s="198">
        <f>IF(N705="zákl. přenesená",J705,0)</f>
        <v>0</v>
      </c>
      <c r="BH705" s="198">
        <f>IF(N705="sníž. přenesená",J705,0)</f>
        <v>0</v>
      </c>
      <c r="BI705" s="198">
        <f>IF(N705="nulová",J705,0)</f>
        <v>0</v>
      </c>
      <c r="BJ705" s="18" t="s">
        <v>22</v>
      </c>
      <c r="BK705" s="198">
        <f>ROUND(I705*H705,2)</f>
        <v>0</v>
      </c>
      <c r="BL705" s="18" t="s">
        <v>164</v>
      </c>
      <c r="BM705" s="197" t="s">
        <v>2292</v>
      </c>
    </row>
    <row r="706" spans="2:65" s="1" customFormat="1" ht="11.25">
      <c r="B706" s="35"/>
      <c r="C706" s="36"/>
      <c r="D706" s="199" t="s">
        <v>166</v>
      </c>
      <c r="E706" s="36"/>
      <c r="F706" s="200" t="s">
        <v>2293</v>
      </c>
      <c r="G706" s="36"/>
      <c r="H706" s="36"/>
      <c r="I706" s="115"/>
      <c r="J706" s="36"/>
      <c r="K706" s="36"/>
      <c r="L706" s="39"/>
      <c r="M706" s="201"/>
      <c r="N706" s="64"/>
      <c r="O706" s="64"/>
      <c r="P706" s="64"/>
      <c r="Q706" s="64"/>
      <c r="R706" s="64"/>
      <c r="S706" s="64"/>
      <c r="T706" s="65"/>
      <c r="AT706" s="18" t="s">
        <v>166</v>
      </c>
      <c r="AU706" s="18" t="s">
        <v>171</v>
      </c>
    </row>
    <row r="707" spans="2:65" s="13" customFormat="1" ht="11.25">
      <c r="B707" s="212"/>
      <c r="C707" s="213"/>
      <c r="D707" s="199" t="s">
        <v>184</v>
      </c>
      <c r="E707" s="214" t="s">
        <v>20</v>
      </c>
      <c r="F707" s="215" t="s">
        <v>2294</v>
      </c>
      <c r="G707" s="213"/>
      <c r="H707" s="216">
        <v>132</v>
      </c>
      <c r="I707" s="217"/>
      <c r="J707" s="213"/>
      <c r="K707" s="213"/>
      <c r="L707" s="218"/>
      <c r="M707" s="219"/>
      <c r="N707" s="220"/>
      <c r="O707" s="220"/>
      <c r="P707" s="220"/>
      <c r="Q707" s="220"/>
      <c r="R707" s="220"/>
      <c r="S707" s="220"/>
      <c r="T707" s="221"/>
      <c r="AT707" s="222" t="s">
        <v>184</v>
      </c>
      <c r="AU707" s="222" t="s">
        <v>171</v>
      </c>
      <c r="AV707" s="13" t="s">
        <v>84</v>
      </c>
      <c r="AW707" s="13" t="s">
        <v>35</v>
      </c>
      <c r="AX707" s="13" t="s">
        <v>22</v>
      </c>
      <c r="AY707" s="222" t="s">
        <v>159</v>
      </c>
    </row>
    <row r="708" spans="2:65" s="1" customFormat="1" ht="16.5" customHeight="1">
      <c r="B708" s="35"/>
      <c r="C708" s="186" t="s">
        <v>1023</v>
      </c>
      <c r="D708" s="186" t="s">
        <v>162</v>
      </c>
      <c r="E708" s="187" t="s">
        <v>2295</v>
      </c>
      <c r="F708" s="188" t="s">
        <v>2296</v>
      </c>
      <c r="G708" s="189" t="s">
        <v>961</v>
      </c>
      <c r="H708" s="190">
        <v>121</v>
      </c>
      <c r="I708" s="191"/>
      <c r="J708" s="192">
        <f>ROUND(I708*H708,2)</f>
        <v>0</v>
      </c>
      <c r="K708" s="188" t="s">
        <v>194</v>
      </c>
      <c r="L708" s="39"/>
      <c r="M708" s="193" t="s">
        <v>20</v>
      </c>
      <c r="N708" s="194" t="s">
        <v>45</v>
      </c>
      <c r="O708" s="64"/>
      <c r="P708" s="195">
        <f>O708*H708</f>
        <v>0</v>
      </c>
      <c r="Q708" s="195">
        <v>0</v>
      </c>
      <c r="R708" s="195">
        <f>Q708*H708</f>
        <v>0</v>
      </c>
      <c r="S708" s="195">
        <v>0</v>
      </c>
      <c r="T708" s="196">
        <f>S708*H708</f>
        <v>0</v>
      </c>
      <c r="AR708" s="197" t="s">
        <v>164</v>
      </c>
      <c r="AT708" s="197" t="s">
        <v>162</v>
      </c>
      <c r="AU708" s="197" t="s">
        <v>171</v>
      </c>
      <c r="AY708" s="18" t="s">
        <v>159</v>
      </c>
      <c r="BE708" s="198">
        <f>IF(N708="základní",J708,0)</f>
        <v>0</v>
      </c>
      <c r="BF708" s="198">
        <f>IF(N708="snížená",J708,0)</f>
        <v>0</v>
      </c>
      <c r="BG708" s="198">
        <f>IF(N708="zákl. přenesená",J708,0)</f>
        <v>0</v>
      </c>
      <c r="BH708" s="198">
        <f>IF(N708="sníž. přenesená",J708,0)</f>
        <v>0</v>
      </c>
      <c r="BI708" s="198">
        <f>IF(N708="nulová",J708,0)</f>
        <v>0</v>
      </c>
      <c r="BJ708" s="18" t="s">
        <v>22</v>
      </c>
      <c r="BK708" s="198">
        <f>ROUND(I708*H708,2)</f>
        <v>0</v>
      </c>
      <c r="BL708" s="18" t="s">
        <v>164</v>
      </c>
      <c r="BM708" s="197" t="s">
        <v>2297</v>
      </c>
    </row>
    <row r="709" spans="2:65" s="1" customFormat="1" ht="11.25">
      <c r="B709" s="35"/>
      <c r="C709" s="36"/>
      <c r="D709" s="199" t="s">
        <v>166</v>
      </c>
      <c r="E709" s="36"/>
      <c r="F709" s="200" t="s">
        <v>2298</v>
      </c>
      <c r="G709" s="36"/>
      <c r="H709" s="36"/>
      <c r="I709" s="115"/>
      <c r="J709" s="36"/>
      <c r="K709" s="36"/>
      <c r="L709" s="39"/>
      <c r="M709" s="201"/>
      <c r="N709" s="64"/>
      <c r="O709" s="64"/>
      <c r="P709" s="64"/>
      <c r="Q709" s="64"/>
      <c r="R709" s="64"/>
      <c r="S709" s="64"/>
      <c r="T709" s="65"/>
      <c r="AT709" s="18" t="s">
        <v>166</v>
      </c>
      <c r="AU709" s="18" t="s">
        <v>171</v>
      </c>
    </row>
    <row r="710" spans="2:65" s="13" customFormat="1" ht="11.25">
      <c r="B710" s="212"/>
      <c r="C710" s="213"/>
      <c r="D710" s="199" t="s">
        <v>184</v>
      </c>
      <c r="E710" s="214" t="s">
        <v>20</v>
      </c>
      <c r="F710" s="215" t="s">
        <v>2299</v>
      </c>
      <c r="G710" s="213"/>
      <c r="H710" s="216">
        <v>121</v>
      </c>
      <c r="I710" s="217"/>
      <c r="J710" s="213"/>
      <c r="K710" s="213"/>
      <c r="L710" s="218"/>
      <c r="M710" s="219"/>
      <c r="N710" s="220"/>
      <c r="O710" s="220"/>
      <c r="P710" s="220"/>
      <c r="Q710" s="220"/>
      <c r="R710" s="220"/>
      <c r="S710" s="220"/>
      <c r="T710" s="221"/>
      <c r="AT710" s="222" t="s">
        <v>184</v>
      </c>
      <c r="AU710" s="222" t="s">
        <v>171</v>
      </c>
      <c r="AV710" s="13" t="s">
        <v>84</v>
      </c>
      <c r="AW710" s="13" t="s">
        <v>35</v>
      </c>
      <c r="AX710" s="13" t="s">
        <v>22</v>
      </c>
      <c r="AY710" s="222" t="s">
        <v>159</v>
      </c>
    </row>
    <row r="711" spans="2:65" s="1" customFormat="1" ht="16.5" customHeight="1">
      <c r="B711" s="35"/>
      <c r="C711" s="186" t="s">
        <v>1028</v>
      </c>
      <c r="D711" s="186" t="s">
        <v>162</v>
      </c>
      <c r="E711" s="187" t="s">
        <v>2300</v>
      </c>
      <c r="F711" s="188" t="s">
        <v>2301</v>
      </c>
      <c r="G711" s="189" t="s">
        <v>961</v>
      </c>
      <c r="H711" s="190">
        <v>219</v>
      </c>
      <c r="I711" s="191"/>
      <c r="J711" s="192">
        <f>ROUND(I711*H711,2)</f>
        <v>0</v>
      </c>
      <c r="K711" s="188" t="s">
        <v>194</v>
      </c>
      <c r="L711" s="39"/>
      <c r="M711" s="193" t="s">
        <v>20</v>
      </c>
      <c r="N711" s="194" t="s">
        <v>45</v>
      </c>
      <c r="O711" s="64"/>
      <c r="P711" s="195">
        <f>O711*H711</f>
        <v>0</v>
      </c>
      <c r="Q711" s="195">
        <v>0</v>
      </c>
      <c r="R711" s="195">
        <f>Q711*H711</f>
        <v>0</v>
      </c>
      <c r="S711" s="195">
        <v>0</v>
      </c>
      <c r="T711" s="196">
        <f>S711*H711</f>
        <v>0</v>
      </c>
      <c r="AR711" s="197" t="s">
        <v>164</v>
      </c>
      <c r="AT711" s="197" t="s">
        <v>162</v>
      </c>
      <c r="AU711" s="197" t="s">
        <v>171</v>
      </c>
      <c r="AY711" s="18" t="s">
        <v>159</v>
      </c>
      <c r="BE711" s="198">
        <f>IF(N711="základní",J711,0)</f>
        <v>0</v>
      </c>
      <c r="BF711" s="198">
        <f>IF(N711="snížená",J711,0)</f>
        <v>0</v>
      </c>
      <c r="BG711" s="198">
        <f>IF(N711="zákl. přenesená",J711,0)</f>
        <v>0</v>
      </c>
      <c r="BH711" s="198">
        <f>IF(N711="sníž. přenesená",J711,0)</f>
        <v>0</v>
      </c>
      <c r="BI711" s="198">
        <f>IF(N711="nulová",J711,0)</f>
        <v>0</v>
      </c>
      <c r="BJ711" s="18" t="s">
        <v>22</v>
      </c>
      <c r="BK711" s="198">
        <f>ROUND(I711*H711,2)</f>
        <v>0</v>
      </c>
      <c r="BL711" s="18" t="s">
        <v>164</v>
      </c>
      <c r="BM711" s="197" t="s">
        <v>2302</v>
      </c>
    </row>
    <row r="712" spans="2:65" s="1" customFormat="1" ht="11.25">
      <c r="B712" s="35"/>
      <c r="C712" s="36"/>
      <c r="D712" s="199" t="s">
        <v>166</v>
      </c>
      <c r="E712" s="36"/>
      <c r="F712" s="200" t="s">
        <v>2303</v>
      </c>
      <c r="G712" s="36"/>
      <c r="H712" s="36"/>
      <c r="I712" s="115"/>
      <c r="J712" s="36"/>
      <c r="K712" s="36"/>
      <c r="L712" s="39"/>
      <c r="M712" s="201"/>
      <c r="N712" s="64"/>
      <c r="O712" s="64"/>
      <c r="P712" s="64"/>
      <c r="Q712" s="64"/>
      <c r="R712" s="64"/>
      <c r="S712" s="64"/>
      <c r="T712" s="65"/>
      <c r="AT712" s="18" t="s">
        <v>166</v>
      </c>
      <c r="AU712" s="18" t="s">
        <v>171</v>
      </c>
    </row>
    <row r="713" spans="2:65" s="13" customFormat="1" ht="11.25">
      <c r="B713" s="212"/>
      <c r="C713" s="213"/>
      <c r="D713" s="199" t="s">
        <v>184</v>
      </c>
      <c r="E713" s="214" t="s">
        <v>20</v>
      </c>
      <c r="F713" s="215" t="s">
        <v>2304</v>
      </c>
      <c r="G713" s="213"/>
      <c r="H713" s="216">
        <v>219</v>
      </c>
      <c r="I713" s="217"/>
      <c r="J713" s="213"/>
      <c r="K713" s="213"/>
      <c r="L713" s="218"/>
      <c r="M713" s="219"/>
      <c r="N713" s="220"/>
      <c r="O713" s="220"/>
      <c r="P713" s="220"/>
      <c r="Q713" s="220"/>
      <c r="R713" s="220"/>
      <c r="S713" s="220"/>
      <c r="T713" s="221"/>
      <c r="AT713" s="222" t="s">
        <v>184</v>
      </c>
      <c r="AU713" s="222" t="s">
        <v>171</v>
      </c>
      <c r="AV713" s="13" t="s">
        <v>84</v>
      </c>
      <c r="AW713" s="13" t="s">
        <v>35</v>
      </c>
      <c r="AX713" s="13" t="s">
        <v>22</v>
      </c>
      <c r="AY713" s="222" t="s">
        <v>159</v>
      </c>
    </row>
    <row r="714" spans="2:65" s="1" customFormat="1" ht="16.5" customHeight="1">
      <c r="B714" s="35"/>
      <c r="C714" s="186" t="s">
        <v>1039</v>
      </c>
      <c r="D714" s="186" t="s">
        <v>162</v>
      </c>
      <c r="E714" s="187" t="s">
        <v>2305</v>
      </c>
      <c r="F714" s="188" t="s">
        <v>2306</v>
      </c>
      <c r="G714" s="189" t="s">
        <v>961</v>
      </c>
      <c r="H714" s="190">
        <v>281</v>
      </c>
      <c r="I714" s="191"/>
      <c r="J714" s="192">
        <f>ROUND(I714*H714,2)</f>
        <v>0</v>
      </c>
      <c r="K714" s="188" t="s">
        <v>194</v>
      </c>
      <c r="L714" s="39"/>
      <c r="M714" s="193" t="s">
        <v>20</v>
      </c>
      <c r="N714" s="194" t="s">
        <v>45</v>
      </c>
      <c r="O714" s="64"/>
      <c r="P714" s="195">
        <f>O714*H714</f>
        <v>0</v>
      </c>
      <c r="Q714" s="195">
        <v>0</v>
      </c>
      <c r="R714" s="195">
        <f>Q714*H714</f>
        <v>0</v>
      </c>
      <c r="S714" s="195">
        <v>0</v>
      </c>
      <c r="T714" s="196">
        <f>S714*H714</f>
        <v>0</v>
      </c>
      <c r="AR714" s="197" t="s">
        <v>164</v>
      </c>
      <c r="AT714" s="197" t="s">
        <v>162</v>
      </c>
      <c r="AU714" s="197" t="s">
        <v>171</v>
      </c>
      <c r="AY714" s="18" t="s">
        <v>159</v>
      </c>
      <c r="BE714" s="198">
        <f>IF(N714="základní",J714,0)</f>
        <v>0</v>
      </c>
      <c r="BF714" s="198">
        <f>IF(N714="snížená",J714,0)</f>
        <v>0</v>
      </c>
      <c r="BG714" s="198">
        <f>IF(N714="zákl. přenesená",J714,0)</f>
        <v>0</v>
      </c>
      <c r="BH714" s="198">
        <f>IF(N714="sníž. přenesená",J714,0)</f>
        <v>0</v>
      </c>
      <c r="BI714" s="198">
        <f>IF(N714="nulová",J714,0)</f>
        <v>0</v>
      </c>
      <c r="BJ714" s="18" t="s">
        <v>22</v>
      </c>
      <c r="BK714" s="198">
        <f>ROUND(I714*H714,2)</f>
        <v>0</v>
      </c>
      <c r="BL714" s="18" t="s">
        <v>164</v>
      </c>
      <c r="BM714" s="197" t="s">
        <v>2307</v>
      </c>
    </row>
    <row r="715" spans="2:65" s="1" customFormat="1" ht="11.25">
      <c r="B715" s="35"/>
      <c r="C715" s="36"/>
      <c r="D715" s="199" t="s">
        <v>166</v>
      </c>
      <c r="E715" s="36"/>
      <c r="F715" s="200" t="s">
        <v>2308</v>
      </c>
      <c r="G715" s="36"/>
      <c r="H715" s="36"/>
      <c r="I715" s="115"/>
      <c r="J715" s="36"/>
      <c r="K715" s="36"/>
      <c r="L715" s="39"/>
      <c r="M715" s="201"/>
      <c r="N715" s="64"/>
      <c r="O715" s="64"/>
      <c r="P715" s="64"/>
      <c r="Q715" s="64"/>
      <c r="R715" s="64"/>
      <c r="S715" s="64"/>
      <c r="T715" s="65"/>
      <c r="AT715" s="18" t="s">
        <v>166</v>
      </c>
      <c r="AU715" s="18" t="s">
        <v>171</v>
      </c>
    </row>
    <row r="716" spans="2:65" s="13" customFormat="1" ht="11.25">
      <c r="B716" s="212"/>
      <c r="C716" s="213"/>
      <c r="D716" s="199" t="s">
        <v>184</v>
      </c>
      <c r="E716" s="214" t="s">
        <v>20</v>
      </c>
      <c r="F716" s="215" t="s">
        <v>2309</v>
      </c>
      <c r="G716" s="213"/>
      <c r="H716" s="216">
        <v>281</v>
      </c>
      <c r="I716" s="217"/>
      <c r="J716" s="213"/>
      <c r="K716" s="213"/>
      <c r="L716" s="218"/>
      <c r="M716" s="219"/>
      <c r="N716" s="220"/>
      <c r="O716" s="220"/>
      <c r="P716" s="220"/>
      <c r="Q716" s="220"/>
      <c r="R716" s="220"/>
      <c r="S716" s="220"/>
      <c r="T716" s="221"/>
      <c r="AT716" s="222" t="s">
        <v>184</v>
      </c>
      <c r="AU716" s="222" t="s">
        <v>171</v>
      </c>
      <c r="AV716" s="13" t="s">
        <v>84</v>
      </c>
      <c r="AW716" s="13" t="s">
        <v>35</v>
      </c>
      <c r="AX716" s="13" t="s">
        <v>22</v>
      </c>
      <c r="AY716" s="222" t="s">
        <v>159</v>
      </c>
    </row>
    <row r="717" spans="2:65" s="1" customFormat="1" ht="16.5" customHeight="1">
      <c r="B717" s="35"/>
      <c r="C717" s="186" t="s">
        <v>1044</v>
      </c>
      <c r="D717" s="186" t="s">
        <v>162</v>
      </c>
      <c r="E717" s="187" t="s">
        <v>2310</v>
      </c>
      <c r="F717" s="188" t="s">
        <v>2311</v>
      </c>
      <c r="G717" s="189" t="s">
        <v>961</v>
      </c>
      <c r="H717" s="190">
        <v>193</v>
      </c>
      <c r="I717" s="191"/>
      <c r="J717" s="192">
        <f>ROUND(I717*H717,2)</f>
        <v>0</v>
      </c>
      <c r="K717" s="188" t="s">
        <v>194</v>
      </c>
      <c r="L717" s="39"/>
      <c r="M717" s="193" t="s">
        <v>20</v>
      </c>
      <c r="N717" s="194" t="s">
        <v>45</v>
      </c>
      <c r="O717" s="64"/>
      <c r="P717" s="195">
        <f>O717*H717</f>
        <v>0</v>
      </c>
      <c r="Q717" s="195">
        <v>0</v>
      </c>
      <c r="R717" s="195">
        <f>Q717*H717</f>
        <v>0</v>
      </c>
      <c r="S717" s="195">
        <v>0</v>
      </c>
      <c r="T717" s="196">
        <f>S717*H717</f>
        <v>0</v>
      </c>
      <c r="AR717" s="197" t="s">
        <v>164</v>
      </c>
      <c r="AT717" s="197" t="s">
        <v>162</v>
      </c>
      <c r="AU717" s="197" t="s">
        <v>171</v>
      </c>
      <c r="AY717" s="18" t="s">
        <v>159</v>
      </c>
      <c r="BE717" s="198">
        <f>IF(N717="základní",J717,0)</f>
        <v>0</v>
      </c>
      <c r="BF717" s="198">
        <f>IF(N717="snížená",J717,0)</f>
        <v>0</v>
      </c>
      <c r="BG717" s="198">
        <f>IF(N717="zákl. přenesená",J717,0)</f>
        <v>0</v>
      </c>
      <c r="BH717" s="198">
        <f>IF(N717="sníž. přenesená",J717,0)</f>
        <v>0</v>
      </c>
      <c r="BI717" s="198">
        <f>IF(N717="nulová",J717,0)</f>
        <v>0</v>
      </c>
      <c r="BJ717" s="18" t="s">
        <v>22</v>
      </c>
      <c r="BK717" s="198">
        <f>ROUND(I717*H717,2)</f>
        <v>0</v>
      </c>
      <c r="BL717" s="18" t="s">
        <v>164</v>
      </c>
      <c r="BM717" s="197" t="s">
        <v>2312</v>
      </c>
    </row>
    <row r="718" spans="2:65" s="1" customFormat="1" ht="11.25">
      <c r="B718" s="35"/>
      <c r="C718" s="36"/>
      <c r="D718" s="199" t="s">
        <v>166</v>
      </c>
      <c r="E718" s="36"/>
      <c r="F718" s="200" t="s">
        <v>2313</v>
      </c>
      <c r="G718" s="36"/>
      <c r="H718" s="36"/>
      <c r="I718" s="115"/>
      <c r="J718" s="36"/>
      <c r="K718" s="36"/>
      <c r="L718" s="39"/>
      <c r="M718" s="201"/>
      <c r="N718" s="64"/>
      <c r="O718" s="64"/>
      <c r="P718" s="64"/>
      <c r="Q718" s="64"/>
      <c r="R718" s="64"/>
      <c r="S718" s="64"/>
      <c r="T718" s="65"/>
      <c r="AT718" s="18" t="s">
        <v>166</v>
      </c>
      <c r="AU718" s="18" t="s">
        <v>171</v>
      </c>
    </row>
    <row r="719" spans="2:65" s="13" customFormat="1" ht="11.25">
      <c r="B719" s="212"/>
      <c r="C719" s="213"/>
      <c r="D719" s="199" t="s">
        <v>184</v>
      </c>
      <c r="E719" s="214" t="s">
        <v>20</v>
      </c>
      <c r="F719" s="215" t="s">
        <v>2314</v>
      </c>
      <c r="G719" s="213"/>
      <c r="H719" s="216">
        <v>193</v>
      </c>
      <c r="I719" s="217"/>
      <c r="J719" s="213"/>
      <c r="K719" s="213"/>
      <c r="L719" s="218"/>
      <c r="M719" s="219"/>
      <c r="N719" s="220"/>
      <c r="O719" s="220"/>
      <c r="P719" s="220"/>
      <c r="Q719" s="220"/>
      <c r="R719" s="220"/>
      <c r="S719" s="220"/>
      <c r="T719" s="221"/>
      <c r="AT719" s="222" t="s">
        <v>184</v>
      </c>
      <c r="AU719" s="222" t="s">
        <v>171</v>
      </c>
      <c r="AV719" s="13" t="s">
        <v>84</v>
      </c>
      <c r="AW719" s="13" t="s">
        <v>35</v>
      </c>
      <c r="AX719" s="13" t="s">
        <v>22</v>
      </c>
      <c r="AY719" s="222" t="s">
        <v>159</v>
      </c>
    </row>
    <row r="720" spans="2:65" s="1" customFormat="1" ht="16.5" customHeight="1">
      <c r="B720" s="35"/>
      <c r="C720" s="186" t="s">
        <v>1048</v>
      </c>
      <c r="D720" s="186" t="s">
        <v>162</v>
      </c>
      <c r="E720" s="187" t="s">
        <v>2315</v>
      </c>
      <c r="F720" s="188" t="s">
        <v>2316</v>
      </c>
      <c r="G720" s="189" t="s">
        <v>961</v>
      </c>
      <c r="H720" s="190">
        <v>32</v>
      </c>
      <c r="I720" s="191"/>
      <c r="J720" s="192">
        <f>ROUND(I720*H720,2)</f>
        <v>0</v>
      </c>
      <c r="K720" s="188" t="s">
        <v>194</v>
      </c>
      <c r="L720" s="39"/>
      <c r="M720" s="193" t="s">
        <v>20</v>
      </c>
      <c r="N720" s="194" t="s">
        <v>45</v>
      </c>
      <c r="O720" s="64"/>
      <c r="P720" s="195">
        <f>O720*H720</f>
        <v>0</v>
      </c>
      <c r="Q720" s="195">
        <v>0</v>
      </c>
      <c r="R720" s="195">
        <f>Q720*H720</f>
        <v>0</v>
      </c>
      <c r="S720" s="195">
        <v>0</v>
      </c>
      <c r="T720" s="196">
        <f>S720*H720</f>
        <v>0</v>
      </c>
      <c r="AR720" s="197" t="s">
        <v>164</v>
      </c>
      <c r="AT720" s="197" t="s">
        <v>162</v>
      </c>
      <c r="AU720" s="197" t="s">
        <v>171</v>
      </c>
      <c r="AY720" s="18" t="s">
        <v>159</v>
      </c>
      <c r="BE720" s="198">
        <f>IF(N720="základní",J720,0)</f>
        <v>0</v>
      </c>
      <c r="BF720" s="198">
        <f>IF(N720="snížená",J720,0)</f>
        <v>0</v>
      </c>
      <c r="BG720" s="198">
        <f>IF(N720="zákl. přenesená",J720,0)</f>
        <v>0</v>
      </c>
      <c r="BH720" s="198">
        <f>IF(N720="sníž. přenesená",J720,0)</f>
        <v>0</v>
      </c>
      <c r="BI720" s="198">
        <f>IF(N720="nulová",J720,0)</f>
        <v>0</v>
      </c>
      <c r="BJ720" s="18" t="s">
        <v>22</v>
      </c>
      <c r="BK720" s="198">
        <f>ROUND(I720*H720,2)</f>
        <v>0</v>
      </c>
      <c r="BL720" s="18" t="s">
        <v>164</v>
      </c>
      <c r="BM720" s="197" t="s">
        <v>2317</v>
      </c>
    </row>
    <row r="721" spans="2:65" s="1" customFormat="1" ht="11.25">
      <c r="B721" s="35"/>
      <c r="C721" s="36"/>
      <c r="D721" s="199" t="s">
        <v>166</v>
      </c>
      <c r="E721" s="36"/>
      <c r="F721" s="200" t="s">
        <v>2318</v>
      </c>
      <c r="G721" s="36"/>
      <c r="H721" s="36"/>
      <c r="I721" s="115"/>
      <c r="J721" s="36"/>
      <c r="K721" s="36"/>
      <c r="L721" s="39"/>
      <c r="M721" s="201"/>
      <c r="N721" s="64"/>
      <c r="O721" s="64"/>
      <c r="P721" s="64"/>
      <c r="Q721" s="64"/>
      <c r="R721" s="64"/>
      <c r="S721" s="64"/>
      <c r="T721" s="65"/>
      <c r="AT721" s="18" t="s">
        <v>166</v>
      </c>
      <c r="AU721" s="18" t="s">
        <v>171</v>
      </c>
    </row>
    <row r="722" spans="2:65" s="13" customFormat="1" ht="11.25">
      <c r="B722" s="212"/>
      <c r="C722" s="213"/>
      <c r="D722" s="199" t="s">
        <v>184</v>
      </c>
      <c r="E722" s="214" t="s">
        <v>20</v>
      </c>
      <c r="F722" s="215" t="s">
        <v>2319</v>
      </c>
      <c r="G722" s="213"/>
      <c r="H722" s="216">
        <v>32</v>
      </c>
      <c r="I722" s="217"/>
      <c r="J722" s="213"/>
      <c r="K722" s="213"/>
      <c r="L722" s="218"/>
      <c r="M722" s="219"/>
      <c r="N722" s="220"/>
      <c r="O722" s="220"/>
      <c r="P722" s="220"/>
      <c r="Q722" s="220"/>
      <c r="R722" s="220"/>
      <c r="S722" s="220"/>
      <c r="T722" s="221"/>
      <c r="AT722" s="222" t="s">
        <v>184</v>
      </c>
      <c r="AU722" s="222" t="s">
        <v>171</v>
      </c>
      <c r="AV722" s="13" t="s">
        <v>84</v>
      </c>
      <c r="AW722" s="13" t="s">
        <v>35</v>
      </c>
      <c r="AX722" s="13" t="s">
        <v>22</v>
      </c>
      <c r="AY722" s="222" t="s">
        <v>159</v>
      </c>
    </row>
    <row r="723" spans="2:65" s="1" customFormat="1" ht="16.5" customHeight="1">
      <c r="B723" s="35"/>
      <c r="C723" s="186" t="s">
        <v>1059</v>
      </c>
      <c r="D723" s="186" t="s">
        <v>162</v>
      </c>
      <c r="E723" s="187" t="s">
        <v>2320</v>
      </c>
      <c r="F723" s="188" t="s">
        <v>2321</v>
      </c>
      <c r="G723" s="189" t="s">
        <v>961</v>
      </c>
      <c r="H723" s="190">
        <v>26</v>
      </c>
      <c r="I723" s="191"/>
      <c r="J723" s="192">
        <f>ROUND(I723*H723,2)</f>
        <v>0</v>
      </c>
      <c r="K723" s="188" t="s">
        <v>194</v>
      </c>
      <c r="L723" s="39"/>
      <c r="M723" s="193" t="s">
        <v>20</v>
      </c>
      <c r="N723" s="194" t="s">
        <v>45</v>
      </c>
      <c r="O723" s="64"/>
      <c r="P723" s="195">
        <f>O723*H723</f>
        <v>0</v>
      </c>
      <c r="Q723" s="195">
        <v>0</v>
      </c>
      <c r="R723" s="195">
        <f>Q723*H723</f>
        <v>0</v>
      </c>
      <c r="S723" s="195">
        <v>0</v>
      </c>
      <c r="T723" s="196">
        <f>S723*H723</f>
        <v>0</v>
      </c>
      <c r="AR723" s="197" t="s">
        <v>164</v>
      </c>
      <c r="AT723" s="197" t="s">
        <v>162</v>
      </c>
      <c r="AU723" s="197" t="s">
        <v>171</v>
      </c>
      <c r="AY723" s="18" t="s">
        <v>159</v>
      </c>
      <c r="BE723" s="198">
        <f>IF(N723="základní",J723,0)</f>
        <v>0</v>
      </c>
      <c r="BF723" s="198">
        <f>IF(N723="snížená",J723,0)</f>
        <v>0</v>
      </c>
      <c r="BG723" s="198">
        <f>IF(N723="zákl. přenesená",J723,0)</f>
        <v>0</v>
      </c>
      <c r="BH723" s="198">
        <f>IF(N723="sníž. přenesená",J723,0)</f>
        <v>0</v>
      </c>
      <c r="BI723" s="198">
        <f>IF(N723="nulová",J723,0)</f>
        <v>0</v>
      </c>
      <c r="BJ723" s="18" t="s">
        <v>22</v>
      </c>
      <c r="BK723" s="198">
        <f>ROUND(I723*H723,2)</f>
        <v>0</v>
      </c>
      <c r="BL723" s="18" t="s">
        <v>164</v>
      </c>
      <c r="BM723" s="197" t="s">
        <v>2322</v>
      </c>
    </row>
    <row r="724" spans="2:65" s="1" customFormat="1" ht="11.25">
      <c r="B724" s="35"/>
      <c r="C724" s="36"/>
      <c r="D724" s="199" t="s">
        <v>166</v>
      </c>
      <c r="E724" s="36"/>
      <c r="F724" s="200" t="s">
        <v>2323</v>
      </c>
      <c r="G724" s="36"/>
      <c r="H724" s="36"/>
      <c r="I724" s="115"/>
      <c r="J724" s="36"/>
      <c r="K724" s="36"/>
      <c r="L724" s="39"/>
      <c r="M724" s="201"/>
      <c r="N724" s="64"/>
      <c r="O724" s="64"/>
      <c r="P724" s="64"/>
      <c r="Q724" s="64"/>
      <c r="R724" s="64"/>
      <c r="S724" s="64"/>
      <c r="T724" s="65"/>
      <c r="AT724" s="18" t="s">
        <v>166</v>
      </c>
      <c r="AU724" s="18" t="s">
        <v>171</v>
      </c>
    </row>
    <row r="725" spans="2:65" s="13" customFormat="1" ht="11.25">
      <c r="B725" s="212"/>
      <c r="C725" s="213"/>
      <c r="D725" s="199" t="s">
        <v>184</v>
      </c>
      <c r="E725" s="214" t="s">
        <v>20</v>
      </c>
      <c r="F725" s="215" t="s">
        <v>2324</v>
      </c>
      <c r="G725" s="213"/>
      <c r="H725" s="216">
        <v>26</v>
      </c>
      <c r="I725" s="217"/>
      <c r="J725" s="213"/>
      <c r="K725" s="213"/>
      <c r="L725" s="218"/>
      <c r="M725" s="219"/>
      <c r="N725" s="220"/>
      <c r="O725" s="220"/>
      <c r="P725" s="220"/>
      <c r="Q725" s="220"/>
      <c r="R725" s="220"/>
      <c r="S725" s="220"/>
      <c r="T725" s="221"/>
      <c r="AT725" s="222" t="s">
        <v>184</v>
      </c>
      <c r="AU725" s="222" t="s">
        <v>171</v>
      </c>
      <c r="AV725" s="13" t="s">
        <v>84</v>
      </c>
      <c r="AW725" s="13" t="s">
        <v>35</v>
      </c>
      <c r="AX725" s="13" t="s">
        <v>22</v>
      </c>
      <c r="AY725" s="222" t="s">
        <v>159</v>
      </c>
    </row>
    <row r="726" spans="2:65" s="1" customFormat="1" ht="16.5" customHeight="1">
      <c r="B726" s="35"/>
      <c r="C726" s="186" t="s">
        <v>1065</v>
      </c>
      <c r="D726" s="186" t="s">
        <v>162</v>
      </c>
      <c r="E726" s="187" t="s">
        <v>2325</v>
      </c>
      <c r="F726" s="188" t="s">
        <v>2326</v>
      </c>
      <c r="G726" s="189" t="s">
        <v>961</v>
      </c>
      <c r="H726" s="190">
        <v>39</v>
      </c>
      <c r="I726" s="191"/>
      <c r="J726" s="192">
        <f>ROUND(I726*H726,2)</f>
        <v>0</v>
      </c>
      <c r="K726" s="188" t="s">
        <v>194</v>
      </c>
      <c r="L726" s="39"/>
      <c r="M726" s="193" t="s">
        <v>20</v>
      </c>
      <c r="N726" s="194" t="s">
        <v>45</v>
      </c>
      <c r="O726" s="64"/>
      <c r="P726" s="195">
        <f>O726*H726</f>
        <v>0</v>
      </c>
      <c r="Q726" s="195">
        <v>0</v>
      </c>
      <c r="R726" s="195">
        <f>Q726*H726</f>
        <v>0</v>
      </c>
      <c r="S726" s="195">
        <v>0</v>
      </c>
      <c r="T726" s="196">
        <f>S726*H726</f>
        <v>0</v>
      </c>
      <c r="AR726" s="197" t="s">
        <v>164</v>
      </c>
      <c r="AT726" s="197" t="s">
        <v>162</v>
      </c>
      <c r="AU726" s="197" t="s">
        <v>171</v>
      </c>
      <c r="AY726" s="18" t="s">
        <v>159</v>
      </c>
      <c r="BE726" s="198">
        <f>IF(N726="základní",J726,0)</f>
        <v>0</v>
      </c>
      <c r="BF726" s="198">
        <f>IF(N726="snížená",J726,0)</f>
        <v>0</v>
      </c>
      <c r="BG726" s="198">
        <f>IF(N726="zákl. přenesená",J726,0)</f>
        <v>0</v>
      </c>
      <c r="BH726" s="198">
        <f>IF(N726="sníž. přenesená",J726,0)</f>
        <v>0</v>
      </c>
      <c r="BI726" s="198">
        <f>IF(N726="nulová",J726,0)</f>
        <v>0</v>
      </c>
      <c r="BJ726" s="18" t="s">
        <v>22</v>
      </c>
      <c r="BK726" s="198">
        <f>ROUND(I726*H726,2)</f>
        <v>0</v>
      </c>
      <c r="BL726" s="18" t="s">
        <v>164</v>
      </c>
      <c r="BM726" s="197" t="s">
        <v>2327</v>
      </c>
    </row>
    <row r="727" spans="2:65" s="1" customFormat="1" ht="11.25">
      <c r="B727" s="35"/>
      <c r="C727" s="36"/>
      <c r="D727" s="199" t="s">
        <v>166</v>
      </c>
      <c r="E727" s="36"/>
      <c r="F727" s="200" t="s">
        <v>2328</v>
      </c>
      <c r="G727" s="36"/>
      <c r="H727" s="36"/>
      <c r="I727" s="115"/>
      <c r="J727" s="36"/>
      <c r="K727" s="36"/>
      <c r="L727" s="39"/>
      <c r="M727" s="201"/>
      <c r="N727" s="64"/>
      <c r="O727" s="64"/>
      <c r="P727" s="64"/>
      <c r="Q727" s="64"/>
      <c r="R727" s="64"/>
      <c r="S727" s="64"/>
      <c r="T727" s="65"/>
      <c r="AT727" s="18" t="s">
        <v>166</v>
      </c>
      <c r="AU727" s="18" t="s">
        <v>171</v>
      </c>
    </row>
    <row r="728" spans="2:65" s="13" customFormat="1" ht="11.25">
      <c r="B728" s="212"/>
      <c r="C728" s="213"/>
      <c r="D728" s="199" t="s">
        <v>184</v>
      </c>
      <c r="E728" s="214" t="s">
        <v>20</v>
      </c>
      <c r="F728" s="215" t="s">
        <v>2329</v>
      </c>
      <c r="G728" s="213"/>
      <c r="H728" s="216">
        <v>39</v>
      </c>
      <c r="I728" s="217"/>
      <c r="J728" s="213"/>
      <c r="K728" s="213"/>
      <c r="L728" s="218"/>
      <c r="M728" s="219"/>
      <c r="N728" s="220"/>
      <c r="O728" s="220"/>
      <c r="P728" s="220"/>
      <c r="Q728" s="220"/>
      <c r="R728" s="220"/>
      <c r="S728" s="220"/>
      <c r="T728" s="221"/>
      <c r="AT728" s="222" t="s">
        <v>184</v>
      </c>
      <c r="AU728" s="222" t="s">
        <v>171</v>
      </c>
      <c r="AV728" s="13" t="s">
        <v>84</v>
      </c>
      <c r="AW728" s="13" t="s">
        <v>35</v>
      </c>
      <c r="AX728" s="13" t="s">
        <v>22</v>
      </c>
      <c r="AY728" s="222" t="s">
        <v>159</v>
      </c>
    </row>
    <row r="729" spans="2:65" s="1" customFormat="1" ht="16.5" customHeight="1">
      <c r="B729" s="35"/>
      <c r="C729" s="186" t="s">
        <v>1070</v>
      </c>
      <c r="D729" s="186" t="s">
        <v>162</v>
      </c>
      <c r="E729" s="187" t="s">
        <v>2330</v>
      </c>
      <c r="F729" s="188" t="s">
        <v>2331</v>
      </c>
      <c r="G729" s="189" t="s">
        <v>961</v>
      </c>
      <c r="H729" s="190">
        <v>74</v>
      </c>
      <c r="I729" s="191"/>
      <c r="J729" s="192">
        <f>ROUND(I729*H729,2)</f>
        <v>0</v>
      </c>
      <c r="K729" s="188" t="s">
        <v>194</v>
      </c>
      <c r="L729" s="39"/>
      <c r="M729" s="193" t="s">
        <v>20</v>
      </c>
      <c r="N729" s="194" t="s">
        <v>45</v>
      </c>
      <c r="O729" s="64"/>
      <c r="P729" s="195">
        <f>O729*H729</f>
        <v>0</v>
      </c>
      <c r="Q729" s="195">
        <v>0</v>
      </c>
      <c r="R729" s="195">
        <f>Q729*H729</f>
        <v>0</v>
      </c>
      <c r="S729" s="195">
        <v>0</v>
      </c>
      <c r="T729" s="196">
        <f>S729*H729</f>
        <v>0</v>
      </c>
      <c r="AR729" s="197" t="s">
        <v>164</v>
      </c>
      <c r="AT729" s="197" t="s">
        <v>162</v>
      </c>
      <c r="AU729" s="197" t="s">
        <v>171</v>
      </c>
      <c r="AY729" s="18" t="s">
        <v>159</v>
      </c>
      <c r="BE729" s="198">
        <f>IF(N729="základní",J729,0)</f>
        <v>0</v>
      </c>
      <c r="BF729" s="198">
        <f>IF(N729="snížená",J729,0)</f>
        <v>0</v>
      </c>
      <c r="BG729" s="198">
        <f>IF(N729="zákl. přenesená",J729,0)</f>
        <v>0</v>
      </c>
      <c r="BH729" s="198">
        <f>IF(N729="sníž. přenesená",J729,0)</f>
        <v>0</v>
      </c>
      <c r="BI729" s="198">
        <f>IF(N729="nulová",J729,0)</f>
        <v>0</v>
      </c>
      <c r="BJ729" s="18" t="s">
        <v>22</v>
      </c>
      <c r="BK729" s="198">
        <f>ROUND(I729*H729,2)</f>
        <v>0</v>
      </c>
      <c r="BL729" s="18" t="s">
        <v>164</v>
      </c>
      <c r="BM729" s="197" t="s">
        <v>2332</v>
      </c>
    </row>
    <row r="730" spans="2:65" s="1" customFormat="1" ht="11.25">
      <c r="B730" s="35"/>
      <c r="C730" s="36"/>
      <c r="D730" s="199" t="s">
        <v>166</v>
      </c>
      <c r="E730" s="36"/>
      <c r="F730" s="200" t="s">
        <v>2333</v>
      </c>
      <c r="G730" s="36"/>
      <c r="H730" s="36"/>
      <c r="I730" s="115"/>
      <c r="J730" s="36"/>
      <c r="K730" s="36"/>
      <c r="L730" s="39"/>
      <c r="M730" s="201"/>
      <c r="N730" s="64"/>
      <c r="O730" s="64"/>
      <c r="P730" s="64"/>
      <c r="Q730" s="64"/>
      <c r="R730" s="64"/>
      <c r="S730" s="64"/>
      <c r="T730" s="65"/>
      <c r="AT730" s="18" t="s">
        <v>166</v>
      </c>
      <c r="AU730" s="18" t="s">
        <v>171</v>
      </c>
    </row>
    <row r="731" spans="2:65" s="13" customFormat="1" ht="11.25">
      <c r="B731" s="212"/>
      <c r="C731" s="213"/>
      <c r="D731" s="199" t="s">
        <v>184</v>
      </c>
      <c r="E731" s="214" t="s">
        <v>20</v>
      </c>
      <c r="F731" s="215" t="s">
        <v>2334</v>
      </c>
      <c r="G731" s="213"/>
      <c r="H731" s="216">
        <v>74</v>
      </c>
      <c r="I731" s="217"/>
      <c r="J731" s="213"/>
      <c r="K731" s="213"/>
      <c r="L731" s="218"/>
      <c r="M731" s="219"/>
      <c r="N731" s="220"/>
      <c r="O731" s="220"/>
      <c r="P731" s="220"/>
      <c r="Q731" s="220"/>
      <c r="R731" s="220"/>
      <c r="S731" s="220"/>
      <c r="T731" s="221"/>
      <c r="AT731" s="222" t="s">
        <v>184</v>
      </c>
      <c r="AU731" s="222" t="s">
        <v>171</v>
      </c>
      <c r="AV731" s="13" t="s">
        <v>84</v>
      </c>
      <c r="AW731" s="13" t="s">
        <v>35</v>
      </c>
      <c r="AX731" s="13" t="s">
        <v>22</v>
      </c>
      <c r="AY731" s="222" t="s">
        <v>159</v>
      </c>
    </row>
    <row r="732" spans="2:65" s="1" customFormat="1" ht="16.5" customHeight="1">
      <c r="B732" s="35"/>
      <c r="C732" s="186" t="s">
        <v>1075</v>
      </c>
      <c r="D732" s="186" t="s">
        <v>162</v>
      </c>
      <c r="E732" s="187" t="s">
        <v>2335</v>
      </c>
      <c r="F732" s="188" t="s">
        <v>2336</v>
      </c>
      <c r="G732" s="189" t="s">
        <v>961</v>
      </c>
      <c r="H732" s="190">
        <v>2</v>
      </c>
      <c r="I732" s="191"/>
      <c r="J732" s="192">
        <f>ROUND(I732*H732,2)</f>
        <v>0</v>
      </c>
      <c r="K732" s="188" t="s">
        <v>194</v>
      </c>
      <c r="L732" s="39"/>
      <c r="M732" s="193" t="s">
        <v>20</v>
      </c>
      <c r="N732" s="194" t="s">
        <v>45</v>
      </c>
      <c r="O732" s="64"/>
      <c r="P732" s="195">
        <f>O732*H732</f>
        <v>0</v>
      </c>
      <c r="Q732" s="195">
        <v>0</v>
      </c>
      <c r="R732" s="195">
        <f>Q732*H732</f>
        <v>0</v>
      </c>
      <c r="S732" s="195">
        <v>0</v>
      </c>
      <c r="T732" s="196">
        <f>S732*H732</f>
        <v>0</v>
      </c>
      <c r="AR732" s="197" t="s">
        <v>164</v>
      </c>
      <c r="AT732" s="197" t="s">
        <v>162</v>
      </c>
      <c r="AU732" s="197" t="s">
        <v>171</v>
      </c>
      <c r="AY732" s="18" t="s">
        <v>159</v>
      </c>
      <c r="BE732" s="198">
        <f>IF(N732="základní",J732,0)</f>
        <v>0</v>
      </c>
      <c r="BF732" s="198">
        <f>IF(N732="snížená",J732,0)</f>
        <v>0</v>
      </c>
      <c r="BG732" s="198">
        <f>IF(N732="zákl. přenesená",J732,0)</f>
        <v>0</v>
      </c>
      <c r="BH732" s="198">
        <f>IF(N732="sníž. přenesená",J732,0)</f>
        <v>0</v>
      </c>
      <c r="BI732" s="198">
        <f>IF(N732="nulová",J732,0)</f>
        <v>0</v>
      </c>
      <c r="BJ732" s="18" t="s">
        <v>22</v>
      </c>
      <c r="BK732" s="198">
        <f>ROUND(I732*H732,2)</f>
        <v>0</v>
      </c>
      <c r="BL732" s="18" t="s">
        <v>164</v>
      </c>
      <c r="BM732" s="197" t="s">
        <v>2337</v>
      </c>
    </row>
    <row r="733" spans="2:65" s="1" customFormat="1" ht="11.25">
      <c r="B733" s="35"/>
      <c r="C733" s="36"/>
      <c r="D733" s="199" t="s">
        <v>166</v>
      </c>
      <c r="E733" s="36"/>
      <c r="F733" s="200" t="s">
        <v>2338</v>
      </c>
      <c r="G733" s="36"/>
      <c r="H733" s="36"/>
      <c r="I733" s="115"/>
      <c r="J733" s="36"/>
      <c r="K733" s="36"/>
      <c r="L733" s="39"/>
      <c r="M733" s="201"/>
      <c r="N733" s="64"/>
      <c r="O733" s="64"/>
      <c r="P733" s="64"/>
      <c r="Q733" s="64"/>
      <c r="R733" s="64"/>
      <c r="S733" s="64"/>
      <c r="T733" s="65"/>
      <c r="AT733" s="18" t="s">
        <v>166</v>
      </c>
      <c r="AU733" s="18" t="s">
        <v>171</v>
      </c>
    </row>
    <row r="734" spans="2:65" s="1" customFormat="1" ht="16.5" customHeight="1">
      <c r="B734" s="35"/>
      <c r="C734" s="186" t="s">
        <v>1080</v>
      </c>
      <c r="D734" s="186" t="s">
        <v>162</v>
      </c>
      <c r="E734" s="187" t="s">
        <v>2339</v>
      </c>
      <c r="F734" s="188" t="s">
        <v>2340</v>
      </c>
      <c r="G734" s="189" t="s">
        <v>961</v>
      </c>
      <c r="H734" s="190">
        <v>2</v>
      </c>
      <c r="I734" s="191"/>
      <c r="J734" s="192">
        <f>ROUND(I734*H734,2)</f>
        <v>0</v>
      </c>
      <c r="K734" s="188" t="s">
        <v>194</v>
      </c>
      <c r="L734" s="39"/>
      <c r="M734" s="193" t="s">
        <v>20</v>
      </c>
      <c r="N734" s="194" t="s">
        <v>45</v>
      </c>
      <c r="O734" s="64"/>
      <c r="P734" s="195">
        <f>O734*H734</f>
        <v>0</v>
      </c>
      <c r="Q734" s="195">
        <v>0</v>
      </c>
      <c r="R734" s="195">
        <f>Q734*H734</f>
        <v>0</v>
      </c>
      <c r="S734" s="195">
        <v>0</v>
      </c>
      <c r="T734" s="196">
        <f>S734*H734</f>
        <v>0</v>
      </c>
      <c r="AR734" s="197" t="s">
        <v>164</v>
      </c>
      <c r="AT734" s="197" t="s">
        <v>162</v>
      </c>
      <c r="AU734" s="197" t="s">
        <v>171</v>
      </c>
      <c r="AY734" s="18" t="s">
        <v>159</v>
      </c>
      <c r="BE734" s="198">
        <f>IF(N734="základní",J734,0)</f>
        <v>0</v>
      </c>
      <c r="BF734" s="198">
        <f>IF(N734="snížená",J734,0)</f>
        <v>0</v>
      </c>
      <c r="BG734" s="198">
        <f>IF(N734="zákl. přenesená",J734,0)</f>
        <v>0</v>
      </c>
      <c r="BH734" s="198">
        <f>IF(N734="sníž. přenesená",J734,0)</f>
        <v>0</v>
      </c>
      <c r="BI734" s="198">
        <f>IF(N734="nulová",J734,0)</f>
        <v>0</v>
      </c>
      <c r="BJ734" s="18" t="s">
        <v>22</v>
      </c>
      <c r="BK734" s="198">
        <f>ROUND(I734*H734,2)</f>
        <v>0</v>
      </c>
      <c r="BL734" s="18" t="s">
        <v>164</v>
      </c>
      <c r="BM734" s="197" t="s">
        <v>2341</v>
      </c>
    </row>
    <row r="735" spans="2:65" s="1" customFormat="1" ht="11.25">
      <c r="B735" s="35"/>
      <c r="C735" s="36"/>
      <c r="D735" s="199" t="s">
        <v>166</v>
      </c>
      <c r="E735" s="36"/>
      <c r="F735" s="200" t="s">
        <v>2342</v>
      </c>
      <c r="G735" s="36"/>
      <c r="H735" s="36"/>
      <c r="I735" s="115"/>
      <c r="J735" s="36"/>
      <c r="K735" s="36"/>
      <c r="L735" s="39"/>
      <c r="M735" s="201"/>
      <c r="N735" s="64"/>
      <c r="O735" s="64"/>
      <c r="P735" s="64"/>
      <c r="Q735" s="64"/>
      <c r="R735" s="64"/>
      <c r="S735" s="64"/>
      <c r="T735" s="65"/>
      <c r="AT735" s="18" t="s">
        <v>166</v>
      </c>
      <c r="AU735" s="18" t="s">
        <v>171</v>
      </c>
    </row>
    <row r="736" spans="2:65" s="1" customFormat="1" ht="16.5" customHeight="1">
      <c r="B736" s="35"/>
      <c r="C736" s="186" t="s">
        <v>1084</v>
      </c>
      <c r="D736" s="186" t="s">
        <v>162</v>
      </c>
      <c r="E736" s="187" t="s">
        <v>2343</v>
      </c>
      <c r="F736" s="188" t="s">
        <v>2344</v>
      </c>
      <c r="G736" s="189" t="s">
        <v>961</v>
      </c>
      <c r="H736" s="190">
        <v>1</v>
      </c>
      <c r="I736" s="191"/>
      <c r="J736" s="192">
        <f>ROUND(I736*H736,2)</f>
        <v>0</v>
      </c>
      <c r="K736" s="188" t="s">
        <v>194</v>
      </c>
      <c r="L736" s="39"/>
      <c r="M736" s="193" t="s">
        <v>20</v>
      </c>
      <c r="N736" s="194" t="s">
        <v>45</v>
      </c>
      <c r="O736" s="64"/>
      <c r="P736" s="195">
        <f>O736*H736</f>
        <v>0</v>
      </c>
      <c r="Q736" s="195">
        <v>0</v>
      </c>
      <c r="R736" s="195">
        <f>Q736*H736</f>
        <v>0</v>
      </c>
      <c r="S736" s="195">
        <v>0</v>
      </c>
      <c r="T736" s="196">
        <f>S736*H736</f>
        <v>0</v>
      </c>
      <c r="AR736" s="197" t="s">
        <v>164</v>
      </c>
      <c r="AT736" s="197" t="s">
        <v>162</v>
      </c>
      <c r="AU736" s="197" t="s">
        <v>171</v>
      </c>
      <c r="AY736" s="18" t="s">
        <v>159</v>
      </c>
      <c r="BE736" s="198">
        <f>IF(N736="základní",J736,0)</f>
        <v>0</v>
      </c>
      <c r="BF736" s="198">
        <f>IF(N736="snížená",J736,0)</f>
        <v>0</v>
      </c>
      <c r="BG736" s="198">
        <f>IF(N736="zákl. přenesená",J736,0)</f>
        <v>0</v>
      </c>
      <c r="BH736" s="198">
        <f>IF(N736="sníž. přenesená",J736,0)</f>
        <v>0</v>
      </c>
      <c r="BI736" s="198">
        <f>IF(N736="nulová",J736,0)</f>
        <v>0</v>
      </c>
      <c r="BJ736" s="18" t="s">
        <v>22</v>
      </c>
      <c r="BK736" s="198">
        <f>ROUND(I736*H736,2)</f>
        <v>0</v>
      </c>
      <c r="BL736" s="18" t="s">
        <v>164</v>
      </c>
      <c r="BM736" s="197" t="s">
        <v>2345</v>
      </c>
    </row>
    <row r="737" spans="2:65" s="1" customFormat="1" ht="11.25">
      <c r="B737" s="35"/>
      <c r="C737" s="36"/>
      <c r="D737" s="199" t="s">
        <v>166</v>
      </c>
      <c r="E737" s="36"/>
      <c r="F737" s="200" t="s">
        <v>2346</v>
      </c>
      <c r="G737" s="36"/>
      <c r="H737" s="36"/>
      <c r="I737" s="115"/>
      <c r="J737" s="36"/>
      <c r="K737" s="36"/>
      <c r="L737" s="39"/>
      <c r="M737" s="201"/>
      <c r="N737" s="64"/>
      <c r="O737" s="64"/>
      <c r="P737" s="64"/>
      <c r="Q737" s="64"/>
      <c r="R737" s="64"/>
      <c r="S737" s="64"/>
      <c r="T737" s="65"/>
      <c r="AT737" s="18" t="s">
        <v>166</v>
      </c>
      <c r="AU737" s="18" t="s">
        <v>171</v>
      </c>
    </row>
    <row r="738" spans="2:65" s="1" customFormat="1" ht="16.5" customHeight="1">
      <c r="B738" s="35"/>
      <c r="C738" s="186" t="s">
        <v>1090</v>
      </c>
      <c r="D738" s="186" t="s">
        <v>162</v>
      </c>
      <c r="E738" s="187" t="s">
        <v>2347</v>
      </c>
      <c r="F738" s="188" t="s">
        <v>2348</v>
      </c>
      <c r="G738" s="189" t="s">
        <v>961</v>
      </c>
      <c r="H738" s="190">
        <v>12</v>
      </c>
      <c r="I738" s="191"/>
      <c r="J738" s="192">
        <f>ROUND(I738*H738,2)</f>
        <v>0</v>
      </c>
      <c r="K738" s="188" t="s">
        <v>194</v>
      </c>
      <c r="L738" s="39"/>
      <c r="M738" s="193" t="s">
        <v>20</v>
      </c>
      <c r="N738" s="194" t="s">
        <v>45</v>
      </c>
      <c r="O738" s="64"/>
      <c r="P738" s="195">
        <f>O738*H738</f>
        <v>0</v>
      </c>
      <c r="Q738" s="195">
        <v>0</v>
      </c>
      <c r="R738" s="195">
        <f>Q738*H738</f>
        <v>0</v>
      </c>
      <c r="S738" s="195">
        <v>0</v>
      </c>
      <c r="T738" s="196">
        <f>S738*H738</f>
        <v>0</v>
      </c>
      <c r="AR738" s="197" t="s">
        <v>164</v>
      </c>
      <c r="AT738" s="197" t="s">
        <v>162</v>
      </c>
      <c r="AU738" s="197" t="s">
        <v>171</v>
      </c>
      <c r="AY738" s="18" t="s">
        <v>159</v>
      </c>
      <c r="BE738" s="198">
        <f>IF(N738="základní",J738,0)</f>
        <v>0</v>
      </c>
      <c r="BF738" s="198">
        <f>IF(N738="snížená",J738,0)</f>
        <v>0</v>
      </c>
      <c r="BG738" s="198">
        <f>IF(N738="zákl. přenesená",J738,0)</f>
        <v>0</v>
      </c>
      <c r="BH738" s="198">
        <f>IF(N738="sníž. přenesená",J738,0)</f>
        <v>0</v>
      </c>
      <c r="BI738" s="198">
        <f>IF(N738="nulová",J738,0)</f>
        <v>0</v>
      </c>
      <c r="BJ738" s="18" t="s">
        <v>22</v>
      </c>
      <c r="BK738" s="198">
        <f>ROUND(I738*H738,2)</f>
        <v>0</v>
      </c>
      <c r="BL738" s="18" t="s">
        <v>164</v>
      </c>
      <c r="BM738" s="197" t="s">
        <v>2349</v>
      </c>
    </row>
    <row r="739" spans="2:65" s="1" customFormat="1" ht="11.25">
      <c r="B739" s="35"/>
      <c r="C739" s="36"/>
      <c r="D739" s="199" t="s">
        <v>166</v>
      </c>
      <c r="E739" s="36"/>
      <c r="F739" s="200" t="s">
        <v>2350</v>
      </c>
      <c r="G739" s="36"/>
      <c r="H739" s="36"/>
      <c r="I739" s="115"/>
      <c r="J739" s="36"/>
      <c r="K739" s="36"/>
      <c r="L739" s="39"/>
      <c r="M739" s="201"/>
      <c r="N739" s="64"/>
      <c r="O739" s="64"/>
      <c r="P739" s="64"/>
      <c r="Q739" s="64"/>
      <c r="R739" s="64"/>
      <c r="S739" s="64"/>
      <c r="T739" s="65"/>
      <c r="AT739" s="18" t="s">
        <v>166</v>
      </c>
      <c r="AU739" s="18" t="s">
        <v>171</v>
      </c>
    </row>
    <row r="740" spans="2:65" s="13" customFormat="1" ht="11.25">
      <c r="B740" s="212"/>
      <c r="C740" s="213"/>
      <c r="D740" s="199" t="s">
        <v>184</v>
      </c>
      <c r="E740" s="214" t="s">
        <v>20</v>
      </c>
      <c r="F740" s="215" t="s">
        <v>2351</v>
      </c>
      <c r="G740" s="213"/>
      <c r="H740" s="216">
        <v>12</v>
      </c>
      <c r="I740" s="217"/>
      <c r="J740" s="213"/>
      <c r="K740" s="213"/>
      <c r="L740" s="218"/>
      <c r="M740" s="219"/>
      <c r="N740" s="220"/>
      <c r="O740" s="220"/>
      <c r="P740" s="220"/>
      <c r="Q740" s="220"/>
      <c r="R740" s="220"/>
      <c r="S740" s="220"/>
      <c r="T740" s="221"/>
      <c r="AT740" s="222" t="s">
        <v>184</v>
      </c>
      <c r="AU740" s="222" t="s">
        <v>171</v>
      </c>
      <c r="AV740" s="13" t="s">
        <v>84</v>
      </c>
      <c r="AW740" s="13" t="s">
        <v>35</v>
      </c>
      <c r="AX740" s="13" t="s">
        <v>22</v>
      </c>
      <c r="AY740" s="222" t="s">
        <v>159</v>
      </c>
    </row>
    <row r="741" spans="2:65" s="1" customFormat="1" ht="16.5" customHeight="1">
      <c r="B741" s="35"/>
      <c r="C741" s="186" t="s">
        <v>1097</v>
      </c>
      <c r="D741" s="186" t="s">
        <v>162</v>
      </c>
      <c r="E741" s="187" t="s">
        <v>2352</v>
      </c>
      <c r="F741" s="188" t="s">
        <v>2353</v>
      </c>
      <c r="G741" s="189" t="s">
        <v>961</v>
      </c>
      <c r="H741" s="190">
        <v>9</v>
      </c>
      <c r="I741" s="191"/>
      <c r="J741" s="192">
        <f>ROUND(I741*H741,2)</f>
        <v>0</v>
      </c>
      <c r="K741" s="188" t="s">
        <v>194</v>
      </c>
      <c r="L741" s="39"/>
      <c r="M741" s="193" t="s">
        <v>20</v>
      </c>
      <c r="N741" s="194" t="s">
        <v>45</v>
      </c>
      <c r="O741" s="64"/>
      <c r="P741" s="195">
        <f>O741*H741</f>
        <v>0</v>
      </c>
      <c r="Q741" s="195">
        <v>7.2000000000000005E-4</v>
      </c>
      <c r="R741" s="195">
        <f>Q741*H741</f>
        <v>6.4800000000000005E-3</v>
      </c>
      <c r="S741" s="195">
        <v>0</v>
      </c>
      <c r="T741" s="196">
        <f>S741*H741</f>
        <v>0</v>
      </c>
      <c r="AR741" s="197" t="s">
        <v>164</v>
      </c>
      <c r="AT741" s="197" t="s">
        <v>162</v>
      </c>
      <c r="AU741" s="197" t="s">
        <v>171</v>
      </c>
      <c r="AY741" s="18" t="s">
        <v>159</v>
      </c>
      <c r="BE741" s="198">
        <f>IF(N741="základní",J741,0)</f>
        <v>0</v>
      </c>
      <c r="BF741" s="198">
        <f>IF(N741="snížená",J741,0)</f>
        <v>0</v>
      </c>
      <c r="BG741" s="198">
        <f>IF(N741="zákl. přenesená",J741,0)</f>
        <v>0</v>
      </c>
      <c r="BH741" s="198">
        <f>IF(N741="sníž. přenesená",J741,0)</f>
        <v>0</v>
      </c>
      <c r="BI741" s="198">
        <f>IF(N741="nulová",J741,0)</f>
        <v>0</v>
      </c>
      <c r="BJ741" s="18" t="s">
        <v>22</v>
      </c>
      <c r="BK741" s="198">
        <f>ROUND(I741*H741,2)</f>
        <v>0</v>
      </c>
      <c r="BL741" s="18" t="s">
        <v>164</v>
      </c>
      <c r="BM741" s="197" t="s">
        <v>2354</v>
      </c>
    </row>
    <row r="742" spans="2:65" s="1" customFormat="1" ht="19.5">
      <c r="B742" s="35"/>
      <c r="C742" s="36"/>
      <c r="D742" s="199" t="s">
        <v>166</v>
      </c>
      <c r="E742" s="36"/>
      <c r="F742" s="200" t="s">
        <v>2355</v>
      </c>
      <c r="G742" s="36"/>
      <c r="H742" s="36"/>
      <c r="I742" s="115"/>
      <c r="J742" s="36"/>
      <c r="K742" s="36"/>
      <c r="L742" s="39"/>
      <c r="M742" s="201"/>
      <c r="N742" s="64"/>
      <c r="O742" s="64"/>
      <c r="P742" s="64"/>
      <c r="Q742" s="64"/>
      <c r="R742" s="64"/>
      <c r="S742" s="64"/>
      <c r="T742" s="65"/>
      <c r="AT742" s="18" t="s">
        <v>166</v>
      </c>
      <c r="AU742" s="18" t="s">
        <v>171</v>
      </c>
    </row>
    <row r="743" spans="2:65" s="1" customFormat="1" ht="16.5" customHeight="1">
      <c r="B743" s="35"/>
      <c r="C743" s="186" t="s">
        <v>1102</v>
      </c>
      <c r="D743" s="186" t="s">
        <v>162</v>
      </c>
      <c r="E743" s="187" t="s">
        <v>2356</v>
      </c>
      <c r="F743" s="188" t="s">
        <v>2357</v>
      </c>
      <c r="G743" s="189" t="s">
        <v>961</v>
      </c>
      <c r="H743" s="190">
        <v>5</v>
      </c>
      <c r="I743" s="191"/>
      <c r="J743" s="192">
        <f>ROUND(I743*H743,2)</f>
        <v>0</v>
      </c>
      <c r="K743" s="188" t="s">
        <v>194</v>
      </c>
      <c r="L743" s="39"/>
      <c r="M743" s="193" t="s">
        <v>20</v>
      </c>
      <c r="N743" s="194" t="s">
        <v>45</v>
      </c>
      <c r="O743" s="64"/>
      <c r="P743" s="195">
        <f>O743*H743</f>
        <v>0</v>
      </c>
      <c r="Q743" s="195">
        <v>8.5999999999999998E-4</v>
      </c>
      <c r="R743" s="195">
        <f>Q743*H743</f>
        <v>4.3E-3</v>
      </c>
      <c r="S743" s="195">
        <v>0</v>
      </c>
      <c r="T743" s="196">
        <f>S743*H743</f>
        <v>0</v>
      </c>
      <c r="AR743" s="197" t="s">
        <v>164</v>
      </c>
      <c r="AT743" s="197" t="s">
        <v>162</v>
      </c>
      <c r="AU743" s="197" t="s">
        <v>171</v>
      </c>
      <c r="AY743" s="18" t="s">
        <v>159</v>
      </c>
      <c r="BE743" s="198">
        <f>IF(N743="základní",J743,0)</f>
        <v>0</v>
      </c>
      <c r="BF743" s="198">
        <f>IF(N743="snížená",J743,0)</f>
        <v>0</v>
      </c>
      <c r="BG743" s="198">
        <f>IF(N743="zákl. přenesená",J743,0)</f>
        <v>0</v>
      </c>
      <c r="BH743" s="198">
        <f>IF(N743="sníž. přenesená",J743,0)</f>
        <v>0</v>
      </c>
      <c r="BI743" s="198">
        <f>IF(N743="nulová",J743,0)</f>
        <v>0</v>
      </c>
      <c r="BJ743" s="18" t="s">
        <v>22</v>
      </c>
      <c r="BK743" s="198">
        <f>ROUND(I743*H743,2)</f>
        <v>0</v>
      </c>
      <c r="BL743" s="18" t="s">
        <v>164</v>
      </c>
      <c r="BM743" s="197" t="s">
        <v>2358</v>
      </c>
    </row>
    <row r="744" spans="2:65" s="1" customFormat="1" ht="19.5">
      <c r="B744" s="35"/>
      <c r="C744" s="36"/>
      <c r="D744" s="199" t="s">
        <v>166</v>
      </c>
      <c r="E744" s="36"/>
      <c r="F744" s="200" t="s">
        <v>2359</v>
      </c>
      <c r="G744" s="36"/>
      <c r="H744" s="36"/>
      <c r="I744" s="115"/>
      <c r="J744" s="36"/>
      <c r="K744" s="36"/>
      <c r="L744" s="39"/>
      <c r="M744" s="201"/>
      <c r="N744" s="64"/>
      <c r="O744" s="64"/>
      <c r="P744" s="64"/>
      <c r="Q744" s="64"/>
      <c r="R744" s="64"/>
      <c r="S744" s="64"/>
      <c r="T744" s="65"/>
      <c r="AT744" s="18" t="s">
        <v>166</v>
      </c>
      <c r="AU744" s="18" t="s">
        <v>171</v>
      </c>
    </row>
    <row r="745" spans="2:65" s="1" customFormat="1" ht="16.5" customHeight="1">
      <c r="B745" s="35"/>
      <c r="C745" s="186" t="s">
        <v>1107</v>
      </c>
      <c r="D745" s="186" t="s">
        <v>162</v>
      </c>
      <c r="E745" s="187" t="s">
        <v>2360</v>
      </c>
      <c r="F745" s="188" t="s">
        <v>2361</v>
      </c>
      <c r="G745" s="189" t="s">
        <v>961</v>
      </c>
      <c r="H745" s="190">
        <v>1</v>
      </c>
      <c r="I745" s="191"/>
      <c r="J745" s="192">
        <f>ROUND(I745*H745,2)</f>
        <v>0</v>
      </c>
      <c r="K745" s="188" t="s">
        <v>194</v>
      </c>
      <c r="L745" s="39"/>
      <c r="M745" s="193" t="s">
        <v>20</v>
      </c>
      <c r="N745" s="194" t="s">
        <v>45</v>
      </c>
      <c r="O745" s="64"/>
      <c r="P745" s="195">
        <f>O745*H745</f>
        <v>0</v>
      </c>
      <c r="Q745" s="195">
        <v>1.65E-3</v>
      </c>
      <c r="R745" s="195">
        <f>Q745*H745</f>
        <v>1.65E-3</v>
      </c>
      <c r="S745" s="195">
        <v>0</v>
      </c>
      <c r="T745" s="196">
        <f>S745*H745</f>
        <v>0</v>
      </c>
      <c r="AR745" s="197" t="s">
        <v>164</v>
      </c>
      <c r="AT745" s="197" t="s">
        <v>162</v>
      </c>
      <c r="AU745" s="197" t="s">
        <v>171</v>
      </c>
      <c r="AY745" s="18" t="s">
        <v>159</v>
      </c>
      <c r="BE745" s="198">
        <f>IF(N745="základní",J745,0)</f>
        <v>0</v>
      </c>
      <c r="BF745" s="198">
        <f>IF(N745="snížená",J745,0)</f>
        <v>0</v>
      </c>
      <c r="BG745" s="198">
        <f>IF(N745="zákl. přenesená",J745,0)</f>
        <v>0</v>
      </c>
      <c r="BH745" s="198">
        <f>IF(N745="sníž. přenesená",J745,0)</f>
        <v>0</v>
      </c>
      <c r="BI745" s="198">
        <f>IF(N745="nulová",J745,0)</f>
        <v>0</v>
      </c>
      <c r="BJ745" s="18" t="s">
        <v>22</v>
      </c>
      <c r="BK745" s="198">
        <f>ROUND(I745*H745,2)</f>
        <v>0</v>
      </c>
      <c r="BL745" s="18" t="s">
        <v>164</v>
      </c>
      <c r="BM745" s="197" t="s">
        <v>2362</v>
      </c>
    </row>
    <row r="746" spans="2:65" s="1" customFormat="1" ht="19.5">
      <c r="B746" s="35"/>
      <c r="C746" s="36"/>
      <c r="D746" s="199" t="s">
        <v>166</v>
      </c>
      <c r="E746" s="36"/>
      <c r="F746" s="200" t="s">
        <v>2363</v>
      </c>
      <c r="G746" s="36"/>
      <c r="H746" s="36"/>
      <c r="I746" s="115"/>
      <c r="J746" s="36"/>
      <c r="K746" s="36"/>
      <c r="L746" s="39"/>
      <c r="M746" s="201"/>
      <c r="N746" s="64"/>
      <c r="O746" s="64"/>
      <c r="P746" s="64"/>
      <c r="Q746" s="64"/>
      <c r="R746" s="64"/>
      <c r="S746" s="64"/>
      <c r="T746" s="65"/>
      <c r="AT746" s="18" t="s">
        <v>166</v>
      </c>
      <c r="AU746" s="18" t="s">
        <v>171</v>
      </c>
    </row>
    <row r="747" spans="2:65" s="1" customFormat="1" ht="16.5" customHeight="1">
      <c r="B747" s="35"/>
      <c r="C747" s="186" t="s">
        <v>1112</v>
      </c>
      <c r="D747" s="186" t="s">
        <v>162</v>
      </c>
      <c r="E747" s="187" t="s">
        <v>2364</v>
      </c>
      <c r="F747" s="188" t="s">
        <v>2365</v>
      </c>
      <c r="G747" s="189" t="s">
        <v>961</v>
      </c>
      <c r="H747" s="190">
        <v>7</v>
      </c>
      <c r="I747" s="191"/>
      <c r="J747" s="192">
        <f>ROUND(I747*H747,2)</f>
        <v>0</v>
      </c>
      <c r="K747" s="188" t="s">
        <v>194</v>
      </c>
      <c r="L747" s="39"/>
      <c r="M747" s="193" t="s">
        <v>20</v>
      </c>
      <c r="N747" s="194" t="s">
        <v>45</v>
      </c>
      <c r="O747" s="64"/>
      <c r="P747" s="195">
        <f>O747*H747</f>
        <v>0</v>
      </c>
      <c r="Q747" s="195">
        <v>3.4000000000000002E-4</v>
      </c>
      <c r="R747" s="195">
        <f>Q747*H747</f>
        <v>2.3800000000000002E-3</v>
      </c>
      <c r="S747" s="195">
        <v>0</v>
      </c>
      <c r="T747" s="196">
        <f>S747*H747</f>
        <v>0</v>
      </c>
      <c r="AR747" s="197" t="s">
        <v>164</v>
      </c>
      <c r="AT747" s="197" t="s">
        <v>162</v>
      </c>
      <c r="AU747" s="197" t="s">
        <v>171</v>
      </c>
      <c r="AY747" s="18" t="s">
        <v>159</v>
      </c>
      <c r="BE747" s="198">
        <f>IF(N747="základní",J747,0)</f>
        <v>0</v>
      </c>
      <c r="BF747" s="198">
        <f>IF(N747="snížená",J747,0)</f>
        <v>0</v>
      </c>
      <c r="BG747" s="198">
        <f>IF(N747="zákl. přenesená",J747,0)</f>
        <v>0</v>
      </c>
      <c r="BH747" s="198">
        <f>IF(N747="sníž. přenesená",J747,0)</f>
        <v>0</v>
      </c>
      <c r="BI747" s="198">
        <f>IF(N747="nulová",J747,0)</f>
        <v>0</v>
      </c>
      <c r="BJ747" s="18" t="s">
        <v>22</v>
      </c>
      <c r="BK747" s="198">
        <f>ROUND(I747*H747,2)</f>
        <v>0</v>
      </c>
      <c r="BL747" s="18" t="s">
        <v>164</v>
      </c>
      <c r="BM747" s="197" t="s">
        <v>2366</v>
      </c>
    </row>
    <row r="748" spans="2:65" s="1" customFormat="1" ht="11.25">
      <c r="B748" s="35"/>
      <c r="C748" s="36"/>
      <c r="D748" s="199" t="s">
        <v>166</v>
      </c>
      <c r="E748" s="36"/>
      <c r="F748" s="200" t="s">
        <v>2367</v>
      </c>
      <c r="G748" s="36"/>
      <c r="H748" s="36"/>
      <c r="I748" s="115"/>
      <c r="J748" s="36"/>
      <c r="K748" s="36"/>
      <c r="L748" s="39"/>
      <c r="M748" s="201"/>
      <c r="N748" s="64"/>
      <c r="O748" s="64"/>
      <c r="P748" s="64"/>
      <c r="Q748" s="64"/>
      <c r="R748" s="64"/>
      <c r="S748" s="64"/>
      <c r="T748" s="65"/>
      <c r="AT748" s="18" t="s">
        <v>166</v>
      </c>
      <c r="AU748" s="18" t="s">
        <v>171</v>
      </c>
    </row>
    <row r="749" spans="2:65" s="1" customFormat="1" ht="16.5" customHeight="1">
      <c r="B749" s="35"/>
      <c r="C749" s="186" t="s">
        <v>1116</v>
      </c>
      <c r="D749" s="186" t="s">
        <v>162</v>
      </c>
      <c r="E749" s="187" t="s">
        <v>2368</v>
      </c>
      <c r="F749" s="188" t="s">
        <v>2369</v>
      </c>
      <c r="G749" s="189" t="s">
        <v>961</v>
      </c>
      <c r="H749" s="190">
        <v>15</v>
      </c>
      <c r="I749" s="191"/>
      <c r="J749" s="192">
        <f>ROUND(I749*H749,2)</f>
        <v>0</v>
      </c>
      <c r="K749" s="188" t="s">
        <v>194</v>
      </c>
      <c r="L749" s="39"/>
      <c r="M749" s="193" t="s">
        <v>20</v>
      </c>
      <c r="N749" s="194" t="s">
        <v>45</v>
      </c>
      <c r="O749" s="64"/>
      <c r="P749" s="195">
        <f>O749*H749</f>
        <v>0</v>
      </c>
      <c r="Q749" s="195">
        <v>0.12303</v>
      </c>
      <c r="R749" s="195">
        <f>Q749*H749</f>
        <v>1.84545</v>
      </c>
      <c r="S749" s="195">
        <v>0</v>
      </c>
      <c r="T749" s="196">
        <f>S749*H749</f>
        <v>0</v>
      </c>
      <c r="AR749" s="197" t="s">
        <v>164</v>
      </c>
      <c r="AT749" s="197" t="s">
        <v>162</v>
      </c>
      <c r="AU749" s="197" t="s">
        <v>171</v>
      </c>
      <c r="AY749" s="18" t="s">
        <v>159</v>
      </c>
      <c r="BE749" s="198">
        <f>IF(N749="základní",J749,0)</f>
        <v>0</v>
      </c>
      <c r="BF749" s="198">
        <f>IF(N749="snížená",J749,0)</f>
        <v>0</v>
      </c>
      <c r="BG749" s="198">
        <f>IF(N749="zákl. přenesená",J749,0)</f>
        <v>0</v>
      </c>
      <c r="BH749" s="198">
        <f>IF(N749="sníž. přenesená",J749,0)</f>
        <v>0</v>
      </c>
      <c r="BI749" s="198">
        <f>IF(N749="nulová",J749,0)</f>
        <v>0</v>
      </c>
      <c r="BJ749" s="18" t="s">
        <v>22</v>
      </c>
      <c r="BK749" s="198">
        <f>ROUND(I749*H749,2)</f>
        <v>0</v>
      </c>
      <c r="BL749" s="18" t="s">
        <v>164</v>
      </c>
      <c r="BM749" s="197" t="s">
        <v>2370</v>
      </c>
    </row>
    <row r="750" spans="2:65" s="1" customFormat="1" ht="11.25">
      <c r="B750" s="35"/>
      <c r="C750" s="36"/>
      <c r="D750" s="199" t="s">
        <v>166</v>
      </c>
      <c r="E750" s="36"/>
      <c r="F750" s="200" t="s">
        <v>2369</v>
      </c>
      <c r="G750" s="36"/>
      <c r="H750" s="36"/>
      <c r="I750" s="115"/>
      <c r="J750" s="36"/>
      <c r="K750" s="36"/>
      <c r="L750" s="39"/>
      <c r="M750" s="201"/>
      <c r="N750" s="64"/>
      <c r="O750" s="64"/>
      <c r="P750" s="64"/>
      <c r="Q750" s="64"/>
      <c r="R750" s="64"/>
      <c r="S750" s="64"/>
      <c r="T750" s="65"/>
      <c r="AT750" s="18" t="s">
        <v>166</v>
      </c>
      <c r="AU750" s="18" t="s">
        <v>171</v>
      </c>
    </row>
    <row r="751" spans="2:65" s="1" customFormat="1" ht="16.5" customHeight="1">
      <c r="B751" s="35"/>
      <c r="C751" s="186" t="s">
        <v>1123</v>
      </c>
      <c r="D751" s="186" t="s">
        <v>162</v>
      </c>
      <c r="E751" s="187" t="s">
        <v>2371</v>
      </c>
      <c r="F751" s="188" t="s">
        <v>2372</v>
      </c>
      <c r="G751" s="189" t="s">
        <v>961</v>
      </c>
      <c r="H751" s="190">
        <v>7</v>
      </c>
      <c r="I751" s="191"/>
      <c r="J751" s="192">
        <f>ROUND(I751*H751,2)</f>
        <v>0</v>
      </c>
      <c r="K751" s="188" t="s">
        <v>194</v>
      </c>
      <c r="L751" s="39"/>
      <c r="M751" s="193" t="s">
        <v>20</v>
      </c>
      <c r="N751" s="194" t="s">
        <v>45</v>
      </c>
      <c r="O751" s="64"/>
      <c r="P751" s="195">
        <f>O751*H751</f>
        <v>0</v>
      </c>
      <c r="Q751" s="195">
        <v>0.32906000000000002</v>
      </c>
      <c r="R751" s="195">
        <f>Q751*H751</f>
        <v>2.30342</v>
      </c>
      <c r="S751" s="195">
        <v>0</v>
      </c>
      <c r="T751" s="196">
        <f>S751*H751</f>
        <v>0</v>
      </c>
      <c r="AR751" s="197" t="s">
        <v>164</v>
      </c>
      <c r="AT751" s="197" t="s">
        <v>162</v>
      </c>
      <c r="AU751" s="197" t="s">
        <v>171</v>
      </c>
      <c r="AY751" s="18" t="s">
        <v>159</v>
      </c>
      <c r="BE751" s="198">
        <f>IF(N751="základní",J751,0)</f>
        <v>0</v>
      </c>
      <c r="BF751" s="198">
        <f>IF(N751="snížená",J751,0)</f>
        <v>0</v>
      </c>
      <c r="BG751" s="198">
        <f>IF(N751="zákl. přenesená",J751,0)</f>
        <v>0</v>
      </c>
      <c r="BH751" s="198">
        <f>IF(N751="sníž. přenesená",J751,0)</f>
        <v>0</v>
      </c>
      <c r="BI751" s="198">
        <f>IF(N751="nulová",J751,0)</f>
        <v>0</v>
      </c>
      <c r="BJ751" s="18" t="s">
        <v>22</v>
      </c>
      <c r="BK751" s="198">
        <f>ROUND(I751*H751,2)</f>
        <v>0</v>
      </c>
      <c r="BL751" s="18" t="s">
        <v>164</v>
      </c>
      <c r="BM751" s="197" t="s">
        <v>2373</v>
      </c>
    </row>
    <row r="752" spans="2:65" s="1" customFormat="1" ht="11.25">
      <c r="B752" s="35"/>
      <c r="C752" s="36"/>
      <c r="D752" s="199" t="s">
        <v>166</v>
      </c>
      <c r="E752" s="36"/>
      <c r="F752" s="200" t="s">
        <v>2372</v>
      </c>
      <c r="G752" s="36"/>
      <c r="H752" s="36"/>
      <c r="I752" s="115"/>
      <c r="J752" s="36"/>
      <c r="K752" s="36"/>
      <c r="L752" s="39"/>
      <c r="M752" s="201"/>
      <c r="N752" s="64"/>
      <c r="O752" s="64"/>
      <c r="P752" s="64"/>
      <c r="Q752" s="64"/>
      <c r="R752" s="64"/>
      <c r="S752" s="64"/>
      <c r="T752" s="65"/>
      <c r="AT752" s="18" t="s">
        <v>166</v>
      </c>
      <c r="AU752" s="18" t="s">
        <v>171</v>
      </c>
    </row>
    <row r="753" spans="2:65" s="1" customFormat="1" ht="16.5" customHeight="1">
      <c r="B753" s="35"/>
      <c r="C753" s="186" t="s">
        <v>1130</v>
      </c>
      <c r="D753" s="186" t="s">
        <v>162</v>
      </c>
      <c r="E753" s="187" t="s">
        <v>979</v>
      </c>
      <c r="F753" s="188" t="s">
        <v>980</v>
      </c>
      <c r="G753" s="189" t="s">
        <v>961</v>
      </c>
      <c r="H753" s="190">
        <v>12</v>
      </c>
      <c r="I753" s="191"/>
      <c r="J753" s="192">
        <f>ROUND(I753*H753,2)</f>
        <v>0</v>
      </c>
      <c r="K753" s="188" t="s">
        <v>194</v>
      </c>
      <c r="L753" s="39"/>
      <c r="M753" s="193" t="s">
        <v>20</v>
      </c>
      <c r="N753" s="194" t="s">
        <v>45</v>
      </c>
      <c r="O753" s="64"/>
      <c r="P753" s="195">
        <f>O753*H753</f>
        <v>0</v>
      </c>
      <c r="Q753" s="195">
        <v>0.21734000000000001</v>
      </c>
      <c r="R753" s="195">
        <f>Q753*H753</f>
        <v>2.6080800000000002</v>
      </c>
      <c r="S753" s="195">
        <v>0</v>
      </c>
      <c r="T753" s="196">
        <f>S753*H753</f>
        <v>0</v>
      </c>
      <c r="AR753" s="197" t="s">
        <v>164</v>
      </c>
      <c r="AT753" s="197" t="s">
        <v>162</v>
      </c>
      <c r="AU753" s="197" t="s">
        <v>171</v>
      </c>
      <c r="AY753" s="18" t="s">
        <v>159</v>
      </c>
      <c r="BE753" s="198">
        <f>IF(N753="základní",J753,0)</f>
        <v>0</v>
      </c>
      <c r="BF753" s="198">
        <f>IF(N753="snížená",J753,0)</f>
        <v>0</v>
      </c>
      <c r="BG753" s="198">
        <f>IF(N753="zákl. přenesená",J753,0)</f>
        <v>0</v>
      </c>
      <c r="BH753" s="198">
        <f>IF(N753="sníž. přenesená",J753,0)</f>
        <v>0</v>
      </c>
      <c r="BI753" s="198">
        <f>IF(N753="nulová",J753,0)</f>
        <v>0</v>
      </c>
      <c r="BJ753" s="18" t="s">
        <v>22</v>
      </c>
      <c r="BK753" s="198">
        <f>ROUND(I753*H753,2)</f>
        <v>0</v>
      </c>
      <c r="BL753" s="18" t="s">
        <v>164</v>
      </c>
      <c r="BM753" s="197" t="s">
        <v>981</v>
      </c>
    </row>
    <row r="754" spans="2:65" s="1" customFormat="1" ht="11.25">
      <c r="B754" s="35"/>
      <c r="C754" s="36"/>
      <c r="D754" s="199" t="s">
        <v>166</v>
      </c>
      <c r="E754" s="36"/>
      <c r="F754" s="200" t="s">
        <v>982</v>
      </c>
      <c r="G754" s="36"/>
      <c r="H754" s="36"/>
      <c r="I754" s="115"/>
      <c r="J754" s="36"/>
      <c r="K754" s="36"/>
      <c r="L754" s="39"/>
      <c r="M754" s="201"/>
      <c r="N754" s="64"/>
      <c r="O754" s="64"/>
      <c r="P754" s="64"/>
      <c r="Q754" s="64"/>
      <c r="R754" s="64"/>
      <c r="S754" s="64"/>
      <c r="T754" s="65"/>
      <c r="AT754" s="18" t="s">
        <v>166</v>
      </c>
      <c r="AU754" s="18" t="s">
        <v>171</v>
      </c>
    </row>
    <row r="755" spans="2:65" s="1" customFormat="1" ht="16.5" customHeight="1">
      <c r="B755" s="35"/>
      <c r="C755" s="186" t="s">
        <v>1135</v>
      </c>
      <c r="D755" s="186" t="s">
        <v>162</v>
      </c>
      <c r="E755" s="187" t="s">
        <v>985</v>
      </c>
      <c r="F755" s="188" t="s">
        <v>986</v>
      </c>
      <c r="G755" s="189" t="s">
        <v>961</v>
      </c>
      <c r="H755" s="190">
        <v>2</v>
      </c>
      <c r="I755" s="191"/>
      <c r="J755" s="192">
        <f>ROUND(I755*H755,2)</f>
        <v>0</v>
      </c>
      <c r="K755" s="188" t="s">
        <v>194</v>
      </c>
      <c r="L755" s="39"/>
      <c r="M755" s="193" t="s">
        <v>20</v>
      </c>
      <c r="N755" s="194" t="s">
        <v>45</v>
      </c>
      <c r="O755" s="64"/>
      <c r="P755" s="195">
        <f>O755*H755</f>
        <v>0</v>
      </c>
      <c r="Q755" s="195">
        <v>0.21734000000000001</v>
      </c>
      <c r="R755" s="195">
        <f>Q755*H755</f>
        <v>0.43468000000000001</v>
      </c>
      <c r="S755" s="195">
        <v>0</v>
      </c>
      <c r="T755" s="196">
        <f>S755*H755</f>
        <v>0</v>
      </c>
      <c r="AR755" s="197" t="s">
        <v>164</v>
      </c>
      <c r="AT755" s="197" t="s">
        <v>162</v>
      </c>
      <c r="AU755" s="197" t="s">
        <v>171</v>
      </c>
      <c r="AY755" s="18" t="s">
        <v>159</v>
      </c>
      <c r="BE755" s="198">
        <f>IF(N755="základní",J755,0)</f>
        <v>0</v>
      </c>
      <c r="BF755" s="198">
        <f>IF(N755="snížená",J755,0)</f>
        <v>0</v>
      </c>
      <c r="BG755" s="198">
        <f>IF(N755="zákl. přenesená",J755,0)</f>
        <v>0</v>
      </c>
      <c r="BH755" s="198">
        <f>IF(N755="sníž. přenesená",J755,0)</f>
        <v>0</v>
      </c>
      <c r="BI755" s="198">
        <f>IF(N755="nulová",J755,0)</f>
        <v>0</v>
      </c>
      <c r="BJ755" s="18" t="s">
        <v>22</v>
      </c>
      <c r="BK755" s="198">
        <f>ROUND(I755*H755,2)</f>
        <v>0</v>
      </c>
      <c r="BL755" s="18" t="s">
        <v>164</v>
      </c>
      <c r="BM755" s="197" t="s">
        <v>2374</v>
      </c>
    </row>
    <row r="756" spans="2:65" s="1" customFormat="1" ht="11.25">
      <c r="B756" s="35"/>
      <c r="C756" s="36"/>
      <c r="D756" s="199" t="s">
        <v>166</v>
      </c>
      <c r="E756" s="36"/>
      <c r="F756" s="200" t="s">
        <v>988</v>
      </c>
      <c r="G756" s="36"/>
      <c r="H756" s="36"/>
      <c r="I756" s="115"/>
      <c r="J756" s="36"/>
      <c r="K756" s="36"/>
      <c r="L756" s="39"/>
      <c r="M756" s="201"/>
      <c r="N756" s="64"/>
      <c r="O756" s="64"/>
      <c r="P756" s="64"/>
      <c r="Q756" s="64"/>
      <c r="R756" s="64"/>
      <c r="S756" s="64"/>
      <c r="T756" s="65"/>
      <c r="AT756" s="18" t="s">
        <v>166</v>
      </c>
      <c r="AU756" s="18" t="s">
        <v>171</v>
      </c>
    </row>
    <row r="757" spans="2:65" s="1" customFormat="1" ht="16.5" customHeight="1">
      <c r="B757" s="35"/>
      <c r="C757" s="186" t="s">
        <v>1140</v>
      </c>
      <c r="D757" s="186" t="s">
        <v>162</v>
      </c>
      <c r="E757" s="187" t="s">
        <v>2375</v>
      </c>
      <c r="F757" s="188" t="s">
        <v>2376</v>
      </c>
      <c r="G757" s="189" t="s">
        <v>961</v>
      </c>
      <c r="H757" s="190">
        <v>2</v>
      </c>
      <c r="I757" s="191"/>
      <c r="J757" s="192">
        <f>ROUND(I757*H757,2)</f>
        <v>0</v>
      </c>
      <c r="K757" s="188" t="s">
        <v>194</v>
      </c>
      <c r="L757" s="39"/>
      <c r="M757" s="193" t="s">
        <v>20</v>
      </c>
      <c r="N757" s="194" t="s">
        <v>45</v>
      </c>
      <c r="O757" s="64"/>
      <c r="P757" s="195">
        <f>O757*H757</f>
        <v>0</v>
      </c>
      <c r="Q757" s="195">
        <v>0.21734000000000001</v>
      </c>
      <c r="R757" s="195">
        <f>Q757*H757</f>
        <v>0.43468000000000001</v>
      </c>
      <c r="S757" s="195">
        <v>0</v>
      </c>
      <c r="T757" s="196">
        <f>S757*H757</f>
        <v>0</v>
      </c>
      <c r="AR757" s="197" t="s">
        <v>164</v>
      </c>
      <c r="AT757" s="197" t="s">
        <v>162</v>
      </c>
      <c r="AU757" s="197" t="s">
        <v>171</v>
      </c>
      <c r="AY757" s="18" t="s">
        <v>159</v>
      </c>
      <c r="BE757" s="198">
        <f>IF(N757="základní",J757,0)</f>
        <v>0</v>
      </c>
      <c r="BF757" s="198">
        <f>IF(N757="snížená",J757,0)</f>
        <v>0</v>
      </c>
      <c r="BG757" s="198">
        <f>IF(N757="zákl. přenesená",J757,0)</f>
        <v>0</v>
      </c>
      <c r="BH757" s="198">
        <f>IF(N757="sníž. přenesená",J757,0)</f>
        <v>0</v>
      </c>
      <c r="BI757" s="198">
        <f>IF(N757="nulová",J757,0)</f>
        <v>0</v>
      </c>
      <c r="BJ757" s="18" t="s">
        <v>22</v>
      </c>
      <c r="BK757" s="198">
        <f>ROUND(I757*H757,2)</f>
        <v>0</v>
      </c>
      <c r="BL757" s="18" t="s">
        <v>164</v>
      </c>
      <c r="BM757" s="197" t="s">
        <v>2377</v>
      </c>
    </row>
    <row r="758" spans="2:65" s="1" customFormat="1" ht="11.25">
      <c r="B758" s="35"/>
      <c r="C758" s="36"/>
      <c r="D758" s="199" t="s">
        <v>166</v>
      </c>
      <c r="E758" s="36"/>
      <c r="F758" s="200" t="s">
        <v>2378</v>
      </c>
      <c r="G758" s="36"/>
      <c r="H758" s="36"/>
      <c r="I758" s="115"/>
      <c r="J758" s="36"/>
      <c r="K758" s="36"/>
      <c r="L758" s="39"/>
      <c r="M758" s="201"/>
      <c r="N758" s="64"/>
      <c r="O758" s="64"/>
      <c r="P758" s="64"/>
      <c r="Q758" s="64"/>
      <c r="R758" s="64"/>
      <c r="S758" s="64"/>
      <c r="T758" s="65"/>
      <c r="AT758" s="18" t="s">
        <v>166</v>
      </c>
      <c r="AU758" s="18" t="s">
        <v>171</v>
      </c>
    </row>
    <row r="759" spans="2:65" s="1" customFormat="1" ht="24" customHeight="1">
      <c r="B759" s="35"/>
      <c r="C759" s="186" t="s">
        <v>1145</v>
      </c>
      <c r="D759" s="186" t="s">
        <v>162</v>
      </c>
      <c r="E759" s="187" t="s">
        <v>2379</v>
      </c>
      <c r="F759" s="188" t="s">
        <v>2380</v>
      </c>
      <c r="G759" s="189" t="s">
        <v>961</v>
      </c>
      <c r="H759" s="190">
        <v>2</v>
      </c>
      <c r="I759" s="191"/>
      <c r="J759" s="192">
        <f>ROUND(I759*H759,2)</f>
        <v>0</v>
      </c>
      <c r="K759" s="188" t="s">
        <v>20</v>
      </c>
      <c r="L759" s="39"/>
      <c r="M759" s="193" t="s">
        <v>20</v>
      </c>
      <c r="N759" s="194" t="s">
        <v>45</v>
      </c>
      <c r="O759" s="64"/>
      <c r="P759" s="195">
        <f>O759*H759</f>
        <v>0</v>
      </c>
      <c r="Q759" s="195">
        <v>7.0000000000000001E-3</v>
      </c>
      <c r="R759" s="195">
        <f>Q759*H759</f>
        <v>1.4E-2</v>
      </c>
      <c r="S759" s="195">
        <v>0</v>
      </c>
      <c r="T759" s="196">
        <f>S759*H759</f>
        <v>0</v>
      </c>
      <c r="AR759" s="197" t="s">
        <v>164</v>
      </c>
      <c r="AT759" s="197" t="s">
        <v>162</v>
      </c>
      <c r="AU759" s="197" t="s">
        <v>171</v>
      </c>
      <c r="AY759" s="18" t="s">
        <v>159</v>
      </c>
      <c r="BE759" s="198">
        <f>IF(N759="základní",J759,0)</f>
        <v>0</v>
      </c>
      <c r="BF759" s="198">
        <f>IF(N759="snížená",J759,0)</f>
        <v>0</v>
      </c>
      <c r="BG759" s="198">
        <f>IF(N759="zákl. přenesená",J759,0)</f>
        <v>0</v>
      </c>
      <c r="BH759" s="198">
        <f>IF(N759="sníž. přenesená",J759,0)</f>
        <v>0</v>
      </c>
      <c r="BI759" s="198">
        <f>IF(N759="nulová",J759,0)</f>
        <v>0</v>
      </c>
      <c r="BJ759" s="18" t="s">
        <v>22</v>
      </c>
      <c r="BK759" s="198">
        <f>ROUND(I759*H759,2)</f>
        <v>0</v>
      </c>
      <c r="BL759" s="18" t="s">
        <v>164</v>
      </c>
      <c r="BM759" s="197" t="s">
        <v>2381</v>
      </c>
    </row>
    <row r="760" spans="2:65" s="1" customFormat="1" ht="19.5">
      <c r="B760" s="35"/>
      <c r="C760" s="36"/>
      <c r="D760" s="199" t="s">
        <v>166</v>
      </c>
      <c r="E760" s="36"/>
      <c r="F760" s="200" t="s">
        <v>2382</v>
      </c>
      <c r="G760" s="36"/>
      <c r="H760" s="36"/>
      <c r="I760" s="115"/>
      <c r="J760" s="36"/>
      <c r="K760" s="36"/>
      <c r="L760" s="39"/>
      <c r="M760" s="201"/>
      <c r="N760" s="64"/>
      <c r="O760" s="64"/>
      <c r="P760" s="64"/>
      <c r="Q760" s="64"/>
      <c r="R760" s="64"/>
      <c r="S760" s="64"/>
      <c r="T760" s="65"/>
      <c r="AT760" s="18" t="s">
        <v>166</v>
      </c>
      <c r="AU760" s="18" t="s">
        <v>171</v>
      </c>
    </row>
    <row r="761" spans="2:65" s="13" customFormat="1" ht="11.25">
      <c r="B761" s="212"/>
      <c r="C761" s="213"/>
      <c r="D761" s="199" t="s">
        <v>184</v>
      </c>
      <c r="E761" s="214" t="s">
        <v>20</v>
      </c>
      <c r="F761" s="215" t="s">
        <v>2383</v>
      </c>
      <c r="G761" s="213"/>
      <c r="H761" s="216">
        <v>2</v>
      </c>
      <c r="I761" s="217"/>
      <c r="J761" s="213"/>
      <c r="K761" s="213"/>
      <c r="L761" s="218"/>
      <c r="M761" s="219"/>
      <c r="N761" s="220"/>
      <c r="O761" s="220"/>
      <c r="P761" s="220"/>
      <c r="Q761" s="220"/>
      <c r="R761" s="220"/>
      <c r="S761" s="220"/>
      <c r="T761" s="221"/>
      <c r="AT761" s="222" t="s">
        <v>184</v>
      </c>
      <c r="AU761" s="222" t="s">
        <v>171</v>
      </c>
      <c r="AV761" s="13" t="s">
        <v>84</v>
      </c>
      <c r="AW761" s="13" t="s">
        <v>35</v>
      </c>
      <c r="AX761" s="13" t="s">
        <v>22</v>
      </c>
      <c r="AY761" s="222" t="s">
        <v>159</v>
      </c>
    </row>
    <row r="762" spans="2:65" s="11" customFormat="1" ht="20.85" customHeight="1">
      <c r="B762" s="170"/>
      <c r="C762" s="171"/>
      <c r="D762" s="172" t="s">
        <v>73</v>
      </c>
      <c r="E762" s="184" t="s">
        <v>999</v>
      </c>
      <c r="F762" s="184" t="s">
        <v>1000</v>
      </c>
      <c r="G762" s="171"/>
      <c r="H762" s="171"/>
      <c r="I762" s="174"/>
      <c r="J762" s="185">
        <f>BK762</f>
        <v>0</v>
      </c>
      <c r="K762" s="171"/>
      <c r="L762" s="176"/>
      <c r="M762" s="177"/>
      <c r="N762" s="178"/>
      <c r="O762" s="178"/>
      <c r="P762" s="179">
        <f>SUM(P763:P848)</f>
        <v>0</v>
      </c>
      <c r="Q762" s="178"/>
      <c r="R762" s="179">
        <f>SUM(R763:R848)</f>
        <v>2.5480000000000009</v>
      </c>
      <c r="S762" s="178"/>
      <c r="T762" s="180">
        <f>SUM(T763:T848)</f>
        <v>0</v>
      </c>
      <c r="AR762" s="181" t="s">
        <v>22</v>
      </c>
      <c r="AT762" s="182" t="s">
        <v>73</v>
      </c>
      <c r="AU762" s="182" t="s">
        <v>84</v>
      </c>
      <c r="AY762" s="181" t="s">
        <v>159</v>
      </c>
      <c r="BK762" s="183">
        <f>SUM(BK763:BK848)</f>
        <v>0</v>
      </c>
    </row>
    <row r="763" spans="2:65" s="1" customFormat="1" ht="16.5" customHeight="1">
      <c r="B763" s="35"/>
      <c r="C763" s="186" t="s">
        <v>1154</v>
      </c>
      <c r="D763" s="186" t="s">
        <v>162</v>
      </c>
      <c r="E763" s="187" t="s">
        <v>2384</v>
      </c>
      <c r="F763" s="188" t="s">
        <v>2385</v>
      </c>
      <c r="G763" s="189" t="s">
        <v>1004</v>
      </c>
      <c r="H763" s="190">
        <v>6</v>
      </c>
      <c r="I763" s="191"/>
      <c r="J763" s="192">
        <f>ROUND(I763*H763,2)</f>
        <v>0</v>
      </c>
      <c r="K763" s="188" t="s">
        <v>20</v>
      </c>
      <c r="L763" s="39"/>
      <c r="M763" s="193" t="s">
        <v>20</v>
      </c>
      <c r="N763" s="194" t="s">
        <v>45</v>
      </c>
      <c r="O763" s="64"/>
      <c r="P763" s="195">
        <f>O763*H763</f>
        <v>0</v>
      </c>
      <c r="Q763" s="195">
        <v>0</v>
      </c>
      <c r="R763" s="195">
        <f>Q763*H763</f>
        <v>0</v>
      </c>
      <c r="S763" s="195">
        <v>0</v>
      </c>
      <c r="T763" s="196">
        <f>S763*H763</f>
        <v>0</v>
      </c>
      <c r="AR763" s="197" t="s">
        <v>164</v>
      </c>
      <c r="AT763" s="197" t="s">
        <v>162</v>
      </c>
      <c r="AU763" s="197" t="s">
        <v>171</v>
      </c>
      <c r="AY763" s="18" t="s">
        <v>159</v>
      </c>
      <c r="BE763" s="198">
        <f>IF(N763="základní",J763,0)</f>
        <v>0</v>
      </c>
      <c r="BF763" s="198">
        <f>IF(N763="snížená",J763,0)</f>
        <v>0</v>
      </c>
      <c r="BG763" s="198">
        <f>IF(N763="zákl. přenesená",J763,0)</f>
        <v>0</v>
      </c>
      <c r="BH763" s="198">
        <f>IF(N763="sníž. přenesená",J763,0)</f>
        <v>0</v>
      </c>
      <c r="BI763" s="198">
        <f>IF(N763="nulová",J763,0)</f>
        <v>0</v>
      </c>
      <c r="BJ763" s="18" t="s">
        <v>22</v>
      </c>
      <c r="BK763" s="198">
        <f>ROUND(I763*H763,2)</f>
        <v>0</v>
      </c>
      <c r="BL763" s="18" t="s">
        <v>164</v>
      </c>
      <c r="BM763" s="197" t="s">
        <v>2386</v>
      </c>
    </row>
    <row r="764" spans="2:65" s="12" customFormat="1" ht="11.25">
      <c r="B764" s="202"/>
      <c r="C764" s="203"/>
      <c r="D764" s="199" t="s">
        <v>184</v>
      </c>
      <c r="E764" s="204" t="s">
        <v>20</v>
      </c>
      <c r="F764" s="205" t="s">
        <v>2387</v>
      </c>
      <c r="G764" s="203"/>
      <c r="H764" s="204" t="s">
        <v>20</v>
      </c>
      <c r="I764" s="206"/>
      <c r="J764" s="203"/>
      <c r="K764" s="203"/>
      <c r="L764" s="207"/>
      <c r="M764" s="208"/>
      <c r="N764" s="209"/>
      <c r="O764" s="209"/>
      <c r="P764" s="209"/>
      <c r="Q764" s="209"/>
      <c r="R764" s="209"/>
      <c r="S764" s="209"/>
      <c r="T764" s="210"/>
      <c r="AT764" s="211" t="s">
        <v>184</v>
      </c>
      <c r="AU764" s="211" t="s">
        <v>171</v>
      </c>
      <c r="AV764" s="12" t="s">
        <v>22</v>
      </c>
      <c r="AW764" s="12" t="s">
        <v>35</v>
      </c>
      <c r="AX764" s="12" t="s">
        <v>74</v>
      </c>
      <c r="AY764" s="211" t="s">
        <v>159</v>
      </c>
    </row>
    <row r="765" spans="2:65" s="12" customFormat="1" ht="11.25">
      <c r="B765" s="202"/>
      <c r="C765" s="203"/>
      <c r="D765" s="199" t="s">
        <v>184</v>
      </c>
      <c r="E765" s="204" t="s">
        <v>20</v>
      </c>
      <c r="F765" s="205" t="s">
        <v>2388</v>
      </c>
      <c r="G765" s="203"/>
      <c r="H765" s="204" t="s">
        <v>20</v>
      </c>
      <c r="I765" s="206"/>
      <c r="J765" s="203"/>
      <c r="K765" s="203"/>
      <c r="L765" s="207"/>
      <c r="M765" s="208"/>
      <c r="N765" s="209"/>
      <c r="O765" s="209"/>
      <c r="P765" s="209"/>
      <c r="Q765" s="209"/>
      <c r="R765" s="209"/>
      <c r="S765" s="209"/>
      <c r="T765" s="210"/>
      <c r="AT765" s="211" t="s">
        <v>184</v>
      </c>
      <c r="AU765" s="211" t="s">
        <v>171</v>
      </c>
      <c r="AV765" s="12" t="s">
        <v>22</v>
      </c>
      <c r="AW765" s="12" t="s">
        <v>35</v>
      </c>
      <c r="AX765" s="12" t="s">
        <v>74</v>
      </c>
      <c r="AY765" s="211" t="s">
        <v>159</v>
      </c>
    </row>
    <row r="766" spans="2:65" s="12" customFormat="1" ht="11.25">
      <c r="B766" s="202"/>
      <c r="C766" s="203"/>
      <c r="D766" s="199" t="s">
        <v>184</v>
      </c>
      <c r="E766" s="204" t="s">
        <v>20</v>
      </c>
      <c r="F766" s="205" t="s">
        <v>2389</v>
      </c>
      <c r="G766" s="203"/>
      <c r="H766" s="204" t="s">
        <v>20</v>
      </c>
      <c r="I766" s="206"/>
      <c r="J766" s="203"/>
      <c r="K766" s="203"/>
      <c r="L766" s="207"/>
      <c r="M766" s="208"/>
      <c r="N766" s="209"/>
      <c r="O766" s="209"/>
      <c r="P766" s="209"/>
      <c r="Q766" s="209"/>
      <c r="R766" s="209"/>
      <c r="S766" s="209"/>
      <c r="T766" s="210"/>
      <c r="AT766" s="211" t="s">
        <v>184</v>
      </c>
      <c r="AU766" s="211" t="s">
        <v>171</v>
      </c>
      <c r="AV766" s="12" t="s">
        <v>22</v>
      </c>
      <c r="AW766" s="12" t="s">
        <v>35</v>
      </c>
      <c r="AX766" s="12" t="s">
        <v>74</v>
      </c>
      <c r="AY766" s="211" t="s">
        <v>159</v>
      </c>
    </row>
    <row r="767" spans="2:65" s="12" customFormat="1" ht="11.25">
      <c r="B767" s="202"/>
      <c r="C767" s="203"/>
      <c r="D767" s="199" t="s">
        <v>184</v>
      </c>
      <c r="E767" s="204" t="s">
        <v>20</v>
      </c>
      <c r="F767" s="205" t="s">
        <v>2390</v>
      </c>
      <c r="G767" s="203"/>
      <c r="H767" s="204" t="s">
        <v>20</v>
      </c>
      <c r="I767" s="206"/>
      <c r="J767" s="203"/>
      <c r="K767" s="203"/>
      <c r="L767" s="207"/>
      <c r="M767" s="208"/>
      <c r="N767" s="209"/>
      <c r="O767" s="209"/>
      <c r="P767" s="209"/>
      <c r="Q767" s="209"/>
      <c r="R767" s="209"/>
      <c r="S767" s="209"/>
      <c r="T767" s="210"/>
      <c r="AT767" s="211" t="s">
        <v>184</v>
      </c>
      <c r="AU767" s="211" t="s">
        <v>171</v>
      </c>
      <c r="AV767" s="12" t="s">
        <v>22</v>
      </c>
      <c r="AW767" s="12" t="s">
        <v>35</v>
      </c>
      <c r="AX767" s="12" t="s">
        <v>74</v>
      </c>
      <c r="AY767" s="211" t="s">
        <v>159</v>
      </c>
    </row>
    <row r="768" spans="2:65" s="12" customFormat="1" ht="11.25">
      <c r="B768" s="202"/>
      <c r="C768" s="203"/>
      <c r="D768" s="199" t="s">
        <v>184</v>
      </c>
      <c r="E768" s="204" t="s">
        <v>20</v>
      </c>
      <c r="F768" s="205" t="s">
        <v>2391</v>
      </c>
      <c r="G768" s="203"/>
      <c r="H768" s="204" t="s">
        <v>20</v>
      </c>
      <c r="I768" s="206"/>
      <c r="J768" s="203"/>
      <c r="K768" s="203"/>
      <c r="L768" s="207"/>
      <c r="M768" s="208"/>
      <c r="N768" s="209"/>
      <c r="O768" s="209"/>
      <c r="P768" s="209"/>
      <c r="Q768" s="209"/>
      <c r="R768" s="209"/>
      <c r="S768" s="209"/>
      <c r="T768" s="210"/>
      <c r="AT768" s="211" t="s">
        <v>184</v>
      </c>
      <c r="AU768" s="211" t="s">
        <v>171</v>
      </c>
      <c r="AV768" s="12" t="s">
        <v>22</v>
      </c>
      <c r="AW768" s="12" t="s">
        <v>35</v>
      </c>
      <c r="AX768" s="12" t="s">
        <v>74</v>
      </c>
      <c r="AY768" s="211" t="s">
        <v>159</v>
      </c>
    </row>
    <row r="769" spans="2:65" s="12" customFormat="1" ht="11.25">
      <c r="B769" s="202"/>
      <c r="C769" s="203"/>
      <c r="D769" s="199" t="s">
        <v>184</v>
      </c>
      <c r="E769" s="204" t="s">
        <v>20</v>
      </c>
      <c r="F769" s="205" t="s">
        <v>2392</v>
      </c>
      <c r="G769" s="203"/>
      <c r="H769" s="204" t="s">
        <v>20</v>
      </c>
      <c r="I769" s="206"/>
      <c r="J769" s="203"/>
      <c r="K769" s="203"/>
      <c r="L769" s="207"/>
      <c r="M769" s="208"/>
      <c r="N769" s="209"/>
      <c r="O769" s="209"/>
      <c r="P769" s="209"/>
      <c r="Q769" s="209"/>
      <c r="R769" s="209"/>
      <c r="S769" s="209"/>
      <c r="T769" s="210"/>
      <c r="AT769" s="211" t="s">
        <v>184</v>
      </c>
      <c r="AU769" s="211" t="s">
        <v>171</v>
      </c>
      <c r="AV769" s="12" t="s">
        <v>22</v>
      </c>
      <c r="AW769" s="12" t="s">
        <v>35</v>
      </c>
      <c r="AX769" s="12" t="s">
        <v>74</v>
      </c>
      <c r="AY769" s="211" t="s">
        <v>159</v>
      </c>
    </row>
    <row r="770" spans="2:65" s="13" customFormat="1" ht="11.25">
      <c r="B770" s="212"/>
      <c r="C770" s="213"/>
      <c r="D770" s="199" t="s">
        <v>184</v>
      </c>
      <c r="E770" s="214" t="s">
        <v>20</v>
      </c>
      <c r="F770" s="215" t="s">
        <v>190</v>
      </c>
      <c r="G770" s="213"/>
      <c r="H770" s="216">
        <v>6</v>
      </c>
      <c r="I770" s="217"/>
      <c r="J770" s="213"/>
      <c r="K770" s="213"/>
      <c r="L770" s="218"/>
      <c r="M770" s="219"/>
      <c r="N770" s="220"/>
      <c r="O770" s="220"/>
      <c r="P770" s="220"/>
      <c r="Q770" s="220"/>
      <c r="R770" s="220"/>
      <c r="S770" s="220"/>
      <c r="T770" s="221"/>
      <c r="AT770" s="222" t="s">
        <v>184</v>
      </c>
      <c r="AU770" s="222" t="s">
        <v>171</v>
      </c>
      <c r="AV770" s="13" t="s">
        <v>84</v>
      </c>
      <c r="AW770" s="13" t="s">
        <v>35</v>
      </c>
      <c r="AX770" s="13" t="s">
        <v>22</v>
      </c>
      <c r="AY770" s="222" t="s">
        <v>159</v>
      </c>
    </row>
    <row r="771" spans="2:65" s="1" customFormat="1" ht="16.5" customHeight="1">
      <c r="B771" s="35"/>
      <c r="C771" s="186" t="s">
        <v>1158</v>
      </c>
      <c r="D771" s="186" t="s">
        <v>162</v>
      </c>
      <c r="E771" s="187" t="s">
        <v>2393</v>
      </c>
      <c r="F771" s="188" t="s">
        <v>2394</v>
      </c>
      <c r="G771" s="189" t="s">
        <v>1004</v>
      </c>
      <c r="H771" s="190">
        <v>6</v>
      </c>
      <c r="I771" s="191"/>
      <c r="J771" s="192">
        <f>ROUND(I771*H771,2)</f>
        <v>0</v>
      </c>
      <c r="K771" s="188" t="s">
        <v>20</v>
      </c>
      <c r="L771" s="39"/>
      <c r="M771" s="193" t="s">
        <v>20</v>
      </c>
      <c r="N771" s="194" t="s">
        <v>45</v>
      </c>
      <c r="O771" s="64"/>
      <c r="P771" s="195">
        <f>O771*H771</f>
        <v>0</v>
      </c>
      <c r="Q771" s="195">
        <v>0</v>
      </c>
      <c r="R771" s="195">
        <f>Q771*H771</f>
        <v>0</v>
      </c>
      <c r="S771" s="195">
        <v>0</v>
      </c>
      <c r="T771" s="196">
        <f>S771*H771</f>
        <v>0</v>
      </c>
      <c r="AR771" s="197" t="s">
        <v>164</v>
      </c>
      <c r="AT771" s="197" t="s">
        <v>162</v>
      </c>
      <c r="AU771" s="197" t="s">
        <v>171</v>
      </c>
      <c r="AY771" s="18" t="s">
        <v>159</v>
      </c>
      <c r="BE771" s="198">
        <f>IF(N771="základní",J771,0)</f>
        <v>0</v>
      </c>
      <c r="BF771" s="198">
        <f>IF(N771="snížená",J771,0)</f>
        <v>0</v>
      </c>
      <c r="BG771" s="198">
        <f>IF(N771="zákl. přenesená",J771,0)</f>
        <v>0</v>
      </c>
      <c r="BH771" s="198">
        <f>IF(N771="sníž. přenesená",J771,0)</f>
        <v>0</v>
      </c>
      <c r="BI771" s="198">
        <f>IF(N771="nulová",J771,0)</f>
        <v>0</v>
      </c>
      <c r="BJ771" s="18" t="s">
        <v>22</v>
      </c>
      <c r="BK771" s="198">
        <f>ROUND(I771*H771,2)</f>
        <v>0</v>
      </c>
      <c r="BL771" s="18" t="s">
        <v>164</v>
      </c>
      <c r="BM771" s="197" t="s">
        <v>2395</v>
      </c>
    </row>
    <row r="772" spans="2:65" s="12" customFormat="1" ht="11.25">
      <c r="B772" s="202"/>
      <c r="C772" s="203"/>
      <c r="D772" s="199" t="s">
        <v>184</v>
      </c>
      <c r="E772" s="204" t="s">
        <v>20</v>
      </c>
      <c r="F772" s="205" t="s">
        <v>2387</v>
      </c>
      <c r="G772" s="203"/>
      <c r="H772" s="204" t="s">
        <v>20</v>
      </c>
      <c r="I772" s="206"/>
      <c r="J772" s="203"/>
      <c r="K772" s="203"/>
      <c r="L772" s="207"/>
      <c r="M772" s="208"/>
      <c r="N772" s="209"/>
      <c r="O772" s="209"/>
      <c r="P772" s="209"/>
      <c r="Q772" s="209"/>
      <c r="R772" s="209"/>
      <c r="S772" s="209"/>
      <c r="T772" s="210"/>
      <c r="AT772" s="211" t="s">
        <v>184</v>
      </c>
      <c r="AU772" s="211" t="s">
        <v>171</v>
      </c>
      <c r="AV772" s="12" t="s">
        <v>22</v>
      </c>
      <c r="AW772" s="12" t="s">
        <v>35</v>
      </c>
      <c r="AX772" s="12" t="s">
        <v>74</v>
      </c>
      <c r="AY772" s="211" t="s">
        <v>159</v>
      </c>
    </row>
    <row r="773" spans="2:65" s="12" customFormat="1" ht="11.25">
      <c r="B773" s="202"/>
      <c r="C773" s="203"/>
      <c r="D773" s="199" t="s">
        <v>184</v>
      </c>
      <c r="E773" s="204" t="s">
        <v>20</v>
      </c>
      <c r="F773" s="205" t="s">
        <v>2396</v>
      </c>
      <c r="G773" s="203"/>
      <c r="H773" s="204" t="s">
        <v>20</v>
      </c>
      <c r="I773" s="206"/>
      <c r="J773" s="203"/>
      <c r="K773" s="203"/>
      <c r="L773" s="207"/>
      <c r="M773" s="208"/>
      <c r="N773" s="209"/>
      <c r="O773" s="209"/>
      <c r="P773" s="209"/>
      <c r="Q773" s="209"/>
      <c r="R773" s="209"/>
      <c r="S773" s="209"/>
      <c r="T773" s="210"/>
      <c r="AT773" s="211" t="s">
        <v>184</v>
      </c>
      <c r="AU773" s="211" t="s">
        <v>171</v>
      </c>
      <c r="AV773" s="12" t="s">
        <v>22</v>
      </c>
      <c r="AW773" s="12" t="s">
        <v>35</v>
      </c>
      <c r="AX773" s="12" t="s">
        <v>74</v>
      </c>
      <c r="AY773" s="211" t="s">
        <v>159</v>
      </c>
    </row>
    <row r="774" spans="2:65" s="12" customFormat="1" ht="11.25">
      <c r="B774" s="202"/>
      <c r="C774" s="203"/>
      <c r="D774" s="199" t="s">
        <v>184</v>
      </c>
      <c r="E774" s="204" t="s">
        <v>20</v>
      </c>
      <c r="F774" s="205" t="s">
        <v>2389</v>
      </c>
      <c r="G774" s="203"/>
      <c r="H774" s="204" t="s">
        <v>20</v>
      </c>
      <c r="I774" s="206"/>
      <c r="J774" s="203"/>
      <c r="K774" s="203"/>
      <c r="L774" s="207"/>
      <c r="M774" s="208"/>
      <c r="N774" s="209"/>
      <c r="O774" s="209"/>
      <c r="P774" s="209"/>
      <c r="Q774" s="209"/>
      <c r="R774" s="209"/>
      <c r="S774" s="209"/>
      <c r="T774" s="210"/>
      <c r="AT774" s="211" t="s">
        <v>184</v>
      </c>
      <c r="AU774" s="211" t="s">
        <v>171</v>
      </c>
      <c r="AV774" s="12" t="s">
        <v>22</v>
      </c>
      <c r="AW774" s="12" t="s">
        <v>35</v>
      </c>
      <c r="AX774" s="12" t="s">
        <v>74</v>
      </c>
      <c r="AY774" s="211" t="s">
        <v>159</v>
      </c>
    </row>
    <row r="775" spans="2:65" s="12" customFormat="1" ht="11.25">
      <c r="B775" s="202"/>
      <c r="C775" s="203"/>
      <c r="D775" s="199" t="s">
        <v>184</v>
      </c>
      <c r="E775" s="204" t="s">
        <v>20</v>
      </c>
      <c r="F775" s="205" t="s">
        <v>2392</v>
      </c>
      <c r="G775" s="203"/>
      <c r="H775" s="204" t="s">
        <v>20</v>
      </c>
      <c r="I775" s="206"/>
      <c r="J775" s="203"/>
      <c r="K775" s="203"/>
      <c r="L775" s="207"/>
      <c r="M775" s="208"/>
      <c r="N775" s="209"/>
      <c r="O775" s="209"/>
      <c r="P775" s="209"/>
      <c r="Q775" s="209"/>
      <c r="R775" s="209"/>
      <c r="S775" s="209"/>
      <c r="T775" s="210"/>
      <c r="AT775" s="211" t="s">
        <v>184</v>
      </c>
      <c r="AU775" s="211" t="s">
        <v>171</v>
      </c>
      <c r="AV775" s="12" t="s">
        <v>22</v>
      </c>
      <c r="AW775" s="12" t="s">
        <v>35</v>
      </c>
      <c r="AX775" s="12" t="s">
        <v>74</v>
      </c>
      <c r="AY775" s="211" t="s">
        <v>159</v>
      </c>
    </row>
    <row r="776" spans="2:65" s="13" customFormat="1" ht="11.25">
      <c r="B776" s="212"/>
      <c r="C776" s="213"/>
      <c r="D776" s="199" t="s">
        <v>184</v>
      </c>
      <c r="E776" s="214" t="s">
        <v>20</v>
      </c>
      <c r="F776" s="215" t="s">
        <v>190</v>
      </c>
      <c r="G776" s="213"/>
      <c r="H776" s="216">
        <v>6</v>
      </c>
      <c r="I776" s="217"/>
      <c r="J776" s="213"/>
      <c r="K776" s="213"/>
      <c r="L776" s="218"/>
      <c r="M776" s="219"/>
      <c r="N776" s="220"/>
      <c r="O776" s="220"/>
      <c r="P776" s="220"/>
      <c r="Q776" s="220"/>
      <c r="R776" s="220"/>
      <c r="S776" s="220"/>
      <c r="T776" s="221"/>
      <c r="AT776" s="222" t="s">
        <v>184</v>
      </c>
      <c r="AU776" s="222" t="s">
        <v>171</v>
      </c>
      <c r="AV776" s="13" t="s">
        <v>84</v>
      </c>
      <c r="AW776" s="13" t="s">
        <v>35</v>
      </c>
      <c r="AX776" s="13" t="s">
        <v>22</v>
      </c>
      <c r="AY776" s="222" t="s">
        <v>159</v>
      </c>
    </row>
    <row r="777" spans="2:65" s="1" customFormat="1" ht="16.5" customHeight="1">
      <c r="B777" s="35"/>
      <c r="C777" s="186" t="s">
        <v>1162</v>
      </c>
      <c r="D777" s="186" t="s">
        <v>162</v>
      </c>
      <c r="E777" s="187" t="s">
        <v>2397</v>
      </c>
      <c r="F777" s="188" t="s">
        <v>2398</v>
      </c>
      <c r="G777" s="189" t="s">
        <v>1004</v>
      </c>
      <c r="H777" s="190">
        <v>6</v>
      </c>
      <c r="I777" s="191"/>
      <c r="J777" s="192">
        <f>ROUND(I777*H777,2)</f>
        <v>0</v>
      </c>
      <c r="K777" s="188" t="s">
        <v>20</v>
      </c>
      <c r="L777" s="39"/>
      <c r="M777" s="193" t="s">
        <v>20</v>
      </c>
      <c r="N777" s="194" t="s">
        <v>45</v>
      </c>
      <c r="O777" s="64"/>
      <c r="P777" s="195">
        <f>O777*H777</f>
        <v>0</v>
      </c>
      <c r="Q777" s="195">
        <v>0</v>
      </c>
      <c r="R777" s="195">
        <f>Q777*H777</f>
        <v>0</v>
      </c>
      <c r="S777" s="195">
        <v>0</v>
      </c>
      <c r="T777" s="196">
        <f>S777*H777</f>
        <v>0</v>
      </c>
      <c r="AR777" s="197" t="s">
        <v>164</v>
      </c>
      <c r="AT777" s="197" t="s">
        <v>162</v>
      </c>
      <c r="AU777" s="197" t="s">
        <v>171</v>
      </c>
      <c r="AY777" s="18" t="s">
        <v>159</v>
      </c>
      <c r="BE777" s="198">
        <f>IF(N777="základní",J777,0)</f>
        <v>0</v>
      </c>
      <c r="BF777" s="198">
        <f>IF(N777="snížená",J777,0)</f>
        <v>0</v>
      </c>
      <c r="BG777" s="198">
        <f>IF(N777="zákl. přenesená",J777,0)</f>
        <v>0</v>
      </c>
      <c r="BH777" s="198">
        <f>IF(N777="sníž. přenesená",J777,0)</f>
        <v>0</v>
      </c>
      <c r="BI777" s="198">
        <f>IF(N777="nulová",J777,0)</f>
        <v>0</v>
      </c>
      <c r="BJ777" s="18" t="s">
        <v>22</v>
      </c>
      <c r="BK777" s="198">
        <f>ROUND(I777*H777,2)</f>
        <v>0</v>
      </c>
      <c r="BL777" s="18" t="s">
        <v>164</v>
      </c>
      <c r="BM777" s="197" t="s">
        <v>2399</v>
      </c>
    </row>
    <row r="778" spans="2:65" s="12" customFormat="1" ht="11.25">
      <c r="B778" s="202"/>
      <c r="C778" s="203"/>
      <c r="D778" s="199" t="s">
        <v>184</v>
      </c>
      <c r="E778" s="204" t="s">
        <v>20</v>
      </c>
      <c r="F778" s="205" t="s">
        <v>2387</v>
      </c>
      <c r="G778" s="203"/>
      <c r="H778" s="204" t="s">
        <v>20</v>
      </c>
      <c r="I778" s="206"/>
      <c r="J778" s="203"/>
      <c r="K778" s="203"/>
      <c r="L778" s="207"/>
      <c r="M778" s="208"/>
      <c r="N778" s="209"/>
      <c r="O778" s="209"/>
      <c r="P778" s="209"/>
      <c r="Q778" s="209"/>
      <c r="R778" s="209"/>
      <c r="S778" s="209"/>
      <c r="T778" s="210"/>
      <c r="AT778" s="211" t="s">
        <v>184</v>
      </c>
      <c r="AU778" s="211" t="s">
        <v>171</v>
      </c>
      <c r="AV778" s="12" t="s">
        <v>22</v>
      </c>
      <c r="AW778" s="12" t="s">
        <v>35</v>
      </c>
      <c r="AX778" s="12" t="s">
        <v>74</v>
      </c>
      <c r="AY778" s="211" t="s">
        <v>159</v>
      </c>
    </row>
    <row r="779" spans="2:65" s="12" customFormat="1" ht="11.25">
      <c r="B779" s="202"/>
      <c r="C779" s="203"/>
      <c r="D779" s="199" t="s">
        <v>184</v>
      </c>
      <c r="E779" s="204" t="s">
        <v>20</v>
      </c>
      <c r="F779" s="205" t="s">
        <v>2400</v>
      </c>
      <c r="G779" s="203"/>
      <c r="H779" s="204" t="s">
        <v>20</v>
      </c>
      <c r="I779" s="206"/>
      <c r="J779" s="203"/>
      <c r="K779" s="203"/>
      <c r="L779" s="207"/>
      <c r="M779" s="208"/>
      <c r="N779" s="209"/>
      <c r="O779" s="209"/>
      <c r="P779" s="209"/>
      <c r="Q779" s="209"/>
      <c r="R779" s="209"/>
      <c r="S779" s="209"/>
      <c r="T779" s="210"/>
      <c r="AT779" s="211" t="s">
        <v>184</v>
      </c>
      <c r="AU779" s="211" t="s">
        <v>171</v>
      </c>
      <c r="AV779" s="12" t="s">
        <v>22</v>
      </c>
      <c r="AW779" s="12" t="s">
        <v>35</v>
      </c>
      <c r="AX779" s="12" t="s">
        <v>74</v>
      </c>
      <c r="AY779" s="211" t="s">
        <v>159</v>
      </c>
    </row>
    <row r="780" spans="2:65" s="12" customFormat="1" ht="11.25">
      <c r="B780" s="202"/>
      <c r="C780" s="203"/>
      <c r="D780" s="199" t="s">
        <v>184</v>
      </c>
      <c r="E780" s="204" t="s">
        <v>20</v>
      </c>
      <c r="F780" s="205" t="s">
        <v>2389</v>
      </c>
      <c r="G780" s="203"/>
      <c r="H780" s="204" t="s">
        <v>20</v>
      </c>
      <c r="I780" s="206"/>
      <c r="J780" s="203"/>
      <c r="K780" s="203"/>
      <c r="L780" s="207"/>
      <c r="M780" s="208"/>
      <c r="N780" s="209"/>
      <c r="O780" s="209"/>
      <c r="P780" s="209"/>
      <c r="Q780" s="209"/>
      <c r="R780" s="209"/>
      <c r="S780" s="209"/>
      <c r="T780" s="210"/>
      <c r="AT780" s="211" t="s">
        <v>184</v>
      </c>
      <c r="AU780" s="211" t="s">
        <v>171</v>
      </c>
      <c r="AV780" s="12" t="s">
        <v>22</v>
      </c>
      <c r="AW780" s="12" t="s">
        <v>35</v>
      </c>
      <c r="AX780" s="12" t="s">
        <v>74</v>
      </c>
      <c r="AY780" s="211" t="s">
        <v>159</v>
      </c>
    </row>
    <row r="781" spans="2:65" s="12" customFormat="1" ht="11.25">
      <c r="B781" s="202"/>
      <c r="C781" s="203"/>
      <c r="D781" s="199" t="s">
        <v>184</v>
      </c>
      <c r="E781" s="204" t="s">
        <v>20</v>
      </c>
      <c r="F781" s="205" t="s">
        <v>2390</v>
      </c>
      <c r="G781" s="203"/>
      <c r="H781" s="204" t="s">
        <v>20</v>
      </c>
      <c r="I781" s="206"/>
      <c r="J781" s="203"/>
      <c r="K781" s="203"/>
      <c r="L781" s="207"/>
      <c r="M781" s="208"/>
      <c r="N781" s="209"/>
      <c r="O781" s="209"/>
      <c r="P781" s="209"/>
      <c r="Q781" s="209"/>
      <c r="R781" s="209"/>
      <c r="S781" s="209"/>
      <c r="T781" s="210"/>
      <c r="AT781" s="211" t="s">
        <v>184</v>
      </c>
      <c r="AU781" s="211" t="s">
        <v>171</v>
      </c>
      <c r="AV781" s="12" t="s">
        <v>22</v>
      </c>
      <c r="AW781" s="12" t="s">
        <v>35</v>
      </c>
      <c r="AX781" s="12" t="s">
        <v>74</v>
      </c>
      <c r="AY781" s="211" t="s">
        <v>159</v>
      </c>
    </row>
    <row r="782" spans="2:65" s="12" customFormat="1" ht="11.25">
      <c r="B782" s="202"/>
      <c r="C782" s="203"/>
      <c r="D782" s="199" t="s">
        <v>184</v>
      </c>
      <c r="E782" s="204" t="s">
        <v>20</v>
      </c>
      <c r="F782" s="205" t="s">
        <v>2391</v>
      </c>
      <c r="G782" s="203"/>
      <c r="H782" s="204" t="s">
        <v>20</v>
      </c>
      <c r="I782" s="206"/>
      <c r="J782" s="203"/>
      <c r="K782" s="203"/>
      <c r="L782" s="207"/>
      <c r="M782" s="208"/>
      <c r="N782" s="209"/>
      <c r="O782" s="209"/>
      <c r="P782" s="209"/>
      <c r="Q782" s="209"/>
      <c r="R782" s="209"/>
      <c r="S782" s="209"/>
      <c r="T782" s="210"/>
      <c r="AT782" s="211" t="s">
        <v>184</v>
      </c>
      <c r="AU782" s="211" t="s">
        <v>171</v>
      </c>
      <c r="AV782" s="12" t="s">
        <v>22</v>
      </c>
      <c r="AW782" s="12" t="s">
        <v>35</v>
      </c>
      <c r="AX782" s="12" t="s">
        <v>74</v>
      </c>
      <c r="AY782" s="211" t="s">
        <v>159</v>
      </c>
    </row>
    <row r="783" spans="2:65" s="12" customFormat="1" ht="11.25">
      <c r="B783" s="202"/>
      <c r="C783" s="203"/>
      <c r="D783" s="199" t="s">
        <v>184</v>
      </c>
      <c r="E783" s="204" t="s">
        <v>20</v>
      </c>
      <c r="F783" s="205" t="s">
        <v>2401</v>
      </c>
      <c r="G783" s="203"/>
      <c r="H783" s="204" t="s">
        <v>20</v>
      </c>
      <c r="I783" s="206"/>
      <c r="J783" s="203"/>
      <c r="K783" s="203"/>
      <c r="L783" s="207"/>
      <c r="M783" s="208"/>
      <c r="N783" s="209"/>
      <c r="O783" s="209"/>
      <c r="P783" s="209"/>
      <c r="Q783" s="209"/>
      <c r="R783" s="209"/>
      <c r="S783" s="209"/>
      <c r="T783" s="210"/>
      <c r="AT783" s="211" t="s">
        <v>184</v>
      </c>
      <c r="AU783" s="211" t="s">
        <v>171</v>
      </c>
      <c r="AV783" s="12" t="s">
        <v>22</v>
      </c>
      <c r="AW783" s="12" t="s">
        <v>35</v>
      </c>
      <c r="AX783" s="12" t="s">
        <v>74</v>
      </c>
      <c r="AY783" s="211" t="s">
        <v>159</v>
      </c>
    </row>
    <row r="784" spans="2:65" s="13" customFormat="1" ht="11.25">
      <c r="B784" s="212"/>
      <c r="C784" s="213"/>
      <c r="D784" s="199" t="s">
        <v>184</v>
      </c>
      <c r="E784" s="214" t="s">
        <v>20</v>
      </c>
      <c r="F784" s="215" t="s">
        <v>190</v>
      </c>
      <c r="G784" s="213"/>
      <c r="H784" s="216">
        <v>6</v>
      </c>
      <c r="I784" s="217"/>
      <c r="J784" s="213"/>
      <c r="K784" s="213"/>
      <c r="L784" s="218"/>
      <c r="M784" s="219"/>
      <c r="N784" s="220"/>
      <c r="O784" s="220"/>
      <c r="P784" s="220"/>
      <c r="Q784" s="220"/>
      <c r="R784" s="220"/>
      <c r="S784" s="220"/>
      <c r="T784" s="221"/>
      <c r="AT784" s="222" t="s">
        <v>184</v>
      </c>
      <c r="AU784" s="222" t="s">
        <v>171</v>
      </c>
      <c r="AV784" s="13" t="s">
        <v>84</v>
      </c>
      <c r="AW784" s="13" t="s">
        <v>35</v>
      </c>
      <c r="AX784" s="13" t="s">
        <v>22</v>
      </c>
      <c r="AY784" s="222" t="s">
        <v>159</v>
      </c>
    </row>
    <row r="785" spans="2:65" s="1" customFormat="1" ht="16.5" customHeight="1">
      <c r="B785" s="35"/>
      <c r="C785" s="186" t="s">
        <v>1166</v>
      </c>
      <c r="D785" s="186" t="s">
        <v>162</v>
      </c>
      <c r="E785" s="187" t="s">
        <v>2402</v>
      </c>
      <c r="F785" s="188" t="s">
        <v>2403</v>
      </c>
      <c r="G785" s="189" t="s">
        <v>1004</v>
      </c>
      <c r="H785" s="190">
        <v>6</v>
      </c>
      <c r="I785" s="191"/>
      <c r="J785" s="192">
        <f>ROUND(I785*H785,2)</f>
        <v>0</v>
      </c>
      <c r="K785" s="188" t="s">
        <v>20</v>
      </c>
      <c r="L785" s="39"/>
      <c r="M785" s="193" t="s">
        <v>20</v>
      </c>
      <c r="N785" s="194" t="s">
        <v>45</v>
      </c>
      <c r="O785" s="64"/>
      <c r="P785" s="195">
        <f>O785*H785</f>
        <v>0</v>
      </c>
      <c r="Q785" s="195">
        <v>0</v>
      </c>
      <c r="R785" s="195">
        <f>Q785*H785</f>
        <v>0</v>
      </c>
      <c r="S785" s="195">
        <v>0</v>
      </c>
      <c r="T785" s="196">
        <f>S785*H785</f>
        <v>0</v>
      </c>
      <c r="AR785" s="197" t="s">
        <v>164</v>
      </c>
      <c r="AT785" s="197" t="s">
        <v>162</v>
      </c>
      <c r="AU785" s="197" t="s">
        <v>171</v>
      </c>
      <c r="AY785" s="18" t="s">
        <v>159</v>
      </c>
      <c r="BE785" s="198">
        <f>IF(N785="základní",J785,0)</f>
        <v>0</v>
      </c>
      <c r="BF785" s="198">
        <f>IF(N785="snížená",J785,0)</f>
        <v>0</v>
      </c>
      <c r="BG785" s="198">
        <f>IF(N785="zákl. přenesená",J785,0)</f>
        <v>0</v>
      </c>
      <c r="BH785" s="198">
        <f>IF(N785="sníž. přenesená",J785,0)</f>
        <v>0</v>
      </c>
      <c r="BI785" s="198">
        <f>IF(N785="nulová",J785,0)</f>
        <v>0</v>
      </c>
      <c r="BJ785" s="18" t="s">
        <v>22</v>
      </c>
      <c r="BK785" s="198">
        <f>ROUND(I785*H785,2)</f>
        <v>0</v>
      </c>
      <c r="BL785" s="18" t="s">
        <v>164</v>
      </c>
      <c r="BM785" s="197" t="s">
        <v>2404</v>
      </c>
    </row>
    <row r="786" spans="2:65" s="12" customFormat="1" ht="11.25">
      <c r="B786" s="202"/>
      <c r="C786" s="203"/>
      <c r="D786" s="199" t="s">
        <v>184</v>
      </c>
      <c r="E786" s="204" t="s">
        <v>20</v>
      </c>
      <c r="F786" s="205" t="s">
        <v>2387</v>
      </c>
      <c r="G786" s="203"/>
      <c r="H786" s="204" t="s">
        <v>20</v>
      </c>
      <c r="I786" s="206"/>
      <c r="J786" s="203"/>
      <c r="K786" s="203"/>
      <c r="L786" s="207"/>
      <c r="M786" s="208"/>
      <c r="N786" s="209"/>
      <c r="O786" s="209"/>
      <c r="P786" s="209"/>
      <c r="Q786" s="209"/>
      <c r="R786" s="209"/>
      <c r="S786" s="209"/>
      <c r="T786" s="210"/>
      <c r="AT786" s="211" t="s">
        <v>184</v>
      </c>
      <c r="AU786" s="211" t="s">
        <v>171</v>
      </c>
      <c r="AV786" s="12" t="s">
        <v>22</v>
      </c>
      <c r="AW786" s="12" t="s">
        <v>35</v>
      </c>
      <c r="AX786" s="12" t="s">
        <v>74</v>
      </c>
      <c r="AY786" s="211" t="s">
        <v>159</v>
      </c>
    </row>
    <row r="787" spans="2:65" s="12" customFormat="1" ht="11.25">
      <c r="B787" s="202"/>
      <c r="C787" s="203"/>
      <c r="D787" s="199" t="s">
        <v>184</v>
      </c>
      <c r="E787" s="204" t="s">
        <v>20</v>
      </c>
      <c r="F787" s="205" t="s">
        <v>2405</v>
      </c>
      <c r="G787" s="203"/>
      <c r="H787" s="204" t="s">
        <v>20</v>
      </c>
      <c r="I787" s="206"/>
      <c r="J787" s="203"/>
      <c r="K787" s="203"/>
      <c r="L787" s="207"/>
      <c r="M787" s="208"/>
      <c r="N787" s="209"/>
      <c r="O787" s="209"/>
      <c r="P787" s="209"/>
      <c r="Q787" s="209"/>
      <c r="R787" s="209"/>
      <c r="S787" s="209"/>
      <c r="T787" s="210"/>
      <c r="AT787" s="211" t="s">
        <v>184</v>
      </c>
      <c r="AU787" s="211" t="s">
        <v>171</v>
      </c>
      <c r="AV787" s="12" t="s">
        <v>22</v>
      </c>
      <c r="AW787" s="12" t="s">
        <v>35</v>
      </c>
      <c r="AX787" s="12" t="s">
        <v>74</v>
      </c>
      <c r="AY787" s="211" t="s">
        <v>159</v>
      </c>
    </row>
    <row r="788" spans="2:65" s="12" customFormat="1" ht="11.25">
      <c r="B788" s="202"/>
      <c r="C788" s="203"/>
      <c r="D788" s="199" t="s">
        <v>184</v>
      </c>
      <c r="E788" s="204" t="s">
        <v>20</v>
      </c>
      <c r="F788" s="205" t="s">
        <v>2389</v>
      </c>
      <c r="G788" s="203"/>
      <c r="H788" s="204" t="s">
        <v>20</v>
      </c>
      <c r="I788" s="206"/>
      <c r="J788" s="203"/>
      <c r="K788" s="203"/>
      <c r="L788" s="207"/>
      <c r="M788" s="208"/>
      <c r="N788" s="209"/>
      <c r="O788" s="209"/>
      <c r="P788" s="209"/>
      <c r="Q788" s="209"/>
      <c r="R788" s="209"/>
      <c r="S788" s="209"/>
      <c r="T788" s="210"/>
      <c r="AT788" s="211" t="s">
        <v>184</v>
      </c>
      <c r="AU788" s="211" t="s">
        <v>171</v>
      </c>
      <c r="AV788" s="12" t="s">
        <v>22</v>
      </c>
      <c r="AW788" s="12" t="s">
        <v>35</v>
      </c>
      <c r="AX788" s="12" t="s">
        <v>74</v>
      </c>
      <c r="AY788" s="211" t="s">
        <v>159</v>
      </c>
    </row>
    <row r="789" spans="2:65" s="12" customFormat="1" ht="11.25">
      <c r="B789" s="202"/>
      <c r="C789" s="203"/>
      <c r="D789" s="199" t="s">
        <v>184</v>
      </c>
      <c r="E789" s="204" t="s">
        <v>20</v>
      </c>
      <c r="F789" s="205" t="s">
        <v>2406</v>
      </c>
      <c r="G789" s="203"/>
      <c r="H789" s="204" t="s">
        <v>20</v>
      </c>
      <c r="I789" s="206"/>
      <c r="J789" s="203"/>
      <c r="K789" s="203"/>
      <c r="L789" s="207"/>
      <c r="M789" s="208"/>
      <c r="N789" s="209"/>
      <c r="O789" s="209"/>
      <c r="P789" s="209"/>
      <c r="Q789" s="209"/>
      <c r="R789" s="209"/>
      <c r="S789" s="209"/>
      <c r="T789" s="210"/>
      <c r="AT789" s="211" t="s">
        <v>184</v>
      </c>
      <c r="AU789" s="211" t="s">
        <v>171</v>
      </c>
      <c r="AV789" s="12" t="s">
        <v>22</v>
      </c>
      <c r="AW789" s="12" t="s">
        <v>35</v>
      </c>
      <c r="AX789" s="12" t="s">
        <v>74</v>
      </c>
      <c r="AY789" s="211" t="s">
        <v>159</v>
      </c>
    </row>
    <row r="790" spans="2:65" s="12" customFormat="1" ht="11.25">
      <c r="B790" s="202"/>
      <c r="C790" s="203"/>
      <c r="D790" s="199" t="s">
        <v>184</v>
      </c>
      <c r="E790" s="204" t="s">
        <v>20</v>
      </c>
      <c r="F790" s="205" t="s">
        <v>2401</v>
      </c>
      <c r="G790" s="203"/>
      <c r="H790" s="204" t="s">
        <v>20</v>
      </c>
      <c r="I790" s="206"/>
      <c r="J790" s="203"/>
      <c r="K790" s="203"/>
      <c r="L790" s="207"/>
      <c r="M790" s="208"/>
      <c r="N790" s="209"/>
      <c r="O790" s="209"/>
      <c r="P790" s="209"/>
      <c r="Q790" s="209"/>
      <c r="R790" s="209"/>
      <c r="S790" s="209"/>
      <c r="T790" s="210"/>
      <c r="AT790" s="211" t="s">
        <v>184</v>
      </c>
      <c r="AU790" s="211" t="s">
        <v>171</v>
      </c>
      <c r="AV790" s="12" t="s">
        <v>22</v>
      </c>
      <c r="AW790" s="12" t="s">
        <v>35</v>
      </c>
      <c r="AX790" s="12" t="s">
        <v>74</v>
      </c>
      <c r="AY790" s="211" t="s">
        <v>159</v>
      </c>
    </row>
    <row r="791" spans="2:65" s="13" customFormat="1" ht="11.25">
      <c r="B791" s="212"/>
      <c r="C791" s="213"/>
      <c r="D791" s="199" t="s">
        <v>184</v>
      </c>
      <c r="E791" s="214" t="s">
        <v>20</v>
      </c>
      <c r="F791" s="215" t="s">
        <v>190</v>
      </c>
      <c r="G791" s="213"/>
      <c r="H791" s="216">
        <v>6</v>
      </c>
      <c r="I791" s="217"/>
      <c r="J791" s="213"/>
      <c r="K791" s="213"/>
      <c r="L791" s="218"/>
      <c r="M791" s="219"/>
      <c r="N791" s="220"/>
      <c r="O791" s="220"/>
      <c r="P791" s="220"/>
      <c r="Q791" s="220"/>
      <c r="R791" s="220"/>
      <c r="S791" s="220"/>
      <c r="T791" s="221"/>
      <c r="AT791" s="222" t="s">
        <v>184</v>
      </c>
      <c r="AU791" s="222" t="s">
        <v>171</v>
      </c>
      <c r="AV791" s="13" t="s">
        <v>84</v>
      </c>
      <c r="AW791" s="13" t="s">
        <v>35</v>
      </c>
      <c r="AX791" s="13" t="s">
        <v>22</v>
      </c>
      <c r="AY791" s="222" t="s">
        <v>159</v>
      </c>
    </row>
    <row r="792" spans="2:65" s="1" customFormat="1" ht="16.5" customHeight="1">
      <c r="B792" s="35"/>
      <c r="C792" s="186" t="s">
        <v>1172</v>
      </c>
      <c r="D792" s="186" t="s">
        <v>162</v>
      </c>
      <c r="E792" s="187" t="s">
        <v>2407</v>
      </c>
      <c r="F792" s="188" t="s">
        <v>2408</v>
      </c>
      <c r="G792" s="189" t="s">
        <v>1004</v>
      </c>
      <c r="H792" s="190">
        <v>3</v>
      </c>
      <c r="I792" s="191"/>
      <c r="J792" s="192">
        <f>ROUND(I792*H792,2)</f>
        <v>0</v>
      </c>
      <c r="K792" s="188" t="s">
        <v>20</v>
      </c>
      <c r="L792" s="39"/>
      <c r="M792" s="193" t="s">
        <v>20</v>
      </c>
      <c r="N792" s="194" t="s">
        <v>45</v>
      </c>
      <c r="O792" s="64"/>
      <c r="P792" s="195">
        <f>O792*H792</f>
        <v>0</v>
      </c>
      <c r="Q792" s="195">
        <v>0</v>
      </c>
      <c r="R792" s="195">
        <f>Q792*H792</f>
        <v>0</v>
      </c>
      <c r="S792" s="195">
        <v>0</v>
      </c>
      <c r="T792" s="196">
        <f>S792*H792</f>
        <v>0</v>
      </c>
      <c r="AR792" s="197" t="s">
        <v>164</v>
      </c>
      <c r="AT792" s="197" t="s">
        <v>162</v>
      </c>
      <c r="AU792" s="197" t="s">
        <v>171</v>
      </c>
      <c r="AY792" s="18" t="s">
        <v>159</v>
      </c>
      <c r="BE792" s="198">
        <f>IF(N792="základní",J792,0)</f>
        <v>0</v>
      </c>
      <c r="BF792" s="198">
        <f>IF(N792="snížená",J792,0)</f>
        <v>0</v>
      </c>
      <c r="BG792" s="198">
        <f>IF(N792="zákl. přenesená",J792,0)</f>
        <v>0</v>
      </c>
      <c r="BH792" s="198">
        <f>IF(N792="sníž. přenesená",J792,0)</f>
        <v>0</v>
      </c>
      <c r="BI792" s="198">
        <f>IF(N792="nulová",J792,0)</f>
        <v>0</v>
      </c>
      <c r="BJ792" s="18" t="s">
        <v>22</v>
      </c>
      <c r="BK792" s="198">
        <f>ROUND(I792*H792,2)</f>
        <v>0</v>
      </c>
      <c r="BL792" s="18" t="s">
        <v>164</v>
      </c>
      <c r="BM792" s="197" t="s">
        <v>2409</v>
      </c>
    </row>
    <row r="793" spans="2:65" s="12" customFormat="1" ht="11.25">
      <c r="B793" s="202"/>
      <c r="C793" s="203"/>
      <c r="D793" s="199" t="s">
        <v>184</v>
      </c>
      <c r="E793" s="204" t="s">
        <v>20</v>
      </c>
      <c r="F793" s="205" t="s">
        <v>2387</v>
      </c>
      <c r="G793" s="203"/>
      <c r="H793" s="204" t="s">
        <v>20</v>
      </c>
      <c r="I793" s="206"/>
      <c r="J793" s="203"/>
      <c r="K793" s="203"/>
      <c r="L793" s="207"/>
      <c r="M793" s="208"/>
      <c r="N793" s="209"/>
      <c r="O793" s="209"/>
      <c r="P793" s="209"/>
      <c r="Q793" s="209"/>
      <c r="R793" s="209"/>
      <c r="S793" s="209"/>
      <c r="T793" s="210"/>
      <c r="AT793" s="211" t="s">
        <v>184</v>
      </c>
      <c r="AU793" s="211" t="s">
        <v>171</v>
      </c>
      <c r="AV793" s="12" t="s">
        <v>22</v>
      </c>
      <c r="AW793" s="12" t="s">
        <v>35</v>
      </c>
      <c r="AX793" s="12" t="s">
        <v>74</v>
      </c>
      <c r="AY793" s="211" t="s">
        <v>159</v>
      </c>
    </row>
    <row r="794" spans="2:65" s="12" customFormat="1" ht="11.25">
      <c r="B794" s="202"/>
      <c r="C794" s="203"/>
      <c r="D794" s="199" t="s">
        <v>184</v>
      </c>
      <c r="E794" s="204" t="s">
        <v>20</v>
      </c>
      <c r="F794" s="205" t="s">
        <v>2410</v>
      </c>
      <c r="G794" s="203"/>
      <c r="H794" s="204" t="s">
        <v>20</v>
      </c>
      <c r="I794" s="206"/>
      <c r="J794" s="203"/>
      <c r="K794" s="203"/>
      <c r="L794" s="207"/>
      <c r="M794" s="208"/>
      <c r="N794" s="209"/>
      <c r="O794" s="209"/>
      <c r="P794" s="209"/>
      <c r="Q794" s="209"/>
      <c r="R794" s="209"/>
      <c r="S794" s="209"/>
      <c r="T794" s="210"/>
      <c r="AT794" s="211" t="s">
        <v>184</v>
      </c>
      <c r="AU794" s="211" t="s">
        <v>171</v>
      </c>
      <c r="AV794" s="12" t="s">
        <v>22</v>
      </c>
      <c r="AW794" s="12" t="s">
        <v>35</v>
      </c>
      <c r="AX794" s="12" t="s">
        <v>74</v>
      </c>
      <c r="AY794" s="211" t="s">
        <v>159</v>
      </c>
    </row>
    <row r="795" spans="2:65" s="12" customFormat="1" ht="11.25">
      <c r="B795" s="202"/>
      <c r="C795" s="203"/>
      <c r="D795" s="199" t="s">
        <v>184</v>
      </c>
      <c r="E795" s="204" t="s">
        <v>20</v>
      </c>
      <c r="F795" s="205" t="s">
        <v>2389</v>
      </c>
      <c r="G795" s="203"/>
      <c r="H795" s="204" t="s">
        <v>20</v>
      </c>
      <c r="I795" s="206"/>
      <c r="J795" s="203"/>
      <c r="K795" s="203"/>
      <c r="L795" s="207"/>
      <c r="M795" s="208"/>
      <c r="N795" s="209"/>
      <c r="O795" s="209"/>
      <c r="P795" s="209"/>
      <c r="Q795" s="209"/>
      <c r="R795" s="209"/>
      <c r="S795" s="209"/>
      <c r="T795" s="210"/>
      <c r="AT795" s="211" t="s">
        <v>184</v>
      </c>
      <c r="AU795" s="211" t="s">
        <v>171</v>
      </c>
      <c r="AV795" s="12" t="s">
        <v>22</v>
      </c>
      <c r="AW795" s="12" t="s">
        <v>35</v>
      </c>
      <c r="AX795" s="12" t="s">
        <v>74</v>
      </c>
      <c r="AY795" s="211" t="s">
        <v>159</v>
      </c>
    </row>
    <row r="796" spans="2:65" s="12" customFormat="1" ht="11.25">
      <c r="B796" s="202"/>
      <c r="C796" s="203"/>
      <c r="D796" s="199" t="s">
        <v>184</v>
      </c>
      <c r="E796" s="204" t="s">
        <v>20</v>
      </c>
      <c r="F796" s="205" t="s">
        <v>2390</v>
      </c>
      <c r="G796" s="203"/>
      <c r="H796" s="204" t="s">
        <v>20</v>
      </c>
      <c r="I796" s="206"/>
      <c r="J796" s="203"/>
      <c r="K796" s="203"/>
      <c r="L796" s="207"/>
      <c r="M796" s="208"/>
      <c r="N796" s="209"/>
      <c r="O796" s="209"/>
      <c r="P796" s="209"/>
      <c r="Q796" s="209"/>
      <c r="R796" s="209"/>
      <c r="S796" s="209"/>
      <c r="T796" s="210"/>
      <c r="AT796" s="211" t="s">
        <v>184</v>
      </c>
      <c r="AU796" s="211" t="s">
        <v>171</v>
      </c>
      <c r="AV796" s="12" t="s">
        <v>22</v>
      </c>
      <c r="AW796" s="12" t="s">
        <v>35</v>
      </c>
      <c r="AX796" s="12" t="s">
        <v>74</v>
      </c>
      <c r="AY796" s="211" t="s">
        <v>159</v>
      </c>
    </row>
    <row r="797" spans="2:65" s="12" customFormat="1" ht="11.25">
      <c r="B797" s="202"/>
      <c r="C797" s="203"/>
      <c r="D797" s="199" t="s">
        <v>184</v>
      </c>
      <c r="E797" s="204" t="s">
        <v>20</v>
      </c>
      <c r="F797" s="205" t="s">
        <v>2391</v>
      </c>
      <c r="G797" s="203"/>
      <c r="H797" s="204" t="s">
        <v>20</v>
      </c>
      <c r="I797" s="206"/>
      <c r="J797" s="203"/>
      <c r="K797" s="203"/>
      <c r="L797" s="207"/>
      <c r="M797" s="208"/>
      <c r="N797" s="209"/>
      <c r="O797" s="209"/>
      <c r="P797" s="209"/>
      <c r="Q797" s="209"/>
      <c r="R797" s="209"/>
      <c r="S797" s="209"/>
      <c r="T797" s="210"/>
      <c r="AT797" s="211" t="s">
        <v>184</v>
      </c>
      <c r="AU797" s="211" t="s">
        <v>171</v>
      </c>
      <c r="AV797" s="12" t="s">
        <v>22</v>
      </c>
      <c r="AW797" s="12" t="s">
        <v>35</v>
      </c>
      <c r="AX797" s="12" t="s">
        <v>74</v>
      </c>
      <c r="AY797" s="211" t="s">
        <v>159</v>
      </c>
    </row>
    <row r="798" spans="2:65" s="12" customFormat="1" ht="11.25">
      <c r="B798" s="202"/>
      <c r="C798" s="203"/>
      <c r="D798" s="199" t="s">
        <v>184</v>
      </c>
      <c r="E798" s="204" t="s">
        <v>20</v>
      </c>
      <c r="F798" s="205" t="s">
        <v>2411</v>
      </c>
      <c r="G798" s="203"/>
      <c r="H798" s="204" t="s">
        <v>20</v>
      </c>
      <c r="I798" s="206"/>
      <c r="J798" s="203"/>
      <c r="K798" s="203"/>
      <c r="L798" s="207"/>
      <c r="M798" s="208"/>
      <c r="N798" s="209"/>
      <c r="O798" s="209"/>
      <c r="P798" s="209"/>
      <c r="Q798" s="209"/>
      <c r="R798" s="209"/>
      <c r="S798" s="209"/>
      <c r="T798" s="210"/>
      <c r="AT798" s="211" t="s">
        <v>184</v>
      </c>
      <c r="AU798" s="211" t="s">
        <v>171</v>
      </c>
      <c r="AV798" s="12" t="s">
        <v>22</v>
      </c>
      <c r="AW798" s="12" t="s">
        <v>35</v>
      </c>
      <c r="AX798" s="12" t="s">
        <v>74</v>
      </c>
      <c r="AY798" s="211" t="s">
        <v>159</v>
      </c>
    </row>
    <row r="799" spans="2:65" s="13" customFormat="1" ht="11.25">
      <c r="B799" s="212"/>
      <c r="C799" s="213"/>
      <c r="D799" s="199" t="s">
        <v>184</v>
      </c>
      <c r="E799" s="214" t="s">
        <v>20</v>
      </c>
      <c r="F799" s="215" t="s">
        <v>171</v>
      </c>
      <c r="G799" s="213"/>
      <c r="H799" s="216">
        <v>3</v>
      </c>
      <c r="I799" s="217"/>
      <c r="J799" s="213"/>
      <c r="K799" s="213"/>
      <c r="L799" s="218"/>
      <c r="M799" s="219"/>
      <c r="N799" s="220"/>
      <c r="O799" s="220"/>
      <c r="P799" s="220"/>
      <c r="Q799" s="220"/>
      <c r="R799" s="220"/>
      <c r="S799" s="220"/>
      <c r="T799" s="221"/>
      <c r="AT799" s="222" t="s">
        <v>184</v>
      </c>
      <c r="AU799" s="222" t="s">
        <v>171</v>
      </c>
      <c r="AV799" s="13" t="s">
        <v>84</v>
      </c>
      <c r="AW799" s="13" t="s">
        <v>35</v>
      </c>
      <c r="AX799" s="13" t="s">
        <v>22</v>
      </c>
      <c r="AY799" s="222" t="s">
        <v>159</v>
      </c>
    </row>
    <row r="800" spans="2:65" s="1" customFormat="1" ht="16.5" customHeight="1">
      <c r="B800" s="35"/>
      <c r="C800" s="186" t="s">
        <v>1181</v>
      </c>
      <c r="D800" s="186" t="s">
        <v>162</v>
      </c>
      <c r="E800" s="187" t="s">
        <v>2412</v>
      </c>
      <c r="F800" s="188" t="s">
        <v>2413</v>
      </c>
      <c r="G800" s="189" t="s">
        <v>1004</v>
      </c>
      <c r="H800" s="190">
        <v>3</v>
      </c>
      <c r="I800" s="191"/>
      <c r="J800" s="192">
        <f>ROUND(I800*H800,2)</f>
        <v>0</v>
      </c>
      <c r="K800" s="188" t="s">
        <v>20</v>
      </c>
      <c r="L800" s="39"/>
      <c r="M800" s="193" t="s">
        <v>20</v>
      </c>
      <c r="N800" s="194" t="s">
        <v>45</v>
      </c>
      <c r="O800" s="64"/>
      <c r="P800" s="195">
        <f>O800*H800</f>
        <v>0</v>
      </c>
      <c r="Q800" s="195">
        <v>0</v>
      </c>
      <c r="R800" s="195">
        <f>Q800*H800</f>
        <v>0</v>
      </c>
      <c r="S800" s="195">
        <v>0</v>
      </c>
      <c r="T800" s="196">
        <f>S800*H800</f>
        <v>0</v>
      </c>
      <c r="AR800" s="197" t="s">
        <v>164</v>
      </c>
      <c r="AT800" s="197" t="s">
        <v>162</v>
      </c>
      <c r="AU800" s="197" t="s">
        <v>171</v>
      </c>
      <c r="AY800" s="18" t="s">
        <v>159</v>
      </c>
      <c r="BE800" s="198">
        <f>IF(N800="základní",J800,0)</f>
        <v>0</v>
      </c>
      <c r="BF800" s="198">
        <f>IF(N800="snížená",J800,0)</f>
        <v>0</v>
      </c>
      <c r="BG800" s="198">
        <f>IF(N800="zákl. přenesená",J800,0)</f>
        <v>0</v>
      </c>
      <c r="BH800" s="198">
        <f>IF(N800="sníž. přenesená",J800,0)</f>
        <v>0</v>
      </c>
      <c r="BI800" s="198">
        <f>IF(N800="nulová",J800,0)</f>
        <v>0</v>
      </c>
      <c r="BJ800" s="18" t="s">
        <v>22</v>
      </c>
      <c r="BK800" s="198">
        <f>ROUND(I800*H800,2)</f>
        <v>0</v>
      </c>
      <c r="BL800" s="18" t="s">
        <v>164</v>
      </c>
      <c r="BM800" s="197" t="s">
        <v>2414</v>
      </c>
    </row>
    <row r="801" spans="2:65" s="12" customFormat="1" ht="11.25">
      <c r="B801" s="202"/>
      <c r="C801" s="203"/>
      <c r="D801" s="199" t="s">
        <v>184</v>
      </c>
      <c r="E801" s="204" t="s">
        <v>20</v>
      </c>
      <c r="F801" s="205" t="s">
        <v>2387</v>
      </c>
      <c r="G801" s="203"/>
      <c r="H801" s="204" t="s">
        <v>20</v>
      </c>
      <c r="I801" s="206"/>
      <c r="J801" s="203"/>
      <c r="K801" s="203"/>
      <c r="L801" s="207"/>
      <c r="M801" s="208"/>
      <c r="N801" s="209"/>
      <c r="O801" s="209"/>
      <c r="P801" s="209"/>
      <c r="Q801" s="209"/>
      <c r="R801" s="209"/>
      <c r="S801" s="209"/>
      <c r="T801" s="210"/>
      <c r="AT801" s="211" t="s">
        <v>184</v>
      </c>
      <c r="AU801" s="211" t="s">
        <v>171</v>
      </c>
      <c r="AV801" s="12" t="s">
        <v>22</v>
      </c>
      <c r="AW801" s="12" t="s">
        <v>35</v>
      </c>
      <c r="AX801" s="12" t="s">
        <v>74</v>
      </c>
      <c r="AY801" s="211" t="s">
        <v>159</v>
      </c>
    </row>
    <row r="802" spans="2:65" s="12" customFormat="1" ht="11.25">
      <c r="B802" s="202"/>
      <c r="C802" s="203"/>
      <c r="D802" s="199" t="s">
        <v>184</v>
      </c>
      <c r="E802" s="204" t="s">
        <v>20</v>
      </c>
      <c r="F802" s="205" t="s">
        <v>2415</v>
      </c>
      <c r="G802" s="203"/>
      <c r="H802" s="204" t="s">
        <v>20</v>
      </c>
      <c r="I802" s="206"/>
      <c r="J802" s="203"/>
      <c r="K802" s="203"/>
      <c r="L802" s="207"/>
      <c r="M802" s="208"/>
      <c r="N802" s="209"/>
      <c r="O802" s="209"/>
      <c r="P802" s="209"/>
      <c r="Q802" s="209"/>
      <c r="R802" s="209"/>
      <c r="S802" s="209"/>
      <c r="T802" s="210"/>
      <c r="AT802" s="211" t="s">
        <v>184</v>
      </c>
      <c r="AU802" s="211" t="s">
        <v>171</v>
      </c>
      <c r="AV802" s="12" t="s">
        <v>22</v>
      </c>
      <c r="AW802" s="12" t="s">
        <v>35</v>
      </c>
      <c r="AX802" s="12" t="s">
        <v>74</v>
      </c>
      <c r="AY802" s="211" t="s">
        <v>159</v>
      </c>
    </row>
    <row r="803" spans="2:65" s="12" customFormat="1" ht="11.25">
      <c r="B803" s="202"/>
      <c r="C803" s="203"/>
      <c r="D803" s="199" t="s">
        <v>184</v>
      </c>
      <c r="E803" s="204" t="s">
        <v>20</v>
      </c>
      <c r="F803" s="205" t="s">
        <v>2389</v>
      </c>
      <c r="G803" s="203"/>
      <c r="H803" s="204" t="s">
        <v>20</v>
      </c>
      <c r="I803" s="206"/>
      <c r="J803" s="203"/>
      <c r="K803" s="203"/>
      <c r="L803" s="207"/>
      <c r="M803" s="208"/>
      <c r="N803" s="209"/>
      <c r="O803" s="209"/>
      <c r="P803" s="209"/>
      <c r="Q803" s="209"/>
      <c r="R803" s="209"/>
      <c r="S803" s="209"/>
      <c r="T803" s="210"/>
      <c r="AT803" s="211" t="s">
        <v>184</v>
      </c>
      <c r="AU803" s="211" t="s">
        <v>171</v>
      </c>
      <c r="AV803" s="12" t="s">
        <v>22</v>
      </c>
      <c r="AW803" s="12" t="s">
        <v>35</v>
      </c>
      <c r="AX803" s="12" t="s">
        <v>74</v>
      </c>
      <c r="AY803" s="211" t="s">
        <v>159</v>
      </c>
    </row>
    <row r="804" spans="2:65" s="12" customFormat="1" ht="11.25">
      <c r="B804" s="202"/>
      <c r="C804" s="203"/>
      <c r="D804" s="199" t="s">
        <v>184</v>
      </c>
      <c r="E804" s="204" t="s">
        <v>20</v>
      </c>
      <c r="F804" s="205" t="s">
        <v>2406</v>
      </c>
      <c r="G804" s="203"/>
      <c r="H804" s="204" t="s">
        <v>20</v>
      </c>
      <c r="I804" s="206"/>
      <c r="J804" s="203"/>
      <c r="K804" s="203"/>
      <c r="L804" s="207"/>
      <c r="M804" s="208"/>
      <c r="N804" s="209"/>
      <c r="O804" s="209"/>
      <c r="P804" s="209"/>
      <c r="Q804" s="209"/>
      <c r="R804" s="209"/>
      <c r="S804" s="209"/>
      <c r="T804" s="210"/>
      <c r="AT804" s="211" t="s">
        <v>184</v>
      </c>
      <c r="AU804" s="211" t="s">
        <v>171</v>
      </c>
      <c r="AV804" s="12" t="s">
        <v>22</v>
      </c>
      <c r="AW804" s="12" t="s">
        <v>35</v>
      </c>
      <c r="AX804" s="12" t="s">
        <v>74</v>
      </c>
      <c r="AY804" s="211" t="s">
        <v>159</v>
      </c>
    </row>
    <row r="805" spans="2:65" s="12" customFormat="1" ht="11.25">
      <c r="B805" s="202"/>
      <c r="C805" s="203"/>
      <c r="D805" s="199" t="s">
        <v>184</v>
      </c>
      <c r="E805" s="204" t="s">
        <v>20</v>
      </c>
      <c r="F805" s="205" t="s">
        <v>2411</v>
      </c>
      <c r="G805" s="203"/>
      <c r="H805" s="204" t="s">
        <v>20</v>
      </c>
      <c r="I805" s="206"/>
      <c r="J805" s="203"/>
      <c r="K805" s="203"/>
      <c r="L805" s="207"/>
      <c r="M805" s="208"/>
      <c r="N805" s="209"/>
      <c r="O805" s="209"/>
      <c r="P805" s="209"/>
      <c r="Q805" s="209"/>
      <c r="R805" s="209"/>
      <c r="S805" s="209"/>
      <c r="T805" s="210"/>
      <c r="AT805" s="211" t="s">
        <v>184</v>
      </c>
      <c r="AU805" s="211" t="s">
        <v>171</v>
      </c>
      <c r="AV805" s="12" t="s">
        <v>22</v>
      </c>
      <c r="AW805" s="12" t="s">
        <v>35</v>
      </c>
      <c r="AX805" s="12" t="s">
        <v>74</v>
      </c>
      <c r="AY805" s="211" t="s">
        <v>159</v>
      </c>
    </row>
    <row r="806" spans="2:65" s="13" customFormat="1" ht="11.25">
      <c r="B806" s="212"/>
      <c r="C806" s="213"/>
      <c r="D806" s="199" t="s">
        <v>184</v>
      </c>
      <c r="E806" s="214" t="s">
        <v>20</v>
      </c>
      <c r="F806" s="215" t="s">
        <v>171</v>
      </c>
      <c r="G806" s="213"/>
      <c r="H806" s="216">
        <v>3</v>
      </c>
      <c r="I806" s="217"/>
      <c r="J806" s="213"/>
      <c r="K806" s="213"/>
      <c r="L806" s="218"/>
      <c r="M806" s="219"/>
      <c r="N806" s="220"/>
      <c r="O806" s="220"/>
      <c r="P806" s="220"/>
      <c r="Q806" s="220"/>
      <c r="R806" s="220"/>
      <c r="S806" s="220"/>
      <c r="T806" s="221"/>
      <c r="AT806" s="222" t="s">
        <v>184</v>
      </c>
      <c r="AU806" s="222" t="s">
        <v>171</v>
      </c>
      <c r="AV806" s="13" t="s">
        <v>84</v>
      </c>
      <c r="AW806" s="13" t="s">
        <v>35</v>
      </c>
      <c r="AX806" s="13" t="s">
        <v>22</v>
      </c>
      <c r="AY806" s="222" t="s">
        <v>159</v>
      </c>
    </row>
    <row r="807" spans="2:65" s="1" customFormat="1" ht="16.5" customHeight="1">
      <c r="B807" s="35"/>
      <c r="C807" s="186" t="s">
        <v>1185</v>
      </c>
      <c r="D807" s="186" t="s">
        <v>162</v>
      </c>
      <c r="E807" s="187" t="s">
        <v>995</v>
      </c>
      <c r="F807" s="188" t="s">
        <v>996</v>
      </c>
      <c r="G807" s="189" t="s">
        <v>787</v>
      </c>
      <c r="H807" s="190">
        <v>9</v>
      </c>
      <c r="I807" s="191"/>
      <c r="J807" s="192">
        <f>ROUND(I807*H807,2)</f>
        <v>0</v>
      </c>
      <c r="K807" s="188" t="s">
        <v>20</v>
      </c>
      <c r="L807" s="39"/>
      <c r="M807" s="193" t="s">
        <v>20</v>
      </c>
      <c r="N807" s="194" t="s">
        <v>45</v>
      </c>
      <c r="O807" s="64"/>
      <c r="P807" s="195">
        <f>O807*H807</f>
        <v>0</v>
      </c>
      <c r="Q807" s="195">
        <v>0</v>
      </c>
      <c r="R807" s="195">
        <f>Q807*H807</f>
        <v>0</v>
      </c>
      <c r="S807" s="195">
        <v>0</v>
      </c>
      <c r="T807" s="196">
        <f>S807*H807</f>
        <v>0</v>
      </c>
      <c r="AR807" s="197" t="s">
        <v>164</v>
      </c>
      <c r="AT807" s="197" t="s">
        <v>162</v>
      </c>
      <c r="AU807" s="197" t="s">
        <v>171</v>
      </c>
      <c r="AY807" s="18" t="s">
        <v>159</v>
      </c>
      <c r="BE807" s="198">
        <f>IF(N807="základní",J807,0)</f>
        <v>0</v>
      </c>
      <c r="BF807" s="198">
        <f>IF(N807="snížená",J807,0)</f>
        <v>0</v>
      </c>
      <c r="BG807" s="198">
        <f>IF(N807="zákl. přenesená",J807,0)</f>
        <v>0</v>
      </c>
      <c r="BH807" s="198">
        <f>IF(N807="sníž. přenesená",J807,0)</f>
        <v>0</v>
      </c>
      <c r="BI807" s="198">
        <f>IF(N807="nulová",J807,0)</f>
        <v>0</v>
      </c>
      <c r="BJ807" s="18" t="s">
        <v>22</v>
      </c>
      <c r="BK807" s="198">
        <f>ROUND(I807*H807,2)</f>
        <v>0</v>
      </c>
      <c r="BL807" s="18" t="s">
        <v>164</v>
      </c>
      <c r="BM807" s="197" t="s">
        <v>2416</v>
      </c>
    </row>
    <row r="808" spans="2:65" s="13" customFormat="1" ht="11.25">
      <c r="B808" s="212"/>
      <c r="C808" s="213"/>
      <c r="D808" s="199" t="s">
        <v>184</v>
      </c>
      <c r="E808" s="214" t="s">
        <v>20</v>
      </c>
      <c r="F808" s="215" t="s">
        <v>2417</v>
      </c>
      <c r="G808" s="213"/>
      <c r="H808" s="216">
        <v>6</v>
      </c>
      <c r="I808" s="217"/>
      <c r="J808" s="213"/>
      <c r="K808" s="213"/>
      <c r="L808" s="218"/>
      <c r="M808" s="219"/>
      <c r="N808" s="220"/>
      <c r="O808" s="220"/>
      <c r="P808" s="220"/>
      <c r="Q808" s="220"/>
      <c r="R808" s="220"/>
      <c r="S808" s="220"/>
      <c r="T808" s="221"/>
      <c r="AT808" s="222" t="s">
        <v>184</v>
      </c>
      <c r="AU808" s="222" t="s">
        <v>171</v>
      </c>
      <c r="AV808" s="13" t="s">
        <v>84</v>
      </c>
      <c r="AW808" s="13" t="s">
        <v>35</v>
      </c>
      <c r="AX808" s="13" t="s">
        <v>74</v>
      </c>
      <c r="AY808" s="222" t="s">
        <v>159</v>
      </c>
    </row>
    <row r="809" spans="2:65" s="13" customFormat="1" ht="11.25">
      <c r="B809" s="212"/>
      <c r="C809" s="213"/>
      <c r="D809" s="199" t="s">
        <v>184</v>
      </c>
      <c r="E809" s="214" t="s">
        <v>20</v>
      </c>
      <c r="F809" s="215" t="s">
        <v>2418</v>
      </c>
      <c r="G809" s="213"/>
      <c r="H809" s="216">
        <v>3</v>
      </c>
      <c r="I809" s="217"/>
      <c r="J809" s="213"/>
      <c r="K809" s="213"/>
      <c r="L809" s="218"/>
      <c r="M809" s="219"/>
      <c r="N809" s="220"/>
      <c r="O809" s="220"/>
      <c r="P809" s="220"/>
      <c r="Q809" s="220"/>
      <c r="R809" s="220"/>
      <c r="S809" s="220"/>
      <c r="T809" s="221"/>
      <c r="AT809" s="222" t="s">
        <v>184</v>
      </c>
      <c r="AU809" s="222" t="s">
        <v>171</v>
      </c>
      <c r="AV809" s="13" t="s">
        <v>84</v>
      </c>
      <c r="AW809" s="13" t="s">
        <v>35</v>
      </c>
      <c r="AX809" s="13" t="s">
        <v>74</v>
      </c>
      <c r="AY809" s="222" t="s">
        <v>159</v>
      </c>
    </row>
    <row r="810" spans="2:65" s="14" customFormat="1" ht="11.25">
      <c r="B810" s="223"/>
      <c r="C810" s="224"/>
      <c r="D810" s="199" t="s">
        <v>184</v>
      </c>
      <c r="E810" s="225" t="s">
        <v>20</v>
      </c>
      <c r="F810" s="226" t="s">
        <v>223</v>
      </c>
      <c r="G810" s="224"/>
      <c r="H810" s="227">
        <v>9</v>
      </c>
      <c r="I810" s="228"/>
      <c r="J810" s="224"/>
      <c r="K810" s="224"/>
      <c r="L810" s="229"/>
      <c r="M810" s="230"/>
      <c r="N810" s="231"/>
      <c r="O810" s="231"/>
      <c r="P810" s="231"/>
      <c r="Q810" s="231"/>
      <c r="R810" s="231"/>
      <c r="S810" s="231"/>
      <c r="T810" s="232"/>
      <c r="AT810" s="233" t="s">
        <v>184</v>
      </c>
      <c r="AU810" s="233" t="s">
        <v>171</v>
      </c>
      <c r="AV810" s="14" t="s">
        <v>164</v>
      </c>
      <c r="AW810" s="14" t="s">
        <v>35</v>
      </c>
      <c r="AX810" s="14" t="s">
        <v>22</v>
      </c>
      <c r="AY810" s="233" t="s">
        <v>159</v>
      </c>
    </row>
    <row r="811" spans="2:65" s="1" customFormat="1" ht="16.5" customHeight="1">
      <c r="B811" s="35"/>
      <c r="C811" s="186" t="s">
        <v>1189</v>
      </c>
      <c r="D811" s="186" t="s">
        <v>162</v>
      </c>
      <c r="E811" s="187" t="s">
        <v>2419</v>
      </c>
      <c r="F811" s="188" t="s">
        <v>2420</v>
      </c>
      <c r="G811" s="189" t="s">
        <v>1004</v>
      </c>
      <c r="H811" s="190">
        <v>1</v>
      </c>
      <c r="I811" s="191"/>
      <c r="J811" s="192">
        <f>ROUND(I811*H811,2)</f>
        <v>0</v>
      </c>
      <c r="K811" s="188" t="s">
        <v>20</v>
      </c>
      <c r="L811" s="39"/>
      <c r="M811" s="193" t="s">
        <v>20</v>
      </c>
      <c r="N811" s="194" t="s">
        <v>45</v>
      </c>
      <c r="O811" s="64"/>
      <c r="P811" s="195">
        <f>O811*H811</f>
        <v>0</v>
      </c>
      <c r="Q811" s="195">
        <v>0</v>
      </c>
      <c r="R811" s="195">
        <f>Q811*H811</f>
        <v>0</v>
      </c>
      <c r="S811" s="195">
        <v>0</v>
      </c>
      <c r="T811" s="196">
        <f>S811*H811</f>
        <v>0</v>
      </c>
      <c r="AR811" s="197" t="s">
        <v>164</v>
      </c>
      <c r="AT811" s="197" t="s">
        <v>162</v>
      </c>
      <c r="AU811" s="197" t="s">
        <v>171</v>
      </c>
      <c r="AY811" s="18" t="s">
        <v>159</v>
      </c>
      <c r="BE811" s="198">
        <f>IF(N811="základní",J811,0)</f>
        <v>0</v>
      </c>
      <c r="BF811" s="198">
        <f>IF(N811="snížená",J811,0)</f>
        <v>0</v>
      </c>
      <c r="BG811" s="198">
        <f>IF(N811="zákl. přenesená",J811,0)</f>
        <v>0</v>
      </c>
      <c r="BH811" s="198">
        <f>IF(N811="sníž. přenesená",J811,0)</f>
        <v>0</v>
      </c>
      <c r="BI811" s="198">
        <f>IF(N811="nulová",J811,0)</f>
        <v>0</v>
      </c>
      <c r="BJ811" s="18" t="s">
        <v>22</v>
      </c>
      <c r="BK811" s="198">
        <f>ROUND(I811*H811,2)</f>
        <v>0</v>
      </c>
      <c r="BL811" s="18" t="s">
        <v>164</v>
      </c>
      <c r="BM811" s="197" t="s">
        <v>2421</v>
      </c>
    </row>
    <row r="812" spans="2:65" s="12" customFormat="1" ht="11.25">
      <c r="B812" s="202"/>
      <c r="C812" s="203"/>
      <c r="D812" s="199" t="s">
        <v>184</v>
      </c>
      <c r="E812" s="204" t="s">
        <v>20</v>
      </c>
      <c r="F812" s="205" t="s">
        <v>2387</v>
      </c>
      <c r="G812" s="203"/>
      <c r="H812" s="204" t="s">
        <v>20</v>
      </c>
      <c r="I812" s="206"/>
      <c r="J812" s="203"/>
      <c r="K812" s="203"/>
      <c r="L812" s="207"/>
      <c r="M812" s="208"/>
      <c r="N812" s="209"/>
      <c r="O812" s="209"/>
      <c r="P812" s="209"/>
      <c r="Q812" s="209"/>
      <c r="R812" s="209"/>
      <c r="S812" s="209"/>
      <c r="T812" s="210"/>
      <c r="AT812" s="211" t="s">
        <v>184</v>
      </c>
      <c r="AU812" s="211" t="s">
        <v>171</v>
      </c>
      <c r="AV812" s="12" t="s">
        <v>22</v>
      </c>
      <c r="AW812" s="12" t="s">
        <v>35</v>
      </c>
      <c r="AX812" s="12" t="s">
        <v>74</v>
      </c>
      <c r="AY812" s="211" t="s">
        <v>159</v>
      </c>
    </row>
    <row r="813" spans="2:65" s="12" customFormat="1" ht="11.25">
      <c r="B813" s="202"/>
      <c r="C813" s="203"/>
      <c r="D813" s="199" t="s">
        <v>184</v>
      </c>
      <c r="E813" s="204" t="s">
        <v>20</v>
      </c>
      <c r="F813" s="205" t="s">
        <v>2422</v>
      </c>
      <c r="G813" s="203"/>
      <c r="H813" s="204" t="s">
        <v>20</v>
      </c>
      <c r="I813" s="206"/>
      <c r="J813" s="203"/>
      <c r="K813" s="203"/>
      <c r="L813" s="207"/>
      <c r="M813" s="208"/>
      <c r="N813" s="209"/>
      <c r="O813" s="209"/>
      <c r="P813" s="209"/>
      <c r="Q813" s="209"/>
      <c r="R813" s="209"/>
      <c r="S813" s="209"/>
      <c r="T813" s="210"/>
      <c r="AT813" s="211" t="s">
        <v>184</v>
      </c>
      <c r="AU813" s="211" t="s">
        <v>171</v>
      </c>
      <c r="AV813" s="12" t="s">
        <v>22</v>
      </c>
      <c r="AW813" s="12" t="s">
        <v>35</v>
      </c>
      <c r="AX813" s="12" t="s">
        <v>74</v>
      </c>
      <c r="AY813" s="211" t="s">
        <v>159</v>
      </c>
    </row>
    <row r="814" spans="2:65" s="12" customFormat="1" ht="11.25">
      <c r="B814" s="202"/>
      <c r="C814" s="203"/>
      <c r="D814" s="199" t="s">
        <v>184</v>
      </c>
      <c r="E814" s="204" t="s">
        <v>20</v>
      </c>
      <c r="F814" s="205" t="s">
        <v>2423</v>
      </c>
      <c r="G814" s="203"/>
      <c r="H814" s="204" t="s">
        <v>20</v>
      </c>
      <c r="I814" s="206"/>
      <c r="J814" s="203"/>
      <c r="K814" s="203"/>
      <c r="L814" s="207"/>
      <c r="M814" s="208"/>
      <c r="N814" s="209"/>
      <c r="O814" s="209"/>
      <c r="P814" s="209"/>
      <c r="Q814" s="209"/>
      <c r="R814" s="209"/>
      <c r="S814" s="209"/>
      <c r="T814" s="210"/>
      <c r="AT814" s="211" t="s">
        <v>184</v>
      </c>
      <c r="AU814" s="211" t="s">
        <v>171</v>
      </c>
      <c r="AV814" s="12" t="s">
        <v>22</v>
      </c>
      <c r="AW814" s="12" t="s">
        <v>35</v>
      </c>
      <c r="AX814" s="12" t="s">
        <v>74</v>
      </c>
      <c r="AY814" s="211" t="s">
        <v>159</v>
      </c>
    </row>
    <row r="815" spans="2:65" s="12" customFormat="1" ht="11.25">
      <c r="B815" s="202"/>
      <c r="C815" s="203"/>
      <c r="D815" s="199" t="s">
        <v>184</v>
      </c>
      <c r="E815" s="204" t="s">
        <v>20</v>
      </c>
      <c r="F815" s="205" t="s">
        <v>2390</v>
      </c>
      <c r="G815" s="203"/>
      <c r="H815" s="204" t="s">
        <v>20</v>
      </c>
      <c r="I815" s="206"/>
      <c r="J815" s="203"/>
      <c r="K815" s="203"/>
      <c r="L815" s="207"/>
      <c r="M815" s="208"/>
      <c r="N815" s="209"/>
      <c r="O815" s="209"/>
      <c r="P815" s="209"/>
      <c r="Q815" s="209"/>
      <c r="R815" s="209"/>
      <c r="S815" s="209"/>
      <c r="T815" s="210"/>
      <c r="AT815" s="211" t="s">
        <v>184</v>
      </c>
      <c r="AU815" s="211" t="s">
        <v>171</v>
      </c>
      <c r="AV815" s="12" t="s">
        <v>22</v>
      </c>
      <c r="AW815" s="12" t="s">
        <v>35</v>
      </c>
      <c r="AX815" s="12" t="s">
        <v>74</v>
      </c>
      <c r="AY815" s="211" t="s">
        <v>159</v>
      </c>
    </row>
    <row r="816" spans="2:65" s="12" customFormat="1" ht="11.25">
      <c r="B816" s="202"/>
      <c r="C816" s="203"/>
      <c r="D816" s="199" t="s">
        <v>184</v>
      </c>
      <c r="E816" s="204" t="s">
        <v>20</v>
      </c>
      <c r="F816" s="205" t="s">
        <v>2424</v>
      </c>
      <c r="G816" s="203"/>
      <c r="H816" s="204" t="s">
        <v>20</v>
      </c>
      <c r="I816" s="206"/>
      <c r="J816" s="203"/>
      <c r="K816" s="203"/>
      <c r="L816" s="207"/>
      <c r="M816" s="208"/>
      <c r="N816" s="209"/>
      <c r="O816" s="209"/>
      <c r="P816" s="209"/>
      <c r="Q816" s="209"/>
      <c r="R816" s="209"/>
      <c r="S816" s="209"/>
      <c r="T816" s="210"/>
      <c r="AT816" s="211" t="s">
        <v>184</v>
      </c>
      <c r="AU816" s="211" t="s">
        <v>171</v>
      </c>
      <c r="AV816" s="12" t="s">
        <v>22</v>
      </c>
      <c r="AW816" s="12" t="s">
        <v>35</v>
      </c>
      <c r="AX816" s="12" t="s">
        <v>74</v>
      </c>
      <c r="AY816" s="211" t="s">
        <v>159</v>
      </c>
    </row>
    <row r="817" spans="2:65" s="12" customFormat="1" ht="11.25">
      <c r="B817" s="202"/>
      <c r="C817" s="203"/>
      <c r="D817" s="199" t="s">
        <v>184</v>
      </c>
      <c r="E817" s="204" t="s">
        <v>20</v>
      </c>
      <c r="F817" s="205" t="s">
        <v>2391</v>
      </c>
      <c r="G817" s="203"/>
      <c r="H817" s="204" t="s">
        <v>20</v>
      </c>
      <c r="I817" s="206"/>
      <c r="J817" s="203"/>
      <c r="K817" s="203"/>
      <c r="L817" s="207"/>
      <c r="M817" s="208"/>
      <c r="N817" s="209"/>
      <c r="O817" s="209"/>
      <c r="P817" s="209"/>
      <c r="Q817" s="209"/>
      <c r="R817" s="209"/>
      <c r="S817" s="209"/>
      <c r="T817" s="210"/>
      <c r="AT817" s="211" t="s">
        <v>184</v>
      </c>
      <c r="AU817" s="211" t="s">
        <v>171</v>
      </c>
      <c r="AV817" s="12" t="s">
        <v>22</v>
      </c>
      <c r="AW817" s="12" t="s">
        <v>35</v>
      </c>
      <c r="AX817" s="12" t="s">
        <v>74</v>
      </c>
      <c r="AY817" s="211" t="s">
        <v>159</v>
      </c>
    </row>
    <row r="818" spans="2:65" s="13" customFormat="1" ht="11.25">
      <c r="B818" s="212"/>
      <c r="C818" s="213"/>
      <c r="D818" s="199" t="s">
        <v>184</v>
      </c>
      <c r="E818" s="214" t="s">
        <v>20</v>
      </c>
      <c r="F818" s="215" t="s">
        <v>22</v>
      </c>
      <c r="G818" s="213"/>
      <c r="H818" s="216">
        <v>1</v>
      </c>
      <c r="I818" s="217"/>
      <c r="J818" s="213"/>
      <c r="K818" s="213"/>
      <c r="L818" s="218"/>
      <c r="M818" s="219"/>
      <c r="N818" s="220"/>
      <c r="O818" s="220"/>
      <c r="P818" s="220"/>
      <c r="Q818" s="220"/>
      <c r="R818" s="220"/>
      <c r="S818" s="220"/>
      <c r="T818" s="221"/>
      <c r="AT818" s="222" t="s">
        <v>184</v>
      </c>
      <c r="AU818" s="222" t="s">
        <v>171</v>
      </c>
      <c r="AV818" s="13" t="s">
        <v>84</v>
      </c>
      <c r="AW818" s="13" t="s">
        <v>35</v>
      </c>
      <c r="AX818" s="13" t="s">
        <v>22</v>
      </c>
      <c r="AY818" s="222" t="s">
        <v>159</v>
      </c>
    </row>
    <row r="819" spans="2:65" s="1" customFormat="1" ht="24" customHeight="1">
      <c r="B819" s="35"/>
      <c r="C819" s="245" t="s">
        <v>1193</v>
      </c>
      <c r="D819" s="245" t="s">
        <v>744</v>
      </c>
      <c r="E819" s="246" t="s">
        <v>1124</v>
      </c>
      <c r="F819" s="247" t="s">
        <v>1125</v>
      </c>
      <c r="G819" s="248" t="s">
        <v>787</v>
      </c>
      <c r="H819" s="249">
        <v>5</v>
      </c>
      <c r="I819" s="250"/>
      <c r="J819" s="251">
        <f>ROUND(I819*H819,2)</f>
        <v>0</v>
      </c>
      <c r="K819" s="247" t="s">
        <v>20</v>
      </c>
      <c r="L819" s="252"/>
      <c r="M819" s="253" t="s">
        <v>20</v>
      </c>
      <c r="N819" s="254" t="s">
        <v>45</v>
      </c>
      <c r="O819" s="64"/>
      <c r="P819" s="195">
        <f>O819*H819</f>
        <v>0</v>
      </c>
      <c r="Q819" s="195">
        <v>0.17399999999999999</v>
      </c>
      <c r="R819" s="195">
        <f>Q819*H819</f>
        <v>0.86999999999999988</v>
      </c>
      <c r="S819" s="195">
        <v>0</v>
      </c>
      <c r="T819" s="196">
        <f>S819*H819</f>
        <v>0</v>
      </c>
      <c r="AR819" s="197" t="s">
        <v>204</v>
      </c>
      <c r="AT819" s="197" t="s">
        <v>744</v>
      </c>
      <c r="AU819" s="197" t="s">
        <v>171</v>
      </c>
      <c r="AY819" s="18" t="s">
        <v>159</v>
      </c>
      <c r="BE819" s="198">
        <f>IF(N819="základní",J819,0)</f>
        <v>0</v>
      </c>
      <c r="BF819" s="198">
        <f>IF(N819="snížená",J819,0)</f>
        <v>0</v>
      </c>
      <c r="BG819" s="198">
        <f>IF(N819="zákl. přenesená",J819,0)</f>
        <v>0</v>
      </c>
      <c r="BH819" s="198">
        <f>IF(N819="sníž. přenesená",J819,0)</f>
        <v>0</v>
      </c>
      <c r="BI819" s="198">
        <f>IF(N819="nulová",J819,0)</f>
        <v>0</v>
      </c>
      <c r="BJ819" s="18" t="s">
        <v>22</v>
      </c>
      <c r="BK819" s="198">
        <f>ROUND(I819*H819,2)</f>
        <v>0</v>
      </c>
      <c r="BL819" s="18" t="s">
        <v>164</v>
      </c>
      <c r="BM819" s="197" t="s">
        <v>1126</v>
      </c>
    </row>
    <row r="820" spans="2:65" s="1" customFormat="1" ht="11.25">
      <c r="B820" s="35"/>
      <c r="C820" s="36"/>
      <c r="D820" s="199" t="s">
        <v>166</v>
      </c>
      <c r="E820" s="36"/>
      <c r="F820" s="200" t="s">
        <v>1125</v>
      </c>
      <c r="G820" s="36"/>
      <c r="H820" s="36"/>
      <c r="I820" s="115"/>
      <c r="J820" s="36"/>
      <c r="K820" s="36"/>
      <c r="L820" s="39"/>
      <c r="M820" s="201"/>
      <c r="N820" s="64"/>
      <c r="O820" s="64"/>
      <c r="P820" s="64"/>
      <c r="Q820" s="64"/>
      <c r="R820" s="64"/>
      <c r="S820" s="64"/>
      <c r="T820" s="65"/>
      <c r="AT820" s="18" t="s">
        <v>166</v>
      </c>
      <c r="AU820" s="18" t="s">
        <v>171</v>
      </c>
    </row>
    <row r="821" spans="2:65" s="1" customFormat="1" ht="19.5">
      <c r="B821" s="35"/>
      <c r="C821" s="36"/>
      <c r="D821" s="199" t="s">
        <v>971</v>
      </c>
      <c r="E821" s="36"/>
      <c r="F821" s="255" t="s">
        <v>1127</v>
      </c>
      <c r="G821" s="36"/>
      <c r="H821" s="36"/>
      <c r="I821" s="115"/>
      <c r="J821" s="36"/>
      <c r="K821" s="36"/>
      <c r="L821" s="39"/>
      <c r="M821" s="201"/>
      <c r="N821" s="64"/>
      <c r="O821" s="64"/>
      <c r="P821" s="64"/>
      <c r="Q821" s="64"/>
      <c r="R821" s="64"/>
      <c r="S821" s="64"/>
      <c r="T821" s="65"/>
      <c r="AT821" s="18" t="s">
        <v>971</v>
      </c>
      <c r="AU821" s="18" t="s">
        <v>171</v>
      </c>
    </row>
    <row r="822" spans="2:65" s="13" customFormat="1" ht="11.25">
      <c r="B822" s="212"/>
      <c r="C822" s="213"/>
      <c r="D822" s="199" t="s">
        <v>184</v>
      </c>
      <c r="E822" s="214" t="s">
        <v>20</v>
      </c>
      <c r="F822" s="215" t="s">
        <v>2425</v>
      </c>
      <c r="G822" s="213"/>
      <c r="H822" s="216">
        <v>12</v>
      </c>
      <c r="I822" s="217"/>
      <c r="J822" s="213"/>
      <c r="K822" s="213"/>
      <c r="L822" s="218"/>
      <c r="M822" s="219"/>
      <c r="N822" s="220"/>
      <c r="O822" s="220"/>
      <c r="P822" s="220"/>
      <c r="Q822" s="220"/>
      <c r="R822" s="220"/>
      <c r="S822" s="220"/>
      <c r="T822" s="221"/>
      <c r="AT822" s="222" t="s">
        <v>184</v>
      </c>
      <c r="AU822" s="222" t="s">
        <v>171</v>
      </c>
      <c r="AV822" s="13" t="s">
        <v>84</v>
      </c>
      <c r="AW822" s="13" t="s">
        <v>35</v>
      </c>
      <c r="AX822" s="13" t="s">
        <v>74</v>
      </c>
      <c r="AY822" s="222" t="s">
        <v>159</v>
      </c>
    </row>
    <row r="823" spans="2:65" s="13" customFormat="1" ht="11.25">
      <c r="B823" s="212"/>
      <c r="C823" s="213"/>
      <c r="D823" s="199" t="s">
        <v>184</v>
      </c>
      <c r="E823" s="214" t="s">
        <v>20</v>
      </c>
      <c r="F823" s="215" t="s">
        <v>2426</v>
      </c>
      <c r="G823" s="213"/>
      <c r="H823" s="216">
        <v>-7</v>
      </c>
      <c r="I823" s="217"/>
      <c r="J823" s="213"/>
      <c r="K823" s="213"/>
      <c r="L823" s="218"/>
      <c r="M823" s="219"/>
      <c r="N823" s="220"/>
      <c r="O823" s="220"/>
      <c r="P823" s="220"/>
      <c r="Q823" s="220"/>
      <c r="R823" s="220"/>
      <c r="S823" s="220"/>
      <c r="T823" s="221"/>
      <c r="AT823" s="222" t="s">
        <v>184</v>
      </c>
      <c r="AU823" s="222" t="s">
        <v>171</v>
      </c>
      <c r="AV823" s="13" t="s">
        <v>84</v>
      </c>
      <c r="AW823" s="13" t="s">
        <v>35</v>
      </c>
      <c r="AX823" s="13" t="s">
        <v>74</v>
      </c>
      <c r="AY823" s="222" t="s">
        <v>159</v>
      </c>
    </row>
    <row r="824" spans="2:65" s="14" customFormat="1" ht="11.25">
      <c r="B824" s="223"/>
      <c r="C824" s="224"/>
      <c r="D824" s="199" t="s">
        <v>184</v>
      </c>
      <c r="E824" s="225" t="s">
        <v>20</v>
      </c>
      <c r="F824" s="226" t="s">
        <v>223</v>
      </c>
      <c r="G824" s="224"/>
      <c r="H824" s="227">
        <v>5</v>
      </c>
      <c r="I824" s="228"/>
      <c r="J824" s="224"/>
      <c r="K824" s="224"/>
      <c r="L824" s="229"/>
      <c r="M824" s="230"/>
      <c r="N824" s="231"/>
      <c r="O824" s="231"/>
      <c r="P824" s="231"/>
      <c r="Q824" s="231"/>
      <c r="R824" s="231"/>
      <c r="S824" s="231"/>
      <c r="T824" s="232"/>
      <c r="AT824" s="233" t="s">
        <v>184</v>
      </c>
      <c r="AU824" s="233" t="s">
        <v>171</v>
      </c>
      <c r="AV824" s="14" t="s">
        <v>164</v>
      </c>
      <c r="AW824" s="14" t="s">
        <v>35</v>
      </c>
      <c r="AX824" s="14" t="s">
        <v>22</v>
      </c>
      <c r="AY824" s="233" t="s">
        <v>159</v>
      </c>
    </row>
    <row r="825" spans="2:65" s="1" customFormat="1" ht="24" customHeight="1">
      <c r="B825" s="35"/>
      <c r="C825" s="245" t="s">
        <v>1197</v>
      </c>
      <c r="D825" s="245" t="s">
        <v>744</v>
      </c>
      <c r="E825" s="246" t="s">
        <v>1131</v>
      </c>
      <c r="F825" s="247" t="s">
        <v>1132</v>
      </c>
      <c r="G825" s="248" t="s">
        <v>787</v>
      </c>
      <c r="H825" s="249">
        <v>7</v>
      </c>
      <c r="I825" s="250"/>
      <c r="J825" s="251">
        <f>ROUND(I825*H825,2)</f>
        <v>0</v>
      </c>
      <c r="K825" s="247" t="s">
        <v>20</v>
      </c>
      <c r="L825" s="252"/>
      <c r="M825" s="253" t="s">
        <v>20</v>
      </c>
      <c r="N825" s="254" t="s">
        <v>45</v>
      </c>
      <c r="O825" s="64"/>
      <c r="P825" s="195">
        <f>O825*H825</f>
        <v>0</v>
      </c>
      <c r="Q825" s="195">
        <v>0.17399999999999999</v>
      </c>
      <c r="R825" s="195">
        <f>Q825*H825</f>
        <v>1.218</v>
      </c>
      <c r="S825" s="195">
        <v>0</v>
      </c>
      <c r="T825" s="196">
        <f>S825*H825</f>
        <v>0</v>
      </c>
      <c r="AR825" s="197" t="s">
        <v>204</v>
      </c>
      <c r="AT825" s="197" t="s">
        <v>744</v>
      </c>
      <c r="AU825" s="197" t="s">
        <v>171</v>
      </c>
      <c r="AY825" s="18" t="s">
        <v>159</v>
      </c>
      <c r="BE825" s="198">
        <f>IF(N825="základní",J825,0)</f>
        <v>0</v>
      </c>
      <c r="BF825" s="198">
        <f>IF(N825="snížená",J825,0)</f>
        <v>0</v>
      </c>
      <c r="BG825" s="198">
        <f>IF(N825="zákl. přenesená",J825,0)</f>
        <v>0</v>
      </c>
      <c r="BH825" s="198">
        <f>IF(N825="sníž. přenesená",J825,0)</f>
        <v>0</v>
      </c>
      <c r="BI825" s="198">
        <f>IF(N825="nulová",J825,0)</f>
        <v>0</v>
      </c>
      <c r="BJ825" s="18" t="s">
        <v>22</v>
      </c>
      <c r="BK825" s="198">
        <f>ROUND(I825*H825,2)</f>
        <v>0</v>
      </c>
      <c r="BL825" s="18" t="s">
        <v>164</v>
      </c>
      <c r="BM825" s="197" t="s">
        <v>1133</v>
      </c>
    </row>
    <row r="826" spans="2:65" s="1" customFormat="1" ht="11.25">
      <c r="B826" s="35"/>
      <c r="C826" s="36"/>
      <c r="D826" s="199" t="s">
        <v>166</v>
      </c>
      <c r="E826" s="36"/>
      <c r="F826" s="200" t="s">
        <v>1132</v>
      </c>
      <c r="G826" s="36"/>
      <c r="H826" s="36"/>
      <c r="I826" s="115"/>
      <c r="J826" s="36"/>
      <c r="K826" s="36"/>
      <c r="L826" s="39"/>
      <c r="M826" s="201"/>
      <c r="N826" s="64"/>
      <c r="O826" s="64"/>
      <c r="P826" s="64"/>
      <c r="Q826" s="64"/>
      <c r="R826" s="64"/>
      <c r="S826" s="64"/>
      <c r="T826" s="65"/>
      <c r="AT826" s="18" t="s">
        <v>166</v>
      </c>
      <c r="AU826" s="18" t="s">
        <v>171</v>
      </c>
    </row>
    <row r="827" spans="2:65" s="1" customFormat="1" ht="19.5">
      <c r="B827" s="35"/>
      <c r="C827" s="36"/>
      <c r="D827" s="199" t="s">
        <v>971</v>
      </c>
      <c r="E827" s="36"/>
      <c r="F827" s="255" t="s">
        <v>1127</v>
      </c>
      <c r="G827" s="36"/>
      <c r="H827" s="36"/>
      <c r="I827" s="115"/>
      <c r="J827" s="36"/>
      <c r="K827" s="36"/>
      <c r="L827" s="39"/>
      <c r="M827" s="201"/>
      <c r="N827" s="64"/>
      <c r="O827" s="64"/>
      <c r="P827" s="64"/>
      <c r="Q827" s="64"/>
      <c r="R827" s="64"/>
      <c r="S827" s="64"/>
      <c r="T827" s="65"/>
      <c r="AT827" s="18" t="s">
        <v>971</v>
      </c>
      <c r="AU827" s="18" t="s">
        <v>171</v>
      </c>
    </row>
    <row r="828" spans="2:65" s="13" customFormat="1" ht="11.25">
      <c r="B828" s="212"/>
      <c r="C828" s="213"/>
      <c r="D828" s="199" t="s">
        <v>184</v>
      </c>
      <c r="E828" s="214" t="s">
        <v>20</v>
      </c>
      <c r="F828" s="215" t="s">
        <v>2427</v>
      </c>
      <c r="G828" s="213"/>
      <c r="H828" s="216">
        <v>7</v>
      </c>
      <c r="I828" s="217"/>
      <c r="J828" s="213"/>
      <c r="K828" s="213"/>
      <c r="L828" s="218"/>
      <c r="M828" s="219"/>
      <c r="N828" s="220"/>
      <c r="O828" s="220"/>
      <c r="P828" s="220"/>
      <c r="Q828" s="220"/>
      <c r="R828" s="220"/>
      <c r="S828" s="220"/>
      <c r="T828" s="221"/>
      <c r="AT828" s="222" t="s">
        <v>184</v>
      </c>
      <c r="AU828" s="222" t="s">
        <v>171</v>
      </c>
      <c r="AV828" s="13" t="s">
        <v>84</v>
      </c>
      <c r="AW828" s="13" t="s">
        <v>35</v>
      </c>
      <c r="AX828" s="13" t="s">
        <v>22</v>
      </c>
      <c r="AY828" s="222" t="s">
        <v>159</v>
      </c>
    </row>
    <row r="829" spans="2:65" s="1" customFormat="1" ht="16.5" customHeight="1">
      <c r="B829" s="35"/>
      <c r="C829" s="245" t="s">
        <v>1202</v>
      </c>
      <c r="D829" s="245" t="s">
        <v>744</v>
      </c>
      <c r="E829" s="246" t="s">
        <v>1141</v>
      </c>
      <c r="F829" s="247" t="s">
        <v>1142</v>
      </c>
      <c r="G829" s="248" t="s">
        <v>787</v>
      </c>
      <c r="H829" s="249">
        <v>1</v>
      </c>
      <c r="I829" s="250"/>
      <c r="J829" s="251">
        <f>ROUND(I829*H829,2)</f>
        <v>0</v>
      </c>
      <c r="K829" s="247" t="s">
        <v>20</v>
      </c>
      <c r="L829" s="252"/>
      <c r="M829" s="253" t="s">
        <v>20</v>
      </c>
      <c r="N829" s="254" t="s">
        <v>45</v>
      </c>
      <c r="O829" s="64"/>
      <c r="P829" s="195">
        <f>O829*H829</f>
        <v>0</v>
      </c>
      <c r="Q829" s="195">
        <v>0.115</v>
      </c>
      <c r="R829" s="195">
        <f>Q829*H829</f>
        <v>0.115</v>
      </c>
      <c r="S829" s="195">
        <v>0</v>
      </c>
      <c r="T829" s="196">
        <f>S829*H829</f>
        <v>0</v>
      </c>
      <c r="AR829" s="197" t="s">
        <v>204</v>
      </c>
      <c r="AT829" s="197" t="s">
        <v>744</v>
      </c>
      <c r="AU829" s="197" t="s">
        <v>171</v>
      </c>
      <c r="AY829" s="18" t="s">
        <v>159</v>
      </c>
      <c r="BE829" s="198">
        <f>IF(N829="základní",J829,0)</f>
        <v>0</v>
      </c>
      <c r="BF829" s="198">
        <f>IF(N829="snížená",J829,0)</f>
        <v>0</v>
      </c>
      <c r="BG829" s="198">
        <f>IF(N829="zákl. přenesená",J829,0)</f>
        <v>0</v>
      </c>
      <c r="BH829" s="198">
        <f>IF(N829="sníž. přenesená",J829,0)</f>
        <v>0</v>
      </c>
      <c r="BI829" s="198">
        <f>IF(N829="nulová",J829,0)</f>
        <v>0</v>
      </c>
      <c r="BJ829" s="18" t="s">
        <v>22</v>
      </c>
      <c r="BK829" s="198">
        <f>ROUND(I829*H829,2)</f>
        <v>0</v>
      </c>
      <c r="BL829" s="18" t="s">
        <v>164</v>
      </c>
      <c r="BM829" s="197" t="s">
        <v>2428</v>
      </c>
    </row>
    <row r="830" spans="2:65" s="1" customFormat="1" ht="11.25">
      <c r="B830" s="35"/>
      <c r="C830" s="36"/>
      <c r="D830" s="199" t="s">
        <v>166</v>
      </c>
      <c r="E830" s="36"/>
      <c r="F830" s="200" t="s">
        <v>1142</v>
      </c>
      <c r="G830" s="36"/>
      <c r="H830" s="36"/>
      <c r="I830" s="115"/>
      <c r="J830" s="36"/>
      <c r="K830" s="36"/>
      <c r="L830" s="39"/>
      <c r="M830" s="201"/>
      <c r="N830" s="64"/>
      <c r="O830" s="64"/>
      <c r="P830" s="64"/>
      <c r="Q830" s="64"/>
      <c r="R830" s="64"/>
      <c r="S830" s="64"/>
      <c r="T830" s="65"/>
      <c r="AT830" s="18" t="s">
        <v>166</v>
      </c>
      <c r="AU830" s="18" t="s">
        <v>171</v>
      </c>
    </row>
    <row r="831" spans="2:65" s="1" customFormat="1" ht="19.5">
      <c r="B831" s="35"/>
      <c r="C831" s="36"/>
      <c r="D831" s="199" t="s">
        <v>971</v>
      </c>
      <c r="E831" s="36"/>
      <c r="F831" s="255" t="s">
        <v>1127</v>
      </c>
      <c r="G831" s="36"/>
      <c r="H831" s="36"/>
      <c r="I831" s="115"/>
      <c r="J831" s="36"/>
      <c r="K831" s="36"/>
      <c r="L831" s="39"/>
      <c r="M831" s="201"/>
      <c r="N831" s="64"/>
      <c r="O831" s="64"/>
      <c r="P831" s="64"/>
      <c r="Q831" s="64"/>
      <c r="R831" s="64"/>
      <c r="S831" s="64"/>
      <c r="T831" s="65"/>
      <c r="AT831" s="18" t="s">
        <v>971</v>
      </c>
      <c r="AU831" s="18" t="s">
        <v>171</v>
      </c>
    </row>
    <row r="832" spans="2:65" s="13" customFormat="1" ht="11.25">
      <c r="B832" s="212"/>
      <c r="C832" s="213"/>
      <c r="D832" s="199" t="s">
        <v>184</v>
      </c>
      <c r="E832" s="214" t="s">
        <v>20</v>
      </c>
      <c r="F832" s="215" t="s">
        <v>2429</v>
      </c>
      <c r="G832" s="213"/>
      <c r="H832" s="216">
        <v>2</v>
      </c>
      <c r="I832" s="217"/>
      <c r="J832" s="213"/>
      <c r="K832" s="213"/>
      <c r="L832" s="218"/>
      <c r="M832" s="219"/>
      <c r="N832" s="220"/>
      <c r="O832" s="220"/>
      <c r="P832" s="220"/>
      <c r="Q832" s="220"/>
      <c r="R832" s="220"/>
      <c r="S832" s="220"/>
      <c r="T832" s="221"/>
      <c r="AT832" s="222" t="s">
        <v>184</v>
      </c>
      <c r="AU832" s="222" t="s">
        <v>171</v>
      </c>
      <c r="AV832" s="13" t="s">
        <v>84</v>
      </c>
      <c r="AW832" s="13" t="s">
        <v>35</v>
      </c>
      <c r="AX832" s="13" t="s">
        <v>74</v>
      </c>
      <c r="AY832" s="222" t="s">
        <v>159</v>
      </c>
    </row>
    <row r="833" spans="2:65" s="13" customFormat="1" ht="11.25">
      <c r="B833" s="212"/>
      <c r="C833" s="213"/>
      <c r="D833" s="199" t="s">
        <v>184</v>
      </c>
      <c r="E833" s="214" t="s">
        <v>20</v>
      </c>
      <c r="F833" s="215" t="s">
        <v>2430</v>
      </c>
      <c r="G833" s="213"/>
      <c r="H833" s="216">
        <v>-1</v>
      </c>
      <c r="I833" s="217"/>
      <c r="J833" s="213"/>
      <c r="K833" s="213"/>
      <c r="L833" s="218"/>
      <c r="M833" s="219"/>
      <c r="N833" s="220"/>
      <c r="O833" s="220"/>
      <c r="P833" s="220"/>
      <c r="Q833" s="220"/>
      <c r="R833" s="220"/>
      <c r="S833" s="220"/>
      <c r="T833" s="221"/>
      <c r="AT833" s="222" t="s">
        <v>184</v>
      </c>
      <c r="AU833" s="222" t="s">
        <v>171</v>
      </c>
      <c r="AV833" s="13" t="s">
        <v>84</v>
      </c>
      <c r="AW833" s="13" t="s">
        <v>35</v>
      </c>
      <c r="AX833" s="13" t="s">
        <v>74</v>
      </c>
      <c r="AY833" s="222" t="s">
        <v>159</v>
      </c>
    </row>
    <row r="834" spans="2:65" s="14" customFormat="1" ht="11.25">
      <c r="B834" s="223"/>
      <c r="C834" s="224"/>
      <c r="D834" s="199" t="s">
        <v>184</v>
      </c>
      <c r="E834" s="225" t="s">
        <v>20</v>
      </c>
      <c r="F834" s="226" t="s">
        <v>223</v>
      </c>
      <c r="G834" s="224"/>
      <c r="H834" s="227">
        <v>1</v>
      </c>
      <c r="I834" s="228"/>
      <c r="J834" s="224"/>
      <c r="K834" s="224"/>
      <c r="L834" s="229"/>
      <c r="M834" s="230"/>
      <c r="N834" s="231"/>
      <c r="O834" s="231"/>
      <c r="P834" s="231"/>
      <c r="Q834" s="231"/>
      <c r="R834" s="231"/>
      <c r="S834" s="231"/>
      <c r="T834" s="232"/>
      <c r="AT834" s="233" t="s">
        <v>184</v>
      </c>
      <c r="AU834" s="233" t="s">
        <v>171</v>
      </c>
      <c r="AV834" s="14" t="s">
        <v>164</v>
      </c>
      <c r="AW834" s="14" t="s">
        <v>35</v>
      </c>
      <c r="AX834" s="14" t="s">
        <v>22</v>
      </c>
      <c r="AY834" s="233" t="s">
        <v>159</v>
      </c>
    </row>
    <row r="835" spans="2:65" s="1" customFormat="1" ht="16.5" customHeight="1">
      <c r="B835" s="35"/>
      <c r="C835" s="245" t="s">
        <v>1209</v>
      </c>
      <c r="D835" s="245" t="s">
        <v>744</v>
      </c>
      <c r="E835" s="246" t="s">
        <v>2431</v>
      </c>
      <c r="F835" s="247" t="s">
        <v>2432</v>
      </c>
      <c r="G835" s="248" t="s">
        <v>787</v>
      </c>
      <c r="H835" s="249">
        <v>1</v>
      </c>
      <c r="I835" s="250"/>
      <c r="J835" s="251">
        <f>ROUND(I835*H835,2)</f>
        <v>0</v>
      </c>
      <c r="K835" s="247" t="s">
        <v>20</v>
      </c>
      <c r="L835" s="252"/>
      <c r="M835" s="253" t="s">
        <v>20</v>
      </c>
      <c r="N835" s="254" t="s">
        <v>45</v>
      </c>
      <c r="O835" s="64"/>
      <c r="P835" s="195">
        <f>O835*H835</f>
        <v>0</v>
      </c>
      <c r="Q835" s="195">
        <v>0.115</v>
      </c>
      <c r="R835" s="195">
        <f>Q835*H835</f>
        <v>0.115</v>
      </c>
      <c r="S835" s="195">
        <v>0</v>
      </c>
      <c r="T835" s="196">
        <f>S835*H835</f>
        <v>0</v>
      </c>
      <c r="AR835" s="197" t="s">
        <v>204</v>
      </c>
      <c r="AT835" s="197" t="s">
        <v>744</v>
      </c>
      <c r="AU835" s="197" t="s">
        <v>171</v>
      </c>
      <c r="AY835" s="18" t="s">
        <v>159</v>
      </c>
      <c r="BE835" s="198">
        <f>IF(N835="základní",J835,0)</f>
        <v>0</v>
      </c>
      <c r="BF835" s="198">
        <f>IF(N835="snížená",J835,0)</f>
        <v>0</v>
      </c>
      <c r="BG835" s="198">
        <f>IF(N835="zákl. přenesená",J835,0)</f>
        <v>0</v>
      </c>
      <c r="BH835" s="198">
        <f>IF(N835="sníž. přenesená",J835,0)</f>
        <v>0</v>
      </c>
      <c r="BI835" s="198">
        <f>IF(N835="nulová",J835,0)</f>
        <v>0</v>
      </c>
      <c r="BJ835" s="18" t="s">
        <v>22</v>
      </c>
      <c r="BK835" s="198">
        <f>ROUND(I835*H835,2)</f>
        <v>0</v>
      </c>
      <c r="BL835" s="18" t="s">
        <v>164</v>
      </c>
      <c r="BM835" s="197" t="s">
        <v>2433</v>
      </c>
    </row>
    <row r="836" spans="2:65" s="1" customFormat="1" ht="11.25">
      <c r="B836" s="35"/>
      <c r="C836" s="36"/>
      <c r="D836" s="199" t="s">
        <v>166</v>
      </c>
      <c r="E836" s="36"/>
      <c r="F836" s="200" t="s">
        <v>2432</v>
      </c>
      <c r="G836" s="36"/>
      <c r="H836" s="36"/>
      <c r="I836" s="115"/>
      <c r="J836" s="36"/>
      <c r="K836" s="36"/>
      <c r="L836" s="39"/>
      <c r="M836" s="201"/>
      <c r="N836" s="64"/>
      <c r="O836" s="64"/>
      <c r="P836" s="64"/>
      <c r="Q836" s="64"/>
      <c r="R836" s="64"/>
      <c r="S836" s="64"/>
      <c r="T836" s="65"/>
      <c r="AT836" s="18" t="s">
        <v>166</v>
      </c>
      <c r="AU836" s="18" t="s">
        <v>171</v>
      </c>
    </row>
    <row r="837" spans="2:65" s="1" customFormat="1" ht="19.5">
      <c r="B837" s="35"/>
      <c r="C837" s="36"/>
      <c r="D837" s="199" t="s">
        <v>971</v>
      </c>
      <c r="E837" s="36"/>
      <c r="F837" s="255" t="s">
        <v>1127</v>
      </c>
      <c r="G837" s="36"/>
      <c r="H837" s="36"/>
      <c r="I837" s="115"/>
      <c r="J837" s="36"/>
      <c r="K837" s="36"/>
      <c r="L837" s="39"/>
      <c r="M837" s="201"/>
      <c r="N837" s="64"/>
      <c r="O837" s="64"/>
      <c r="P837" s="64"/>
      <c r="Q837" s="64"/>
      <c r="R837" s="64"/>
      <c r="S837" s="64"/>
      <c r="T837" s="65"/>
      <c r="AT837" s="18" t="s">
        <v>971</v>
      </c>
      <c r="AU837" s="18" t="s">
        <v>171</v>
      </c>
    </row>
    <row r="838" spans="2:65" s="13" customFormat="1" ht="11.25">
      <c r="B838" s="212"/>
      <c r="C838" s="213"/>
      <c r="D838" s="199" t="s">
        <v>184</v>
      </c>
      <c r="E838" s="214" t="s">
        <v>20</v>
      </c>
      <c r="F838" s="215" t="s">
        <v>2434</v>
      </c>
      <c r="G838" s="213"/>
      <c r="H838" s="216">
        <v>1</v>
      </c>
      <c r="I838" s="217"/>
      <c r="J838" s="213"/>
      <c r="K838" s="213"/>
      <c r="L838" s="218"/>
      <c r="M838" s="219"/>
      <c r="N838" s="220"/>
      <c r="O838" s="220"/>
      <c r="P838" s="220"/>
      <c r="Q838" s="220"/>
      <c r="R838" s="220"/>
      <c r="S838" s="220"/>
      <c r="T838" s="221"/>
      <c r="AT838" s="222" t="s">
        <v>184</v>
      </c>
      <c r="AU838" s="222" t="s">
        <v>171</v>
      </c>
      <c r="AV838" s="13" t="s">
        <v>84</v>
      </c>
      <c r="AW838" s="13" t="s">
        <v>35</v>
      </c>
      <c r="AX838" s="13" t="s">
        <v>22</v>
      </c>
      <c r="AY838" s="222" t="s">
        <v>159</v>
      </c>
    </row>
    <row r="839" spans="2:65" s="1" customFormat="1" ht="16.5" customHeight="1">
      <c r="B839" s="35"/>
      <c r="C839" s="245" t="s">
        <v>1216</v>
      </c>
      <c r="D839" s="245" t="s">
        <v>744</v>
      </c>
      <c r="E839" s="246" t="s">
        <v>2435</v>
      </c>
      <c r="F839" s="247" t="s">
        <v>2436</v>
      </c>
      <c r="G839" s="248" t="s">
        <v>787</v>
      </c>
      <c r="H839" s="249">
        <v>1</v>
      </c>
      <c r="I839" s="250"/>
      <c r="J839" s="251">
        <f>ROUND(I839*H839,2)</f>
        <v>0</v>
      </c>
      <c r="K839" s="247" t="s">
        <v>20</v>
      </c>
      <c r="L839" s="252"/>
      <c r="M839" s="253" t="s">
        <v>20</v>
      </c>
      <c r="N839" s="254" t="s">
        <v>45</v>
      </c>
      <c r="O839" s="64"/>
      <c r="P839" s="195">
        <f>O839*H839</f>
        <v>0</v>
      </c>
      <c r="Q839" s="195">
        <v>0.115</v>
      </c>
      <c r="R839" s="195">
        <f>Q839*H839</f>
        <v>0.115</v>
      </c>
      <c r="S839" s="195">
        <v>0</v>
      </c>
      <c r="T839" s="196">
        <f>S839*H839</f>
        <v>0</v>
      </c>
      <c r="AR839" s="197" t="s">
        <v>204</v>
      </c>
      <c r="AT839" s="197" t="s">
        <v>744</v>
      </c>
      <c r="AU839" s="197" t="s">
        <v>171</v>
      </c>
      <c r="AY839" s="18" t="s">
        <v>159</v>
      </c>
      <c r="BE839" s="198">
        <f>IF(N839="základní",J839,0)</f>
        <v>0</v>
      </c>
      <c r="BF839" s="198">
        <f>IF(N839="snížená",J839,0)</f>
        <v>0</v>
      </c>
      <c r="BG839" s="198">
        <f>IF(N839="zákl. přenesená",J839,0)</f>
        <v>0</v>
      </c>
      <c r="BH839" s="198">
        <f>IF(N839="sníž. přenesená",J839,0)</f>
        <v>0</v>
      </c>
      <c r="BI839" s="198">
        <f>IF(N839="nulová",J839,0)</f>
        <v>0</v>
      </c>
      <c r="BJ839" s="18" t="s">
        <v>22</v>
      </c>
      <c r="BK839" s="198">
        <f>ROUND(I839*H839,2)</f>
        <v>0</v>
      </c>
      <c r="BL839" s="18" t="s">
        <v>164</v>
      </c>
      <c r="BM839" s="197" t="s">
        <v>2437</v>
      </c>
    </row>
    <row r="840" spans="2:65" s="1" customFormat="1" ht="11.25">
      <c r="B840" s="35"/>
      <c r="C840" s="36"/>
      <c r="D840" s="199" t="s">
        <v>166</v>
      </c>
      <c r="E840" s="36"/>
      <c r="F840" s="200" t="s">
        <v>2436</v>
      </c>
      <c r="G840" s="36"/>
      <c r="H840" s="36"/>
      <c r="I840" s="115"/>
      <c r="J840" s="36"/>
      <c r="K840" s="36"/>
      <c r="L840" s="39"/>
      <c r="M840" s="201"/>
      <c r="N840" s="64"/>
      <c r="O840" s="64"/>
      <c r="P840" s="64"/>
      <c r="Q840" s="64"/>
      <c r="R840" s="64"/>
      <c r="S840" s="64"/>
      <c r="T840" s="65"/>
      <c r="AT840" s="18" t="s">
        <v>166</v>
      </c>
      <c r="AU840" s="18" t="s">
        <v>171</v>
      </c>
    </row>
    <row r="841" spans="2:65" s="1" customFormat="1" ht="19.5">
      <c r="B841" s="35"/>
      <c r="C841" s="36"/>
      <c r="D841" s="199" t="s">
        <v>971</v>
      </c>
      <c r="E841" s="36"/>
      <c r="F841" s="255" t="s">
        <v>2438</v>
      </c>
      <c r="G841" s="36"/>
      <c r="H841" s="36"/>
      <c r="I841" s="115"/>
      <c r="J841" s="36"/>
      <c r="K841" s="36"/>
      <c r="L841" s="39"/>
      <c r="M841" s="201"/>
      <c r="N841" s="64"/>
      <c r="O841" s="64"/>
      <c r="P841" s="64"/>
      <c r="Q841" s="64"/>
      <c r="R841" s="64"/>
      <c r="S841" s="64"/>
      <c r="T841" s="65"/>
      <c r="AT841" s="18" t="s">
        <v>971</v>
      </c>
      <c r="AU841" s="18" t="s">
        <v>171</v>
      </c>
    </row>
    <row r="842" spans="2:65" s="13" customFormat="1" ht="11.25">
      <c r="B842" s="212"/>
      <c r="C842" s="213"/>
      <c r="D842" s="199" t="s">
        <v>184</v>
      </c>
      <c r="E842" s="214" t="s">
        <v>20</v>
      </c>
      <c r="F842" s="215" t="s">
        <v>2429</v>
      </c>
      <c r="G842" s="213"/>
      <c r="H842" s="216">
        <v>2</v>
      </c>
      <c r="I842" s="217"/>
      <c r="J842" s="213"/>
      <c r="K842" s="213"/>
      <c r="L842" s="218"/>
      <c r="M842" s="219"/>
      <c r="N842" s="220"/>
      <c r="O842" s="220"/>
      <c r="P842" s="220"/>
      <c r="Q842" s="220"/>
      <c r="R842" s="220"/>
      <c r="S842" s="220"/>
      <c r="T842" s="221"/>
      <c r="AT842" s="222" t="s">
        <v>184</v>
      </c>
      <c r="AU842" s="222" t="s">
        <v>171</v>
      </c>
      <c r="AV842" s="13" t="s">
        <v>84</v>
      </c>
      <c r="AW842" s="13" t="s">
        <v>35</v>
      </c>
      <c r="AX842" s="13" t="s">
        <v>74</v>
      </c>
      <c r="AY842" s="222" t="s">
        <v>159</v>
      </c>
    </row>
    <row r="843" spans="2:65" s="13" customFormat="1" ht="11.25">
      <c r="B843" s="212"/>
      <c r="C843" s="213"/>
      <c r="D843" s="199" t="s">
        <v>184</v>
      </c>
      <c r="E843" s="214" t="s">
        <v>20</v>
      </c>
      <c r="F843" s="215" t="s">
        <v>2430</v>
      </c>
      <c r="G843" s="213"/>
      <c r="H843" s="216">
        <v>-1</v>
      </c>
      <c r="I843" s="217"/>
      <c r="J843" s="213"/>
      <c r="K843" s="213"/>
      <c r="L843" s="218"/>
      <c r="M843" s="219"/>
      <c r="N843" s="220"/>
      <c r="O843" s="220"/>
      <c r="P843" s="220"/>
      <c r="Q843" s="220"/>
      <c r="R843" s="220"/>
      <c r="S843" s="220"/>
      <c r="T843" s="221"/>
      <c r="AT843" s="222" t="s">
        <v>184</v>
      </c>
      <c r="AU843" s="222" t="s">
        <v>171</v>
      </c>
      <c r="AV843" s="13" t="s">
        <v>84</v>
      </c>
      <c r="AW843" s="13" t="s">
        <v>35</v>
      </c>
      <c r="AX843" s="13" t="s">
        <v>74</v>
      </c>
      <c r="AY843" s="222" t="s">
        <v>159</v>
      </c>
    </row>
    <row r="844" spans="2:65" s="14" customFormat="1" ht="11.25">
      <c r="B844" s="223"/>
      <c r="C844" s="224"/>
      <c r="D844" s="199" t="s">
        <v>184</v>
      </c>
      <c r="E844" s="225" t="s">
        <v>20</v>
      </c>
      <c r="F844" s="226" t="s">
        <v>223</v>
      </c>
      <c r="G844" s="224"/>
      <c r="H844" s="227">
        <v>1</v>
      </c>
      <c r="I844" s="228"/>
      <c r="J844" s="224"/>
      <c r="K844" s="224"/>
      <c r="L844" s="229"/>
      <c r="M844" s="230"/>
      <c r="N844" s="231"/>
      <c r="O844" s="231"/>
      <c r="P844" s="231"/>
      <c r="Q844" s="231"/>
      <c r="R844" s="231"/>
      <c r="S844" s="231"/>
      <c r="T844" s="232"/>
      <c r="AT844" s="233" t="s">
        <v>184</v>
      </c>
      <c r="AU844" s="233" t="s">
        <v>171</v>
      </c>
      <c r="AV844" s="14" t="s">
        <v>164</v>
      </c>
      <c r="AW844" s="14" t="s">
        <v>35</v>
      </c>
      <c r="AX844" s="14" t="s">
        <v>22</v>
      </c>
      <c r="AY844" s="233" t="s">
        <v>159</v>
      </c>
    </row>
    <row r="845" spans="2:65" s="1" customFormat="1" ht="16.5" customHeight="1">
      <c r="B845" s="35"/>
      <c r="C845" s="245" t="s">
        <v>1221</v>
      </c>
      <c r="D845" s="245" t="s">
        <v>744</v>
      </c>
      <c r="E845" s="246" t="s">
        <v>2439</v>
      </c>
      <c r="F845" s="247" t="s">
        <v>2440</v>
      </c>
      <c r="G845" s="248" t="s">
        <v>787</v>
      </c>
      <c r="H845" s="249">
        <v>1</v>
      </c>
      <c r="I845" s="250"/>
      <c r="J845" s="251">
        <f>ROUND(I845*H845,2)</f>
        <v>0</v>
      </c>
      <c r="K845" s="247" t="s">
        <v>20</v>
      </c>
      <c r="L845" s="252"/>
      <c r="M845" s="253" t="s">
        <v>20</v>
      </c>
      <c r="N845" s="254" t="s">
        <v>45</v>
      </c>
      <c r="O845" s="64"/>
      <c r="P845" s="195">
        <f>O845*H845</f>
        <v>0</v>
      </c>
      <c r="Q845" s="195">
        <v>0.115</v>
      </c>
      <c r="R845" s="195">
        <f>Q845*H845</f>
        <v>0.115</v>
      </c>
      <c r="S845" s="195">
        <v>0</v>
      </c>
      <c r="T845" s="196">
        <f>S845*H845</f>
        <v>0</v>
      </c>
      <c r="AR845" s="197" t="s">
        <v>204</v>
      </c>
      <c r="AT845" s="197" t="s">
        <v>744</v>
      </c>
      <c r="AU845" s="197" t="s">
        <v>171</v>
      </c>
      <c r="AY845" s="18" t="s">
        <v>159</v>
      </c>
      <c r="BE845" s="198">
        <f>IF(N845="základní",J845,0)</f>
        <v>0</v>
      </c>
      <c r="BF845" s="198">
        <f>IF(N845="snížená",J845,0)</f>
        <v>0</v>
      </c>
      <c r="BG845" s="198">
        <f>IF(N845="zákl. přenesená",J845,0)</f>
        <v>0</v>
      </c>
      <c r="BH845" s="198">
        <f>IF(N845="sníž. přenesená",J845,0)</f>
        <v>0</v>
      </c>
      <c r="BI845" s="198">
        <f>IF(N845="nulová",J845,0)</f>
        <v>0</v>
      </c>
      <c r="BJ845" s="18" t="s">
        <v>22</v>
      </c>
      <c r="BK845" s="198">
        <f>ROUND(I845*H845,2)</f>
        <v>0</v>
      </c>
      <c r="BL845" s="18" t="s">
        <v>164</v>
      </c>
      <c r="BM845" s="197" t="s">
        <v>2441</v>
      </c>
    </row>
    <row r="846" spans="2:65" s="1" customFormat="1" ht="11.25">
      <c r="B846" s="35"/>
      <c r="C846" s="36"/>
      <c r="D846" s="199" t="s">
        <v>166</v>
      </c>
      <c r="E846" s="36"/>
      <c r="F846" s="200" t="s">
        <v>2436</v>
      </c>
      <c r="G846" s="36"/>
      <c r="H846" s="36"/>
      <c r="I846" s="115"/>
      <c r="J846" s="36"/>
      <c r="K846" s="36"/>
      <c r="L846" s="39"/>
      <c r="M846" s="201"/>
      <c r="N846" s="64"/>
      <c r="O846" s="64"/>
      <c r="P846" s="64"/>
      <c r="Q846" s="64"/>
      <c r="R846" s="64"/>
      <c r="S846" s="64"/>
      <c r="T846" s="65"/>
      <c r="AT846" s="18" t="s">
        <v>166</v>
      </c>
      <c r="AU846" s="18" t="s">
        <v>171</v>
      </c>
    </row>
    <row r="847" spans="2:65" s="1" customFormat="1" ht="19.5">
      <c r="B847" s="35"/>
      <c r="C847" s="36"/>
      <c r="D847" s="199" t="s">
        <v>971</v>
      </c>
      <c r="E847" s="36"/>
      <c r="F847" s="255" t="s">
        <v>2438</v>
      </c>
      <c r="G847" s="36"/>
      <c r="H847" s="36"/>
      <c r="I847" s="115"/>
      <c r="J847" s="36"/>
      <c r="K847" s="36"/>
      <c r="L847" s="39"/>
      <c r="M847" s="201"/>
      <c r="N847" s="64"/>
      <c r="O847" s="64"/>
      <c r="P847" s="64"/>
      <c r="Q847" s="64"/>
      <c r="R847" s="64"/>
      <c r="S847" s="64"/>
      <c r="T847" s="65"/>
      <c r="AT847" s="18" t="s">
        <v>971</v>
      </c>
      <c r="AU847" s="18" t="s">
        <v>171</v>
      </c>
    </row>
    <row r="848" spans="2:65" s="13" customFormat="1" ht="11.25">
      <c r="B848" s="212"/>
      <c r="C848" s="213"/>
      <c r="D848" s="199" t="s">
        <v>184</v>
      </c>
      <c r="E848" s="214" t="s">
        <v>20</v>
      </c>
      <c r="F848" s="215" t="s">
        <v>2434</v>
      </c>
      <c r="G848" s="213"/>
      <c r="H848" s="216">
        <v>1</v>
      </c>
      <c r="I848" s="217"/>
      <c r="J848" s="213"/>
      <c r="K848" s="213"/>
      <c r="L848" s="218"/>
      <c r="M848" s="219"/>
      <c r="N848" s="220"/>
      <c r="O848" s="220"/>
      <c r="P848" s="220"/>
      <c r="Q848" s="220"/>
      <c r="R848" s="220"/>
      <c r="S848" s="220"/>
      <c r="T848" s="221"/>
      <c r="AT848" s="222" t="s">
        <v>184</v>
      </c>
      <c r="AU848" s="222" t="s">
        <v>171</v>
      </c>
      <c r="AV848" s="13" t="s">
        <v>84</v>
      </c>
      <c r="AW848" s="13" t="s">
        <v>35</v>
      </c>
      <c r="AX848" s="13" t="s">
        <v>22</v>
      </c>
      <c r="AY848" s="222" t="s">
        <v>159</v>
      </c>
    </row>
    <row r="849" spans="2:65" s="11" customFormat="1" ht="20.85" customHeight="1">
      <c r="B849" s="170"/>
      <c r="C849" s="171"/>
      <c r="D849" s="172" t="s">
        <v>73</v>
      </c>
      <c r="E849" s="184" t="s">
        <v>1152</v>
      </c>
      <c r="F849" s="184" t="s">
        <v>1153</v>
      </c>
      <c r="G849" s="171"/>
      <c r="H849" s="171"/>
      <c r="I849" s="174"/>
      <c r="J849" s="185">
        <f>BK849</f>
        <v>0</v>
      </c>
      <c r="K849" s="171"/>
      <c r="L849" s="176"/>
      <c r="M849" s="177"/>
      <c r="N849" s="178"/>
      <c r="O849" s="178"/>
      <c r="P849" s="179">
        <f>SUM(P850:P975)</f>
        <v>0</v>
      </c>
      <c r="Q849" s="178"/>
      <c r="R849" s="179">
        <f>SUM(R850:R975)</f>
        <v>3.2933890000000003</v>
      </c>
      <c r="S849" s="178"/>
      <c r="T849" s="180">
        <f>SUM(T850:T975)</f>
        <v>0</v>
      </c>
      <c r="AR849" s="181" t="s">
        <v>22</v>
      </c>
      <c r="AT849" s="182" t="s">
        <v>73</v>
      </c>
      <c r="AU849" s="182" t="s">
        <v>84</v>
      </c>
      <c r="AY849" s="181" t="s">
        <v>159</v>
      </c>
      <c r="BK849" s="183">
        <f>SUM(BK850:BK975)</f>
        <v>0</v>
      </c>
    </row>
    <row r="850" spans="2:65" s="1" customFormat="1" ht="16.5" customHeight="1">
      <c r="B850" s="35"/>
      <c r="C850" s="245" t="s">
        <v>1225</v>
      </c>
      <c r="D850" s="245" t="s">
        <v>744</v>
      </c>
      <c r="E850" s="246" t="s">
        <v>2442</v>
      </c>
      <c r="F850" s="247" t="s">
        <v>2443</v>
      </c>
      <c r="G850" s="248" t="s">
        <v>961</v>
      </c>
      <c r="H850" s="249">
        <v>16</v>
      </c>
      <c r="I850" s="250"/>
      <c r="J850" s="251">
        <f>ROUND(I850*H850,2)</f>
        <v>0</v>
      </c>
      <c r="K850" s="247" t="s">
        <v>194</v>
      </c>
      <c r="L850" s="252"/>
      <c r="M850" s="253" t="s">
        <v>20</v>
      </c>
      <c r="N850" s="254" t="s">
        <v>45</v>
      </c>
      <c r="O850" s="64"/>
      <c r="P850" s="195">
        <f>O850*H850</f>
        <v>0</v>
      </c>
      <c r="Q850" s="195">
        <v>1.8E-3</v>
      </c>
      <c r="R850" s="195">
        <f>Q850*H850</f>
        <v>2.8799999999999999E-2</v>
      </c>
      <c r="S850" s="195">
        <v>0</v>
      </c>
      <c r="T850" s="196">
        <f>S850*H850</f>
        <v>0</v>
      </c>
      <c r="AR850" s="197" t="s">
        <v>204</v>
      </c>
      <c r="AT850" s="197" t="s">
        <v>744</v>
      </c>
      <c r="AU850" s="197" t="s">
        <v>171</v>
      </c>
      <c r="AY850" s="18" t="s">
        <v>159</v>
      </c>
      <c r="BE850" s="198">
        <f>IF(N850="základní",J850,0)</f>
        <v>0</v>
      </c>
      <c r="BF850" s="198">
        <f>IF(N850="snížená",J850,0)</f>
        <v>0</v>
      </c>
      <c r="BG850" s="198">
        <f>IF(N850="zákl. přenesená",J850,0)</f>
        <v>0</v>
      </c>
      <c r="BH850" s="198">
        <f>IF(N850="sníž. přenesená",J850,0)</f>
        <v>0</v>
      </c>
      <c r="BI850" s="198">
        <f>IF(N850="nulová",J850,0)</f>
        <v>0</v>
      </c>
      <c r="BJ850" s="18" t="s">
        <v>22</v>
      </c>
      <c r="BK850" s="198">
        <f>ROUND(I850*H850,2)</f>
        <v>0</v>
      </c>
      <c r="BL850" s="18" t="s">
        <v>164</v>
      </c>
      <c r="BM850" s="197" t="s">
        <v>2444</v>
      </c>
    </row>
    <row r="851" spans="2:65" s="1" customFormat="1" ht="11.25">
      <c r="B851" s="35"/>
      <c r="C851" s="36"/>
      <c r="D851" s="199" t="s">
        <v>166</v>
      </c>
      <c r="E851" s="36"/>
      <c r="F851" s="200" t="s">
        <v>2443</v>
      </c>
      <c r="G851" s="36"/>
      <c r="H851" s="36"/>
      <c r="I851" s="115"/>
      <c r="J851" s="36"/>
      <c r="K851" s="36"/>
      <c r="L851" s="39"/>
      <c r="M851" s="201"/>
      <c r="N851" s="64"/>
      <c r="O851" s="64"/>
      <c r="P851" s="64"/>
      <c r="Q851" s="64"/>
      <c r="R851" s="64"/>
      <c r="S851" s="64"/>
      <c r="T851" s="65"/>
      <c r="AT851" s="18" t="s">
        <v>166</v>
      </c>
      <c r="AU851" s="18" t="s">
        <v>171</v>
      </c>
    </row>
    <row r="852" spans="2:65" s="1" customFormat="1" ht="16.5" customHeight="1">
      <c r="B852" s="35"/>
      <c r="C852" s="245" t="s">
        <v>1229</v>
      </c>
      <c r="D852" s="245" t="s">
        <v>744</v>
      </c>
      <c r="E852" s="246" t="s">
        <v>2445</v>
      </c>
      <c r="F852" s="247" t="s">
        <v>2446</v>
      </c>
      <c r="G852" s="248" t="s">
        <v>961</v>
      </c>
      <c r="H852" s="249">
        <v>20</v>
      </c>
      <c r="I852" s="250"/>
      <c r="J852" s="251">
        <f>ROUND(I852*H852,2)</f>
        <v>0</v>
      </c>
      <c r="K852" s="247" t="s">
        <v>20</v>
      </c>
      <c r="L852" s="252"/>
      <c r="M852" s="253" t="s">
        <v>20</v>
      </c>
      <c r="N852" s="254" t="s">
        <v>45</v>
      </c>
      <c r="O852" s="64"/>
      <c r="P852" s="195">
        <f>O852*H852</f>
        <v>0</v>
      </c>
      <c r="Q852" s="195">
        <v>1.8E-3</v>
      </c>
      <c r="R852" s="195">
        <f>Q852*H852</f>
        <v>3.5999999999999997E-2</v>
      </c>
      <c r="S852" s="195">
        <v>0</v>
      </c>
      <c r="T852" s="196">
        <f>S852*H852</f>
        <v>0</v>
      </c>
      <c r="AR852" s="197" t="s">
        <v>204</v>
      </c>
      <c r="AT852" s="197" t="s">
        <v>744</v>
      </c>
      <c r="AU852" s="197" t="s">
        <v>171</v>
      </c>
      <c r="AY852" s="18" t="s">
        <v>159</v>
      </c>
      <c r="BE852" s="198">
        <f>IF(N852="základní",J852,0)</f>
        <v>0</v>
      </c>
      <c r="BF852" s="198">
        <f>IF(N852="snížená",J852,0)</f>
        <v>0</v>
      </c>
      <c r="BG852" s="198">
        <f>IF(N852="zákl. přenesená",J852,0)</f>
        <v>0</v>
      </c>
      <c r="BH852" s="198">
        <f>IF(N852="sníž. přenesená",J852,0)</f>
        <v>0</v>
      </c>
      <c r="BI852" s="198">
        <f>IF(N852="nulová",J852,0)</f>
        <v>0</v>
      </c>
      <c r="BJ852" s="18" t="s">
        <v>22</v>
      </c>
      <c r="BK852" s="198">
        <f>ROUND(I852*H852,2)</f>
        <v>0</v>
      </c>
      <c r="BL852" s="18" t="s">
        <v>164</v>
      </c>
      <c r="BM852" s="197" t="s">
        <v>2447</v>
      </c>
    </row>
    <row r="853" spans="2:65" s="1" customFormat="1" ht="11.25">
      <c r="B853" s="35"/>
      <c r="C853" s="36"/>
      <c r="D853" s="199" t="s">
        <v>166</v>
      </c>
      <c r="E853" s="36"/>
      <c r="F853" s="200" t="s">
        <v>2446</v>
      </c>
      <c r="G853" s="36"/>
      <c r="H853" s="36"/>
      <c r="I853" s="115"/>
      <c r="J853" s="36"/>
      <c r="K853" s="36"/>
      <c r="L853" s="39"/>
      <c r="M853" s="201"/>
      <c r="N853" s="64"/>
      <c r="O853" s="64"/>
      <c r="P853" s="64"/>
      <c r="Q853" s="64"/>
      <c r="R853" s="64"/>
      <c r="S853" s="64"/>
      <c r="T853" s="65"/>
      <c r="AT853" s="18" t="s">
        <v>166</v>
      </c>
      <c r="AU853" s="18" t="s">
        <v>171</v>
      </c>
    </row>
    <row r="854" spans="2:65" s="1" customFormat="1" ht="16.5" customHeight="1">
      <c r="B854" s="35"/>
      <c r="C854" s="245" t="s">
        <v>1242</v>
      </c>
      <c r="D854" s="245" t="s">
        <v>744</v>
      </c>
      <c r="E854" s="246" t="s">
        <v>2448</v>
      </c>
      <c r="F854" s="247" t="s">
        <v>2449</v>
      </c>
      <c r="G854" s="248" t="s">
        <v>961</v>
      </c>
      <c r="H854" s="249">
        <v>1</v>
      </c>
      <c r="I854" s="250"/>
      <c r="J854" s="251">
        <f>ROUND(I854*H854,2)</f>
        <v>0</v>
      </c>
      <c r="K854" s="247" t="s">
        <v>20</v>
      </c>
      <c r="L854" s="252"/>
      <c r="M854" s="253" t="s">
        <v>20</v>
      </c>
      <c r="N854" s="254" t="s">
        <v>45</v>
      </c>
      <c r="O854" s="64"/>
      <c r="P854" s="195">
        <f>O854*H854</f>
        <v>0</v>
      </c>
      <c r="Q854" s="195">
        <v>1.8E-3</v>
      </c>
      <c r="R854" s="195">
        <f>Q854*H854</f>
        <v>1.8E-3</v>
      </c>
      <c r="S854" s="195">
        <v>0</v>
      </c>
      <c r="T854" s="196">
        <f>S854*H854</f>
        <v>0</v>
      </c>
      <c r="AR854" s="197" t="s">
        <v>204</v>
      </c>
      <c r="AT854" s="197" t="s">
        <v>744</v>
      </c>
      <c r="AU854" s="197" t="s">
        <v>171</v>
      </c>
      <c r="AY854" s="18" t="s">
        <v>159</v>
      </c>
      <c r="BE854" s="198">
        <f>IF(N854="základní",J854,0)</f>
        <v>0</v>
      </c>
      <c r="BF854" s="198">
        <f>IF(N854="snížená",J854,0)</f>
        <v>0</v>
      </c>
      <c r="BG854" s="198">
        <f>IF(N854="zákl. přenesená",J854,0)</f>
        <v>0</v>
      </c>
      <c r="BH854" s="198">
        <f>IF(N854="sníž. přenesená",J854,0)</f>
        <v>0</v>
      </c>
      <c r="BI854" s="198">
        <f>IF(N854="nulová",J854,0)</f>
        <v>0</v>
      </c>
      <c r="BJ854" s="18" t="s">
        <v>22</v>
      </c>
      <c r="BK854" s="198">
        <f>ROUND(I854*H854,2)</f>
        <v>0</v>
      </c>
      <c r="BL854" s="18" t="s">
        <v>164</v>
      </c>
      <c r="BM854" s="197" t="s">
        <v>2450</v>
      </c>
    </row>
    <row r="855" spans="2:65" s="1" customFormat="1" ht="11.25">
      <c r="B855" s="35"/>
      <c r="C855" s="36"/>
      <c r="D855" s="199" t="s">
        <v>166</v>
      </c>
      <c r="E855" s="36"/>
      <c r="F855" s="200" t="s">
        <v>2449</v>
      </c>
      <c r="G855" s="36"/>
      <c r="H855" s="36"/>
      <c r="I855" s="115"/>
      <c r="J855" s="36"/>
      <c r="K855" s="36"/>
      <c r="L855" s="39"/>
      <c r="M855" s="201"/>
      <c r="N855" s="64"/>
      <c r="O855" s="64"/>
      <c r="P855" s="64"/>
      <c r="Q855" s="64"/>
      <c r="R855" s="64"/>
      <c r="S855" s="64"/>
      <c r="T855" s="65"/>
      <c r="AT855" s="18" t="s">
        <v>166</v>
      </c>
      <c r="AU855" s="18" t="s">
        <v>171</v>
      </c>
    </row>
    <row r="856" spans="2:65" s="1" customFormat="1" ht="16.5" customHeight="1">
      <c r="B856" s="35"/>
      <c r="C856" s="245" t="s">
        <v>1252</v>
      </c>
      <c r="D856" s="245" t="s">
        <v>744</v>
      </c>
      <c r="E856" s="246" t="s">
        <v>2451</v>
      </c>
      <c r="F856" s="247" t="s">
        <v>2452</v>
      </c>
      <c r="G856" s="248" t="s">
        <v>961</v>
      </c>
      <c r="H856" s="249">
        <v>9</v>
      </c>
      <c r="I856" s="250"/>
      <c r="J856" s="251">
        <f>ROUND(I856*H856,2)</f>
        <v>0</v>
      </c>
      <c r="K856" s="247" t="s">
        <v>20</v>
      </c>
      <c r="L856" s="252"/>
      <c r="M856" s="253" t="s">
        <v>20</v>
      </c>
      <c r="N856" s="254" t="s">
        <v>45</v>
      </c>
      <c r="O856" s="64"/>
      <c r="P856" s="195">
        <f>O856*H856</f>
        <v>0</v>
      </c>
      <c r="Q856" s="195">
        <v>1.8E-3</v>
      </c>
      <c r="R856" s="195">
        <f>Q856*H856</f>
        <v>1.6199999999999999E-2</v>
      </c>
      <c r="S856" s="195">
        <v>0</v>
      </c>
      <c r="T856" s="196">
        <f>S856*H856</f>
        <v>0</v>
      </c>
      <c r="AR856" s="197" t="s">
        <v>204</v>
      </c>
      <c r="AT856" s="197" t="s">
        <v>744</v>
      </c>
      <c r="AU856" s="197" t="s">
        <v>171</v>
      </c>
      <c r="AY856" s="18" t="s">
        <v>159</v>
      </c>
      <c r="BE856" s="198">
        <f>IF(N856="základní",J856,0)</f>
        <v>0</v>
      </c>
      <c r="BF856" s="198">
        <f>IF(N856="snížená",J856,0)</f>
        <v>0</v>
      </c>
      <c r="BG856" s="198">
        <f>IF(N856="zákl. přenesená",J856,0)</f>
        <v>0</v>
      </c>
      <c r="BH856" s="198">
        <f>IF(N856="sníž. přenesená",J856,0)</f>
        <v>0</v>
      </c>
      <c r="BI856" s="198">
        <f>IF(N856="nulová",J856,0)</f>
        <v>0</v>
      </c>
      <c r="BJ856" s="18" t="s">
        <v>22</v>
      </c>
      <c r="BK856" s="198">
        <f>ROUND(I856*H856,2)</f>
        <v>0</v>
      </c>
      <c r="BL856" s="18" t="s">
        <v>164</v>
      </c>
      <c r="BM856" s="197" t="s">
        <v>2453</v>
      </c>
    </row>
    <row r="857" spans="2:65" s="1" customFormat="1" ht="11.25">
      <c r="B857" s="35"/>
      <c r="C857" s="36"/>
      <c r="D857" s="199" t="s">
        <v>166</v>
      </c>
      <c r="E857" s="36"/>
      <c r="F857" s="200" t="s">
        <v>2452</v>
      </c>
      <c r="G857" s="36"/>
      <c r="H857" s="36"/>
      <c r="I857" s="115"/>
      <c r="J857" s="36"/>
      <c r="K857" s="36"/>
      <c r="L857" s="39"/>
      <c r="M857" s="201"/>
      <c r="N857" s="64"/>
      <c r="O857" s="64"/>
      <c r="P857" s="64"/>
      <c r="Q857" s="64"/>
      <c r="R857" s="64"/>
      <c r="S857" s="64"/>
      <c r="T857" s="65"/>
      <c r="AT857" s="18" t="s">
        <v>166</v>
      </c>
      <c r="AU857" s="18" t="s">
        <v>171</v>
      </c>
    </row>
    <row r="858" spans="2:65" s="1" customFormat="1" ht="16.5" customHeight="1">
      <c r="B858" s="35"/>
      <c r="C858" s="245" t="s">
        <v>1262</v>
      </c>
      <c r="D858" s="245" t="s">
        <v>744</v>
      </c>
      <c r="E858" s="246" t="s">
        <v>2454</v>
      </c>
      <c r="F858" s="247" t="s">
        <v>2455</v>
      </c>
      <c r="G858" s="248" t="s">
        <v>961</v>
      </c>
      <c r="H858" s="249">
        <v>3</v>
      </c>
      <c r="I858" s="250"/>
      <c r="J858" s="251">
        <f>ROUND(I858*H858,2)</f>
        <v>0</v>
      </c>
      <c r="K858" s="247" t="s">
        <v>20</v>
      </c>
      <c r="L858" s="252"/>
      <c r="M858" s="253" t="s">
        <v>20</v>
      </c>
      <c r="N858" s="254" t="s">
        <v>45</v>
      </c>
      <c r="O858" s="64"/>
      <c r="P858" s="195">
        <f>O858*H858</f>
        <v>0</v>
      </c>
      <c r="Q858" s="195">
        <v>8.0000000000000002E-3</v>
      </c>
      <c r="R858" s="195">
        <f>Q858*H858</f>
        <v>2.4E-2</v>
      </c>
      <c r="S858" s="195">
        <v>0</v>
      </c>
      <c r="T858" s="196">
        <f>S858*H858</f>
        <v>0</v>
      </c>
      <c r="AR858" s="197" t="s">
        <v>204</v>
      </c>
      <c r="AT858" s="197" t="s">
        <v>744</v>
      </c>
      <c r="AU858" s="197" t="s">
        <v>171</v>
      </c>
      <c r="AY858" s="18" t="s">
        <v>159</v>
      </c>
      <c r="BE858" s="198">
        <f>IF(N858="základní",J858,0)</f>
        <v>0</v>
      </c>
      <c r="BF858" s="198">
        <f>IF(N858="snížená",J858,0)</f>
        <v>0</v>
      </c>
      <c r="BG858" s="198">
        <f>IF(N858="zákl. přenesená",J858,0)</f>
        <v>0</v>
      </c>
      <c r="BH858" s="198">
        <f>IF(N858="sníž. přenesená",J858,0)</f>
        <v>0</v>
      </c>
      <c r="BI858" s="198">
        <f>IF(N858="nulová",J858,0)</f>
        <v>0</v>
      </c>
      <c r="BJ858" s="18" t="s">
        <v>22</v>
      </c>
      <c r="BK858" s="198">
        <f>ROUND(I858*H858,2)</f>
        <v>0</v>
      </c>
      <c r="BL858" s="18" t="s">
        <v>164</v>
      </c>
      <c r="BM858" s="197" t="s">
        <v>2456</v>
      </c>
    </row>
    <row r="859" spans="2:65" s="1" customFormat="1" ht="11.25">
      <c r="B859" s="35"/>
      <c r="C859" s="36"/>
      <c r="D859" s="199" t="s">
        <v>166</v>
      </c>
      <c r="E859" s="36"/>
      <c r="F859" s="200" t="s">
        <v>2455</v>
      </c>
      <c r="G859" s="36"/>
      <c r="H859" s="36"/>
      <c r="I859" s="115"/>
      <c r="J859" s="36"/>
      <c r="K859" s="36"/>
      <c r="L859" s="39"/>
      <c r="M859" s="201"/>
      <c r="N859" s="64"/>
      <c r="O859" s="64"/>
      <c r="P859" s="64"/>
      <c r="Q859" s="64"/>
      <c r="R859" s="64"/>
      <c r="S859" s="64"/>
      <c r="T859" s="65"/>
      <c r="AT859" s="18" t="s">
        <v>166</v>
      </c>
      <c r="AU859" s="18" t="s">
        <v>171</v>
      </c>
    </row>
    <row r="860" spans="2:65" s="1" customFormat="1" ht="16.5" customHeight="1">
      <c r="B860" s="35"/>
      <c r="C860" s="245" t="s">
        <v>1272</v>
      </c>
      <c r="D860" s="245" t="s">
        <v>744</v>
      </c>
      <c r="E860" s="246" t="s">
        <v>2457</v>
      </c>
      <c r="F860" s="247" t="s">
        <v>2458</v>
      </c>
      <c r="G860" s="248" t="s">
        <v>961</v>
      </c>
      <c r="H860" s="249">
        <v>8</v>
      </c>
      <c r="I860" s="250"/>
      <c r="J860" s="251">
        <f>ROUND(I860*H860,2)</f>
        <v>0</v>
      </c>
      <c r="K860" s="247" t="s">
        <v>20</v>
      </c>
      <c r="L860" s="252"/>
      <c r="M860" s="253" t="s">
        <v>20</v>
      </c>
      <c r="N860" s="254" t="s">
        <v>45</v>
      </c>
      <c r="O860" s="64"/>
      <c r="P860" s="195">
        <f>O860*H860</f>
        <v>0</v>
      </c>
      <c r="Q860" s="195">
        <v>6.7000000000000002E-3</v>
      </c>
      <c r="R860" s="195">
        <f>Q860*H860</f>
        <v>5.3600000000000002E-2</v>
      </c>
      <c r="S860" s="195">
        <v>0</v>
      </c>
      <c r="T860" s="196">
        <f>S860*H860</f>
        <v>0</v>
      </c>
      <c r="AR860" s="197" t="s">
        <v>204</v>
      </c>
      <c r="AT860" s="197" t="s">
        <v>744</v>
      </c>
      <c r="AU860" s="197" t="s">
        <v>171</v>
      </c>
      <c r="AY860" s="18" t="s">
        <v>159</v>
      </c>
      <c r="BE860" s="198">
        <f>IF(N860="základní",J860,0)</f>
        <v>0</v>
      </c>
      <c r="BF860" s="198">
        <f>IF(N860="snížená",J860,0)</f>
        <v>0</v>
      </c>
      <c r="BG860" s="198">
        <f>IF(N860="zákl. přenesená",J860,0)</f>
        <v>0</v>
      </c>
      <c r="BH860" s="198">
        <f>IF(N860="sníž. přenesená",J860,0)</f>
        <v>0</v>
      </c>
      <c r="BI860" s="198">
        <f>IF(N860="nulová",J860,0)</f>
        <v>0</v>
      </c>
      <c r="BJ860" s="18" t="s">
        <v>22</v>
      </c>
      <c r="BK860" s="198">
        <f>ROUND(I860*H860,2)</f>
        <v>0</v>
      </c>
      <c r="BL860" s="18" t="s">
        <v>164</v>
      </c>
      <c r="BM860" s="197" t="s">
        <v>2459</v>
      </c>
    </row>
    <row r="861" spans="2:65" s="1" customFormat="1" ht="11.25">
      <c r="B861" s="35"/>
      <c r="C861" s="36"/>
      <c r="D861" s="199" t="s">
        <v>166</v>
      </c>
      <c r="E861" s="36"/>
      <c r="F861" s="200" t="s">
        <v>2458</v>
      </c>
      <c r="G861" s="36"/>
      <c r="H861" s="36"/>
      <c r="I861" s="115"/>
      <c r="J861" s="36"/>
      <c r="K861" s="36"/>
      <c r="L861" s="39"/>
      <c r="M861" s="201"/>
      <c r="N861" s="64"/>
      <c r="O861" s="64"/>
      <c r="P861" s="64"/>
      <c r="Q861" s="64"/>
      <c r="R861" s="64"/>
      <c r="S861" s="64"/>
      <c r="T861" s="65"/>
      <c r="AT861" s="18" t="s">
        <v>166</v>
      </c>
      <c r="AU861" s="18" t="s">
        <v>171</v>
      </c>
    </row>
    <row r="862" spans="2:65" s="1" customFormat="1" ht="16.5" customHeight="1">
      <c r="B862" s="35"/>
      <c r="C862" s="245" t="s">
        <v>1277</v>
      </c>
      <c r="D862" s="245" t="s">
        <v>744</v>
      </c>
      <c r="E862" s="246" t="s">
        <v>2460</v>
      </c>
      <c r="F862" s="247" t="s">
        <v>2461</v>
      </c>
      <c r="G862" s="248" t="s">
        <v>787</v>
      </c>
      <c r="H862" s="249">
        <v>2</v>
      </c>
      <c r="I862" s="250"/>
      <c r="J862" s="251">
        <f>ROUND(I862*H862,2)</f>
        <v>0</v>
      </c>
      <c r="K862" s="247" t="s">
        <v>20</v>
      </c>
      <c r="L862" s="252"/>
      <c r="M862" s="253" t="s">
        <v>20</v>
      </c>
      <c r="N862" s="254" t="s">
        <v>45</v>
      </c>
      <c r="O862" s="64"/>
      <c r="P862" s="195">
        <f>O862*H862</f>
        <v>0</v>
      </c>
      <c r="Q862" s="195">
        <v>8.0499999999999999E-3</v>
      </c>
      <c r="R862" s="195">
        <f>Q862*H862</f>
        <v>1.61E-2</v>
      </c>
      <c r="S862" s="195">
        <v>0</v>
      </c>
      <c r="T862" s="196">
        <f>S862*H862</f>
        <v>0</v>
      </c>
      <c r="AR862" s="197" t="s">
        <v>204</v>
      </c>
      <c r="AT862" s="197" t="s">
        <v>744</v>
      </c>
      <c r="AU862" s="197" t="s">
        <v>171</v>
      </c>
      <c r="AY862" s="18" t="s">
        <v>159</v>
      </c>
      <c r="BE862" s="198">
        <f>IF(N862="základní",J862,0)</f>
        <v>0</v>
      </c>
      <c r="BF862" s="198">
        <f>IF(N862="snížená",J862,0)</f>
        <v>0</v>
      </c>
      <c r="BG862" s="198">
        <f>IF(N862="zákl. přenesená",J862,0)</f>
        <v>0</v>
      </c>
      <c r="BH862" s="198">
        <f>IF(N862="sníž. přenesená",J862,0)</f>
        <v>0</v>
      </c>
      <c r="BI862" s="198">
        <f>IF(N862="nulová",J862,0)</f>
        <v>0</v>
      </c>
      <c r="BJ862" s="18" t="s">
        <v>22</v>
      </c>
      <c r="BK862" s="198">
        <f>ROUND(I862*H862,2)</f>
        <v>0</v>
      </c>
      <c r="BL862" s="18" t="s">
        <v>164</v>
      </c>
      <c r="BM862" s="197" t="s">
        <v>2462</v>
      </c>
    </row>
    <row r="863" spans="2:65" s="1" customFormat="1" ht="16.5" customHeight="1">
      <c r="B863" s="35"/>
      <c r="C863" s="245" t="s">
        <v>1283</v>
      </c>
      <c r="D863" s="245" t="s">
        <v>744</v>
      </c>
      <c r="E863" s="246" t="s">
        <v>2463</v>
      </c>
      <c r="F863" s="247" t="s">
        <v>2464</v>
      </c>
      <c r="G863" s="248" t="s">
        <v>961</v>
      </c>
      <c r="H863" s="249">
        <v>1</v>
      </c>
      <c r="I863" s="250"/>
      <c r="J863" s="251">
        <f>ROUND(I863*H863,2)</f>
        <v>0</v>
      </c>
      <c r="K863" s="247" t="s">
        <v>194</v>
      </c>
      <c r="L863" s="252"/>
      <c r="M863" s="253" t="s">
        <v>20</v>
      </c>
      <c r="N863" s="254" t="s">
        <v>45</v>
      </c>
      <c r="O863" s="64"/>
      <c r="P863" s="195">
        <f>O863*H863</f>
        <v>0</v>
      </c>
      <c r="Q863" s="195">
        <v>3.2000000000000002E-3</v>
      </c>
      <c r="R863" s="195">
        <f>Q863*H863</f>
        <v>3.2000000000000002E-3</v>
      </c>
      <c r="S863" s="195">
        <v>0</v>
      </c>
      <c r="T863" s="196">
        <f>S863*H863</f>
        <v>0</v>
      </c>
      <c r="AR863" s="197" t="s">
        <v>204</v>
      </c>
      <c r="AT863" s="197" t="s">
        <v>744</v>
      </c>
      <c r="AU863" s="197" t="s">
        <v>171</v>
      </c>
      <c r="AY863" s="18" t="s">
        <v>159</v>
      </c>
      <c r="BE863" s="198">
        <f>IF(N863="základní",J863,0)</f>
        <v>0</v>
      </c>
      <c r="BF863" s="198">
        <f>IF(N863="snížená",J863,0)</f>
        <v>0</v>
      </c>
      <c r="BG863" s="198">
        <f>IF(N863="zákl. přenesená",J863,0)</f>
        <v>0</v>
      </c>
      <c r="BH863" s="198">
        <f>IF(N863="sníž. přenesená",J863,0)</f>
        <v>0</v>
      </c>
      <c r="BI863" s="198">
        <f>IF(N863="nulová",J863,0)</f>
        <v>0</v>
      </c>
      <c r="BJ863" s="18" t="s">
        <v>22</v>
      </c>
      <c r="BK863" s="198">
        <f>ROUND(I863*H863,2)</f>
        <v>0</v>
      </c>
      <c r="BL863" s="18" t="s">
        <v>164</v>
      </c>
      <c r="BM863" s="197" t="s">
        <v>2465</v>
      </c>
    </row>
    <row r="864" spans="2:65" s="1" customFormat="1" ht="11.25">
      <c r="B864" s="35"/>
      <c r="C864" s="36"/>
      <c r="D864" s="199" t="s">
        <v>166</v>
      </c>
      <c r="E864" s="36"/>
      <c r="F864" s="200" t="s">
        <v>2464</v>
      </c>
      <c r="G864" s="36"/>
      <c r="H864" s="36"/>
      <c r="I864" s="115"/>
      <c r="J864" s="36"/>
      <c r="K864" s="36"/>
      <c r="L864" s="39"/>
      <c r="M864" s="201"/>
      <c r="N864" s="64"/>
      <c r="O864" s="64"/>
      <c r="P864" s="64"/>
      <c r="Q864" s="64"/>
      <c r="R864" s="64"/>
      <c r="S864" s="64"/>
      <c r="T864" s="65"/>
      <c r="AT864" s="18" t="s">
        <v>166</v>
      </c>
      <c r="AU864" s="18" t="s">
        <v>171</v>
      </c>
    </row>
    <row r="865" spans="2:65" s="1" customFormat="1" ht="16.5" customHeight="1">
      <c r="B865" s="35"/>
      <c r="C865" s="245" t="s">
        <v>1288</v>
      </c>
      <c r="D865" s="245" t="s">
        <v>744</v>
      </c>
      <c r="E865" s="246" t="s">
        <v>2466</v>
      </c>
      <c r="F865" s="247" t="s">
        <v>2467</v>
      </c>
      <c r="G865" s="248" t="s">
        <v>787</v>
      </c>
      <c r="H865" s="249">
        <v>1</v>
      </c>
      <c r="I865" s="250"/>
      <c r="J865" s="251">
        <f>ROUND(I865*H865,2)</f>
        <v>0</v>
      </c>
      <c r="K865" s="247" t="s">
        <v>20</v>
      </c>
      <c r="L865" s="252"/>
      <c r="M865" s="253" t="s">
        <v>20</v>
      </c>
      <c r="N865" s="254" t="s">
        <v>45</v>
      </c>
      <c r="O865" s="64"/>
      <c r="P865" s="195">
        <f>O865*H865</f>
        <v>0</v>
      </c>
      <c r="Q865" s="195">
        <v>2.6090000000000002E-3</v>
      </c>
      <c r="R865" s="195">
        <f>Q865*H865</f>
        <v>2.6090000000000002E-3</v>
      </c>
      <c r="S865" s="195">
        <v>0</v>
      </c>
      <c r="T865" s="196">
        <f>S865*H865</f>
        <v>0</v>
      </c>
      <c r="AR865" s="197" t="s">
        <v>204</v>
      </c>
      <c r="AT865" s="197" t="s">
        <v>744</v>
      </c>
      <c r="AU865" s="197" t="s">
        <v>171</v>
      </c>
      <c r="AY865" s="18" t="s">
        <v>159</v>
      </c>
      <c r="BE865" s="198">
        <f>IF(N865="základní",J865,0)</f>
        <v>0</v>
      </c>
      <c r="BF865" s="198">
        <f>IF(N865="snížená",J865,0)</f>
        <v>0</v>
      </c>
      <c r="BG865" s="198">
        <f>IF(N865="zákl. přenesená",J865,0)</f>
        <v>0</v>
      </c>
      <c r="BH865" s="198">
        <f>IF(N865="sníž. přenesená",J865,0)</f>
        <v>0</v>
      </c>
      <c r="BI865" s="198">
        <f>IF(N865="nulová",J865,0)</f>
        <v>0</v>
      </c>
      <c r="BJ865" s="18" t="s">
        <v>22</v>
      </c>
      <c r="BK865" s="198">
        <f>ROUND(I865*H865,2)</f>
        <v>0</v>
      </c>
      <c r="BL865" s="18" t="s">
        <v>164</v>
      </c>
      <c r="BM865" s="197" t="s">
        <v>2468</v>
      </c>
    </row>
    <row r="866" spans="2:65" s="1" customFormat="1" ht="16.5" customHeight="1">
      <c r="B866" s="35"/>
      <c r="C866" s="245" t="s">
        <v>1297</v>
      </c>
      <c r="D866" s="245" t="s">
        <v>744</v>
      </c>
      <c r="E866" s="246" t="s">
        <v>2469</v>
      </c>
      <c r="F866" s="247" t="s">
        <v>2470</v>
      </c>
      <c r="G866" s="248" t="s">
        <v>787</v>
      </c>
      <c r="H866" s="249">
        <v>8</v>
      </c>
      <c r="I866" s="250"/>
      <c r="J866" s="251">
        <f>ROUND(I866*H866,2)</f>
        <v>0</v>
      </c>
      <c r="K866" s="247" t="s">
        <v>20</v>
      </c>
      <c r="L866" s="252"/>
      <c r="M866" s="253" t="s">
        <v>20</v>
      </c>
      <c r="N866" s="254" t="s">
        <v>45</v>
      </c>
      <c r="O866" s="64"/>
      <c r="P866" s="195">
        <f>O866*H866</f>
        <v>0</v>
      </c>
      <c r="Q866" s="195">
        <v>1.9319999999999999E-3</v>
      </c>
      <c r="R866" s="195">
        <f>Q866*H866</f>
        <v>1.5455999999999999E-2</v>
      </c>
      <c r="S866" s="195">
        <v>0</v>
      </c>
      <c r="T866" s="196">
        <f>S866*H866</f>
        <v>0</v>
      </c>
      <c r="AR866" s="197" t="s">
        <v>204</v>
      </c>
      <c r="AT866" s="197" t="s">
        <v>744</v>
      </c>
      <c r="AU866" s="197" t="s">
        <v>171</v>
      </c>
      <c r="AY866" s="18" t="s">
        <v>159</v>
      </c>
      <c r="BE866" s="198">
        <f>IF(N866="základní",J866,0)</f>
        <v>0</v>
      </c>
      <c r="BF866" s="198">
        <f>IF(N866="snížená",J866,0)</f>
        <v>0</v>
      </c>
      <c r="BG866" s="198">
        <f>IF(N866="zákl. přenesená",J866,0)</f>
        <v>0</v>
      </c>
      <c r="BH866" s="198">
        <f>IF(N866="sníž. přenesená",J866,0)</f>
        <v>0</v>
      </c>
      <c r="BI866" s="198">
        <f>IF(N866="nulová",J866,0)</f>
        <v>0</v>
      </c>
      <c r="BJ866" s="18" t="s">
        <v>22</v>
      </c>
      <c r="BK866" s="198">
        <f>ROUND(I866*H866,2)</f>
        <v>0</v>
      </c>
      <c r="BL866" s="18" t="s">
        <v>164</v>
      </c>
      <c r="BM866" s="197" t="s">
        <v>2471</v>
      </c>
    </row>
    <row r="867" spans="2:65" s="1" customFormat="1" ht="16.5" customHeight="1">
      <c r="B867" s="35"/>
      <c r="C867" s="245" t="s">
        <v>1307</v>
      </c>
      <c r="D867" s="245" t="s">
        <v>744</v>
      </c>
      <c r="E867" s="246" t="s">
        <v>2472</v>
      </c>
      <c r="F867" s="247" t="s">
        <v>2473</v>
      </c>
      <c r="G867" s="248" t="s">
        <v>961</v>
      </c>
      <c r="H867" s="249">
        <v>1</v>
      </c>
      <c r="I867" s="250"/>
      <c r="J867" s="251">
        <f>ROUND(I867*H867,2)</f>
        <v>0</v>
      </c>
      <c r="K867" s="247" t="s">
        <v>20</v>
      </c>
      <c r="L867" s="252"/>
      <c r="M867" s="253" t="s">
        <v>20</v>
      </c>
      <c r="N867" s="254" t="s">
        <v>45</v>
      </c>
      <c r="O867" s="64"/>
      <c r="P867" s="195">
        <f>O867*H867</f>
        <v>0</v>
      </c>
      <c r="Q867" s="195">
        <v>9.8999999999999999E-4</v>
      </c>
      <c r="R867" s="195">
        <f>Q867*H867</f>
        <v>9.8999999999999999E-4</v>
      </c>
      <c r="S867" s="195">
        <v>0</v>
      </c>
      <c r="T867" s="196">
        <f>S867*H867</f>
        <v>0</v>
      </c>
      <c r="AR867" s="197" t="s">
        <v>204</v>
      </c>
      <c r="AT867" s="197" t="s">
        <v>744</v>
      </c>
      <c r="AU867" s="197" t="s">
        <v>171</v>
      </c>
      <c r="AY867" s="18" t="s">
        <v>159</v>
      </c>
      <c r="BE867" s="198">
        <f>IF(N867="základní",J867,0)</f>
        <v>0</v>
      </c>
      <c r="BF867" s="198">
        <f>IF(N867="snížená",J867,0)</f>
        <v>0</v>
      </c>
      <c r="BG867" s="198">
        <f>IF(N867="zákl. přenesená",J867,0)</f>
        <v>0</v>
      </c>
      <c r="BH867" s="198">
        <f>IF(N867="sníž. přenesená",J867,0)</f>
        <v>0</v>
      </c>
      <c r="BI867" s="198">
        <f>IF(N867="nulová",J867,0)</f>
        <v>0</v>
      </c>
      <c r="BJ867" s="18" t="s">
        <v>22</v>
      </c>
      <c r="BK867" s="198">
        <f>ROUND(I867*H867,2)</f>
        <v>0</v>
      </c>
      <c r="BL867" s="18" t="s">
        <v>164</v>
      </c>
      <c r="BM867" s="197" t="s">
        <v>2474</v>
      </c>
    </row>
    <row r="868" spans="2:65" s="1" customFormat="1" ht="11.25">
      <c r="B868" s="35"/>
      <c r="C868" s="36"/>
      <c r="D868" s="199" t="s">
        <v>166</v>
      </c>
      <c r="E868" s="36"/>
      <c r="F868" s="200" t="s">
        <v>2473</v>
      </c>
      <c r="G868" s="36"/>
      <c r="H868" s="36"/>
      <c r="I868" s="115"/>
      <c r="J868" s="36"/>
      <c r="K868" s="36"/>
      <c r="L868" s="39"/>
      <c r="M868" s="201"/>
      <c r="N868" s="64"/>
      <c r="O868" s="64"/>
      <c r="P868" s="64"/>
      <c r="Q868" s="64"/>
      <c r="R868" s="64"/>
      <c r="S868" s="64"/>
      <c r="T868" s="65"/>
      <c r="AT868" s="18" t="s">
        <v>166</v>
      </c>
      <c r="AU868" s="18" t="s">
        <v>171</v>
      </c>
    </row>
    <row r="869" spans="2:65" s="1" customFormat="1" ht="16.5" customHeight="1">
      <c r="B869" s="35"/>
      <c r="C869" s="245" t="s">
        <v>1312</v>
      </c>
      <c r="D869" s="245" t="s">
        <v>744</v>
      </c>
      <c r="E869" s="246" t="s">
        <v>2475</v>
      </c>
      <c r="F869" s="247" t="s">
        <v>2476</v>
      </c>
      <c r="G869" s="248" t="s">
        <v>961</v>
      </c>
      <c r="H869" s="249">
        <v>1</v>
      </c>
      <c r="I869" s="250"/>
      <c r="J869" s="251">
        <f>ROUND(I869*H869,2)</f>
        <v>0</v>
      </c>
      <c r="K869" s="247" t="s">
        <v>20</v>
      </c>
      <c r="L869" s="252"/>
      <c r="M869" s="253" t="s">
        <v>20</v>
      </c>
      <c r="N869" s="254" t="s">
        <v>45</v>
      </c>
      <c r="O869" s="64"/>
      <c r="P869" s="195">
        <f>O869*H869</f>
        <v>0</v>
      </c>
      <c r="Q869" s="195">
        <v>2.1000000000000001E-4</v>
      </c>
      <c r="R869" s="195">
        <f>Q869*H869</f>
        <v>2.1000000000000001E-4</v>
      </c>
      <c r="S869" s="195">
        <v>0</v>
      </c>
      <c r="T869" s="196">
        <f>S869*H869</f>
        <v>0</v>
      </c>
      <c r="AR869" s="197" t="s">
        <v>204</v>
      </c>
      <c r="AT869" s="197" t="s">
        <v>744</v>
      </c>
      <c r="AU869" s="197" t="s">
        <v>171</v>
      </c>
      <c r="AY869" s="18" t="s">
        <v>159</v>
      </c>
      <c r="BE869" s="198">
        <f>IF(N869="základní",J869,0)</f>
        <v>0</v>
      </c>
      <c r="BF869" s="198">
        <f>IF(N869="snížená",J869,0)</f>
        <v>0</v>
      </c>
      <c r="BG869" s="198">
        <f>IF(N869="zákl. přenesená",J869,0)</f>
        <v>0</v>
      </c>
      <c r="BH869" s="198">
        <f>IF(N869="sníž. přenesená",J869,0)</f>
        <v>0</v>
      </c>
      <c r="BI869" s="198">
        <f>IF(N869="nulová",J869,0)</f>
        <v>0</v>
      </c>
      <c r="BJ869" s="18" t="s">
        <v>22</v>
      </c>
      <c r="BK869" s="198">
        <f>ROUND(I869*H869,2)</f>
        <v>0</v>
      </c>
      <c r="BL869" s="18" t="s">
        <v>164</v>
      </c>
      <c r="BM869" s="197" t="s">
        <v>2477</v>
      </c>
    </row>
    <row r="870" spans="2:65" s="1" customFormat="1" ht="11.25">
      <c r="B870" s="35"/>
      <c r="C870" s="36"/>
      <c r="D870" s="199" t="s">
        <v>166</v>
      </c>
      <c r="E870" s="36"/>
      <c r="F870" s="200" t="s">
        <v>2476</v>
      </c>
      <c r="G870" s="36"/>
      <c r="H870" s="36"/>
      <c r="I870" s="115"/>
      <c r="J870" s="36"/>
      <c r="K870" s="36"/>
      <c r="L870" s="39"/>
      <c r="M870" s="201"/>
      <c r="N870" s="64"/>
      <c r="O870" s="64"/>
      <c r="P870" s="64"/>
      <c r="Q870" s="64"/>
      <c r="R870" s="64"/>
      <c r="S870" s="64"/>
      <c r="T870" s="65"/>
      <c r="AT870" s="18" t="s">
        <v>166</v>
      </c>
      <c r="AU870" s="18" t="s">
        <v>171</v>
      </c>
    </row>
    <row r="871" spans="2:65" s="1" customFormat="1" ht="16.5" customHeight="1">
      <c r="B871" s="35"/>
      <c r="C871" s="245" t="s">
        <v>1319</v>
      </c>
      <c r="D871" s="245" t="s">
        <v>744</v>
      </c>
      <c r="E871" s="246" t="s">
        <v>2478</v>
      </c>
      <c r="F871" s="247" t="s">
        <v>2479</v>
      </c>
      <c r="G871" s="248" t="s">
        <v>961</v>
      </c>
      <c r="H871" s="249">
        <v>8</v>
      </c>
      <c r="I871" s="250"/>
      <c r="J871" s="251">
        <f>ROUND(I871*H871,2)</f>
        <v>0</v>
      </c>
      <c r="K871" s="247" t="s">
        <v>20</v>
      </c>
      <c r="L871" s="252"/>
      <c r="M871" s="253" t="s">
        <v>20</v>
      </c>
      <c r="N871" s="254" t="s">
        <v>45</v>
      </c>
      <c r="O871" s="64"/>
      <c r="P871" s="195">
        <f>O871*H871</f>
        <v>0</v>
      </c>
      <c r="Q871" s="195">
        <v>1.2999999999999999E-4</v>
      </c>
      <c r="R871" s="195">
        <f>Q871*H871</f>
        <v>1.0399999999999999E-3</v>
      </c>
      <c r="S871" s="195">
        <v>0</v>
      </c>
      <c r="T871" s="196">
        <f>S871*H871</f>
        <v>0</v>
      </c>
      <c r="AR871" s="197" t="s">
        <v>204</v>
      </c>
      <c r="AT871" s="197" t="s">
        <v>744</v>
      </c>
      <c r="AU871" s="197" t="s">
        <v>171</v>
      </c>
      <c r="AY871" s="18" t="s">
        <v>159</v>
      </c>
      <c r="BE871" s="198">
        <f>IF(N871="základní",J871,0)</f>
        <v>0</v>
      </c>
      <c r="BF871" s="198">
        <f>IF(N871="snížená",J871,0)</f>
        <v>0</v>
      </c>
      <c r="BG871" s="198">
        <f>IF(N871="zákl. přenesená",J871,0)</f>
        <v>0</v>
      </c>
      <c r="BH871" s="198">
        <f>IF(N871="sníž. přenesená",J871,0)</f>
        <v>0</v>
      </c>
      <c r="BI871" s="198">
        <f>IF(N871="nulová",J871,0)</f>
        <v>0</v>
      </c>
      <c r="BJ871" s="18" t="s">
        <v>22</v>
      </c>
      <c r="BK871" s="198">
        <f>ROUND(I871*H871,2)</f>
        <v>0</v>
      </c>
      <c r="BL871" s="18" t="s">
        <v>164</v>
      </c>
      <c r="BM871" s="197" t="s">
        <v>2480</v>
      </c>
    </row>
    <row r="872" spans="2:65" s="1" customFormat="1" ht="11.25">
      <c r="B872" s="35"/>
      <c r="C872" s="36"/>
      <c r="D872" s="199" t="s">
        <v>166</v>
      </c>
      <c r="E872" s="36"/>
      <c r="F872" s="200" t="s">
        <v>2479</v>
      </c>
      <c r="G872" s="36"/>
      <c r="H872" s="36"/>
      <c r="I872" s="115"/>
      <c r="J872" s="36"/>
      <c r="K872" s="36"/>
      <c r="L872" s="39"/>
      <c r="M872" s="201"/>
      <c r="N872" s="64"/>
      <c r="O872" s="64"/>
      <c r="P872" s="64"/>
      <c r="Q872" s="64"/>
      <c r="R872" s="64"/>
      <c r="S872" s="64"/>
      <c r="T872" s="65"/>
      <c r="AT872" s="18" t="s">
        <v>166</v>
      </c>
      <c r="AU872" s="18" t="s">
        <v>171</v>
      </c>
    </row>
    <row r="873" spans="2:65" s="1" customFormat="1" ht="16.5" customHeight="1">
      <c r="B873" s="35"/>
      <c r="C873" s="245" t="s">
        <v>1324</v>
      </c>
      <c r="D873" s="245" t="s">
        <v>744</v>
      </c>
      <c r="E873" s="246" t="s">
        <v>2481</v>
      </c>
      <c r="F873" s="247" t="s">
        <v>2482</v>
      </c>
      <c r="G873" s="248" t="s">
        <v>961</v>
      </c>
      <c r="H873" s="249">
        <v>16</v>
      </c>
      <c r="I873" s="250"/>
      <c r="J873" s="251">
        <f>ROUND(I873*H873,2)</f>
        <v>0</v>
      </c>
      <c r="K873" s="247" t="s">
        <v>194</v>
      </c>
      <c r="L873" s="252"/>
      <c r="M873" s="253" t="s">
        <v>20</v>
      </c>
      <c r="N873" s="254" t="s">
        <v>45</v>
      </c>
      <c r="O873" s="64"/>
      <c r="P873" s="195">
        <f>O873*H873</f>
        <v>0</v>
      </c>
      <c r="Q873" s="195">
        <v>1.6000000000000001E-3</v>
      </c>
      <c r="R873" s="195">
        <f>Q873*H873</f>
        <v>2.5600000000000001E-2</v>
      </c>
      <c r="S873" s="195">
        <v>0</v>
      </c>
      <c r="T873" s="196">
        <f>S873*H873</f>
        <v>0</v>
      </c>
      <c r="AR873" s="197" t="s">
        <v>204</v>
      </c>
      <c r="AT873" s="197" t="s">
        <v>744</v>
      </c>
      <c r="AU873" s="197" t="s">
        <v>171</v>
      </c>
      <c r="AY873" s="18" t="s">
        <v>159</v>
      </c>
      <c r="BE873" s="198">
        <f>IF(N873="základní",J873,0)</f>
        <v>0</v>
      </c>
      <c r="BF873" s="198">
        <f>IF(N873="snížená",J873,0)</f>
        <v>0</v>
      </c>
      <c r="BG873" s="198">
        <f>IF(N873="zákl. přenesená",J873,0)</f>
        <v>0</v>
      </c>
      <c r="BH873" s="198">
        <f>IF(N873="sníž. přenesená",J873,0)</f>
        <v>0</v>
      </c>
      <c r="BI873" s="198">
        <f>IF(N873="nulová",J873,0)</f>
        <v>0</v>
      </c>
      <c r="BJ873" s="18" t="s">
        <v>22</v>
      </c>
      <c r="BK873" s="198">
        <f>ROUND(I873*H873,2)</f>
        <v>0</v>
      </c>
      <c r="BL873" s="18" t="s">
        <v>164</v>
      </c>
      <c r="BM873" s="197" t="s">
        <v>2483</v>
      </c>
    </row>
    <row r="874" spans="2:65" s="1" customFormat="1" ht="11.25">
      <c r="B874" s="35"/>
      <c r="C874" s="36"/>
      <c r="D874" s="199" t="s">
        <v>166</v>
      </c>
      <c r="E874" s="36"/>
      <c r="F874" s="200" t="s">
        <v>2482</v>
      </c>
      <c r="G874" s="36"/>
      <c r="H874" s="36"/>
      <c r="I874" s="115"/>
      <c r="J874" s="36"/>
      <c r="K874" s="36"/>
      <c r="L874" s="39"/>
      <c r="M874" s="201"/>
      <c r="N874" s="64"/>
      <c r="O874" s="64"/>
      <c r="P874" s="64"/>
      <c r="Q874" s="64"/>
      <c r="R874" s="64"/>
      <c r="S874" s="64"/>
      <c r="T874" s="65"/>
      <c r="AT874" s="18" t="s">
        <v>166</v>
      </c>
      <c r="AU874" s="18" t="s">
        <v>171</v>
      </c>
    </row>
    <row r="875" spans="2:65" s="1" customFormat="1" ht="16.5" customHeight="1">
      <c r="B875" s="35"/>
      <c r="C875" s="245" t="s">
        <v>1329</v>
      </c>
      <c r="D875" s="245" t="s">
        <v>744</v>
      </c>
      <c r="E875" s="246" t="s">
        <v>2484</v>
      </c>
      <c r="F875" s="247" t="s">
        <v>2485</v>
      </c>
      <c r="G875" s="248" t="s">
        <v>787</v>
      </c>
      <c r="H875" s="249">
        <v>12</v>
      </c>
      <c r="I875" s="250"/>
      <c r="J875" s="251">
        <f>ROUND(I875*H875,2)</f>
        <v>0</v>
      </c>
      <c r="K875" s="247" t="s">
        <v>20</v>
      </c>
      <c r="L875" s="252"/>
      <c r="M875" s="253" t="s">
        <v>20</v>
      </c>
      <c r="N875" s="254" t="s">
        <v>45</v>
      </c>
      <c r="O875" s="64"/>
      <c r="P875" s="195">
        <f>O875*H875</f>
        <v>0</v>
      </c>
      <c r="Q875" s="195">
        <v>1.6069999999999999E-3</v>
      </c>
      <c r="R875" s="195">
        <f>Q875*H875</f>
        <v>1.9283999999999999E-2</v>
      </c>
      <c r="S875" s="195">
        <v>0</v>
      </c>
      <c r="T875" s="196">
        <f>S875*H875</f>
        <v>0</v>
      </c>
      <c r="AR875" s="197" t="s">
        <v>204</v>
      </c>
      <c r="AT875" s="197" t="s">
        <v>744</v>
      </c>
      <c r="AU875" s="197" t="s">
        <v>171</v>
      </c>
      <c r="AY875" s="18" t="s">
        <v>159</v>
      </c>
      <c r="BE875" s="198">
        <f>IF(N875="základní",J875,0)</f>
        <v>0</v>
      </c>
      <c r="BF875" s="198">
        <f>IF(N875="snížená",J875,0)</f>
        <v>0</v>
      </c>
      <c r="BG875" s="198">
        <f>IF(N875="zákl. přenesená",J875,0)</f>
        <v>0</v>
      </c>
      <c r="BH875" s="198">
        <f>IF(N875="sníž. přenesená",J875,0)</f>
        <v>0</v>
      </c>
      <c r="BI875" s="198">
        <f>IF(N875="nulová",J875,0)</f>
        <v>0</v>
      </c>
      <c r="BJ875" s="18" t="s">
        <v>22</v>
      </c>
      <c r="BK875" s="198">
        <f>ROUND(I875*H875,2)</f>
        <v>0</v>
      </c>
      <c r="BL875" s="18" t="s">
        <v>164</v>
      </c>
      <c r="BM875" s="197" t="s">
        <v>2486</v>
      </c>
    </row>
    <row r="876" spans="2:65" s="1" customFormat="1" ht="16.5" customHeight="1">
      <c r="B876" s="35"/>
      <c r="C876" s="245" t="s">
        <v>1335</v>
      </c>
      <c r="D876" s="245" t="s">
        <v>744</v>
      </c>
      <c r="E876" s="246" t="s">
        <v>2487</v>
      </c>
      <c r="F876" s="247" t="s">
        <v>2488</v>
      </c>
      <c r="G876" s="248" t="s">
        <v>787</v>
      </c>
      <c r="H876" s="249">
        <v>8</v>
      </c>
      <c r="I876" s="250"/>
      <c r="J876" s="251">
        <f>ROUND(I876*H876,2)</f>
        <v>0</v>
      </c>
      <c r="K876" s="247" t="s">
        <v>20</v>
      </c>
      <c r="L876" s="252"/>
      <c r="M876" s="253" t="s">
        <v>20</v>
      </c>
      <c r="N876" s="254" t="s">
        <v>45</v>
      </c>
      <c r="O876" s="64"/>
      <c r="P876" s="195">
        <f>O876*H876</f>
        <v>0</v>
      </c>
      <c r="Q876" s="195">
        <v>0</v>
      </c>
      <c r="R876" s="195">
        <f>Q876*H876</f>
        <v>0</v>
      </c>
      <c r="S876" s="195">
        <v>0</v>
      </c>
      <c r="T876" s="196">
        <f>S876*H876</f>
        <v>0</v>
      </c>
      <c r="AR876" s="197" t="s">
        <v>204</v>
      </c>
      <c r="AT876" s="197" t="s">
        <v>744</v>
      </c>
      <c r="AU876" s="197" t="s">
        <v>171</v>
      </c>
      <c r="AY876" s="18" t="s">
        <v>159</v>
      </c>
      <c r="BE876" s="198">
        <f>IF(N876="základní",J876,0)</f>
        <v>0</v>
      </c>
      <c r="BF876" s="198">
        <f>IF(N876="snížená",J876,0)</f>
        <v>0</v>
      </c>
      <c r="BG876" s="198">
        <f>IF(N876="zákl. přenesená",J876,0)</f>
        <v>0</v>
      </c>
      <c r="BH876" s="198">
        <f>IF(N876="sníž. přenesená",J876,0)</f>
        <v>0</v>
      </c>
      <c r="BI876" s="198">
        <f>IF(N876="nulová",J876,0)</f>
        <v>0</v>
      </c>
      <c r="BJ876" s="18" t="s">
        <v>22</v>
      </c>
      <c r="BK876" s="198">
        <f>ROUND(I876*H876,2)</f>
        <v>0</v>
      </c>
      <c r="BL876" s="18" t="s">
        <v>164</v>
      </c>
      <c r="BM876" s="197" t="s">
        <v>2489</v>
      </c>
    </row>
    <row r="877" spans="2:65" s="1" customFormat="1" ht="16.5" customHeight="1">
      <c r="B877" s="35"/>
      <c r="C877" s="245" t="s">
        <v>1340</v>
      </c>
      <c r="D877" s="245" t="s">
        <v>744</v>
      </c>
      <c r="E877" s="246" t="s">
        <v>2490</v>
      </c>
      <c r="F877" s="247" t="s">
        <v>2491</v>
      </c>
      <c r="G877" s="248" t="s">
        <v>787</v>
      </c>
      <c r="H877" s="249">
        <v>8</v>
      </c>
      <c r="I877" s="250"/>
      <c r="J877" s="251">
        <f>ROUND(I877*H877,2)</f>
        <v>0</v>
      </c>
      <c r="K877" s="247" t="s">
        <v>20</v>
      </c>
      <c r="L877" s="252"/>
      <c r="M877" s="253" t="s">
        <v>20</v>
      </c>
      <c r="N877" s="254" t="s">
        <v>45</v>
      </c>
      <c r="O877" s="64"/>
      <c r="P877" s="195">
        <f>O877*H877</f>
        <v>0</v>
      </c>
      <c r="Q877" s="195">
        <v>0</v>
      </c>
      <c r="R877" s="195">
        <f>Q877*H877</f>
        <v>0</v>
      </c>
      <c r="S877" s="195">
        <v>0</v>
      </c>
      <c r="T877" s="196">
        <f>S877*H877</f>
        <v>0</v>
      </c>
      <c r="AR877" s="197" t="s">
        <v>204</v>
      </c>
      <c r="AT877" s="197" t="s">
        <v>744</v>
      </c>
      <c r="AU877" s="197" t="s">
        <v>171</v>
      </c>
      <c r="AY877" s="18" t="s">
        <v>159</v>
      </c>
      <c r="BE877" s="198">
        <f>IF(N877="základní",J877,0)</f>
        <v>0</v>
      </c>
      <c r="BF877" s="198">
        <f>IF(N877="snížená",J877,0)</f>
        <v>0</v>
      </c>
      <c r="BG877" s="198">
        <f>IF(N877="zákl. přenesená",J877,0)</f>
        <v>0</v>
      </c>
      <c r="BH877" s="198">
        <f>IF(N877="sníž. přenesená",J877,0)</f>
        <v>0</v>
      </c>
      <c r="BI877" s="198">
        <f>IF(N877="nulová",J877,0)</f>
        <v>0</v>
      </c>
      <c r="BJ877" s="18" t="s">
        <v>22</v>
      </c>
      <c r="BK877" s="198">
        <f>ROUND(I877*H877,2)</f>
        <v>0</v>
      </c>
      <c r="BL877" s="18" t="s">
        <v>164</v>
      </c>
      <c r="BM877" s="197" t="s">
        <v>2492</v>
      </c>
    </row>
    <row r="878" spans="2:65" s="1" customFormat="1" ht="16.5" customHeight="1">
      <c r="B878" s="35"/>
      <c r="C878" s="245" t="s">
        <v>1347</v>
      </c>
      <c r="D878" s="245" t="s">
        <v>744</v>
      </c>
      <c r="E878" s="246" t="s">
        <v>2493</v>
      </c>
      <c r="F878" s="247" t="s">
        <v>2494</v>
      </c>
      <c r="G878" s="248" t="s">
        <v>787</v>
      </c>
      <c r="H878" s="249">
        <v>13</v>
      </c>
      <c r="I878" s="250"/>
      <c r="J878" s="251">
        <f>ROUND(I878*H878,2)</f>
        <v>0</v>
      </c>
      <c r="K878" s="247" t="s">
        <v>20</v>
      </c>
      <c r="L878" s="252"/>
      <c r="M878" s="253" t="s">
        <v>20</v>
      </c>
      <c r="N878" s="254" t="s">
        <v>45</v>
      </c>
      <c r="O878" s="64"/>
      <c r="P878" s="195">
        <f>O878*H878</f>
        <v>0</v>
      </c>
      <c r="Q878" s="195">
        <v>0</v>
      </c>
      <c r="R878" s="195">
        <f>Q878*H878</f>
        <v>0</v>
      </c>
      <c r="S878" s="195">
        <v>0</v>
      </c>
      <c r="T878" s="196">
        <f>S878*H878</f>
        <v>0</v>
      </c>
      <c r="AR878" s="197" t="s">
        <v>204</v>
      </c>
      <c r="AT878" s="197" t="s">
        <v>744</v>
      </c>
      <c r="AU878" s="197" t="s">
        <v>171</v>
      </c>
      <c r="AY878" s="18" t="s">
        <v>159</v>
      </c>
      <c r="BE878" s="198">
        <f>IF(N878="základní",J878,0)</f>
        <v>0</v>
      </c>
      <c r="BF878" s="198">
        <f>IF(N878="snížená",J878,0)</f>
        <v>0</v>
      </c>
      <c r="BG878" s="198">
        <f>IF(N878="zákl. přenesená",J878,0)</f>
        <v>0</v>
      </c>
      <c r="BH878" s="198">
        <f>IF(N878="sníž. přenesená",J878,0)</f>
        <v>0</v>
      </c>
      <c r="BI878" s="198">
        <f>IF(N878="nulová",J878,0)</f>
        <v>0</v>
      </c>
      <c r="BJ878" s="18" t="s">
        <v>22</v>
      </c>
      <c r="BK878" s="198">
        <f>ROUND(I878*H878,2)</f>
        <v>0</v>
      </c>
      <c r="BL878" s="18" t="s">
        <v>164</v>
      </c>
      <c r="BM878" s="197" t="s">
        <v>2495</v>
      </c>
    </row>
    <row r="879" spans="2:65" s="1" customFormat="1" ht="16.5" customHeight="1">
      <c r="B879" s="35"/>
      <c r="C879" s="245" t="s">
        <v>1355</v>
      </c>
      <c r="D879" s="245" t="s">
        <v>744</v>
      </c>
      <c r="E879" s="246" t="s">
        <v>2496</v>
      </c>
      <c r="F879" s="247" t="s">
        <v>2497</v>
      </c>
      <c r="G879" s="248" t="s">
        <v>961</v>
      </c>
      <c r="H879" s="249">
        <v>18</v>
      </c>
      <c r="I879" s="250"/>
      <c r="J879" s="251">
        <f>ROUND(I879*H879,2)</f>
        <v>0</v>
      </c>
      <c r="K879" s="247" t="s">
        <v>194</v>
      </c>
      <c r="L879" s="252"/>
      <c r="M879" s="253" t="s">
        <v>20</v>
      </c>
      <c r="N879" s="254" t="s">
        <v>45</v>
      </c>
      <c r="O879" s="64"/>
      <c r="P879" s="195">
        <f>O879*H879</f>
        <v>0</v>
      </c>
      <c r="Q879" s="195">
        <v>9.7000000000000005E-4</v>
      </c>
      <c r="R879" s="195">
        <f>Q879*H879</f>
        <v>1.746E-2</v>
      </c>
      <c r="S879" s="195">
        <v>0</v>
      </c>
      <c r="T879" s="196">
        <f>S879*H879</f>
        <v>0</v>
      </c>
      <c r="AR879" s="197" t="s">
        <v>204</v>
      </c>
      <c r="AT879" s="197" t="s">
        <v>744</v>
      </c>
      <c r="AU879" s="197" t="s">
        <v>171</v>
      </c>
      <c r="AY879" s="18" t="s">
        <v>159</v>
      </c>
      <c r="BE879" s="198">
        <f>IF(N879="základní",J879,0)</f>
        <v>0</v>
      </c>
      <c r="BF879" s="198">
        <f>IF(N879="snížená",J879,0)</f>
        <v>0</v>
      </c>
      <c r="BG879" s="198">
        <f>IF(N879="zákl. přenesená",J879,0)</f>
        <v>0</v>
      </c>
      <c r="BH879" s="198">
        <f>IF(N879="sníž. přenesená",J879,0)</f>
        <v>0</v>
      </c>
      <c r="BI879" s="198">
        <f>IF(N879="nulová",J879,0)</f>
        <v>0</v>
      </c>
      <c r="BJ879" s="18" t="s">
        <v>22</v>
      </c>
      <c r="BK879" s="198">
        <f>ROUND(I879*H879,2)</f>
        <v>0</v>
      </c>
      <c r="BL879" s="18" t="s">
        <v>164</v>
      </c>
      <c r="BM879" s="197" t="s">
        <v>2498</v>
      </c>
    </row>
    <row r="880" spans="2:65" s="1" customFormat="1" ht="11.25">
      <c r="B880" s="35"/>
      <c r="C880" s="36"/>
      <c r="D880" s="199" t="s">
        <v>166</v>
      </c>
      <c r="E880" s="36"/>
      <c r="F880" s="200" t="s">
        <v>2497</v>
      </c>
      <c r="G880" s="36"/>
      <c r="H880" s="36"/>
      <c r="I880" s="115"/>
      <c r="J880" s="36"/>
      <c r="K880" s="36"/>
      <c r="L880" s="39"/>
      <c r="M880" s="201"/>
      <c r="N880" s="64"/>
      <c r="O880" s="64"/>
      <c r="P880" s="64"/>
      <c r="Q880" s="64"/>
      <c r="R880" s="64"/>
      <c r="S880" s="64"/>
      <c r="T880" s="65"/>
      <c r="AT880" s="18" t="s">
        <v>166</v>
      </c>
      <c r="AU880" s="18" t="s">
        <v>171</v>
      </c>
    </row>
    <row r="881" spans="2:65" s="1" customFormat="1" ht="16.5" customHeight="1">
      <c r="B881" s="35"/>
      <c r="C881" s="245" t="s">
        <v>1361</v>
      </c>
      <c r="D881" s="245" t="s">
        <v>744</v>
      </c>
      <c r="E881" s="246" t="s">
        <v>2499</v>
      </c>
      <c r="F881" s="247" t="s">
        <v>2500</v>
      </c>
      <c r="G881" s="248" t="s">
        <v>961</v>
      </c>
      <c r="H881" s="249">
        <v>9</v>
      </c>
      <c r="I881" s="250"/>
      <c r="J881" s="251">
        <f>ROUND(I881*H881,2)</f>
        <v>0</v>
      </c>
      <c r="K881" s="247" t="s">
        <v>20</v>
      </c>
      <c r="L881" s="252"/>
      <c r="M881" s="253" t="s">
        <v>20</v>
      </c>
      <c r="N881" s="254" t="s">
        <v>45</v>
      </c>
      <c r="O881" s="64"/>
      <c r="P881" s="195">
        <f>O881*H881</f>
        <v>0</v>
      </c>
      <c r="Q881" s="195">
        <v>9.7000000000000005E-4</v>
      </c>
      <c r="R881" s="195">
        <f>Q881*H881</f>
        <v>8.7299999999999999E-3</v>
      </c>
      <c r="S881" s="195">
        <v>0</v>
      </c>
      <c r="T881" s="196">
        <f>S881*H881</f>
        <v>0</v>
      </c>
      <c r="AR881" s="197" t="s">
        <v>204</v>
      </c>
      <c r="AT881" s="197" t="s">
        <v>744</v>
      </c>
      <c r="AU881" s="197" t="s">
        <v>171</v>
      </c>
      <c r="AY881" s="18" t="s">
        <v>159</v>
      </c>
      <c r="BE881" s="198">
        <f>IF(N881="základní",J881,0)</f>
        <v>0</v>
      </c>
      <c r="BF881" s="198">
        <f>IF(N881="snížená",J881,0)</f>
        <v>0</v>
      </c>
      <c r="BG881" s="198">
        <f>IF(N881="zákl. přenesená",J881,0)</f>
        <v>0</v>
      </c>
      <c r="BH881" s="198">
        <f>IF(N881="sníž. přenesená",J881,0)</f>
        <v>0</v>
      </c>
      <c r="BI881" s="198">
        <f>IF(N881="nulová",J881,0)</f>
        <v>0</v>
      </c>
      <c r="BJ881" s="18" t="s">
        <v>22</v>
      </c>
      <c r="BK881" s="198">
        <f>ROUND(I881*H881,2)</f>
        <v>0</v>
      </c>
      <c r="BL881" s="18" t="s">
        <v>164</v>
      </c>
      <c r="BM881" s="197" t="s">
        <v>2501</v>
      </c>
    </row>
    <row r="882" spans="2:65" s="1" customFormat="1" ht="11.25">
      <c r="B882" s="35"/>
      <c r="C882" s="36"/>
      <c r="D882" s="199" t="s">
        <v>166</v>
      </c>
      <c r="E882" s="36"/>
      <c r="F882" s="200" t="s">
        <v>2500</v>
      </c>
      <c r="G882" s="36"/>
      <c r="H882" s="36"/>
      <c r="I882" s="115"/>
      <c r="J882" s="36"/>
      <c r="K882" s="36"/>
      <c r="L882" s="39"/>
      <c r="M882" s="201"/>
      <c r="N882" s="64"/>
      <c r="O882" s="64"/>
      <c r="P882" s="64"/>
      <c r="Q882" s="64"/>
      <c r="R882" s="64"/>
      <c r="S882" s="64"/>
      <c r="T882" s="65"/>
      <c r="AT882" s="18" t="s">
        <v>166</v>
      </c>
      <c r="AU882" s="18" t="s">
        <v>171</v>
      </c>
    </row>
    <row r="883" spans="2:65" s="1" customFormat="1" ht="16.5" customHeight="1">
      <c r="B883" s="35"/>
      <c r="C883" s="245" t="s">
        <v>1366</v>
      </c>
      <c r="D883" s="245" t="s">
        <v>744</v>
      </c>
      <c r="E883" s="246" t="s">
        <v>2502</v>
      </c>
      <c r="F883" s="247" t="s">
        <v>2503</v>
      </c>
      <c r="G883" s="248" t="s">
        <v>961</v>
      </c>
      <c r="H883" s="249">
        <v>3</v>
      </c>
      <c r="I883" s="250"/>
      <c r="J883" s="251">
        <f>ROUND(I883*H883,2)</f>
        <v>0</v>
      </c>
      <c r="K883" s="247" t="s">
        <v>20</v>
      </c>
      <c r="L883" s="252"/>
      <c r="M883" s="253" t="s">
        <v>20</v>
      </c>
      <c r="N883" s="254" t="s">
        <v>45</v>
      </c>
      <c r="O883" s="64"/>
      <c r="P883" s="195">
        <f>O883*H883</f>
        <v>0</v>
      </c>
      <c r="Q883" s="195">
        <v>9.7000000000000005E-4</v>
      </c>
      <c r="R883" s="195">
        <f>Q883*H883</f>
        <v>2.9100000000000003E-3</v>
      </c>
      <c r="S883" s="195">
        <v>0</v>
      </c>
      <c r="T883" s="196">
        <f>S883*H883</f>
        <v>0</v>
      </c>
      <c r="AR883" s="197" t="s">
        <v>204</v>
      </c>
      <c r="AT883" s="197" t="s">
        <v>744</v>
      </c>
      <c r="AU883" s="197" t="s">
        <v>171</v>
      </c>
      <c r="AY883" s="18" t="s">
        <v>159</v>
      </c>
      <c r="BE883" s="198">
        <f>IF(N883="základní",J883,0)</f>
        <v>0</v>
      </c>
      <c r="BF883" s="198">
        <f>IF(N883="snížená",J883,0)</f>
        <v>0</v>
      </c>
      <c r="BG883" s="198">
        <f>IF(N883="zákl. přenesená",J883,0)</f>
        <v>0</v>
      </c>
      <c r="BH883" s="198">
        <f>IF(N883="sníž. přenesená",J883,0)</f>
        <v>0</v>
      </c>
      <c r="BI883" s="198">
        <f>IF(N883="nulová",J883,0)</f>
        <v>0</v>
      </c>
      <c r="BJ883" s="18" t="s">
        <v>22</v>
      </c>
      <c r="BK883" s="198">
        <f>ROUND(I883*H883,2)</f>
        <v>0</v>
      </c>
      <c r="BL883" s="18" t="s">
        <v>164</v>
      </c>
      <c r="BM883" s="197" t="s">
        <v>2504</v>
      </c>
    </row>
    <row r="884" spans="2:65" s="1" customFormat="1" ht="11.25">
      <c r="B884" s="35"/>
      <c r="C884" s="36"/>
      <c r="D884" s="199" t="s">
        <v>166</v>
      </c>
      <c r="E884" s="36"/>
      <c r="F884" s="200" t="s">
        <v>2503</v>
      </c>
      <c r="G884" s="36"/>
      <c r="H884" s="36"/>
      <c r="I884" s="115"/>
      <c r="J884" s="36"/>
      <c r="K884" s="36"/>
      <c r="L884" s="39"/>
      <c r="M884" s="201"/>
      <c r="N884" s="64"/>
      <c r="O884" s="64"/>
      <c r="P884" s="64"/>
      <c r="Q884" s="64"/>
      <c r="R884" s="64"/>
      <c r="S884" s="64"/>
      <c r="T884" s="65"/>
      <c r="AT884" s="18" t="s">
        <v>166</v>
      </c>
      <c r="AU884" s="18" t="s">
        <v>171</v>
      </c>
    </row>
    <row r="885" spans="2:65" s="1" customFormat="1" ht="16.5" customHeight="1">
      <c r="B885" s="35"/>
      <c r="C885" s="245" t="s">
        <v>1371</v>
      </c>
      <c r="D885" s="245" t="s">
        <v>744</v>
      </c>
      <c r="E885" s="246" t="s">
        <v>2505</v>
      </c>
      <c r="F885" s="247" t="s">
        <v>2506</v>
      </c>
      <c r="G885" s="248" t="s">
        <v>787</v>
      </c>
      <c r="H885" s="249">
        <v>9</v>
      </c>
      <c r="I885" s="250"/>
      <c r="J885" s="251">
        <f>ROUND(I885*H885,2)</f>
        <v>0</v>
      </c>
      <c r="K885" s="247" t="s">
        <v>20</v>
      </c>
      <c r="L885" s="252"/>
      <c r="M885" s="253" t="s">
        <v>20</v>
      </c>
      <c r="N885" s="254" t="s">
        <v>45</v>
      </c>
      <c r="O885" s="64"/>
      <c r="P885" s="195">
        <f>O885*H885</f>
        <v>0</v>
      </c>
      <c r="Q885" s="195">
        <v>0</v>
      </c>
      <c r="R885" s="195">
        <f>Q885*H885</f>
        <v>0</v>
      </c>
      <c r="S885" s="195">
        <v>0</v>
      </c>
      <c r="T885" s="196">
        <f>S885*H885</f>
        <v>0</v>
      </c>
      <c r="AR885" s="197" t="s">
        <v>204</v>
      </c>
      <c r="AT885" s="197" t="s">
        <v>744</v>
      </c>
      <c r="AU885" s="197" t="s">
        <v>171</v>
      </c>
      <c r="AY885" s="18" t="s">
        <v>159</v>
      </c>
      <c r="BE885" s="198">
        <f>IF(N885="základní",J885,0)</f>
        <v>0</v>
      </c>
      <c r="BF885" s="198">
        <f>IF(N885="snížená",J885,0)</f>
        <v>0</v>
      </c>
      <c r="BG885" s="198">
        <f>IF(N885="zákl. přenesená",J885,0)</f>
        <v>0</v>
      </c>
      <c r="BH885" s="198">
        <f>IF(N885="sníž. přenesená",J885,0)</f>
        <v>0</v>
      </c>
      <c r="BI885" s="198">
        <f>IF(N885="nulová",J885,0)</f>
        <v>0</v>
      </c>
      <c r="BJ885" s="18" t="s">
        <v>22</v>
      </c>
      <c r="BK885" s="198">
        <f>ROUND(I885*H885,2)</f>
        <v>0</v>
      </c>
      <c r="BL885" s="18" t="s">
        <v>164</v>
      </c>
      <c r="BM885" s="197" t="s">
        <v>2507</v>
      </c>
    </row>
    <row r="886" spans="2:65" s="1" customFormat="1" ht="16.5" customHeight="1">
      <c r="B886" s="35"/>
      <c r="C886" s="245" t="s">
        <v>1376</v>
      </c>
      <c r="D886" s="245" t="s">
        <v>744</v>
      </c>
      <c r="E886" s="246" t="s">
        <v>2508</v>
      </c>
      <c r="F886" s="247" t="s">
        <v>2509</v>
      </c>
      <c r="G886" s="248" t="s">
        <v>787</v>
      </c>
      <c r="H886" s="249">
        <v>5</v>
      </c>
      <c r="I886" s="250"/>
      <c r="J886" s="251">
        <f>ROUND(I886*H886,2)</f>
        <v>0</v>
      </c>
      <c r="K886" s="247" t="s">
        <v>20</v>
      </c>
      <c r="L886" s="252"/>
      <c r="M886" s="253" t="s">
        <v>20</v>
      </c>
      <c r="N886" s="254" t="s">
        <v>45</v>
      </c>
      <c r="O886" s="64"/>
      <c r="P886" s="195">
        <f>O886*H886</f>
        <v>0</v>
      </c>
      <c r="Q886" s="195">
        <v>0</v>
      </c>
      <c r="R886" s="195">
        <f>Q886*H886</f>
        <v>0</v>
      </c>
      <c r="S886" s="195">
        <v>0</v>
      </c>
      <c r="T886" s="196">
        <f>S886*H886</f>
        <v>0</v>
      </c>
      <c r="AR886" s="197" t="s">
        <v>204</v>
      </c>
      <c r="AT886" s="197" t="s">
        <v>744</v>
      </c>
      <c r="AU886" s="197" t="s">
        <v>171</v>
      </c>
      <c r="AY886" s="18" t="s">
        <v>159</v>
      </c>
      <c r="BE886" s="198">
        <f>IF(N886="základní",J886,0)</f>
        <v>0</v>
      </c>
      <c r="BF886" s="198">
        <f>IF(N886="snížená",J886,0)</f>
        <v>0</v>
      </c>
      <c r="BG886" s="198">
        <f>IF(N886="zákl. přenesená",J886,0)</f>
        <v>0</v>
      </c>
      <c r="BH886" s="198">
        <f>IF(N886="sníž. přenesená",J886,0)</f>
        <v>0</v>
      </c>
      <c r="BI886" s="198">
        <f>IF(N886="nulová",J886,0)</f>
        <v>0</v>
      </c>
      <c r="BJ886" s="18" t="s">
        <v>22</v>
      </c>
      <c r="BK886" s="198">
        <f>ROUND(I886*H886,2)</f>
        <v>0</v>
      </c>
      <c r="BL886" s="18" t="s">
        <v>164</v>
      </c>
      <c r="BM886" s="197" t="s">
        <v>2510</v>
      </c>
    </row>
    <row r="887" spans="2:65" s="1" customFormat="1" ht="16.5" customHeight="1">
      <c r="B887" s="35"/>
      <c r="C887" s="245" t="s">
        <v>1378</v>
      </c>
      <c r="D887" s="245" t="s">
        <v>744</v>
      </c>
      <c r="E887" s="246" t="s">
        <v>2511</v>
      </c>
      <c r="F887" s="247" t="s">
        <v>2512</v>
      </c>
      <c r="G887" s="248" t="s">
        <v>961</v>
      </c>
      <c r="H887" s="249">
        <v>9</v>
      </c>
      <c r="I887" s="250"/>
      <c r="J887" s="251">
        <f>ROUND(I887*H887,2)</f>
        <v>0</v>
      </c>
      <c r="K887" s="247" t="s">
        <v>20</v>
      </c>
      <c r="L887" s="252"/>
      <c r="M887" s="253" t="s">
        <v>20</v>
      </c>
      <c r="N887" s="254" t="s">
        <v>45</v>
      </c>
      <c r="O887" s="64"/>
      <c r="P887" s="195">
        <f>O887*H887</f>
        <v>0</v>
      </c>
      <c r="Q887" s="195">
        <v>9.7000000000000005E-4</v>
      </c>
      <c r="R887" s="195">
        <f>Q887*H887</f>
        <v>8.7299999999999999E-3</v>
      </c>
      <c r="S887" s="195">
        <v>0</v>
      </c>
      <c r="T887" s="196">
        <f>S887*H887</f>
        <v>0</v>
      </c>
      <c r="AR887" s="197" t="s">
        <v>204</v>
      </c>
      <c r="AT887" s="197" t="s">
        <v>744</v>
      </c>
      <c r="AU887" s="197" t="s">
        <v>171</v>
      </c>
      <c r="AY887" s="18" t="s">
        <v>159</v>
      </c>
      <c r="BE887" s="198">
        <f>IF(N887="základní",J887,0)</f>
        <v>0</v>
      </c>
      <c r="BF887" s="198">
        <f>IF(N887="snížená",J887,0)</f>
        <v>0</v>
      </c>
      <c r="BG887" s="198">
        <f>IF(N887="zákl. přenesená",J887,0)</f>
        <v>0</v>
      </c>
      <c r="BH887" s="198">
        <f>IF(N887="sníž. přenesená",J887,0)</f>
        <v>0</v>
      </c>
      <c r="BI887" s="198">
        <f>IF(N887="nulová",J887,0)</f>
        <v>0</v>
      </c>
      <c r="BJ887" s="18" t="s">
        <v>22</v>
      </c>
      <c r="BK887" s="198">
        <f>ROUND(I887*H887,2)</f>
        <v>0</v>
      </c>
      <c r="BL887" s="18" t="s">
        <v>164</v>
      </c>
      <c r="BM887" s="197" t="s">
        <v>2513</v>
      </c>
    </row>
    <row r="888" spans="2:65" s="1" customFormat="1" ht="11.25">
      <c r="B888" s="35"/>
      <c r="C888" s="36"/>
      <c r="D888" s="199" t="s">
        <v>166</v>
      </c>
      <c r="E888" s="36"/>
      <c r="F888" s="200" t="s">
        <v>2512</v>
      </c>
      <c r="G888" s="36"/>
      <c r="H888" s="36"/>
      <c r="I888" s="115"/>
      <c r="J888" s="36"/>
      <c r="K888" s="36"/>
      <c r="L888" s="39"/>
      <c r="M888" s="201"/>
      <c r="N888" s="64"/>
      <c r="O888" s="64"/>
      <c r="P888" s="64"/>
      <c r="Q888" s="64"/>
      <c r="R888" s="64"/>
      <c r="S888" s="64"/>
      <c r="T888" s="65"/>
      <c r="AT888" s="18" t="s">
        <v>166</v>
      </c>
      <c r="AU888" s="18" t="s">
        <v>171</v>
      </c>
    </row>
    <row r="889" spans="2:65" s="1" customFormat="1" ht="16.5" customHeight="1">
      <c r="B889" s="35"/>
      <c r="C889" s="245" t="s">
        <v>1383</v>
      </c>
      <c r="D889" s="245" t="s">
        <v>744</v>
      </c>
      <c r="E889" s="246" t="s">
        <v>2514</v>
      </c>
      <c r="F889" s="247" t="s">
        <v>2515</v>
      </c>
      <c r="G889" s="248" t="s">
        <v>787</v>
      </c>
      <c r="H889" s="249">
        <v>1</v>
      </c>
      <c r="I889" s="250"/>
      <c r="J889" s="251">
        <f>ROUND(I889*H889,2)</f>
        <v>0</v>
      </c>
      <c r="K889" s="247" t="s">
        <v>20</v>
      </c>
      <c r="L889" s="252"/>
      <c r="M889" s="253" t="s">
        <v>20</v>
      </c>
      <c r="N889" s="254" t="s">
        <v>45</v>
      </c>
      <c r="O889" s="64"/>
      <c r="P889" s="195">
        <f>O889*H889</f>
        <v>0</v>
      </c>
      <c r="Q889" s="195">
        <v>5.4799999999999996E-3</v>
      </c>
      <c r="R889" s="195">
        <f>Q889*H889</f>
        <v>5.4799999999999996E-3</v>
      </c>
      <c r="S889" s="195">
        <v>0</v>
      </c>
      <c r="T889" s="196">
        <f>S889*H889</f>
        <v>0</v>
      </c>
      <c r="AR889" s="197" t="s">
        <v>204</v>
      </c>
      <c r="AT889" s="197" t="s">
        <v>744</v>
      </c>
      <c r="AU889" s="197" t="s">
        <v>171</v>
      </c>
      <c r="AY889" s="18" t="s">
        <v>159</v>
      </c>
      <c r="BE889" s="198">
        <f>IF(N889="základní",J889,0)</f>
        <v>0</v>
      </c>
      <c r="BF889" s="198">
        <f>IF(N889="snížená",J889,0)</f>
        <v>0</v>
      </c>
      <c r="BG889" s="198">
        <f>IF(N889="zákl. přenesená",J889,0)</f>
        <v>0</v>
      </c>
      <c r="BH889" s="198">
        <f>IF(N889="sníž. přenesená",J889,0)</f>
        <v>0</v>
      </c>
      <c r="BI889" s="198">
        <f>IF(N889="nulová",J889,0)</f>
        <v>0</v>
      </c>
      <c r="BJ889" s="18" t="s">
        <v>22</v>
      </c>
      <c r="BK889" s="198">
        <f>ROUND(I889*H889,2)</f>
        <v>0</v>
      </c>
      <c r="BL889" s="18" t="s">
        <v>164</v>
      </c>
      <c r="BM889" s="197" t="s">
        <v>2516</v>
      </c>
    </row>
    <row r="890" spans="2:65" s="1" customFormat="1" ht="16.5" customHeight="1">
      <c r="B890" s="35"/>
      <c r="C890" s="245" t="s">
        <v>1391</v>
      </c>
      <c r="D890" s="245" t="s">
        <v>744</v>
      </c>
      <c r="E890" s="246" t="s">
        <v>2517</v>
      </c>
      <c r="F890" s="247" t="s">
        <v>2518</v>
      </c>
      <c r="G890" s="248" t="s">
        <v>961</v>
      </c>
      <c r="H890" s="249">
        <v>16</v>
      </c>
      <c r="I890" s="250"/>
      <c r="J890" s="251">
        <f>ROUND(I890*H890,2)</f>
        <v>0</v>
      </c>
      <c r="K890" s="247" t="s">
        <v>194</v>
      </c>
      <c r="L890" s="252"/>
      <c r="M890" s="253" t="s">
        <v>20</v>
      </c>
      <c r="N890" s="254" t="s">
        <v>45</v>
      </c>
      <c r="O890" s="64"/>
      <c r="P890" s="195">
        <f>O890*H890</f>
        <v>0</v>
      </c>
      <c r="Q890" s="195">
        <v>9.7000000000000005E-4</v>
      </c>
      <c r="R890" s="195">
        <f>Q890*H890</f>
        <v>1.5520000000000001E-2</v>
      </c>
      <c r="S890" s="195">
        <v>0</v>
      </c>
      <c r="T890" s="196">
        <f>S890*H890</f>
        <v>0</v>
      </c>
      <c r="AR890" s="197" t="s">
        <v>204</v>
      </c>
      <c r="AT890" s="197" t="s">
        <v>744</v>
      </c>
      <c r="AU890" s="197" t="s">
        <v>171</v>
      </c>
      <c r="AY890" s="18" t="s">
        <v>159</v>
      </c>
      <c r="BE890" s="198">
        <f>IF(N890="základní",J890,0)</f>
        <v>0</v>
      </c>
      <c r="BF890" s="198">
        <f>IF(N890="snížená",J890,0)</f>
        <v>0</v>
      </c>
      <c r="BG890" s="198">
        <f>IF(N890="zákl. přenesená",J890,0)</f>
        <v>0</v>
      </c>
      <c r="BH890" s="198">
        <f>IF(N890="sníž. přenesená",J890,0)</f>
        <v>0</v>
      </c>
      <c r="BI890" s="198">
        <f>IF(N890="nulová",J890,0)</f>
        <v>0</v>
      </c>
      <c r="BJ890" s="18" t="s">
        <v>22</v>
      </c>
      <c r="BK890" s="198">
        <f>ROUND(I890*H890,2)</f>
        <v>0</v>
      </c>
      <c r="BL890" s="18" t="s">
        <v>164</v>
      </c>
      <c r="BM890" s="197" t="s">
        <v>2519</v>
      </c>
    </row>
    <row r="891" spans="2:65" s="1" customFormat="1" ht="11.25">
      <c r="B891" s="35"/>
      <c r="C891" s="36"/>
      <c r="D891" s="199" t="s">
        <v>166</v>
      </c>
      <c r="E891" s="36"/>
      <c r="F891" s="200" t="s">
        <v>2518</v>
      </c>
      <c r="G891" s="36"/>
      <c r="H891" s="36"/>
      <c r="I891" s="115"/>
      <c r="J891" s="36"/>
      <c r="K891" s="36"/>
      <c r="L891" s="39"/>
      <c r="M891" s="201"/>
      <c r="N891" s="64"/>
      <c r="O891" s="64"/>
      <c r="P891" s="64"/>
      <c r="Q891" s="64"/>
      <c r="R891" s="64"/>
      <c r="S891" s="64"/>
      <c r="T891" s="65"/>
      <c r="AT891" s="18" t="s">
        <v>166</v>
      </c>
      <c r="AU891" s="18" t="s">
        <v>171</v>
      </c>
    </row>
    <row r="892" spans="2:65" s="1" customFormat="1" ht="16.5" customHeight="1">
      <c r="B892" s="35"/>
      <c r="C892" s="245" t="s">
        <v>1400</v>
      </c>
      <c r="D892" s="245" t="s">
        <v>744</v>
      </c>
      <c r="E892" s="246" t="s">
        <v>2520</v>
      </c>
      <c r="F892" s="247" t="s">
        <v>2521</v>
      </c>
      <c r="G892" s="248" t="s">
        <v>961</v>
      </c>
      <c r="H892" s="249">
        <v>5</v>
      </c>
      <c r="I892" s="250"/>
      <c r="J892" s="251">
        <f>ROUND(I892*H892,2)</f>
        <v>0</v>
      </c>
      <c r="K892" s="247" t="s">
        <v>20</v>
      </c>
      <c r="L892" s="252"/>
      <c r="M892" s="253" t="s">
        <v>20</v>
      </c>
      <c r="N892" s="254" t="s">
        <v>45</v>
      </c>
      <c r="O892" s="64"/>
      <c r="P892" s="195">
        <f>O892*H892</f>
        <v>0</v>
      </c>
      <c r="Q892" s="195">
        <v>9.7000000000000005E-4</v>
      </c>
      <c r="R892" s="195">
        <f>Q892*H892</f>
        <v>4.8500000000000001E-3</v>
      </c>
      <c r="S892" s="195">
        <v>0</v>
      </c>
      <c r="T892" s="196">
        <f>S892*H892</f>
        <v>0</v>
      </c>
      <c r="AR892" s="197" t="s">
        <v>204</v>
      </c>
      <c r="AT892" s="197" t="s">
        <v>744</v>
      </c>
      <c r="AU892" s="197" t="s">
        <v>171</v>
      </c>
      <c r="AY892" s="18" t="s">
        <v>159</v>
      </c>
      <c r="BE892" s="198">
        <f>IF(N892="základní",J892,0)</f>
        <v>0</v>
      </c>
      <c r="BF892" s="198">
        <f>IF(N892="snížená",J892,0)</f>
        <v>0</v>
      </c>
      <c r="BG892" s="198">
        <f>IF(N892="zákl. přenesená",J892,0)</f>
        <v>0</v>
      </c>
      <c r="BH892" s="198">
        <f>IF(N892="sníž. přenesená",J892,0)</f>
        <v>0</v>
      </c>
      <c r="BI892" s="198">
        <f>IF(N892="nulová",J892,0)</f>
        <v>0</v>
      </c>
      <c r="BJ892" s="18" t="s">
        <v>22</v>
      </c>
      <c r="BK892" s="198">
        <f>ROUND(I892*H892,2)</f>
        <v>0</v>
      </c>
      <c r="BL892" s="18" t="s">
        <v>164</v>
      </c>
      <c r="BM892" s="197" t="s">
        <v>2522</v>
      </c>
    </row>
    <row r="893" spans="2:65" s="1" customFormat="1" ht="11.25">
      <c r="B893" s="35"/>
      <c r="C893" s="36"/>
      <c r="D893" s="199" t="s">
        <v>166</v>
      </c>
      <c r="E893" s="36"/>
      <c r="F893" s="200" t="s">
        <v>2521</v>
      </c>
      <c r="G893" s="36"/>
      <c r="H893" s="36"/>
      <c r="I893" s="115"/>
      <c r="J893" s="36"/>
      <c r="K893" s="36"/>
      <c r="L893" s="39"/>
      <c r="M893" s="201"/>
      <c r="N893" s="64"/>
      <c r="O893" s="64"/>
      <c r="P893" s="64"/>
      <c r="Q893" s="64"/>
      <c r="R893" s="64"/>
      <c r="S893" s="64"/>
      <c r="T893" s="65"/>
      <c r="AT893" s="18" t="s">
        <v>166</v>
      </c>
      <c r="AU893" s="18" t="s">
        <v>171</v>
      </c>
    </row>
    <row r="894" spans="2:65" s="1" customFormat="1" ht="16.5" customHeight="1">
      <c r="B894" s="35"/>
      <c r="C894" s="245" t="s">
        <v>1407</v>
      </c>
      <c r="D894" s="245" t="s">
        <v>744</v>
      </c>
      <c r="E894" s="246" t="s">
        <v>2523</v>
      </c>
      <c r="F894" s="247" t="s">
        <v>2524</v>
      </c>
      <c r="G894" s="248" t="s">
        <v>961</v>
      </c>
      <c r="H894" s="249">
        <v>3</v>
      </c>
      <c r="I894" s="250"/>
      <c r="J894" s="251">
        <f>ROUND(I894*H894,2)</f>
        <v>0</v>
      </c>
      <c r="K894" s="247" t="s">
        <v>20</v>
      </c>
      <c r="L894" s="252"/>
      <c r="M894" s="253" t="s">
        <v>20</v>
      </c>
      <c r="N894" s="254" t="s">
        <v>45</v>
      </c>
      <c r="O894" s="64"/>
      <c r="P894" s="195">
        <f>O894*H894</f>
        <v>0</v>
      </c>
      <c r="Q894" s="195">
        <v>9.7000000000000005E-4</v>
      </c>
      <c r="R894" s="195">
        <f>Q894*H894</f>
        <v>2.9100000000000003E-3</v>
      </c>
      <c r="S894" s="195">
        <v>0</v>
      </c>
      <c r="T894" s="196">
        <f>S894*H894</f>
        <v>0</v>
      </c>
      <c r="AR894" s="197" t="s">
        <v>204</v>
      </c>
      <c r="AT894" s="197" t="s">
        <v>744</v>
      </c>
      <c r="AU894" s="197" t="s">
        <v>171</v>
      </c>
      <c r="AY894" s="18" t="s">
        <v>159</v>
      </c>
      <c r="BE894" s="198">
        <f>IF(N894="základní",J894,0)</f>
        <v>0</v>
      </c>
      <c r="BF894" s="198">
        <f>IF(N894="snížená",J894,0)</f>
        <v>0</v>
      </c>
      <c r="BG894" s="198">
        <f>IF(N894="zákl. přenesená",J894,0)</f>
        <v>0</v>
      </c>
      <c r="BH894" s="198">
        <f>IF(N894="sníž. přenesená",J894,0)</f>
        <v>0</v>
      </c>
      <c r="BI894" s="198">
        <f>IF(N894="nulová",J894,0)</f>
        <v>0</v>
      </c>
      <c r="BJ894" s="18" t="s">
        <v>22</v>
      </c>
      <c r="BK894" s="198">
        <f>ROUND(I894*H894,2)</f>
        <v>0</v>
      </c>
      <c r="BL894" s="18" t="s">
        <v>164</v>
      </c>
      <c r="BM894" s="197" t="s">
        <v>2525</v>
      </c>
    </row>
    <row r="895" spans="2:65" s="1" customFormat="1" ht="11.25">
      <c r="B895" s="35"/>
      <c r="C895" s="36"/>
      <c r="D895" s="199" t="s">
        <v>166</v>
      </c>
      <c r="E895" s="36"/>
      <c r="F895" s="200" t="s">
        <v>2524</v>
      </c>
      <c r="G895" s="36"/>
      <c r="H895" s="36"/>
      <c r="I895" s="115"/>
      <c r="J895" s="36"/>
      <c r="K895" s="36"/>
      <c r="L895" s="39"/>
      <c r="M895" s="201"/>
      <c r="N895" s="64"/>
      <c r="O895" s="64"/>
      <c r="P895" s="64"/>
      <c r="Q895" s="64"/>
      <c r="R895" s="64"/>
      <c r="S895" s="64"/>
      <c r="T895" s="65"/>
      <c r="AT895" s="18" t="s">
        <v>166</v>
      </c>
      <c r="AU895" s="18" t="s">
        <v>171</v>
      </c>
    </row>
    <row r="896" spans="2:65" s="1" customFormat="1" ht="16.5" customHeight="1">
      <c r="B896" s="35"/>
      <c r="C896" s="245" t="s">
        <v>1417</v>
      </c>
      <c r="D896" s="245" t="s">
        <v>744</v>
      </c>
      <c r="E896" s="246" t="s">
        <v>2526</v>
      </c>
      <c r="F896" s="247" t="s">
        <v>2527</v>
      </c>
      <c r="G896" s="248" t="s">
        <v>961</v>
      </c>
      <c r="H896" s="249">
        <v>2</v>
      </c>
      <c r="I896" s="250"/>
      <c r="J896" s="251">
        <f>ROUND(I896*H896,2)</f>
        <v>0</v>
      </c>
      <c r="K896" s="247" t="s">
        <v>20</v>
      </c>
      <c r="L896" s="252"/>
      <c r="M896" s="253" t="s">
        <v>20</v>
      </c>
      <c r="N896" s="254" t="s">
        <v>45</v>
      </c>
      <c r="O896" s="64"/>
      <c r="P896" s="195">
        <f>O896*H896</f>
        <v>0</v>
      </c>
      <c r="Q896" s="195">
        <v>9.7000000000000005E-4</v>
      </c>
      <c r="R896" s="195">
        <f>Q896*H896</f>
        <v>1.9400000000000001E-3</v>
      </c>
      <c r="S896" s="195">
        <v>0</v>
      </c>
      <c r="T896" s="196">
        <f>S896*H896</f>
        <v>0</v>
      </c>
      <c r="AR896" s="197" t="s">
        <v>204</v>
      </c>
      <c r="AT896" s="197" t="s">
        <v>744</v>
      </c>
      <c r="AU896" s="197" t="s">
        <v>171</v>
      </c>
      <c r="AY896" s="18" t="s">
        <v>159</v>
      </c>
      <c r="BE896" s="198">
        <f>IF(N896="základní",J896,0)</f>
        <v>0</v>
      </c>
      <c r="BF896" s="198">
        <f>IF(N896="snížená",J896,0)</f>
        <v>0</v>
      </c>
      <c r="BG896" s="198">
        <f>IF(N896="zákl. přenesená",J896,0)</f>
        <v>0</v>
      </c>
      <c r="BH896" s="198">
        <f>IF(N896="sníž. přenesená",J896,0)</f>
        <v>0</v>
      </c>
      <c r="BI896" s="198">
        <f>IF(N896="nulová",J896,0)</f>
        <v>0</v>
      </c>
      <c r="BJ896" s="18" t="s">
        <v>22</v>
      </c>
      <c r="BK896" s="198">
        <f>ROUND(I896*H896,2)</f>
        <v>0</v>
      </c>
      <c r="BL896" s="18" t="s">
        <v>164</v>
      </c>
      <c r="BM896" s="197" t="s">
        <v>2528</v>
      </c>
    </row>
    <row r="897" spans="2:65" s="1" customFormat="1" ht="11.25">
      <c r="B897" s="35"/>
      <c r="C897" s="36"/>
      <c r="D897" s="199" t="s">
        <v>166</v>
      </c>
      <c r="E897" s="36"/>
      <c r="F897" s="200" t="s">
        <v>2527</v>
      </c>
      <c r="G897" s="36"/>
      <c r="H897" s="36"/>
      <c r="I897" s="115"/>
      <c r="J897" s="36"/>
      <c r="K897" s="36"/>
      <c r="L897" s="39"/>
      <c r="M897" s="201"/>
      <c r="N897" s="64"/>
      <c r="O897" s="64"/>
      <c r="P897" s="64"/>
      <c r="Q897" s="64"/>
      <c r="R897" s="64"/>
      <c r="S897" s="64"/>
      <c r="T897" s="65"/>
      <c r="AT897" s="18" t="s">
        <v>166</v>
      </c>
      <c r="AU897" s="18" t="s">
        <v>171</v>
      </c>
    </row>
    <row r="898" spans="2:65" s="1" customFormat="1" ht="16.5" customHeight="1">
      <c r="B898" s="35"/>
      <c r="C898" s="245" t="s">
        <v>1423</v>
      </c>
      <c r="D898" s="245" t="s">
        <v>744</v>
      </c>
      <c r="E898" s="246" t="s">
        <v>2529</v>
      </c>
      <c r="F898" s="247" t="s">
        <v>2530</v>
      </c>
      <c r="G898" s="248" t="s">
        <v>787</v>
      </c>
      <c r="H898" s="249">
        <v>2</v>
      </c>
      <c r="I898" s="250"/>
      <c r="J898" s="251">
        <f>ROUND(I898*H898,2)</f>
        <v>0</v>
      </c>
      <c r="K898" s="247" t="s">
        <v>20</v>
      </c>
      <c r="L898" s="252"/>
      <c r="M898" s="253" t="s">
        <v>20</v>
      </c>
      <c r="N898" s="254" t="s">
        <v>45</v>
      </c>
      <c r="O898" s="64"/>
      <c r="P898" s="195">
        <f>O898*H898</f>
        <v>0</v>
      </c>
      <c r="Q898" s="195">
        <v>4.9199999999999999E-3</v>
      </c>
      <c r="R898" s="195">
        <f>Q898*H898</f>
        <v>9.8399999999999998E-3</v>
      </c>
      <c r="S898" s="195">
        <v>0</v>
      </c>
      <c r="T898" s="196">
        <f>S898*H898</f>
        <v>0</v>
      </c>
      <c r="AR898" s="197" t="s">
        <v>204</v>
      </c>
      <c r="AT898" s="197" t="s">
        <v>744</v>
      </c>
      <c r="AU898" s="197" t="s">
        <v>171</v>
      </c>
      <c r="AY898" s="18" t="s">
        <v>159</v>
      </c>
      <c r="BE898" s="198">
        <f>IF(N898="základní",J898,0)</f>
        <v>0</v>
      </c>
      <c r="BF898" s="198">
        <f>IF(N898="snížená",J898,0)</f>
        <v>0</v>
      </c>
      <c r="BG898" s="198">
        <f>IF(N898="zákl. přenesená",J898,0)</f>
        <v>0</v>
      </c>
      <c r="BH898" s="198">
        <f>IF(N898="sníž. přenesená",J898,0)</f>
        <v>0</v>
      </c>
      <c r="BI898" s="198">
        <f>IF(N898="nulová",J898,0)</f>
        <v>0</v>
      </c>
      <c r="BJ898" s="18" t="s">
        <v>22</v>
      </c>
      <c r="BK898" s="198">
        <f>ROUND(I898*H898,2)</f>
        <v>0</v>
      </c>
      <c r="BL898" s="18" t="s">
        <v>164</v>
      </c>
      <c r="BM898" s="197" t="s">
        <v>2531</v>
      </c>
    </row>
    <row r="899" spans="2:65" s="1" customFormat="1" ht="16.5" customHeight="1">
      <c r="B899" s="35"/>
      <c r="C899" s="245" t="s">
        <v>1430</v>
      </c>
      <c r="D899" s="245" t="s">
        <v>744</v>
      </c>
      <c r="E899" s="246" t="s">
        <v>2532</v>
      </c>
      <c r="F899" s="247" t="s">
        <v>2533</v>
      </c>
      <c r="G899" s="248" t="s">
        <v>961</v>
      </c>
      <c r="H899" s="249">
        <v>11</v>
      </c>
      <c r="I899" s="250"/>
      <c r="J899" s="251">
        <f>ROUND(I899*H899,2)</f>
        <v>0</v>
      </c>
      <c r="K899" s="247" t="s">
        <v>194</v>
      </c>
      <c r="L899" s="252"/>
      <c r="M899" s="253" t="s">
        <v>20</v>
      </c>
      <c r="N899" s="254" t="s">
        <v>45</v>
      </c>
      <c r="O899" s="64"/>
      <c r="P899" s="195">
        <f>O899*H899</f>
        <v>0</v>
      </c>
      <c r="Q899" s="195">
        <v>1.6000000000000001E-4</v>
      </c>
      <c r="R899" s="195">
        <f>Q899*H899</f>
        <v>1.7600000000000001E-3</v>
      </c>
      <c r="S899" s="195">
        <v>0</v>
      </c>
      <c r="T899" s="196">
        <f>S899*H899</f>
        <v>0</v>
      </c>
      <c r="AR899" s="197" t="s">
        <v>204</v>
      </c>
      <c r="AT899" s="197" t="s">
        <v>744</v>
      </c>
      <c r="AU899" s="197" t="s">
        <v>171</v>
      </c>
      <c r="AY899" s="18" t="s">
        <v>159</v>
      </c>
      <c r="BE899" s="198">
        <f>IF(N899="základní",J899,0)</f>
        <v>0</v>
      </c>
      <c r="BF899" s="198">
        <f>IF(N899="snížená",J899,0)</f>
        <v>0</v>
      </c>
      <c r="BG899" s="198">
        <f>IF(N899="zákl. přenesená",J899,0)</f>
        <v>0</v>
      </c>
      <c r="BH899" s="198">
        <f>IF(N899="sníž. přenesená",J899,0)</f>
        <v>0</v>
      </c>
      <c r="BI899" s="198">
        <f>IF(N899="nulová",J899,0)</f>
        <v>0</v>
      </c>
      <c r="BJ899" s="18" t="s">
        <v>22</v>
      </c>
      <c r="BK899" s="198">
        <f>ROUND(I899*H899,2)</f>
        <v>0</v>
      </c>
      <c r="BL899" s="18" t="s">
        <v>164</v>
      </c>
      <c r="BM899" s="197" t="s">
        <v>2534</v>
      </c>
    </row>
    <row r="900" spans="2:65" s="1" customFormat="1" ht="11.25">
      <c r="B900" s="35"/>
      <c r="C900" s="36"/>
      <c r="D900" s="199" t="s">
        <v>166</v>
      </c>
      <c r="E900" s="36"/>
      <c r="F900" s="200" t="s">
        <v>2533</v>
      </c>
      <c r="G900" s="36"/>
      <c r="H900" s="36"/>
      <c r="I900" s="115"/>
      <c r="J900" s="36"/>
      <c r="K900" s="36"/>
      <c r="L900" s="39"/>
      <c r="M900" s="201"/>
      <c r="N900" s="64"/>
      <c r="O900" s="64"/>
      <c r="P900" s="64"/>
      <c r="Q900" s="64"/>
      <c r="R900" s="64"/>
      <c r="S900" s="64"/>
      <c r="T900" s="65"/>
      <c r="AT900" s="18" t="s">
        <v>166</v>
      </c>
      <c r="AU900" s="18" t="s">
        <v>171</v>
      </c>
    </row>
    <row r="901" spans="2:65" s="1" customFormat="1" ht="16.5" customHeight="1">
      <c r="B901" s="35"/>
      <c r="C901" s="245" t="s">
        <v>1438</v>
      </c>
      <c r="D901" s="245" t="s">
        <v>744</v>
      </c>
      <c r="E901" s="246" t="s">
        <v>2535</v>
      </c>
      <c r="F901" s="247" t="s">
        <v>2536</v>
      </c>
      <c r="G901" s="248" t="s">
        <v>961</v>
      </c>
      <c r="H901" s="249">
        <v>5</v>
      </c>
      <c r="I901" s="250"/>
      <c r="J901" s="251">
        <f>ROUND(I901*H901,2)</f>
        <v>0</v>
      </c>
      <c r="K901" s="247" t="s">
        <v>20</v>
      </c>
      <c r="L901" s="252"/>
      <c r="M901" s="253" t="s">
        <v>20</v>
      </c>
      <c r="N901" s="254" t="s">
        <v>45</v>
      </c>
      <c r="O901" s="64"/>
      <c r="P901" s="195">
        <f>O901*H901</f>
        <v>0</v>
      </c>
      <c r="Q901" s="195">
        <v>1.6000000000000001E-4</v>
      </c>
      <c r="R901" s="195">
        <f>Q901*H901</f>
        <v>8.0000000000000004E-4</v>
      </c>
      <c r="S901" s="195">
        <v>0</v>
      </c>
      <c r="T901" s="196">
        <f>S901*H901</f>
        <v>0</v>
      </c>
      <c r="AR901" s="197" t="s">
        <v>204</v>
      </c>
      <c r="AT901" s="197" t="s">
        <v>744</v>
      </c>
      <c r="AU901" s="197" t="s">
        <v>171</v>
      </c>
      <c r="AY901" s="18" t="s">
        <v>159</v>
      </c>
      <c r="BE901" s="198">
        <f>IF(N901="základní",J901,0)</f>
        <v>0</v>
      </c>
      <c r="BF901" s="198">
        <f>IF(N901="snížená",J901,0)</f>
        <v>0</v>
      </c>
      <c r="BG901" s="198">
        <f>IF(N901="zákl. přenesená",J901,0)</f>
        <v>0</v>
      </c>
      <c r="BH901" s="198">
        <f>IF(N901="sníž. přenesená",J901,0)</f>
        <v>0</v>
      </c>
      <c r="BI901" s="198">
        <f>IF(N901="nulová",J901,0)</f>
        <v>0</v>
      </c>
      <c r="BJ901" s="18" t="s">
        <v>22</v>
      </c>
      <c r="BK901" s="198">
        <f>ROUND(I901*H901,2)</f>
        <v>0</v>
      </c>
      <c r="BL901" s="18" t="s">
        <v>164</v>
      </c>
      <c r="BM901" s="197" t="s">
        <v>2537</v>
      </c>
    </row>
    <row r="902" spans="2:65" s="1" customFormat="1" ht="11.25">
      <c r="B902" s="35"/>
      <c r="C902" s="36"/>
      <c r="D902" s="199" t="s">
        <v>166</v>
      </c>
      <c r="E902" s="36"/>
      <c r="F902" s="200" t="s">
        <v>2536</v>
      </c>
      <c r="G902" s="36"/>
      <c r="H902" s="36"/>
      <c r="I902" s="115"/>
      <c r="J902" s="36"/>
      <c r="K902" s="36"/>
      <c r="L902" s="39"/>
      <c r="M902" s="201"/>
      <c r="N902" s="64"/>
      <c r="O902" s="64"/>
      <c r="P902" s="64"/>
      <c r="Q902" s="64"/>
      <c r="R902" s="64"/>
      <c r="S902" s="64"/>
      <c r="T902" s="65"/>
      <c r="AT902" s="18" t="s">
        <v>166</v>
      </c>
      <c r="AU902" s="18" t="s">
        <v>171</v>
      </c>
    </row>
    <row r="903" spans="2:65" s="1" customFormat="1" ht="16.5" customHeight="1">
      <c r="B903" s="35"/>
      <c r="C903" s="245" t="s">
        <v>1446</v>
      </c>
      <c r="D903" s="245" t="s">
        <v>744</v>
      </c>
      <c r="E903" s="246" t="s">
        <v>2538</v>
      </c>
      <c r="F903" s="247" t="s">
        <v>2539</v>
      </c>
      <c r="G903" s="248" t="s">
        <v>961</v>
      </c>
      <c r="H903" s="249">
        <v>1</v>
      </c>
      <c r="I903" s="250"/>
      <c r="J903" s="251">
        <f>ROUND(I903*H903,2)</f>
        <v>0</v>
      </c>
      <c r="K903" s="247" t="s">
        <v>20</v>
      </c>
      <c r="L903" s="252"/>
      <c r="M903" s="253" t="s">
        <v>20</v>
      </c>
      <c r="N903" s="254" t="s">
        <v>45</v>
      </c>
      <c r="O903" s="64"/>
      <c r="P903" s="195">
        <f>O903*H903</f>
        <v>0</v>
      </c>
      <c r="Q903" s="195">
        <v>1.6000000000000001E-4</v>
      </c>
      <c r="R903" s="195">
        <f>Q903*H903</f>
        <v>1.6000000000000001E-4</v>
      </c>
      <c r="S903" s="195">
        <v>0</v>
      </c>
      <c r="T903" s="196">
        <f>S903*H903</f>
        <v>0</v>
      </c>
      <c r="AR903" s="197" t="s">
        <v>204</v>
      </c>
      <c r="AT903" s="197" t="s">
        <v>744</v>
      </c>
      <c r="AU903" s="197" t="s">
        <v>171</v>
      </c>
      <c r="AY903" s="18" t="s">
        <v>159</v>
      </c>
      <c r="BE903" s="198">
        <f>IF(N903="základní",J903,0)</f>
        <v>0</v>
      </c>
      <c r="BF903" s="198">
        <f>IF(N903="snížená",J903,0)</f>
        <v>0</v>
      </c>
      <c r="BG903" s="198">
        <f>IF(N903="zákl. přenesená",J903,0)</f>
        <v>0</v>
      </c>
      <c r="BH903" s="198">
        <f>IF(N903="sníž. přenesená",J903,0)</f>
        <v>0</v>
      </c>
      <c r="BI903" s="198">
        <f>IF(N903="nulová",J903,0)</f>
        <v>0</v>
      </c>
      <c r="BJ903" s="18" t="s">
        <v>22</v>
      </c>
      <c r="BK903" s="198">
        <f>ROUND(I903*H903,2)</f>
        <v>0</v>
      </c>
      <c r="BL903" s="18" t="s">
        <v>164</v>
      </c>
      <c r="BM903" s="197" t="s">
        <v>2540</v>
      </c>
    </row>
    <row r="904" spans="2:65" s="1" customFormat="1" ht="11.25">
      <c r="B904" s="35"/>
      <c r="C904" s="36"/>
      <c r="D904" s="199" t="s">
        <v>166</v>
      </c>
      <c r="E904" s="36"/>
      <c r="F904" s="200" t="s">
        <v>2539</v>
      </c>
      <c r="G904" s="36"/>
      <c r="H904" s="36"/>
      <c r="I904" s="115"/>
      <c r="J904" s="36"/>
      <c r="K904" s="36"/>
      <c r="L904" s="39"/>
      <c r="M904" s="201"/>
      <c r="N904" s="64"/>
      <c r="O904" s="64"/>
      <c r="P904" s="64"/>
      <c r="Q904" s="64"/>
      <c r="R904" s="64"/>
      <c r="S904" s="64"/>
      <c r="T904" s="65"/>
      <c r="AT904" s="18" t="s">
        <v>166</v>
      </c>
      <c r="AU904" s="18" t="s">
        <v>171</v>
      </c>
    </row>
    <row r="905" spans="2:65" s="1" customFormat="1" ht="16.5" customHeight="1">
      <c r="B905" s="35"/>
      <c r="C905" s="245" t="s">
        <v>1448</v>
      </c>
      <c r="D905" s="245" t="s">
        <v>744</v>
      </c>
      <c r="E905" s="246" t="s">
        <v>2541</v>
      </c>
      <c r="F905" s="247" t="s">
        <v>2542</v>
      </c>
      <c r="G905" s="248" t="s">
        <v>961</v>
      </c>
      <c r="H905" s="249">
        <v>1</v>
      </c>
      <c r="I905" s="250"/>
      <c r="J905" s="251">
        <f>ROUND(I905*H905,2)</f>
        <v>0</v>
      </c>
      <c r="K905" s="247" t="s">
        <v>20</v>
      </c>
      <c r="L905" s="252"/>
      <c r="M905" s="253" t="s">
        <v>20</v>
      </c>
      <c r="N905" s="254" t="s">
        <v>45</v>
      </c>
      <c r="O905" s="64"/>
      <c r="P905" s="195">
        <f>O905*H905</f>
        <v>0</v>
      </c>
      <c r="Q905" s="195">
        <v>1.6000000000000001E-4</v>
      </c>
      <c r="R905" s="195">
        <f>Q905*H905</f>
        <v>1.6000000000000001E-4</v>
      </c>
      <c r="S905" s="195">
        <v>0</v>
      </c>
      <c r="T905" s="196">
        <f>S905*H905</f>
        <v>0</v>
      </c>
      <c r="AR905" s="197" t="s">
        <v>204</v>
      </c>
      <c r="AT905" s="197" t="s">
        <v>744</v>
      </c>
      <c r="AU905" s="197" t="s">
        <v>171</v>
      </c>
      <c r="AY905" s="18" t="s">
        <v>159</v>
      </c>
      <c r="BE905" s="198">
        <f>IF(N905="základní",J905,0)</f>
        <v>0</v>
      </c>
      <c r="BF905" s="198">
        <f>IF(N905="snížená",J905,0)</f>
        <v>0</v>
      </c>
      <c r="BG905" s="198">
        <f>IF(N905="zákl. přenesená",J905,0)</f>
        <v>0</v>
      </c>
      <c r="BH905" s="198">
        <f>IF(N905="sníž. přenesená",J905,0)</f>
        <v>0</v>
      </c>
      <c r="BI905" s="198">
        <f>IF(N905="nulová",J905,0)</f>
        <v>0</v>
      </c>
      <c r="BJ905" s="18" t="s">
        <v>22</v>
      </c>
      <c r="BK905" s="198">
        <f>ROUND(I905*H905,2)</f>
        <v>0</v>
      </c>
      <c r="BL905" s="18" t="s">
        <v>164</v>
      </c>
      <c r="BM905" s="197" t="s">
        <v>2543</v>
      </c>
    </row>
    <row r="906" spans="2:65" s="1" customFormat="1" ht="11.25">
      <c r="B906" s="35"/>
      <c r="C906" s="36"/>
      <c r="D906" s="199" t="s">
        <v>166</v>
      </c>
      <c r="E906" s="36"/>
      <c r="F906" s="200" t="s">
        <v>2542</v>
      </c>
      <c r="G906" s="36"/>
      <c r="H906" s="36"/>
      <c r="I906" s="115"/>
      <c r="J906" s="36"/>
      <c r="K906" s="36"/>
      <c r="L906" s="39"/>
      <c r="M906" s="201"/>
      <c r="N906" s="64"/>
      <c r="O906" s="64"/>
      <c r="P906" s="64"/>
      <c r="Q906" s="64"/>
      <c r="R906" s="64"/>
      <c r="S906" s="64"/>
      <c r="T906" s="65"/>
      <c r="AT906" s="18" t="s">
        <v>166</v>
      </c>
      <c r="AU906" s="18" t="s">
        <v>171</v>
      </c>
    </row>
    <row r="907" spans="2:65" s="1" customFormat="1" ht="16.5" customHeight="1">
      <c r="B907" s="35"/>
      <c r="C907" s="245" t="s">
        <v>1451</v>
      </c>
      <c r="D907" s="245" t="s">
        <v>744</v>
      </c>
      <c r="E907" s="246" t="s">
        <v>2544</v>
      </c>
      <c r="F907" s="247" t="s">
        <v>2545</v>
      </c>
      <c r="G907" s="248" t="s">
        <v>961</v>
      </c>
      <c r="H907" s="249">
        <v>2</v>
      </c>
      <c r="I907" s="250"/>
      <c r="J907" s="251">
        <f>ROUND(I907*H907,2)</f>
        <v>0</v>
      </c>
      <c r="K907" s="247" t="s">
        <v>194</v>
      </c>
      <c r="L907" s="252"/>
      <c r="M907" s="253" t="s">
        <v>20</v>
      </c>
      <c r="N907" s="254" t="s">
        <v>45</v>
      </c>
      <c r="O907" s="64"/>
      <c r="P907" s="195">
        <f>O907*H907</f>
        <v>0</v>
      </c>
      <c r="Q907" s="195">
        <v>1.2999999999999999E-4</v>
      </c>
      <c r="R907" s="195">
        <f>Q907*H907</f>
        <v>2.5999999999999998E-4</v>
      </c>
      <c r="S907" s="195">
        <v>0</v>
      </c>
      <c r="T907" s="196">
        <f>S907*H907</f>
        <v>0</v>
      </c>
      <c r="AR907" s="197" t="s">
        <v>204</v>
      </c>
      <c r="AT907" s="197" t="s">
        <v>744</v>
      </c>
      <c r="AU907" s="197" t="s">
        <v>171</v>
      </c>
      <c r="AY907" s="18" t="s">
        <v>159</v>
      </c>
      <c r="BE907" s="198">
        <f>IF(N907="základní",J907,0)</f>
        <v>0</v>
      </c>
      <c r="BF907" s="198">
        <f>IF(N907="snížená",J907,0)</f>
        <v>0</v>
      </c>
      <c r="BG907" s="198">
        <f>IF(N907="zákl. přenesená",J907,0)</f>
        <v>0</v>
      </c>
      <c r="BH907" s="198">
        <f>IF(N907="sníž. přenesená",J907,0)</f>
        <v>0</v>
      </c>
      <c r="BI907" s="198">
        <f>IF(N907="nulová",J907,0)</f>
        <v>0</v>
      </c>
      <c r="BJ907" s="18" t="s">
        <v>22</v>
      </c>
      <c r="BK907" s="198">
        <f>ROUND(I907*H907,2)</f>
        <v>0</v>
      </c>
      <c r="BL907" s="18" t="s">
        <v>164</v>
      </c>
      <c r="BM907" s="197" t="s">
        <v>2546</v>
      </c>
    </row>
    <row r="908" spans="2:65" s="1" customFormat="1" ht="11.25">
      <c r="B908" s="35"/>
      <c r="C908" s="36"/>
      <c r="D908" s="199" t="s">
        <v>166</v>
      </c>
      <c r="E908" s="36"/>
      <c r="F908" s="200" t="s">
        <v>2545</v>
      </c>
      <c r="G908" s="36"/>
      <c r="H908" s="36"/>
      <c r="I908" s="115"/>
      <c r="J908" s="36"/>
      <c r="K908" s="36"/>
      <c r="L908" s="39"/>
      <c r="M908" s="201"/>
      <c r="N908" s="64"/>
      <c r="O908" s="64"/>
      <c r="P908" s="64"/>
      <c r="Q908" s="64"/>
      <c r="R908" s="64"/>
      <c r="S908" s="64"/>
      <c r="T908" s="65"/>
      <c r="AT908" s="18" t="s">
        <v>166</v>
      </c>
      <c r="AU908" s="18" t="s">
        <v>171</v>
      </c>
    </row>
    <row r="909" spans="2:65" s="1" customFormat="1" ht="16.5" customHeight="1">
      <c r="B909" s="35"/>
      <c r="C909" s="245" t="s">
        <v>1453</v>
      </c>
      <c r="D909" s="245" t="s">
        <v>744</v>
      </c>
      <c r="E909" s="246" t="s">
        <v>2547</v>
      </c>
      <c r="F909" s="247" t="s">
        <v>2548</v>
      </c>
      <c r="G909" s="248" t="s">
        <v>961</v>
      </c>
      <c r="H909" s="249">
        <v>2</v>
      </c>
      <c r="I909" s="250"/>
      <c r="J909" s="251">
        <f>ROUND(I909*H909,2)</f>
        <v>0</v>
      </c>
      <c r="K909" s="247" t="s">
        <v>20</v>
      </c>
      <c r="L909" s="252"/>
      <c r="M909" s="253" t="s">
        <v>20</v>
      </c>
      <c r="N909" s="254" t="s">
        <v>45</v>
      </c>
      <c r="O909" s="64"/>
      <c r="P909" s="195">
        <f>O909*H909</f>
        <v>0</v>
      </c>
      <c r="Q909" s="195">
        <v>1.1E-4</v>
      </c>
      <c r="R909" s="195">
        <f>Q909*H909</f>
        <v>2.2000000000000001E-4</v>
      </c>
      <c r="S909" s="195">
        <v>0</v>
      </c>
      <c r="T909" s="196">
        <f>S909*H909</f>
        <v>0</v>
      </c>
      <c r="AR909" s="197" t="s">
        <v>204</v>
      </c>
      <c r="AT909" s="197" t="s">
        <v>744</v>
      </c>
      <c r="AU909" s="197" t="s">
        <v>171</v>
      </c>
      <c r="AY909" s="18" t="s">
        <v>159</v>
      </c>
      <c r="BE909" s="198">
        <f>IF(N909="základní",J909,0)</f>
        <v>0</v>
      </c>
      <c r="BF909" s="198">
        <f>IF(N909="snížená",J909,0)</f>
        <v>0</v>
      </c>
      <c r="BG909" s="198">
        <f>IF(N909="zákl. přenesená",J909,0)</f>
        <v>0</v>
      </c>
      <c r="BH909" s="198">
        <f>IF(N909="sníž. přenesená",J909,0)</f>
        <v>0</v>
      </c>
      <c r="BI909" s="198">
        <f>IF(N909="nulová",J909,0)</f>
        <v>0</v>
      </c>
      <c r="BJ909" s="18" t="s">
        <v>22</v>
      </c>
      <c r="BK909" s="198">
        <f>ROUND(I909*H909,2)</f>
        <v>0</v>
      </c>
      <c r="BL909" s="18" t="s">
        <v>164</v>
      </c>
      <c r="BM909" s="197" t="s">
        <v>2549</v>
      </c>
    </row>
    <row r="910" spans="2:65" s="1" customFormat="1" ht="11.25">
      <c r="B910" s="35"/>
      <c r="C910" s="36"/>
      <c r="D910" s="199" t="s">
        <v>166</v>
      </c>
      <c r="E910" s="36"/>
      <c r="F910" s="200" t="s">
        <v>2548</v>
      </c>
      <c r="G910" s="36"/>
      <c r="H910" s="36"/>
      <c r="I910" s="115"/>
      <c r="J910" s="36"/>
      <c r="K910" s="36"/>
      <c r="L910" s="39"/>
      <c r="M910" s="201"/>
      <c r="N910" s="64"/>
      <c r="O910" s="64"/>
      <c r="P910" s="64"/>
      <c r="Q910" s="64"/>
      <c r="R910" s="64"/>
      <c r="S910" s="64"/>
      <c r="T910" s="65"/>
      <c r="AT910" s="18" t="s">
        <v>166</v>
      </c>
      <c r="AU910" s="18" t="s">
        <v>171</v>
      </c>
    </row>
    <row r="911" spans="2:65" s="1" customFormat="1" ht="16.5" customHeight="1">
      <c r="B911" s="35"/>
      <c r="C911" s="245" t="s">
        <v>1455</v>
      </c>
      <c r="D911" s="245" t="s">
        <v>744</v>
      </c>
      <c r="E911" s="246" t="s">
        <v>2550</v>
      </c>
      <c r="F911" s="247" t="s">
        <v>2551</v>
      </c>
      <c r="G911" s="248" t="s">
        <v>787</v>
      </c>
      <c r="H911" s="249">
        <v>2</v>
      </c>
      <c r="I911" s="250"/>
      <c r="J911" s="251">
        <f>ROUND(I911*H911,2)</f>
        <v>0</v>
      </c>
      <c r="K911" s="247" t="s">
        <v>20</v>
      </c>
      <c r="L911" s="252"/>
      <c r="M911" s="253" t="s">
        <v>20</v>
      </c>
      <c r="N911" s="254" t="s">
        <v>45</v>
      </c>
      <c r="O911" s="64"/>
      <c r="P911" s="195">
        <f>O911*H911</f>
        <v>0</v>
      </c>
      <c r="Q911" s="195">
        <v>1.5E-3</v>
      </c>
      <c r="R911" s="195">
        <f>Q911*H911</f>
        <v>3.0000000000000001E-3</v>
      </c>
      <c r="S911" s="195">
        <v>0</v>
      </c>
      <c r="T911" s="196">
        <f>S911*H911</f>
        <v>0</v>
      </c>
      <c r="AR911" s="197" t="s">
        <v>204</v>
      </c>
      <c r="AT911" s="197" t="s">
        <v>744</v>
      </c>
      <c r="AU911" s="197" t="s">
        <v>171</v>
      </c>
      <c r="AY911" s="18" t="s">
        <v>159</v>
      </c>
      <c r="BE911" s="198">
        <f>IF(N911="základní",J911,0)</f>
        <v>0</v>
      </c>
      <c r="BF911" s="198">
        <f>IF(N911="snížená",J911,0)</f>
        <v>0</v>
      </c>
      <c r="BG911" s="198">
        <f>IF(N911="zákl. přenesená",J911,0)</f>
        <v>0</v>
      </c>
      <c r="BH911" s="198">
        <f>IF(N911="sníž. přenesená",J911,0)</f>
        <v>0</v>
      </c>
      <c r="BI911" s="198">
        <f>IF(N911="nulová",J911,0)</f>
        <v>0</v>
      </c>
      <c r="BJ911" s="18" t="s">
        <v>22</v>
      </c>
      <c r="BK911" s="198">
        <f>ROUND(I911*H911,2)</f>
        <v>0</v>
      </c>
      <c r="BL911" s="18" t="s">
        <v>164</v>
      </c>
      <c r="BM911" s="197" t="s">
        <v>2552</v>
      </c>
    </row>
    <row r="912" spans="2:65" s="1" customFormat="1" ht="16.5" customHeight="1">
      <c r="B912" s="35"/>
      <c r="C912" s="245" t="s">
        <v>1458</v>
      </c>
      <c r="D912" s="245" t="s">
        <v>744</v>
      </c>
      <c r="E912" s="246" t="s">
        <v>2553</v>
      </c>
      <c r="F912" s="247" t="s">
        <v>2554</v>
      </c>
      <c r="G912" s="248" t="s">
        <v>961</v>
      </c>
      <c r="H912" s="249">
        <v>14</v>
      </c>
      <c r="I912" s="250"/>
      <c r="J912" s="251">
        <f>ROUND(I912*H912,2)</f>
        <v>0</v>
      </c>
      <c r="K912" s="247" t="s">
        <v>194</v>
      </c>
      <c r="L912" s="252"/>
      <c r="M912" s="253" t="s">
        <v>20</v>
      </c>
      <c r="N912" s="254" t="s">
        <v>45</v>
      </c>
      <c r="O912" s="64"/>
      <c r="P912" s="195">
        <f>O912*H912</f>
        <v>0</v>
      </c>
      <c r="Q912" s="195">
        <v>1.1E-4</v>
      </c>
      <c r="R912" s="195">
        <f>Q912*H912</f>
        <v>1.5400000000000001E-3</v>
      </c>
      <c r="S912" s="195">
        <v>0</v>
      </c>
      <c r="T912" s="196">
        <f>S912*H912</f>
        <v>0</v>
      </c>
      <c r="AR912" s="197" t="s">
        <v>204</v>
      </c>
      <c r="AT912" s="197" t="s">
        <v>744</v>
      </c>
      <c r="AU912" s="197" t="s">
        <v>171</v>
      </c>
      <c r="AY912" s="18" t="s">
        <v>159</v>
      </c>
      <c r="BE912" s="198">
        <f>IF(N912="základní",J912,0)</f>
        <v>0</v>
      </c>
      <c r="BF912" s="198">
        <f>IF(N912="snížená",J912,0)</f>
        <v>0</v>
      </c>
      <c r="BG912" s="198">
        <f>IF(N912="zákl. přenesená",J912,0)</f>
        <v>0</v>
      </c>
      <c r="BH912" s="198">
        <f>IF(N912="sníž. přenesená",J912,0)</f>
        <v>0</v>
      </c>
      <c r="BI912" s="198">
        <f>IF(N912="nulová",J912,0)</f>
        <v>0</v>
      </c>
      <c r="BJ912" s="18" t="s">
        <v>22</v>
      </c>
      <c r="BK912" s="198">
        <f>ROUND(I912*H912,2)</f>
        <v>0</v>
      </c>
      <c r="BL912" s="18" t="s">
        <v>164</v>
      </c>
      <c r="BM912" s="197" t="s">
        <v>2555</v>
      </c>
    </row>
    <row r="913" spans="2:65" s="1" customFormat="1" ht="11.25">
      <c r="B913" s="35"/>
      <c r="C913" s="36"/>
      <c r="D913" s="199" t="s">
        <v>166</v>
      </c>
      <c r="E913" s="36"/>
      <c r="F913" s="200" t="s">
        <v>2554</v>
      </c>
      <c r="G913" s="36"/>
      <c r="H913" s="36"/>
      <c r="I913" s="115"/>
      <c r="J913" s="36"/>
      <c r="K913" s="36"/>
      <c r="L913" s="39"/>
      <c r="M913" s="201"/>
      <c r="N913" s="64"/>
      <c r="O913" s="64"/>
      <c r="P913" s="64"/>
      <c r="Q913" s="64"/>
      <c r="R913" s="64"/>
      <c r="S913" s="64"/>
      <c r="T913" s="65"/>
      <c r="AT913" s="18" t="s">
        <v>166</v>
      </c>
      <c r="AU913" s="18" t="s">
        <v>171</v>
      </c>
    </row>
    <row r="914" spans="2:65" s="1" customFormat="1" ht="16.5" customHeight="1">
      <c r="B914" s="35"/>
      <c r="C914" s="245" t="s">
        <v>1460</v>
      </c>
      <c r="D914" s="245" t="s">
        <v>744</v>
      </c>
      <c r="E914" s="246" t="s">
        <v>2556</v>
      </c>
      <c r="F914" s="247" t="s">
        <v>2557</v>
      </c>
      <c r="G914" s="248" t="s">
        <v>961</v>
      </c>
      <c r="H914" s="249">
        <v>2</v>
      </c>
      <c r="I914" s="250"/>
      <c r="J914" s="251">
        <f>ROUND(I914*H914,2)</f>
        <v>0</v>
      </c>
      <c r="K914" s="247" t="s">
        <v>20</v>
      </c>
      <c r="L914" s="252"/>
      <c r="M914" s="253" t="s">
        <v>20</v>
      </c>
      <c r="N914" s="254" t="s">
        <v>45</v>
      </c>
      <c r="O914" s="64"/>
      <c r="P914" s="195">
        <f>O914*H914</f>
        <v>0</v>
      </c>
      <c r="Q914" s="195">
        <v>1.1E-4</v>
      </c>
      <c r="R914" s="195">
        <f>Q914*H914</f>
        <v>2.2000000000000001E-4</v>
      </c>
      <c r="S914" s="195">
        <v>0</v>
      </c>
      <c r="T914" s="196">
        <f>S914*H914</f>
        <v>0</v>
      </c>
      <c r="AR914" s="197" t="s">
        <v>204</v>
      </c>
      <c r="AT914" s="197" t="s">
        <v>744</v>
      </c>
      <c r="AU914" s="197" t="s">
        <v>171</v>
      </c>
      <c r="AY914" s="18" t="s">
        <v>159</v>
      </c>
      <c r="BE914" s="198">
        <f>IF(N914="základní",J914,0)</f>
        <v>0</v>
      </c>
      <c r="BF914" s="198">
        <f>IF(N914="snížená",J914,0)</f>
        <v>0</v>
      </c>
      <c r="BG914" s="198">
        <f>IF(N914="zákl. přenesená",J914,0)</f>
        <v>0</v>
      </c>
      <c r="BH914" s="198">
        <f>IF(N914="sníž. přenesená",J914,0)</f>
        <v>0</v>
      </c>
      <c r="BI914" s="198">
        <f>IF(N914="nulová",J914,0)</f>
        <v>0</v>
      </c>
      <c r="BJ914" s="18" t="s">
        <v>22</v>
      </c>
      <c r="BK914" s="198">
        <f>ROUND(I914*H914,2)</f>
        <v>0</v>
      </c>
      <c r="BL914" s="18" t="s">
        <v>164</v>
      </c>
      <c r="BM914" s="197" t="s">
        <v>2558</v>
      </c>
    </row>
    <row r="915" spans="2:65" s="1" customFormat="1" ht="11.25">
      <c r="B915" s="35"/>
      <c r="C915" s="36"/>
      <c r="D915" s="199" t="s">
        <v>166</v>
      </c>
      <c r="E915" s="36"/>
      <c r="F915" s="200" t="s">
        <v>2557</v>
      </c>
      <c r="G915" s="36"/>
      <c r="H915" s="36"/>
      <c r="I915" s="115"/>
      <c r="J915" s="36"/>
      <c r="K915" s="36"/>
      <c r="L915" s="39"/>
      <c r="M915" s="201"/>
      <c r="N915" s="64"/>
      <c r="O915" s="64"/>
      <c r="P915" s="64"/>
      <c r="Q915" s="64"/>
      <c r="R915" s="64"/>
      <c r="S915" s="64"/>
      <c r="T915" s="65"/>
      <c r="AT915" s="18" t="s">
        <v>166</v>
      </c>
      <c r="AU915" s="18" t="s">
        <v>171</v>
      </c>
    </row>
    <row r="916" spans="2:65" s="1" customFormat="1" ht="16.5" customHeight="1">
      <c r="B916" s="35"/>
      <c r="C916" s="245" t="s">
        <v>1466</v>
      </c>
      <c r="D916" s="245" t="s">
        <v>744</v>
      </c>
      <c r="E916" s="246" t="s">
        <v>2559</v>
      </c>
      <c r="F916" s="247" t="s">
        <v>2560</v>
      </c>
      <c r="G916" s="248" t="s">
        <v>787</v>
      </c>
      <c r="H916" s="249">
        <v>2</v>
      </c>
      <c r="I916" s="250"/>
      <c r="J916" s="251">
        <f>ROUND(I916*H916,2)</f>
        <v>0</v>
      </c>
      <c r="K916" s="247" t="s">
        <v>20</v>
      </c>
      <c r="L916" s="252"/>
      <c r="M916" s="253" t="s">
        <v>20</v>
      </c>
      <c r="N916" s="254" t="s">
        <v>45</v>
      </c>
      <c r="O916" s="64"/>
      <c r="P916" s="195">
        <f>O916*H916</f>
        <v>0</v>
      </c>
      <c r="Q916" s="195">
        <v>0</v>
      </c>
      <c r="R916" s="195">
        <f>Q916*H916</f>
        <v>0</v>
      </c>
      <c r="S916" s="195">
        <v>0</v>
      </c>
      <c r="T916" s="196">
        <f>S916*H916</f>
        <v>0</v>
      </c>
      <c r="AR916" s="197" t="s">
        <v>204</v>
      </c>
      <c r="AT916" s="197" t="s">
        <v>744</v>
      </c>
      <c r="AU916" s="197" t="s">
        <v>171</v>
      </c>
      <c r="AY916" s="18" t="s">
        <v>159</v>
      </c>
      <c r="BE916" s="198">
        <f>IF(N916="základní",J916,0)</f>
        <v>0</v>
      </c>
      <c r="BF916" s="198">
        <f>IF(N916="snížená",J916,0)</f>
        <v>0</v>
      </c>
      <c r="BG916" s="198">
        <f>IF(N916="zákl. přenesená",J916,0)</f>
        <v>0</v>
      </c>
      <c r="BH916" s="198">
        <f>IF(N916="sníž. přenesená",J916,0)</f>
        <v>0</v>
      </c>
      <c r="BI916" s="198">
        <f>IF(N916="nulová",J916,0)</f>
        <v>0</v>
      </c>
      <c r="BJ916" s="18" t="s">
        <v>22</v>
      </c>
      <c r="BK916" s="198">
        <f>ROUND(I916*H916,2)</f>
        <v>0</v>
      </c>
      <c r="BL916" s="18" t="s">
        <v>164</v>
      </c>
      <c r="BM916" s="197" t="s">
        <v>2561</v>
      </c>
    </row>
    <row r="917" spans="2:65" s="1" customFormat="1" ht="16.5" customHeight="1">
      <c r="B917" s="35"/>
      <c r="C917" s="245" t="s">
        <v>1471</v>
      </c>
      <c r="D917" s="245" t="s">
        <v>744</v>
      </c>
      <c r="E917" s="246" t="s">
        <v>2562</v>
      </c>
      <c r="F917" s="247" t="s">
        <v>2563</v>
      </c>
      <c r="G917" s="248" t="s">
        <v>787</v>
      </c>
      <c r="H917" s="249">
        <v>1</v>
      </c>
      <c r="I917" s="250"/>
      <c r="J917" s="251">
        <f>ROUND(I917*H917,2)</f>
        <v>0</v>
      </c>
      <c r="K917" s="247" t="s">
        <v>20</v>
      </c>
      <c r="L917" s="252"/>
      <c r="M917" s="253" t="s">
        <v>20</v>
      </c>
      <c r="N917" s="254" t="s">
        <v>45</v>
      </c>
      <c r="O917" s="64"/>
      <c r="P917" s="195">
        <f>O917*H917</f>
        <v>0</v>
      </c>
      <c r="Q917" s="195">
        <v>0</v>
      </c>
      <c r="R917" s="195">
        <f>Q917*H917</f>
        <v>0</v>
      </c>
      <c r="S917" s="195">
        <v>0</v>
      </c>
      <c r="T917" s="196">
        <f>S917*H917</f>
        <v>0</v>
      </c>
      <c r="AR917" s="197" t="s">
        <v>204</v>
      </c>
      <c r="AT917" s="197" t="s">
        <v>744</v>
      </c>
      <c r="AU917" s="197" t="s">
        <v>171</v>
      </c>
      <c r="AY917" s="18" t="s">
        <v>159</v>
      </c>
      <c r="BE917" s="198">
        <f>IF(N917="základní",J917,0)</f>
        <v>0</v>
      </c>
      <c r="BF917" s="198">
        <f>IF(N917="snížená",J917,0)</f>
        <v>0</v>
      </c>
      <c r="BG917" s="198">
        <f>IF(N917="zákl. přenesená",J917,0)</f>
        <v>0</v>
      </c>
      <c r="BH917" s="198">
        <f>IF(N917="sníž. přenesená",J917,0)</f>
        <v>0</v>
      </c>
      <c r="BI917" s="198">
        <f>IF(N917="nulová",J917,0)</f>
        <v>0</v>
      </c>
      <c r="BJ917" s="18" t="s">
        <v>22</v>
      </c>
      <c r="BK917" s="198">
        <f>ROUND(I917*H917,2)</f>
        <v>0</v>
      </c>
      <c r="BL917" s="18" t="s">
        <v>164</v>
      </c>
      <c r="BM917" s="197" t="s">
        <v>2564</v>
      </c>
    </row>
    <row r="918" spans="2:65" s="1" customFormat="1" ht="16.5" customHeight="1">
      <c r="B918" s="35"/>
      <c r="C918" s="245" t="s">
        <v>1473</v>
      </c>
      <c r="D918" s="245" t="s">
        <v>744</v>
      </c>
      <c r="E918" s="246" t="s">
        <v>2565</v>
      </c>
      <c r="F918" s="247" t="s">
        <v>2566</v>
      </c>
      <c r="G918" s="248" t="s">
        <v>961</v>
      </c>
      <c r="H918" s="249">
        <v>182</v>
      </c>
      <c r="I918" s="250"/>
      <c r="J918" s="251">
        <f>ROUND(I918*H918,2)</f>
        <v>0</v>
      </c>
      <c r="K918" s="247" t="s">
        <v>194</v>
      </c>
      <c r="L918" s="252"/>
      <c r="M918" s="253" t="s">
        <v>20</v>
      </c>
      <c r="N918" s="254" t="s">
        <v>45</v>
      </c>
      <c r="O918" s="64"/>
      <c r="P918" s="195">
        <f>O918*H918</f>
        <v>0</v>
      </c>
      <c r="Q918" s="195">
        <v>1.81E-3</v>
      </c>
      <c r="R918" s="195">
        <f>Q918*H918</f>
        <v>0.32941999999999999</v>
      </c>
      <c r="S918" s="195">
        <v>0</v>
      </c>
      <c r="T918" s="196">
        <f>S918*H918</f>
        <v>0</v>
      </c>
      <c r="AR918" s="197" t="s">
        <v>204</v>
      </c>
      <c r="AT918" s="197" t="s">
        <v>744</v>
      </c>
      <c r="AU918" s="197" t="s">
        <v>171</v>
      </c>
      <c r="AY918" s="18" t="s">
        <v>159</v>
      </c>
      <c r="BE918" s="198">
        <f>IF(N918="základní",J918,0)</f>
        <v>0</v>
      </c>
      <c r="BF918" s="198">
        <f>IF(N918="snížená",J918,0)</f>
        <v>0</v>
      </c>
      <c r="BG918" s="198">
        <f>IF(N918="zákl. přenesená",J918,0)</f>
        <v>0</v>
      </c>
      <c r="BH918" s="198">
        <f>IF(N918="sníž. přenesená",J918,0)</f>
        <v>0</v>
      </c>
      <c r="BI918" s="198">
        <f>IF(N918="nulová",J918,0)</f>
        <v>0</v>
      </c>
      <c r="BJ918" s="18" t="s">
        <v>22</v>
      </c>
      <c r="BK918" s="198">
        <f>ROUND(I918*H918,2)</f>
        <v>0</v>
      </c>
      <c r="BL918" s="18" t="s">
        <v>164</v>
      </c>
      <c r="BM918" s="197" t="s">
        <v>2567</v>
      </c>
    </row>
    <row r="919" spans="2:65" s="1" customFormat="1" ht="11.25">
      <c r="B919" s="35"/>
      <c r="C919" s="36"/>
      <c r="D919" s="199" t="s">
        <v>166</v>
      </c>
      <c r="E919" s="36"/>
      <c r="F919" s="200" t="s">
        <v>2566</v>
      </c>
      <c r="G919" s="36"/>
      <c r="H919" s="36"/>
      <c r="I919" s="115"/>
      <c r="J919" s="36"/>
      <c r="K919" s="36"/>
      <c r="L919" s="39"/>
      <c r="M919" s="201"/>
      <c r="N919" s="64"/>
      <c r="O919" s="64"/>
      <c r="P919" s="64"/>
      <c r="Q919" s="64"/>
      <c r="R919" s="64"/>
      <c r="S919" s="64"/>
      <c r="T919" s="65"/>
      <c r="AT919" s="18" t="s">
        <v>166</v>
      </c>
      <c r="AU919" s="18" t="s">
        <v>171</v>
      </c>
    </row>
    <row r="920" spans="2:65" s="13" customFormat="1" ht="11.25">
      <c r="B920" s="212"/>
      <c r="C920" s="213"/>
      <c r="D920" s="199" t="s">
        <v>184</v>
      </c>
      <c r="E920" s="214" t="s">
        <v>20</v>
      </c>
      <c r="F920" s="215" t="s">
        <v>2568</v>
      </c>
      <c r="G920" s="213"/>
      <c r="H920" s="216">
        <v>182</v>
      </c>
      <c r="I920" s="217"/>
      <c r="J920" s="213"/>
      <c r="K920" s="213"/>
      <c r="L920" s="218"/>
      <c r="M920" s="219"/>
      <c r="N920" s="220"/>
      <c r="O920" s="220"/>
      <c r="P920" s="220"/>
      <c r="Q920" s="220"/>
      <c r="R920" s="220"/>
      <c r="S920" s="220"/>
      <c r="T920" s="221"/>
      <c r="AT920" s="222" t="s">
        <v>184</v>
      </c>
      <c r="AU920" s="222" t="s">
        <v>171</v>
      </c>
      <c r="AV920" s="13" t="s">
        <v>84</v>
      </c>
      <c r="AW920" s="13" t="s">
        <v>35</v>
      </c>
      <c r="AX920" s="13" t="s">
        <v>22</v>
      </c>
      <c r="AY920" s="222" t="s">
        <v>159</v>
      </c>
    </row>
    <row r="921" spans="2:65" s="1" customFormat="1" ht="16.5" customHeight="1">
      <c r="B921" s="35"/>
      <c r="C921" s="245" t="s">
        <v>1478</v>
      </c>
      <c r="D921" s="245" t="s">
        <v>744</v>
      </c>
      <c r="E921" s="246" t="s">
        <v>2569</v>
      </c>
      <c r="F921" s="247" t="s">
        <v>2570</v>
      </c>
      <c r="G921" s="248" t="s">
        <v>961</v>
      </c>
      <c r="H921" s="249">
        <v>251</v>
      </c>
      <c r="I921" s="250"/>
      <c r="J921" s="251">
        <f>ROUND(I921*H921,2)</f>
        <v>0</v>
      </c>
      <c r="K921" s="247" t="s">
        <v>194</v>
      </c>
      <c r="L921" s="252"/>
      <c r="M921" s="253" t="s">
        <v>20</v>
      </c>
      <c r="N921" s="254" t="s">
        <v>45</v>
      </c>
      <c r="O921" s="64"/>
      <c r="P921" s="195">
        <f>O921*H921</f>
        <v>0</v>
      </c>
      <c r="Q921" s="195">
        <v>1.08E-3</v>
      </c>
      <c r="R921" s="195">
        <f>Q921*H921</f>
        <v>0.27107999999999999</v>
      </c>
      <c r="S921" s="195">
        <v>0</v>
      </c>
      <c r="T921" s="196">
        <f>S921*H921</f>
        <v>0</v>
      </c>
      <c r="AR921" s="197" t="s">
        <v>204</v>
      </c>
      <c r="AT921" s="197" t="s">
        <v>744</v>
      </c>
      <c r="AU921" s="197" t="s">
        <v>171</v>
      </c>
      <c r="AY921" s="18" t="s">
        <v>159</v>
      </c>
      <c r="BE921" s="198">
        <f>IF(N921="základní",J921,0)</f>
        <v>0</v>
      </c>
      <c r="BF921" s="198">
        <f>IF(N921="snížená",J921,0)</f>
        <v>0</v>
      </c>
      <c r="BG921" s="198">
        <f>IF(N921="zákl. přenesená",J921,0)</f>
        <v>0</v>
      </c>
      <c r="BH921" s="198">
        <f>IF(N921="sníž. přenesená",J921,0)</f>
        <v>0</v>
      </c>
      <c r="BI921" s="198">
        <f>IF(N921="nulová",J921,0)</f>
        <v>0</v>
      </c>
      <c r="BJ921" s="18" t="s">
        <v>22</v>
      </c>
      <c r="BK921" s="198">
        <f>ROUND(I921*H921,2)</f>
        <v>0</v>
      </c>
      <c r="BL921" s="18" t="s">
        <v>164</v>
      </c>
      <c r="BM921" s="197" t="s">
        <v>2571</v>
      </c>
    </row>
    <row r="922" spans="2:65" s="1" customFormat="1" ht="11.25">
      <c r="B922" s="35"/>
      <c r="C922" s="36"/>
      <c r="D922" s="199" t="s">
        <v>166</v>
      </c>
      <c r="E922" s="36"/>
      <c r="F922" s="200" t="s">
        <v>2570</v>
      </c>
      <c r="G922" s="36"/>
      <c r="H922" s="36"/>
      <c r="I922" s="115"/>
      <c r="J922" s="36"/>
      <c r="K922" s="36"/>
      <c r="L922" s="39"/>
      <c r="M922" s="201"/>
      <c r="N922" s="64"/>
      <c r="O922" s="64"/>
      <c r="P922" s="64"/>
      <c r="Q922" s="64"/>
      <c r="R922" s="64"/>
      <c r="S922" s="64"/>
      <c r="T922" s="65"/>
      <c r="AT922" s="18" t="s">
        <v>166</v>
      </c>
      <c r="AU922" s="18" t="s">
        <v>171</v>
      </c>
    </row>
    <row r="923" spans="2:65" s="13" customFormat="1" ht="11.25">
      <c r="B923" s="212"/>
      <c r="C923" s="213"/>
      <c r="D923" s="199" t="s">
        <v>184</v>
      </c>
      <c r="E923" s="214" t="s">
        <v>20</v>
      </c>
      <c r="F923" s="215" t="s">
        <v>2572</v>
      </c>
      <c r="G923" s="213"/>
      <c r="H923" s="216">
        <v>251</v>
      </c>
      <c r="I923" s="217"/>
      <c r="J923" s="213"/>
      <c r="K923" s="213"/>
      <c r="L923" s="218"/>
      <c r="M923" s="219"/>
      <c r="N923" s="220"/>
      <c r="O923" s="220"/>
      <c r="P923" s="220"/>
      <c r="Q923" s="220"/>
      <c r="R923" s="220"/>
      <c r="S923" s="220"/>
      <c r="T923" s="221"/>
      <c r="AT923" s="222" t="s">
        <v>184</v>
      </c>
      <c r="AU923" s="222" t="s">
        <v>171</v>
      </c>
      <c r="AV923" s="13" t="s">
        <v>84</v>
      </c>
      <c r="AW923" s="13" t="s">
        <v>35</v>
      </c>
      <c r="AX923" s="13" t="s">
        <v>22</v>
      </c>
      <c r="AY923" s="222" t="s">
        <v>159</v>
      </c>
    </row>
    <row r="924" spans="2:65" s="1" customFormat="1" ht="16.5" customHeight="1">
      <c r="B924" s="35"/>
      <c r="C924" s="245" t="s">
        <v>1483</v>
      </c>
      <c r="D924" s="245" t="s">
        <v>744</v>
      </c>
      <c r="E924" s="246" t="s">
        <v>2573</v>
      </c>
      <c r="F924" s="247" t="s">
        <v>2574</v>
      </c>
      <c r="G924" s="248" t="s">
        <v>961</v>
      </c>
      <c r="H924" s="249">
        <v>205</v>
      </c>
      <c r="I924" s="250"/>
      <c r="J924" s="251">
        <f>ROUND(I924*H924,2)</f>
        <v>0</v>
      </c>
      <c r="K924" s="247" t="s">
        <v>194</v>
      </c>
      <c r="L924" s="252"/>
      <c r="M924" s="253" t="s">
        <v>20</v>
      </c>
      <c r="N924" s="254" t="s">
        <v>45</v>
      </c>
      <c r="O924" s="64"/>
      <c r="P924" s="195">
        <f>O924*H924</f>
        <v>0</v>
      </c>
      <c r="Q924" s="195">
        <v>8.8000000000000003E-4</v>
      </c>
      <c r="R924" s="195">
        <f>Q924*H924</f>
        <v>0.1804</v>
      </c>
      <c r="S924" s="195">
        <v>0</v>
      </c>
      <c r="T924" s="196">
        <f>S924*H924</f>
        <v>0</v>
      </c>
      <c r="AR924" s="197" t="s">
        <v>204</v>
      </c>
      <c r="AT924" s="197" t="s">
        <v>744</v>
      </c>
      <c r="AU924" s="197" t="s">
        <v>171</v>
      </c>
      <c r="AY924" s="18" t="s">
        <v>159</v>
      </c>
      <c r="BE924" s="198">
        <f>IF(N924="základní",J924,0)</f>
        <v>0</v>
      </c>
      <c r="BF924" s="198">
        <f>IF(N924="snížená",J924,0)</f>
        <v>0</v>
      </c>
      <c r="BG924" s="198">
        <f>IF(N924="zákl. přenesená",J924,0)</f>
        <v>0</v>
      </c>
      <c r="BH924" s="198">
        <f>IF(N924="sníž. přenesená",J924,0)</f>
        <v>0</v>
      </c>
      <c r="BI924" s="198">
        <f>IF(N924="nulová",J924,0)</f>
        <v>0</v>
      </c>
      <c r="BJ924" s="18" t="s">
        <v>22</v>
      </c>
      <c r="BK924" s="198">
        <f>ROUND(I924*H924,2)</f>
        <v>0</v>
      </c>
      <c r="BL924" s="18" t="s">
        <v>164</v>
      </c>
      <c r="BM924" s="197" t="s">
        <v>2575</v>
      </c>
    </row>
    <row r="925" spans="2:65" s="1" customFormat="1" ht="11.25">
      <c r="B925" s="35"/>
      <c r="C925" s="36"/>
      <c r="D925" s="199" t="s">
        <v>166</v>
      </c>
      <c r="E925" s="36"/>
      <c r="F925" s="200" t="s">
        <v>2574</v>
      </c>
      <c r="G925" s="36"/>
      <c r="H925" s="36"/>
      <c r="I925" s="115"/>
      <c r="J925" s="36"/>
      <c r="K925" s="36"/>
      <c r="L925" s="39"/>
      <c r="M925" s="201"/>
      <c r="N925" s="64"/>
      <c r="O925" s="64"/>
      <c r="P925" s="64"/>
      <c r="Q925" s="64"/>
      <c r="R925" s="64"/>
      <c r="S925" s="64"/>
      <c r="T925" s="65"/>
      <c r="AT925" s="18" t="s">
        <v>166</v>
      </c>
      <c r="AU925" s="18" t="s">
        <v>171</v>
      </c>
    </row>
    <row r="926" spans="2:65" s="13" customFormat="1" ht="11.25">
      <c r="B926" s="212"/>
      <c r="C926" s="213"/>
      <c r="D926" s="199" t="s">
        <v>184</v>
      </c>
      <c r="E926" s="214" t="s">
        <v>20</v>
      </c>
      <c r="F926" s="215" t="s">
        <v>2576</v>
      </c>
      <c r="G926" s="213"/>
      <c r="H926" s="216">
        <v>205</v>
      </c>
      <c r="I926" s="217"/>
      <c r="J926" s="213"/>
      <c r="K926" s="213"/>
      <c r="L926" s="218"/>
      <c r="M926" s="219"/>
      <c r="N926" s="220"/>
      <c r="O926" s="220"/>
      <c r="P926" s="220"/>
      <c r="Q926" s="220"/>
      <c r="R926" s="220"/>
      <c r="S926" s="220"/>
      <c r="T926" s="221"/>
      <c r="AT926" s="222" t="s">
        <v>184</v>
      </c>
      <c r="AU926" s="222" t="s">
        <v>171</v>
      </c>
      <c r="AV926" s="13" t="s">
        <v>84</v>
      </c>
      <c r="AW926" s="13" t="s">
        <v>35</v>
      </c>
      <c r="AX926" s="13" t="s">
        <v>22</v>
      </c>
      <c r="AY926" s="222" t="s">
        <v>159</v>
      </c>
    </row>
    <row r="927" spans="2:65" s="1" customFormat="1" ht="16.5" customHeight="1">
      <c r="B927" s="35"/>
      <c r="C927" s="245" t="s">
        <v>1489</v>
      </c>
      <c r="D927" s="245" t="s">
        <v>744</v>
      </c>
      <c r="E927" s="246" t="s">
        <v>2577</v>
      </c>
      <c r="F927" s="247" t="s">
        <v>2578</v>
      </c>
      <c r="G927" s="248" t="s">
        <v>961</v>
      </c>
      <c r="H927" s="249">
        <v>120</v>
      </c>
      <c r="I927" s="250"/>
      <c r="J927" s="251">
        <f>ROUND(I927*H927,2)</f>
        <v>0</v>
      </c>
      <c r="K927" s="247" t="s">
        <v>194</v>
      </c>
      <c r="L927" s="252"/>
      <c r="M927" s="253" t="s">
        <v>20</v>
      </c>
      <c r="N927" s="254" t="s">
        <v>45</v>
      </c>
      <c r="O927" s="64"/>
      <c r="P927" s="195">
        <f>O927*H927</f>
        <v>0</v>
      </c>
      <c r="Q927" s="195">
        <v>7.2000000000000005E-4</v>
      </c>
      <c r="R927" s="195">
        <f>Q927*H927</f>
        <v>8.6400000000000005E-2</v>
      </c>
      <c r="S927" s="195">
        <v>0</v>
      </c>
      <c r="T927" s="196">
        <f>S927*H927</f>
        <v>0</v>
      </c>
      <c r="AR927" s="197" t="s">
        <v>204</v>
      </c>
      <c r="AT927" s="197" t="s">
        <v>744</v>
      </c>
      <c r="AU927" s="197" t="s">
        <v>171</v>
      </c>
      <c r="AY927" s="18" t="s">
        <v>159</v>
      </c>
      <c r="BE927" s="198">
        <f>IF(N927="základní",J927,0)</f>
        <v>0</v>
      </c>
      <c r="BF927" s="198">
        <f>IF(N927="snížená",J927,0)</f>
        <v>0</v>
      </c>
      <c r="BG927" s="198">
        <f>IF(N927="zákl. přenesená",J927,0)</f>
        <v>0</v>
      </c>
      <c r="BH927" s="198">
        <f>IF(N927="sníž. přenesená",J927,0)</f>
        <v>0</v>
      </c>
      <c r="BI927" s="198">
        <f>IF(N927="nulová",J927,0)</f>
        <v>0</v>
      </c>
      <c r="BJ927" s="18" t="s">
        <v>22</v>
      </c>
      <c r="BK927" s="198">
        <f>ROUND(I927*H927,2)</f>
        <v>0</v>
      </c>
      <c r="BL927" s="18" t="s">
        <v>164</v>
      </c>
      <c r="BM927" s="197" t="s">
        <v>2579</v>
      </c>
    </row>
    <row r="928" spans="2:65" s="1" customFormat="1" ht="11.25">
      <c r="B928" s="35"/>
      <c r="C928" s="36"/>
      <c r="D928" s="199" t="s">
        <v>166</v>
      </c>
      <c r="E928" s="36"/>
      <c r="F928" s="200" t="s">
        <v>2578</v>
      </c>
      <c r="G928" s="36"/>
      <c r="H928" s="36"/>
      <c r="I928" s="115"/>
      <c r="J928" s="36"/>
      <c r="K928" s="36"/>
      <c r="L928" s="39"/>
      <c r="M928" s="201"/>
      <c r="N928" s="64"/>
      <c r="O928" s="64"/>
      <c r="P928" s="64"/>
      <c r="Q928" s="64"/>
      <c r="R928" s="64"/>
      <c r="S928" s="64"/>
      <c r="T928" s="65"/>
      <c r="AT928" s="18" t="s">
        <v>166</v>
      </c>
      <c r="AU928" s="18" t="s">
        <v>171</v>
      </c>
    </row>
    <row r="929" spans="2:65" s="13" customFormat="1" ht="11.25">
      <c r="B929" s="212"/>
      <c r="C929" s="213"/>
      <c r="D929" s="199" t="s">
        <v>184</v>
      </c>
      <c r="E929" s="214" t="s">
        <v>20</v>
      </c>
      <c r="F929" s="215" t="s">
        <v>2580</v>
      </c>
      <c r="G929" s="213"/>
      <c r="H929" s="216">
        <v>120</v>
      </c>
      <c r="I929" s="217"/>
      <c r="J929" s="213"/>
      <c r="K929" s="213"/>
      <c r="L929" s="218"/>
      <c r="M929" s="219"/>
      <c r="N929" s="220"/>
      <c r="O929" s="220"/>
      <c r="P929" s="220"/>
      <c r="Q929" s="220"/>
      <c r="R929" s="220"/>
      <c r="S929" s="220"/>
      <c r="T929" s="221"/>
      <c r="AT929" s="222" t="s">
        <v>184</v>
      </c>
      <c r="AU929" s="222" t="s">
        <v>171</v>
      </c>
      <c r="AV929" s="13" t="s">
        <v>84</v>
      </c>
      <c r="AW929" s="13" t="s">
        <v>35</v>
      </c>
      <c r="AX929" s="13" t="s">
        <v>22</v>
      </c>
      <c r="AY929" s="222" t="s">
        <v>159</v>
      </c>
    </row>
    <row r="930" spans="2:65" s="1" customFormat="1" ht="16.5" customHeight="1">
      <c r="B930" s="35"/>
      <c r="C930" s="245" t="s">
        <v>1494</v>
      </c>
      <c r="D930" s="245" t="s">
        <v>744</v>
      </c>
      <c r="E930" s="246" t="s">
        <v>2581</v>
      </c>
      <c r="F930" s="247" t="s">
        <v>2582</v>
      </c>
      <c r="G930" s="248" t="s">
        <v>961</v>
      </c>
      <c r="H930" s="249">
        <v>1</v>
      </c>
      <c r="I930" s="250"/>
      <c r="J930" s="251">
        <f>ROUND(I930*H930,2)</f>
        <v>0</v>
      </c>
      <c r="K930" s="247" t="s">
        <v>194</v>
      </c>
      <c r="L930" s="252"/>
      <c r="M930" s="253" t="s">
        <v>20</v>
      </c>
      <c r="N930" s="254" t="s">
        <v>45</v>
      </c>
      <c r="O930" s="64"/>
      <c r="P930" s="195">
        <f>O930*H930</f>
        <v>0</v>
      </c>
      <c r="Q930" s="195">
        <v>2.9999999999999997E-4</v>
      </c>
      <c r="R930" s="195">
        <f>Q930*H930</f>
        <v>2.9999999999999997E-4</v>
      </c>
      <c r="S930" s="195">
        <v>0</v>
      </c>
      <c r="T930" s="196">
        <f>S930*H930</f>
        <v>0</v>
      </c>
      <c r="AR930" s="197" t="s">
        <v>204</v>
      </c>
      <c r="AT930" s="197" t="s">
        <v>744</v>
      </c>
      <c r="AU930" s="197" t="s">
        <v>171</v>
      </c>
      <c r="AY930" s="18" t="s">
        <v>159</v>
      </c>
      <c r="BE930" s="198">
        <f>IF(N930="základní",J930,0)</f>
        <v>0</v>
      </c>
      <c r="BF930" s="198">
        <f>IF(N930="snížená",J930,0)</f>
        <v>0</v>
      </c>
      <c r="BG930" s="198">
        <f>IF(N930="zákl. přenesená",J930,0)</f>
        <v>0</v>
      </c>
      <c r="BH930" s="198">
        <f>IF(N930="sníž. přenesená",J930,0)</f>
        <v>0</v>
      </c>
      <c r="BI930" s="198">
        <f>IF(N930="nulová",J930,0)</f>
        <v>0</v>
      </c>
      <c r="BJ930" s="18" t="s">
        <v>22</v>
      </c>
      <c r="BK930" s="198">
        <f>ROUND(I930*H930,2)</f>
        <v>0</v>
      </c>
      <c r="BL930" s="18" t="s">
        <v>164</v>
      </c>
      <c r="BM930" s="197" t="s">
        <v>2583</v>
      </c>
    </row>
    <row r="931" spans="2:65" s="1" customFormat="1" ht="11.25">
      <c r="B931" s="35"/>
      <c r="C931" s="36"/>
      <c r="D931" s="199" t="s">
        <v>166</v>
      </c>
      <c r="E931" s="36"/>
      <c r="F931" s="200" t="s">
        <v>2582</v>
      </c>
      <c r="G931" s="36"/>
      <c r="H931" s="36"/>
      <c r="I931" s="115"/>
      <c r="J931" s="36"/>
      <c r="K931" s="36"/>
      <c r="L931" s="39"/>
      <c r="M931" s="201"/>
      <c r="N931" s="64"/>
      <c r="O931" s="64"/>
      <c r="P931" s="64"/>
      <c r="Q931" s="64"/>
      <c r="R931" s="64"/>
      <c r="S931" s="64"/>
      <c r="T931" s="65"/>
      <c r="AT931" s="18" t="s">
        <v>166</v>
      </c>
      <c r="AU931" s="18" t="s">
        <v>171</v>
      </c>
    </row>
    <row r="932" spans="2:65" s="13" customFormat="1" ht="11.25">
      <c r="B932" s="212"/>
      <c r="C932" s="213"/>
      <c r="D932" s="199" t="s">
        <v>184</v>
      </c>
      <c r="E932" s="214" t="s">
        <v>20</v>
      </c>
      <c r="F932" s="215" t="s">
        <v>2584</v>
      </c>
      <c r="G932" s="213"/>
      <c r="H932" s="216">
        <v>1</v>
      </c>
      <c r="I932" s="217"/>
      <c r="J932" s="213"/>
      <c r="K932" s="213"/>
      <c r="L932" s="218"/>
      <c r="M932" s="219"/>
      <c r="N932" s="220"/>
      <c r="O932" s="220"/>
      <c r="P932" s="220"/>
      <c r="Q932" s="220"/>
      <c r="R932" s="220"/>
      <c r="S932" s="220"/>
      <c r="T932" s="221"/>
      <c r="AT932" s="222" t="s">
        <v>184</v>
      </c>
      <c r="AU932" s="222" t="s">
        <v>171</v>
      </c>
      <c r="AV932" s="13" t="s">
        <v>84</v>
      </c>
      <c r="AW932" s="13" t="s">
        <v>35</v>
      </c>
      <c r="AX932" s="13" t="s">
        <v>22</v>
      </c>
      <c r="AY932" s="222" t="s">
        <v>159</v>
      </c>
    </row>
    <row r="933" spans="2:65" s="1" customFormat="1" ht="16.5" customHeight="1">
      <c r="B933" s="35"/>
      <c r="C933" s="245" t="s">
        <v>1496</v>
      </c>
      <c r="D933" s="245" t="s">
        <v>744</v>
      </c>
      <c r="E933" s="246" t="s">
        <v>2585</v>
      </c>
      <c r="F933" s="247" t="s">
        <v>2586</v>
      </c>
      <c r="G933" s="248" t="s">
        <v>961</v>
      </c>
      <c r="H933" s="249">
        <v>10</v>
      </c>
      <c r="I933" s="250"/>
      <c r="J933" s="251">
        <f>ROUND(I933*H933,2)</f>
        <v>0</v>
      </c>
      <c r="K933" s="247" t="s">
        <v>194</v>
      </c>
      <c r="L933" s="252"/>
      <c r="M933" s="253" t="s">
        <v>20</v>
      </c>
      <c r="N933" s="254" t="s">
        <v>45</v>
      </c>
      <c r="O933" s="64"/>
      <c r="P933" s="195">
        <f>O933*H933</f>
        <v>0</v>
      </c>
      <c r="Q933" s="195">
        <v>1.7000000000000001E-4</v>
      </c>
      <c r="R933" s="195">
        <f>Q933*H933</f>
        <v>1.7000000000000001E-3</v>
      </c>
      <c r="S933" s="195">
        <v>0</v>
      </c>
      <c r="T933" s="196">
        <f>S933*H933</f>
        <v>0</v>
      </c>
      <c r="AR933" s="197" t="s">
        <v>204</v>
      </c>
      <c r="AT933" s="197" t="s">
        <v>744</v>
      </c>
      <c r="AU933" s="197" t="s">
        <v>171</v>
      </c>
      <c r="AY933" s="18" t="s">
        <v>159</v>
      </c>
      <c r="BE933" s="198">
        <f>IF(N933="základní",J933,0)</f>
        <v>0</v>
      </c>
      <c r="BF933" s="198">
        <f>IF(N933="snížená",J933,0)</f>
        <v>0</v>
      </c>
      <c r="BG933" s="198">
        <f>IF(N933="zákl. přenesená",J933,0)</f>
        <v>0</v>
      </c>
      <c r="BH933" s="198">
        <f>IF(N933="sníž. přenesená",J933,0)</f>
        <v>0</v>
      </c>
      <c r="BI933" s="198">
        <f>IF(N933="nulová",J933,0)</f>
        <v>0</v>
      </c>
      <c r="BJ933" s="18" t="s">
        <v>22</v>
      </c>
      <c r="BK933" s="198">
        <f>ROUND(I933*H933,2)</f>
        <v>0</v>
      </c>
      <c r="BL933" s="18" t="s">
        <v>164</v>
      </c>
      <c r="BM933" s="197" t="s">
        <v>2587</v>
      </c>
    </row>
    <row r="934" spans="2:65" s="1" customFormat="1" ht="11.25">
      <c r="B934" s="35"/>
      <c r="C934" s="36"/>
      <c r="D934" s="199" t="s">
        <v>166</v>
      </c>
      <c r="E934" s="36"/>
      <c r="F934" s="200" t="s">
        <v>2586</v>
      </c>
      <c r="G934" s="36"/>
      <c r="H934" s="36"/>
      <c r="I934" s="115"/>
      <c r="J934" s="36"/>
      <c r="K934" s="36"/>
      <c r="L934" s="39"/>
      <c r="M934" s="201"/>
      <c r="N934" s="64"/>
      <c r="O934" s="64"/>
      <c r="P934" s="64"/>
      <c r="Q934" s="64"/>
      <c r="R934" s="64"/>
      <c r="S934" s="64"/>
      <c r="T934" s="65"/>
      <c r="AT934" s="18" t="s">
        <v>166</v>
      </c>
      <c r="AU934" s="18" t="s">
        <v>171</v>
      </c>
    </row>
    <row r="935" spans="2:65" s="13" customFormat="1" ht="11.25">
      <c r="B935" s="212"/>
      <c r="C935" s="213"/>
      <c r="D935" s="199" t="s">
        <v>184</v>
      </c>
      <c r="E935" s="214" t="s">
        <v>20</v>
      </c>
      <c r="F935" s="215" t="s">
        <v>2588</v>
      </c>
      <c r="G935" s="213"/>
      <c r="H935" s="216">
        <v>10</v>
      </c>
      <c r="I935" s="217"/>
      <c r="J935" s="213"/>
      <c r="K935" s="213"/>
      <c r="L935" s="218"/>
      <c r="M935" s="219"/>
      <c r="N935" s="220"/>
      <c r="O935" s="220"/>
      <c r="P935" s="220"/>
      <c r="Q935" s="220"/>
      <c r="R935" s="220"/>
      <c r="S935" s="220"/>
      <c r="T935" s="221"/>
      <c r="AT935" s="222" t="s">
        <v>184</v>
      </c>
      <c r="AU935" s="222" t="s">
        <v>171</v>
      </c>
      <c r="AV935" s="13" t="s">
        <v>84</v>
      </c>
      <c r="AW935" s="13" t="s">
        <v>35</v>
      </c>
      <c r="AX935" s="13" t="s">
        <v>22</v>
      </c>
      <c r="AY935" s="222" t="s">
        <v>159</v>
      </c>
    </row>
    <row r="936" spans="2:65" s="1" customFormat="1" ht="16.5" customHeight="1">
      <c r="B936" s="35"/>
      <c r="C936" s="245" t="s">
        <v>1508</v>
      </c>
      <c r="D936" s="245" t="s">
        <v>744</v>
      </c>
      <c r="E936" s="246" t="s">
        <v>2589</v>
      </c>
      <c r="F936" s="247" t="s">
        <v>2590</v>
      </c>
      <c r="G936" s="248" t="s">
        <v>961</v>
      </c>
      <c r="H936" s="249">
        <v>15</v>
      </c>
      <c r="I936" s="250"/>
      <c r="J936" s="251">
        <f>ROUND(I936*H936,2)</f>
        <v>0</v>
      </c>
      <c r="K936" s="247" t="s">
        <v>194</v>
      </c>
      <c r="L936" s="252"/>
      <c r="M936" s="253" t="s">
        <v>20</v>
      </c>
      <c r="N936" s="254" t="s">
        <v>45</v>
      </c>
      <c r="O936" s="64"/>
      <c r="P936" s="195">
        <f>O936*H936</f>
        <v>0</v>
      </c>
      <c r="Q936" s="195">
        <v>1.2999999999999999E-4</v>
      </c>
      <c r="R936" s="195">
        <f>Q936*H936</f>
        <v>1.9499999999999999E-3</v>
      </c>
      <c r="S936" s="195">
        <v>0</v>
      </c>
      <c r="T936" s="196">
        <f>S936*H936</f>
        <v>0</v>
      </c>
      <c r="AR936" s="197" t="s">
        <v>204</v>
      </c>
      <c r="AT936" s="197" t="s">
        <v>744</v>
      </c>
      <c r="AU936" s="197" t="s">
        <v>171</v>
      </c>
      <c r="AY936" s="18" t="s">
        <v>159</v>
      </c>
      <c r="BE936" s="198">
        <f>IF(N936="základní",J936,0)</f>
        <v>0</v>
      </c>
      <c r="BF936" s="198">
        <f>IF(N936="snížená",J936,0)</f>
        <v>0</v>
      </c>
      <c r="BG936" s="198">
        <f>IF(N936="zákl. přenesená",J936,0)</f>
        <v>0</v>
      </c>
      <c r="BH936" s="198">
        <f>IF(N936="sníž. přenesená",J936,0)</f>
        <v>0</v>
      </c>
      <c r="BI936" s="198">
        <f>IF(N936="nulová",J936,0)</f>
        <v>0</v>
      </c>
      <c r="BJ936" s="18" t="s">
        <v>22</v>
      </c>
      <c r="BK936" s="198">
        <f>ROUND(I936*H936,2)</f>
        <v>0</v>
      </c>
      <c r="BL936" s="18" t="s">
        <v>164</v>
      </c>
      <c r="BM936" s="197" t="s">
        <v>2591</v>
      </c>
    </row>
    <row r="937" spans="2:65" s="1" customFormat="1" ht="11.25">
      <c r="B937" s="35"/>
      <c r="C937" s="36"/>
      <c r="D937" s="199" t="s">
        <v>166</v>
      </c>
      <c r="E937" s="36"/>
      <c r="F937" s="200" t="s">
        <v>2590</v>
      </c>
      <c r="G937" s="36"/>
      <c r="H937" s="36"/>
      <c r="I937" s="115"/>
      <c r="J937" s="36"/>
      <c r="K937" s="36"/>
      <c r="L937" s="39"/>
      <c r="M937" s="201"/>
      <c r="N937" s="64"/>
      <c r="O937" s="64"/>
      <c r="P937" s="64"/>
      <c r="Q937" s="64"/>
      <c r="R937" s="64"/>
      <c r="S937" s="64"/>
      <c r="T937" s="65"/>
      <c r="AT937" s="18" t="s">
        <v>166</v>
      </c>
      <c r="AU937" s="18" t="s">
        <v>171</v>
      </c>
    </row>
    <row r="938" spans="2:65" s="13" customFormat="1" ht="11.25">
      <c r="B938" s="212"/>
      <c r="C938" s="213"/>
      <c r="D938" s="199" t="s">
        <v>184</v>
      </c>
      <c r="E938" s="214" t="s">
        <v>20</v>
      </c>
      <c r="F938" s="215" t="s">
        <v>2592</v>
      </c>
      <c r="G938" s="213"/>
      <c r="H938" s="216">
        <v>15</v>
      </c>
      <c r="I938" s="217"/>
      <c r="J938" s="213"/>
      <c r="K938" s="213"/>
      <c r="L938" s="218"/>
      <c r="M938" s="219"/>
      <c r="N938" s="220"/>
      <c r="O938" s="220"/>
      <c r="P938" s="220"/>
      <c r="Q938" s="220"/>
      <c r="R938" s="220"/>
      <c r="S938" s="220"/>
      <c r="T938" s="221"/>
      <c r="AT938" s="222" t="s">
        <v>184</v>
      </c>
      <c r="AU938" s="222" t="s">
        <v>171</v>
      </c>
      <c r="AV938" s="13" t="s">
        <v>84</v>
      </c>
      <c r="AW938" s="13" t="s">
        <v>35</v>
      </c>
      <c r="AX938" s="13" t="s">
        <v>22</v>
      </c>
      <c r="AY938" s="222" t="s">
        <v>159</v>
      </c>
    </row>
    <row r="939" spans="2:65" s="1" customFormat="1" ht="16.5" customHeight="1">
      <c r="B939" s="35"/>
      <c r="C939" s="245" t="s">
        <v>1514</v>
      </c>
      <c r="D939" s="245" t="s">
        <v>744</v>
      </c>
      <c r="E939" s="246" t="s">
        <v>2593</v>
      </c>
      <c r="F939" s="247" t="s">
        <v>2594</v>
      </c>
      <c r="G939" s="248" t="s">
        <v>961</v>
      </c>
      <c r="H939" s="249">
        <v>83</v>
      </c>
      <c r="I939" s="250"/>
      <c r="J939" s="251">
        <f>ROUND(I939*H939,2)</f>
        <v>0</v>
      </c>
      <c r="K939" s="247" t="s">
        <v>194</v>
      </c>
      <c r="L939" s="252"/>
      <c r="M939" s="253" t="s">
        <v>20</v>
      </c>
      <c r="N939" s="254" t="s">
        <v>45</v>
      </c>
      <c r="O939" s="64"/>
      <c r="P939" s="195">
        <f>O939*H939</f>
        <v>0</v>
      </c>
      <c r="Q939" s="195">
        <v>8.0000000000000007E-5</v>
      </c>
      <c r="R939" s="195">
        <f>Q939*H939</f>
        <v>6.6400000000000009E-3</v>
      </c>
      <c r="S939" s="195">
        <v>0</v>
      </c>
      <c r="T939" s="196">
        <f>S939*H939</f>
        <v>0</v>
      </c>
      <c r="AR939" s="197" t="s">
        <v>204</v>
      </c>
      <c r="AT939" s="197" t="s">
        <v>744</v>
      </c>
      <c r="AU939" s="197" t="s">
        <v>171</v>
      </c>
      <c r="AY939" s="18" t="s">
        <v>159</v>
      </c>
      <c r="BE939" s="198">
        <f>IF(N939="základní",J939,0)</f>
        <v>0</v>
      </c>
      <c r="BF939" s="198">
        <f>IF(N939="snížená",J939,0)</f>
        <v>0</v>
      </c>
      <c r="BG939" s="198">
        <f>IF(N939="zákl. přenesená",J939,0)</f>
        <v>0</v>
      </c>
      <c r="BH939" s="198">
        <f>IF(N939="sníž. přenesená",J939,0)</f>
        <v>0</v>
      </c>
      <c r="BI939" s="198">
        <f>IF(N939="nulová",J939,0)</f>
        <v>0</v>
      </c>
      <c r="BJ939" s="18" t="s">
        <v>22</v>
      </c>
      <c r="BK939" s="198">
        <f>ROUND(I939*H939,2)</f>
        <v>0</v>
      </c>
      <c r="BL939" s="18" t="s">
        <v>164</v>
      </c>
      <c r="BM939" s="197" t="s">
        <v>2595</v>
      </c>
    </row>
    <row r="940" spans="2:65" s="1" customFormat="1" ht="11.25">
      <c r="B940" s="35"/>
      <c r="C940" s="36"/>
      <c r="D940" s="199" t="s">
        <v>166</v>
      </c>
      <c r="E940" s="36"/>
      <c r="F940" s="200" t="s">
        <v>2594</v>
      </c>
      <c r="G940" s="36"/>
      <c r="H940" s="36"/>
      <c r="I940" s="115"/>
      <c r="J940" s="36"/>
      <c r="K940" s="36"/>
      <c r="L940" s="39"/>
      <c r="M940" s="201"/>
      <c r="N940" s="64"/>
      <c r="O940" s="64"/>
      <c r="P940" s="64"/>
      <c r="Q940" s="64"/>
      <c r="R940" s="64"/>
      <c r="S940" s="64"/>
      <c r="T940" s="65"/>
      <c r="AT940" s="18" t="s">
        <v>166</v>
      </c>
      <c r="AU940" s="18" t="s">
        <v>171</v>
      </c>
    </row>
    <row r="941" spans="2:65" s="13" customFormat="1" ht="11.25">
      <c r="B941" s="212"/>
      <c r="C941" s="213"/>
      <c r="D941" s="199" t="s">
        <v>184</v>
      </c>
      <c r="E941" s="214" t="s">
        <v>20</v>
      </c>
      <c r="F941" s="215" t="s">
        <v>2596</v>
      </c>
      <c r="G941" s="213"/>
      <c r="H941" s="216">
        <v>83</v>
      </c>
      <c r="I941" s="217"/>
      <c r="J941" s="213"/>
      <c r="K941" s="213"/>
      <c r="L941" s="218"/>
      <c r="M941" s="219"/>
      <c r="N941" s="220"/>
      <c r="O941" s="220"/>
      <c r="P941" s="220"/>
      <c r="Q941" s="220"/>
      <c r="R941" s="220"/>
      <c r="S941" s="220"/>
      <c r="T941" s="221"/>
      <c r="AT941" s="222" t="s">
        <v>184</v>
      </c>
      <c r="AU941" s="222" t="s">
        <v>171</v>
      </c>
      <c r="AV941" s="13" t="s">
        <v>84</v>
      </c>
      <c r="AW941" s="13" t="s">
        <v>35</v>
      </c>
      <c r="AX941" s="13" t="s">
        <v>22</v>
      </c>
      <c r="AY941" s="222" t="s">
        <v>159</v>
      </c>
    </row>
    <row r="942" spans="2:65" s="1" customFormat="1" ht="16.5" customHeight="1">
      <c r="B942" s="35"/>
      <c r="C942" s="245" t="s">
        <v>1519</v>
      </c>
      <c r="D942" s="245" t="s">
        <v>744</v>
      </c>
      <c r="E942" s="246" t="s">
        <v>2597</v>
      </c>
      <c r="F942" s="247" t="s">
        <v>2598</v>
      </c>
      <c r="G942" s="248" t="s">
        <v>961</v>
      </c>
      <c r="H942" s="249">
        <v>5</v>
      </c>
      <c r="I942" s="250"/>
      <c r="J942" s="251">
        <f>ROUND(I942*H942,2)</f>
        <v>0</v>
      </c>
      <c r="K942" s="247" t="s">
        <v>194</v>
      </c>
      <c r="L942" s="252"/>
      <c r="M942" s="253" t="s">
        <v>20</v>
      </c>
      <c r="N942" s="254" t="s">
        <v>45</v>
      </c>
      <c r="O942" s="64"/>
      <c r="P942" s="195">
        <f>O942*H942</f>
        <v>0</v>
      </c>
      <c r="Q942" s="195">
        <v>1.41E-2</v>
      </c>
      <c r="R942" s="195">
        <f>Q942*H942</f>
        <v>7.0499999999999993E-2</v>
      </c>
      <c r="S942" s="195">
        <v>0</v>
      </c>
      <c r="T942" s="196">
        <f>S942*H942</f>
        <v>0</v>
      </c>
      <c r="AR942" s="197" t="s">
        <v>204</v>
      </c>
      <c r="AT942" s="197" t="s">
        <v>744</v>
      </c>
      <c r="AU942" s="197" t="s">
        <v>171</v>
      </c>
      <c r="AY942" s="18" t="s">
        <v>159</v>
      </c>
      <c r="BE942" s="198">
        <f>IF(N942="základní",J942,0)</f>
        <v>0</v>
      </c>
      <c r="BF942" s="198">
        <f>IF(N942="snížená",J942,0)</f>
        <v>0</v>
      </c>
      <c r="BG942" s="198">
        <f>IF(N942="zákl. přenesená",J942,0)</f>
        <v>0</v>
      </c>
      <c r="BH942" s="198">
        <f>IF(N942="sníž. přenesená",J942,0)</f>
        <v>0</v>
      </c>
      <c r="BI942" s="198">
        <f>IF(N942="nulová",J942,0)</f>
        <v>0</v>
      </c>
      <c r="BJ942" s="18" t="s">
        <v>22</v>
      </c>
      <c r="BK942" s="198">
        <f>ROUND(I942*H942,2)</f>
        <v>0</v>
      </c>
      <c r="BL942" s="18" t="s">
        <v>164</v>
      </c>
      <c r="BM942" s="197" t="s">
        <v>2599</v>
      </c>
    </row>
    <row r="943" spans="2:65" s="1" customFormat="1" ht="11.25">
      <c r="B943" s="35"/>
      <c r="C943" s="36"/>
      <c r="D943" s="199" t="s">
        <v>166</v>
      </c>
      <c r="E943" s="36"/>
      <c r="F943" s="200" t="s">
        <v>2598</v>
      </c>
      <c r="G943" s="36"/>
      <c r="H943" s="36"/>
      <c r="I943" s="115"/>
      <c r="J943" s="36"/>
      <c r="K943" s="36"/>
      <c r="L943" s="39"/>
      <c r="M943" s="201"/>
      <c r="N943" s="64"/>
      <c r="O943" s="64"/>
      <c r="P943" s="64"/>
      <c r="Q943" s="64"/>
      <c r="R943" s="64"/>
      <c r="S943" s="64"/>
      <c r="T943" s="65"/>
      <c r="AT943" s="18" t="s">
        <v>166</v>
      </c>
      <c r="AU943" s="18" t="s">
        <v>171</v>
      </c>
    </row>
    <row r="944" spans="2:65" s="1" customFormat="1" ht="16.5" customHeight="1">
      <c r="B944" s="35"/>
      <c r="C944" s="245" t="s">
        <v>1525</v>
      </c>
      <c r="D944" s="245" t="s">
        <v>744</v>
      </c>
      <c r="E944" s="246" t="s">
        <v>2600</v>
      </c>
      <c r="F944" s="247" t="s">
        <v>2601</v>
      </c>
      <c r="G944" s="248" t="s">
        <v>961</v>
      </c>
      <c r="H944" s="249">
        <v>9</v>
      </c>
      <c r="I944" s="250"/>
      <c r="J944" s="251">
        <f>ROUND(I944*H944,2)</f>
        <v>0</v>
      </c>
      <c r="K944" s="247" t="s">
        <v>194</v>
      </c>
      <c r="L944" s="252"/>
      <c r="M944" s="253" t="s">
        <v>20</v>
      </c>
      <c r="N944" s="254" t="s">
        <v>45</v>
      </c>
      <c r="O944" s="64"/>
      <c r="P944" s="195">
        <f>O944*H944</f>
        <v>0</v>
      </c>
      <c r="Q944" s="195">
        <v>3.0500000000000002E-3</v>
      </c>
      <c r="R944" s="195">
        <f>Q944*H944</f>
        <v>2.7450000000000002E-2</v>
      </c>
      <c r="S944" s="195">
        <v>0</v>
      </c>
      <c r="T944" s="196">
        <f>S944*H944</f>
        <v>0</v>
      </c>
      <c r="AR944" s="197" t="s">
        <v>204</v>
      </c>
      <c r="AT944" s="197" t="s">
        <v>744</v>
      </c>
      <c r="AU944" s="197" t="s">
        <v>171</v>
      </c>
      <c r="AY944" s="18" t="s">
        <v>159</v>
      </c>
      <c r="BE944" s="198">
        <f>IF(N944="základní",J944,0)</f>
        <v>0</v>
      </c>
      <c r="BF944" s="198">
        <f>IF(N944="snížená",J944,0)</f>
        <v>0</v>
      </c>
      <c r="BG944" s="198">
        <f>IF(N944="zákl. přenesená",J944,0)</f>
        <v>0</v>
      </c>
      <c r="BH944" s="198">
        <f>IF(N944="sníž. přenesená",J944,0)</f>
        <v>0</v>
      </c>
      <c r="BI944" s="198">
        <f>IF(N944="nulová",J944,0)</f>
        <v>0</v>
      </c>
      <c r="BJ944" s="18" t="s">
        <v>22</v>
      </c>
      <c r="BK944" s="198">
        <f>ROUND(I944*H944,2)</f>
        <v>0</v>
      </c>
      <c r="BL944" s="18" t="s">
        <v>164</v>
      </c>
      <c r="BM944" s="197" t="s">
        <v>2602</v>
      </c>
    </row>
    <row r="945" spans="2:65" s="1" customFormat="1" ht="11.25">
      <c r="B945" s="35"/>
      <c r="C945" s="36"/>
      <c r="D945" s="199" t="s">
        <v>166</v>
      </c>
      <c r="E945" s="36"/>
      <c r="F945" s="200" t="s">
        <v>2601</v>
      </c>
      <c r="G945" s="36"/>
      <c r="H945" s="36"/>
      <c r="I945" s="115"/>
      <c r="J945" s="36"/>
      <c r="K945" s="36"/>
      <c r="L945" s="39"/>
      <c r="M945" s="201"/>
      <c r="N945" s="64"/>
      <c r="O945" s="64"/>
      <c r="P945" s="64"/>
      <c r="Q945" s="64"/>
      <c r="R945" s="64"/>
      <c r="S945" s="64"/>
      <c r="T945" s="65"/>
      <c r="AT945" s="18" t="s">
        <v>166</v>
      </c>
      <c r="AU945" s="18" t="s">
        <v>171</v>
      </c>
    </row>
    <row r="946" spans="2:65" s="1" customFormat="1" ht="16.5" customHeight="1">
      <c r="B946" s="35"/>
      <c r="C946" s="245" t="s">
        <v>1530</v>
      </c>
      <c r="D946" s="245" t="s">
        <v>744</v>
      </c>
      <c r="E946" s="246" t="s">
        <v>2603</v>
      </c>
      <c r="F946" s="247" t="s">
        <v>2604</v>
      </c>
      <c r="G946" s="248" t="s">
        <v>961</v>
      </c>
      <c r="H946" s="249">
        <v>1</v>
      </c>
      <c r="I946" s="250"/>
      <c r="J946" s="251">
        <f>ROUND(I946*H946,2)</f>
        <v>0</v>
      </c>
      <c r="K946" s="247" t="s">
        <v>194</v>
      </c>
      <c r="L946" s="252"/>
      <c r="M946" s="253" t="s">
        <v>20</v>
      </c>
      <c r="N946" s="254" t="s">
        <v>45</v>
      </c>
      <c r="O946" s="64"/>
      <c r="P946" s="195">
        <f>O946*H946</f>
        <v>0</v>
      </c>
      <c r="Q946" s="195">
        <v>2.7050000000000001E-2</v>
      </c>
      <c r="R946" s="195">
        <f>Q946*H946</f>
        <v>2.7050000000000001E-2</v>
      </c>
      <c r="S946" s="195">
        <v>0</v>
      </c>
      <c r="T946" s="196">
        <f>S946*H946</f>
        <v>0</v>
      </c>
      <c r="AR946" s="197" t="s">
        <v>204</v>
      </c>
      <c r="AT946" s="197" t="s">
        <v>744</v>
      </c>
      <c r="AU946" s="197" t="s">
        <v>171</v>
      </c>
      <c r="AY946" s="18" t="s">
        <v>159</v>
      </c>
      <c r="BE946" s="198">
        <f>IF(N946="základní",J946,0)</f>
        <v>0</v>
      </c>
      <c r="BF946" s="198">
        <f>IF(N946="snížená",J946,0)</f>
        <v>0</v>
      </c>
      <c r="BG946" s="198">
        <f>IF(N946="zákl. přenesená",J946,0)</f>
        <v>0</v>
      </c>
      <c r="BH946" s="198">
        <f>IF(N946="sníž. přenesená",J946,0)</f>
        <v>0</v>
      </c>
      <c r="BI946" s="198">
        <f>IF(N946="nulová",J946,0)</f>
        <v>0</v>
      </c>
      <c r="BJ946" s="18" t="s">
        <v>22</v>
      </c>
      <c r="BK946" s="198">
        <f>ROUND(I946*H946,2)</f>
        <v>0</v>
      </c>
      <c r="BL946" s="18" t="s">
        <v>164</v>
      </c>
      <c r="BM946" s="197" t="s">
        <v>2605</v>
      </c>
    </row>
    <row r="947" spans="2:65" s="1" customFormat="1" ht="11.25">
      <c r="B947" s="35"/>
      <c r="C947" s="36"/>
      <c r="D947" s="199" t="s">
        <v>166</v>
      </c>
      <c r="E947" s="36"/>
      <c r="F947" s="200" t="s">
        <v>2604</v>
      </c>
      <c r="G947" s="36"/>
      <c r="H947" s="36"/>
      <c r="I947" s="115"/>
      <c r="J947" s="36"/>
      <c r="K947" s="36"/>
      <c r="L947" s="39"/>
      <c r="M947" s="201"/>
      <c r="N947" s="64"/>
      <c r="O947" s="64"/>
      <c r="P947" s="64"/>
      <c r="Q947" s="64"/>
      <c r="R947" s="64"/>
      <c r="S947" s="64"/>
      <c r="T947" s="65"/>
      <c r="AT947" s="18" t="s">
        <v>166</v>
      </c>
      <c r="AU947" s="18" t="s">
        <v>171</v>
      </c>
    </row>
    <row r="948" spans="2:65" s="1" customFormat="1" ht="16.5" customHeight="1">
      <c r="B948" s="35"/>
      <c r="C948" s="245" t="s">
        <v>1532</v>
      </c>
      <c r="D948" s="245" t="s">
        <v>744</v>
      </c>
      <c r="E948" s="246" t="s">
        <v>2606</v>
      </c>
      <c r="F948" s="247" t="s">
        <v>2607</v>
      </c>
      <c r="G948" s="248" t="s">
        <v>961</v>
      </c>
      <c r="H948" s="249">
        <v>5</v>
      </c>
      <c r="I948" s="250"/>
      <c r="J948" s="251">
        <f>ROUND(I948*H948,2)</f>
        <v>0</v>
      </c>
      <c r="K948" s="247" t="s">
        <v>194</v>
      </c>
      <c r="L948" s="252"/>
      <c r="M948" s="253" t="s">
        <v>20</v>
      </c>
      <c r="N948" s="254" t="s">
        <v>45</v>
      </c>
      <c r="O948" s="64"/>
      <c r="P948" s="195">
        <f>O948*H948</f>
        <v>0</v>
      </c>
      <c r="Q948" s="195">
        <v>1.38E-2</v>
      </c>
      <c r="R948" s="195">
        <f>Q948*H948</f>
        <v>6.9000000000000006E-2</v>
      </c>
      <c r="S948" s="195">
        <v>0</v>
      </c>
      <c r="T948" s="196">
        <f>S948*H948</f>
        <v>0</v>
      </c>
      <c r="AR948" s="197" t="s">
        <v>204</v>
      </c>
      <c r="AT948" s="197" t="s">
        <v>744</v>
      </c>
      <c r="AU948" s="197" t="s">
        <v>171</v>
      </c>
      <c r="AY948" s="18" t="s">
        <v>159</v>
      </c>
      <c r="BE948" s="198">
        <f>IF(N948="základní",J948,0)</f>
        <v>0</v>
      </c>
      <c r="BF948" s="198">
        <f>IF(N948="snížená",J948,0)</f>
        <v>0</v>
      </c>
      <c r="BG948" s="198">
        <f>IF(N948="zákl. přenesená",J948,0)</f>
        <v>0</v>
      </c>
      <c r="BH948" s="198">
        <f>IF(N948="sníž. přenesená",J948,0)</f>
        <v>0</v>
      </c>
      <c r="BI948" s="198">
        <f>IF(N948="nulová",J948,0)</f>
        <v>0</v>
      </c>
      <c r="BJ948" s="18" t="s">
        <v>22</v>
      </c>
      <c r="BK948" s="198">
        <f>ROUND(I948*H948,2)</f>
        <v>0</v>
      </c>
      <c r="BL948" s="18" t="s">
        <v>164</v>
      </c>
      <c r="BM948" s="197" t="s">
        <v>2608</v>
      </c>
    </row>
    <row r="949" spans="2:65" s="1" customFormat="1" ht="11.25">
      <c r="B949" s="35"/>
      <c r="C949" s="36"/>
      <c r="D949" s="199" t="s">
        <v>166</v>
      </c>
      <c r="E949" s="36"/>
      <c r="F949" s="200" t="s">
        <v>2607</v>
      </c>
      <c r="G949" s="36"/>
      <c r="H949" s="36"/>
      <c r="I949" s="115"/>
      <c r="J949" s="36"/>
      <c r="K949" s="36"/>
      <c r="L949" s="39"/>
      <c r="M949" s="201"/>
      <c r="N949" s="64"/>
      <c r="O949" s="64"/>
      <c r="P949" s="64"/>
      <c r="Q949" s="64"/>
      <c r="R949" s="64"/>
      <c r="S949" s="64"/>
      <c r="T949" s="65"/>
      <c r="AT949" s="18" t="s">
        <v>166</v>
      </c>
      <c r="AU949" s="18" t="s">
        <v>171</v>
      </c>
    </row>
    <row r="950" spans="2:65" s="1" customFormat="1" ht="16.5" customHeight="1">
      <c r="B950" s="35"/>
      <c r="C950" s="245" t="s">
        <v>1535</v>
      </c>
      <c r="D950" s="245" t="s">
        <v>744</v>
      </c>
      <c r="E950" s="246" t="s">
        <v>2609</v>
      </c>
      <c r="F950" s="247" t="s">
        <v>2610</v>
      </c>
      <c r="G950" s="248" t="s">
        <v>961</v>
      </c>
      <c r="H950" s="249">
        <v>2</v>
      </c>
      <c r="I950" s="250"/>
      <c r="J950" s="251">
        <f>ROUND(I950*H950,2)</f>
        <v>0</v>
      </c>
      <c r="K950" s="247" t="s">
        <v>20</v>
      </c>
      <c r="L950" s="252"/>
      <c r="M950" s="253" t="s">
        <v>20</v>
      </c>
      <c r="N950" s="254" t="s">
        <v>45</v>
      </c>
      <c r="O950" s="64"/>
      <c r="P950" s="195">
        <f>O950*H950</f>
        <v>0</v>
      </c>
      <c r="Q950" s="195">
        <v>2.0000000000000002E-5</v>
      </c>
      <c r="R950" s="195">
        <f>Q950*H950</f>
        <v>4.0000000000000003E-5</v>
      </c>
      <c r="S950" s="195">
        <v>0</v>
      </c>
      <c r="T950" s="196">
        <f>S950*H950</f>
        <v>0</v>
      </c>
      <c r="AR950" s="197" t="s">
        <v>204</v>
      </c>
      <c r="AT950" s="197" t="s">
        <v>744</v>
      </c>
      <c r="AU950" s="197" t="s">
        <v>171</v>
      </c>
      <c r="AY950" s="18" t="s">
        <v>159</v>
      </c>
      <c r="BE950" s="198">
        <f>IF(N950="základní",J950,0)</f>
        <v>0</v>
      </c>
      <c r="BF950" s="198">
        <f>IF(N950="snížená",J950,0)</f>
        <v>0</v>
      </c>
      <c r="BG950" s="198">
        <f>IF(N950="zákl. přenesená",J950,0)</f>
        <v>0</v>
      </c>
      <c r="BH950" s="198">
        <f>IF(N950="sníž. přenesená",J950,0)</f>
        <v>0</v>
      </c>
      <c r="BI950" s="198">
        <f>IF(N950="nulová",J950,0)</f>
        <v>0</v>
      </c>
      <c r="BJ950" s="18" t="s">
        <v>22</v>
      </c>
      <c r="BK950" s="198">
        <f>ROUND(I950*H950,2)</f>
        <v>0</v>
      </c>
      <c r="BL950" s="18" t="s">
        <v>164</v>
      </c>
      <c r="BM950" s="197" t="s">
        <v>2611</v>
      </c>
    </row>
    <row r="951" spans="2:65" s="1" customFormat="1" ht="11.25">
      <c r="B951" s="35"/>
      <c r="C951" s="36"/>
      <c r="D951" s="199" t="s">
        <v>166</v>
      </c>
      <c r="E951" s="36"/>
      <c r="F951" s="200" t="s">
        <v>2610</v>
      </c>
      <c r="G951" s="36"/>
      <c r="H951" s="36"/>
      <c r="I951" s="115"/>
      <c r="J951" s="36"/>
      <c r="K951" s="36"/>
      <c r="L951" s="39"/>
      <c r="M951" s="201"/>
      <c r="N951" s="64"/>
      <c r="O951" s="64"/>
      <c r="P951" s="64"/>
      <c r="Q951" s="64"/>
      <c r="R951" s="64"/>
      <c r="S951" s="64"/>
      <c r="T951" s="65"/>
      <c r="AT951" s="18" t="s">
        <v>166</v>
      </c>
      <c r="AU951" s="18" t="s">
        <v>171</v>
      </c>
    </row>
    <row r="952" spans="2:65" s="1" customFormat="1" ht="16.5" customHeight="1">
      <c r="B952" s="35"/>
      <c r="C952" s="245" t="s">
        <v>1541</v>
      </c>
      <c r="D952" s="245" t="s">
        <v>744</v>
      </c>
      <c r="E952" s="246" t="s">
        <v>2612</v>
      </c>
      <c r="F952" s="247" t="s">
        <v>2613</v>
      </c>
      <c r="G952" s="248" t="s">
        <v>961</v>
      </c>
      <c r="H952" s="249">
        <v>5</v>
      </c>
      <c r="I952" s="250"/>
      <c r="J952" s="251">
        <f>ROUND(I952*H952,2)</f>
        <v>0</v>
      </c>
      <c r="K952" s="247" t="s">
        <v>20</v>
      </c>
      <c r="L952" s="252"/>
      <c r="M952" s="253" t="s">
        <v>20</v>
      </c>
      <c r="N952" s="254" t="s">
        <v>45</v>
      </c>
      <c r="O952" s="64"/>
      <c r="P952" s="195">
        <f>O952*H952</f>
        <v>0</v>
      </c>
      <c r="Q952" s="195">
        <v>4.0000000000000003E-5</v>
      </c>
      <c r="R952" s="195">
        <f>Q952*H952</f>
        <v>2.0000000000000001E-4</v>
      </c>
      <c r="S952" s="195">
        <v>0</v>
      </c>
      <c r="T952" s="196">
        <f>S952*H952</f>
        <v>0</v>
      </c>
      <c r="AR952" s="197" t="s">
        <v>204</v>
      </c>
      <c r="AT952" s="197" t="s">
        <v>744</v>
      </c>
      <c r="AU952" s="197" t="s">
        <v>171</v>
      </c>
      <c r="AY952" s="18" t="s">
        <v>159</v>
      </c>
      <c r="BE952" s="198">
        <f>IF(N952="základní",J952,0)</f>
        <v>0</v>
      </c>
      <c r="BF952" s="198">
        <f>IF(N952="snížená",J952,0)</f>
        <v>0</v>
      </c>
      <c r="BG952" s="198">
        <f>IF(N952="zákl. přenesená",J952,0)</f>
        <v>0</v>
      </c>
      <c r="BH952" s="198">
        <f>IF(N952="sníž. přenesená",J952,0)</f>
        <v>0</v>
      </c>
      <c r="BI952" s="198">
        <f>IF(N952="nulová",J952,0)</f>
        <v>0</v>
      </c>
      <c r="BJ952" s="18" t="s">
        <v>22</v>
      </c>
      <c r="BK952" s="198">
        <f>ROUND(I952*H952,2)</f>
        <v>0</v>
      </c>
      <c r="BL952" s="18" t="s">
        <v>164</v>
      </c>
      <c r="BM952" s="197" t="s">
        <v>2614</v>
      </c>
    </row>
    <row r="953" spans="2:65" s="1" customFormat="1" ht="11.25">
      <c r="B953" s="35"/>
      <c r="C953" s="36"/>
      <c r="D953" s="199" t="s">
        <v>166</v>
      </c>
      <c r="E953" s="36"/>
      <c r="F953" s="200" t="s">
        <v>2613</v>
      </c>
      <c r="G953" s="36"/>
      <c r="H953" s="36"/>
      <c r="I953" s="115"/>
      <c r="J953" s="36"/>
      <c r="K953" s="36"/>
      <c r="L953" s="39"/>
      <c r="M953" s="201"/>
      <c r="N953" s="64"/>
      <c r="O953" s="64"/>
      <c r="P953" s="64"/>
      <c r="Q953" s="64"/>
      <c r="R953" s="64"/>
      <c r="S953" s="64"/>
      <c r="T953" s="65"/>
      <c r="AT953" s="18" t="s">
        <v>166</v>
      </c>
      <c r="AU953" s="18" t="s">
        <v>171</v>
      </c>
    </row>
    <row r="954" spans="2:65" s="1" customFormat="1" ht="16.5" customHeight="1">
      <c r="B954" s="35"/>
      <c r="C954" s="245" t="s">
        <v>1545</v>
      </c>
      <c r="D954" s="245" t="s">
        <v>744</v>
      </c>
      <c r="E954" s="246" t="s">
        <v>2615</v>
      </c>
      <c r="F954" s="247" t="s">
        <v>2616</v>
      </c>
      <c r="G954" s="248" t="s">
        <v>961</v>
      </c>
      <c r="H954" s="249">
        <v>9</v>
      </c>
      <c r="I954" s="250"/>
      <c r="J954" s="251">
        <f>ROUND(I954*H954,2)</f>
        <v>0</v>
      </c>
      <c r="K954" s="247" t="s">
        <v>20</v>
      </c>
      <c r="L954" s="252"/>
      <c r="M954" s="253" t="s">
        <v>20</v>
      </c>
      <c r="N954" s="254" t="s">
        <v>45</v>
      </c>
      <c r="O954" s="64"/>
      <c r="P954" s="195">
        <f>O954*H954</f>
        <v>0</v>
      </c>
      <c r="Q954" s="195">
        <v>0</v>
      </c>
      <c r="R954" s="195">
        <f>Q954*H954</f>
        <v>0</v>
      </c>
      <c r="S954" s="195">
        <v>0</v>
      </c>
      <c r="T954" s="196">
        <f>S954*H954</f>
        <v>0</v>
      </c>
      <c r="AR954" s="197" t="s">
        <v>204</v>
      </c>
      <c r="AT954" s="197" t="s">
        <v>744</v>
      </c>
      <c r="AU954" s="197" t="s">
        <v>171</v>
      </c>
      <c r="AY954" s="18" t="s">
        <v>159</v>
      </c>
      <c r="BE954" s="198">
        <f>IF(N954="základní",J954,0)</f>
        <v>0</v>
      </c>
      <c r="BF954" s="198">
        <f>IF(N954="snížená",J954,0)</f>
        <v>0</v>
      </c>
      <c r="BG954" s="198">
        <f>IF(N954="zákl. přenesená",J954,0)</f>
        <v>0</v>
      </c>
      <c r="BH954" s="198">
        <f>IF(N954="sníž. přenesená",J954,0)</f>
        <v>0</v>
      </c>
      <c r="BI954" s="198">
        <f>IF(N954="nulová",J954,0)</f>
        <v>0</v>
      </c>
      <c r="BJ954" s="18" t="s">
        <v>22</v>
      </c>
      <c r="BK954" s="198">
        <f>ROUND(I954*H954,2)</f>
        <v>0</v>
      </c>
      <c r="BL954" s="18" t="s">
        <v>164</v>
      </c>
      <c r="BM954" s="197" t="s">
        <v>2617</v>
      </c>
    </row>
    <row r="955" spans="2:65" s="1" customFormat="1" ht="11.25">
      <c r="B955" s="35"/>
      <c r="C955" s="36"/>
      <c r="D955" s="199" t="s">
        <v>166</v>
      </c>
      <c r="E955" s="36"/>
      <c r="F955" s="200" t="s">
        <v>2616</v>
      </c>
      <c r="G955" s="36"/>
      <c r="H955" s="36"/>
      <c r="I955" s="115"/>
      <c r="J955" s="36"/>
      <c r="K955" s="36"/>
      <c r="L955" s="39"/>
      <c r="M955" s="201"/>
      <c r="N955" s="64"/>
      <c r="O955" s="64"/>
      <c r="P955" s="64"/>
      <c r="Q955" s="64"/>
      <c r="R955" s="64"/>
      <c r="S955" s="64"/>
      <c r="T955" s="65"/>
      <c r="AT955" s="18" t="s">
        <v>166</v>
      </c>
      <c r="AU955" s="18" t="s">
        <v>171</v>
      </c>
    </row>
    <row r="956" spans="2:65" s="1" customFormat="1" ht="16.5" customHeight="1">
      <c r="B956" s="35"/>
      <c r="C956" s="245" t="s">
        <v>1548</v>
      </c>
      <c r="D956" s="245" t="s">
        <v>744</v>
      </c>
      <c r="E956" s="246" t="s">
        <v>2618</v>
      </c>
      <c r="F956" s="247" t="s">
        <v>2619</v>
      </c>
      <c r="G956" s="248" t="s">
        <v>2620</v>
      </c>
      <c r="H956" s="249">
        <v>6</v>
      </c>
      <c r="I956" s="250"/>
      <c r="J956" s="251">
        <f>ROUND(I956*H956,2)</f>
        <v>0</v>
      </c>
      <c r="K956" s="247" t="s">
        <v>20</v>
      </c>
      <c r="L956" s="252"/>
      <c r="M956" s="253" t="s">
        <v>20</v>
      </c>
      <c r="N956" s="254" t="s">
        <v>45</v>
      </c>
      <c r="O956" s="64"/>
      <c r="P956" s="195">
        <f>O956*H956</f>
        <v>0</v>
      </c>
      <c r="Q956" s="195">
        <v>7.3000000000000001E-3</v>
      </c>
      <c r="R956" s="195">
        <f>Q956*H956</f>
        <v>4.3799999999999999E-2</v>
      </c>
      <c r="S956" s="195">
        <v>0</v>
      </c>
      <c r="T956" s="196">
        <f>S956*H956</f>
        <v>0</v>
      </c>
      <c r="AR956" s="197" t="s">
        <v>204</v>
      </c>
      <c r="AT956" s="197" t="s">
        <v>744</v>
      </c>
      <c r="AU956" s="197" t="s">
        <v>171</v>
      </c>
      <c r="AY956" s="18" t="s">
        <v>159</v>
      </c>
      <c r="BE956" s="198">
        <f>IF(N956="základní",J956,0)</f>
        <v>0</v>
      </c>
      <c r="BF956" s="198">
        <f>IF(N956="snížená",J956,0)</f>
        <v>0</v>
      </c>
      <c r="BG956" s="198">
        <f>IF(N956="zákl. přenesená",J956,0)</f>
        <v>0</v>
      </c>
      <c r="BH956" s="198">
        <f>IF(N956="sníž. přenesená",J956,0)</f>
        <v>0</v>
      </c>
      <c r="BI956" s="198">
        <f>IF(N956="nulová",J956,0)</f>
        <v>0</v>
      </c>
      <c r="BJ956" s="18" t="s">
        <v>22</v>
      </c>
      <c r="BK956" s="198">
        <f>ROUND(I956*H956,2)</f>
        <v>0</v>
      </c>
      <c r="BL956" s="18" t="s">
        <v>164</v>
      </c>
      <c r="BM956" s="197" t="s">
        <v>2621</v>
      </c>
    </row>
    <row r="957" spans="2:65" s="1" customFormat="1" ht="11.25">
      <c r="B957" s="35"/>
      <c r="C957" s="36"/>
      <c r="D957" s="199" t="s">
        <v>166</v>
      </c>
      <c r="E957" s="36"/>
      <c r="F957" s="200" t="s">
        <v>2622</v>
      </c>
      <c r="G957" s="36"/>
      <c r="H957" s="36"/>
      <c r="I957" s="115"/>
      <c r="J957" s="36"/>
      <c r="K957" s="36"/>
      <c r="L957" s="39"/>
      <c r="M957" s="201"/>
      <c r="N957" s="64"/>
      <c r="O957" s="64"/>
      <c r="P957" s="64"/>
      <c r="Q957" s="64"/>
      <c r="R957" s="64"/>
      <c r="S957" s="64"/>
      <c r="T957" s="65"/>
      <c r="AT957" s="18" t="s">
        <v>166</v>
      </c>
      <c r="AU957" s="18" t="s">
        <v>171</v>
      </c>
    </row>
    <row r="958" spans="2:65" s="1" customFormat="1" ht="16.5" customHeight="1">
      <c r="B958" s="35"/>
      <c r="C958" s="245" t="s">
        <v>1550</v>
      </c>
      <c r="D958" s="245" t="s">
        <v>744</v>
      </c>
      <c r="E958" s="246" t="s">
        <v>2623</v>
      </c>
      <c r="F958" s="247" t="s">
        <v>2624</v>
      </c>
      <c r="G958" s="248" t="s">
        <v>961</v>
      </c>
      <c r="H958" s="249">
        <v>15</v>
      </c>
      <c r="I958" s="250"/>
      <c r="J958" s="251">
        <f>ROUND(I958*H958,2)</f>
        <v>0</v>
      </c>
      <c r="K958" s="247" t="s">
        <v>20</v>
      </c>
      <c r="L958" s="252"/>
      <c r="M958" s="253" t="s">
        <v>20</v>
      </c>
      <c r="N958" s="254" t="s">
        <v>45</v>
      </c>
      <c r="O958" s="64"/>
      <c r="P958" s="195">
        <f>O958*H958</f>
        <v>0</v>
      </c>
      <c r="Q958" s="195">
        <v>1.0000000000000001E-5</v>
      </c>
      <c r="R958" s="195">
        <f>Q958*H958</f>
        <v>1.5000000000000001E-4</v>
      </c>
      <c r="S958" s="195">
        <v>0</v>
      </c>
      <c r="T958" s="196">
        <f>S958*H958</f>
        <v>0</v>
      </c>
      <c r="AR958" s="197" t="s">
        <v>204</v>
      </c>
      <c r="AT958" s="197" t="s">
        <v>744</v>
      </c>
      <c r="AU958" s="197" t="s">
        <v>171</v>
      </c>
      <c r="AY958" s="18" t="s">
        <v>159</v>
      </c>
      <c r="BE958" s="198">
        <f>IF(N958="základní",J958,0)</f>
        <v>0</v>
      </c>
      <c r="BF958" s="198">
        <f>IF(N958="snížená",J958,0)</f>
        <v>0</v>
      </c>
      <c r="BG958" s="198">
        <f>IF(N958="zákl. přenesená",J958,0)</f>
        <v>0</v>
      </c>
      <c r="BH958" s="198">
        <f>IF(N958="sníž. přenesená",J958,0)</f>
        <v>0</v>
      </c>
      <c r="BI958" s="198">
        <f>IF(N958="nulová",J958,0)</f>
        <v>0</v>
      </c>
      <c r="BJ958" s="18" t="s">
        <v>22</v>
      </c>
      <c r="BK958" s="198">
        <f>ROUND(I958*H958,2)</f>
        <v>0</v>
      </c>
      <c r="BL958" s="18" t="s">
        <v>164</v>
      </c>
      <c r="BM958" s="197" t="s">
        <v>2625</v>
      </c>
    </row>
    <row r="959" spans="2:65" s="1" customFormat="1" ht="11.25">
      <c r="B959" s="35"/>
      <c r="C959" s="36"/>
      <c r="D959" s="199" t="s">
        <v>166</v>
      </c>
      <c r="E959" s="36"/>
      <c r="F959" s="200" t="s">
        <v>2624</v>
      </c>
      <c r="G959" s="36"/>
      <c r="H959" s="36"/>
      <c r="I959" s="115"/>
      <c r="J959" s="36"/>
      <c r="K959" s="36"/>
      <c r="L959" s="39"/>
      <c r="M959" s="201"/>
      <c r="N959" s="64"/>
      <c r="O959" s="64"/>
      <c r="P959" s="64"/>
      <c r="Q959" s="64"/>
      <c r="R959" s="64"/>
      <c r="S959" s="64"/>
      <c r="T959" s="65"/>
      <c r="AT959" s="18" t="s">
        <v>166</v>
      </c>
      <c r="AU959" s="18" t="s">
        <v>171</v>
      </c>
    </row>
    <row r="960" spans="2:65" s="1" customFormat="1" ht="16.5" customHeight="1">
      <c r="B960" s="35"/>
      <c r="C960" s="245" t="s">
        <v>1553</v>
      </c>
      <c r="D960" s="245" t="s">
        <v>744</v>
      </c>
      <c r="E960" s="246" t="s">
        <v>2626</v>
      </c>
      <c r="F960" s="247" t="s">
        <v>2627</v>
      </c>
      <c r="G960" s="248" t="s">
        <v>961</v>
      </c>
      <c r="H960" s="249">
        <v>6</v>
      </c>
      <c r="I960" s="250"/>
      <c r="J960" s="251">
        <f>ROUND(I960*H960,2)</f>
        <v>0</v>
      </c>
      <c r="K960" s="247" t="s">
        <v>20</v>
      </c>
      <c r="L960" s="252"/>
      <c r="M960" s="253" t="s">
        <v>20</v>
      </c>
      <c r="N960" s="254" t="s">
        <v>45</v>
      </c>
      <c r="O960" s="64"/>
      <c r="P960" s="195">
        <f>O960*H960</f>
        <v>0</v>
      </c>
      <c r="Q960" s="195">
        <v>2.0000000000000002E-5</v>
      </c>
      <c r="R960" s="195">
        <f>Q960*H960</f>
        <v>1.2000000000000002E-4</v>
      </c>
      <c r="S960" s="195">
        <v>0</v>
      </c>
      <c r="T960" s="196">
        <f>S960*H960</f>
        <v>0</v>
      </c>
      <c r="AR960" s="197" t="s">
        <v>204</v>
      </c>
      <c r="AT960" s="197" t="s">
        <v>744</v>
      </c>
      <c r="AU960" s="197" t="s">
        <v>171</v>
      </c>
      <c r="AY960" s="18" t="s">
        <v>159</v>
      </c>
      <c r="BE960" s="198">
        <f>IF(N960="základní",J960,0)</f>
        <v>0</v>
      </c>
      <c r="BF960" s="198">
        <f>IF(N960="snížená",J960,0)</f>
        <v>0</v>
      </c>
      <c r="BG960" s="198">
        <f>IF(N960="zákl. přenesená",J960,0)</f>
        <v>0</v>
      </c>
      <c r="BH960" s="198">
        <f>IF(N960="sníž. přenesená",J960,0)</f>
        <v>0</v>
      </c>
      <c r="BI960" s="198">
        <f>IF(N960="nulová",J960,0)</f>
        <v>0</v>
      </c>
      <c r="BJ960" s="18" t="s">
        <v>22</v>
      </c>
      <c r="BK960" s="198">
        <f>ROUND(I960*H960,2)</f>
        <v>0</v>
      </c>
      <c r="BL960" s="18" t="s">
        <v>164</v>
      </c>
      <c r="BM960" s="197" t="s">
        <v>2628</v>
      </c>
    </row>
    <row r="961" spans="2:65" s="1" customFormat="1" ht="11.25">
      <c r="B961" s="35"/>
      <c r="C961" s="36"/>
      <c r="D961" s="199" t="s">
        <v>166</v>
      </c>
      <c r="E961" s="36"/>
      <c r="F961" s="200" t="s">
        <v>2627</v>
      </c>
      <c r="G961" s="36"/>
      <c r="H961" s="36"/>
      <c r="I961" s="115"/>
      <c r="J961" s="36"/>
      <c r="K961" s="36"/>
      <c r="L961" s="39"/>
      <c r="M961" s="201"/>
      <c r="N961" s="64"/>
      <c r="O961" s="64"/>
      <c r="P961" s="64"/>
      <c r="Q961" s="64"/>
      <c r="R961" s="64"/>
      <c r="S961" s="64"/>
      <c r="T961" s="65"/>
      <c r="AT961" s="18" t="s">
        <v>166</v>
      </c>
      <c r="AU961" s="18" t="s">
        <v>171</v>
      </c>
    </row>
    <row r="962" spans="2:65" s="1" customFormat="1" ht="16.5" customHeight="1">
      <c r="B962" s="35"/>
      <c r="C962" s="245" t="s">
        <v>1558</v>
      </c>
      <c r="D962" s="245" t="s">
        <v>744</v>
      </c>
      <c r="E962" s="246" t="s">
        <v>2629</v>
      </c>
      <c r="F962" s="247" t="s">
        <v>2630</v>
      </c>
      <c r="G962" s="248" t="s">
        <v>961</v>
      </c>
      <c r="H962" s="249">
        <v>6</v>
      </c>
      <c r="I962" s="250"/>
      <c r="J962" s="251">
        <f>ROUND(I962*H962,2)</f>
        <v>0</v>
      </c>
      <c r="K962" s="247" t="s">
        <v>20</v>
      </c>
      <c r="L962" s="252"/>
      <c r="M962" s="253" t="s">
        <v>20</v>
      </c>
      <c r="N962" s="254" t="s">
        <v>45</v>
      </c>
      <c r="O962" s="64"/>
      <c r="P962" s="195">
        <f>O962*H962</f>
        <v>0</v>
      </c>
      <c r="Q962" s="195">
        <v>0</v>
      </c>
      <c r="R962" s="195">
        <f>Q962*H962</f>
        <v>0</v>
      </c>
      <c r="S962" s="195">
        <v>0</v>
      </c>
      <c r="T962" s="196">
        <f>S962*H962</f>
        <v>0</v>
      </c>
      <c r="AR962" s="197" t="s">
        <v>204</v>
      </c>
      <c r="AT962" s="197" t="s">
        <v>744</v>
      </c>
      <c r="AU962" s="197" t="s">
        <v>171</v>
      </c>
      <c r="AY962" s="18" t="s">
        <v>159</v>
      </c>
      <c r="BE962" s="198">
        <f>IF(N962="základní",J962,0)</f>
        <v>0</v>
      </c>
      <c r="BF962" s="198">
        <f>IF(N962="snížená",J962,0)</f>
        <v>0</v>
      </c>
      <c r="BG962" s="198">
        <f>IF(N962="zákl. přenesená",J962,0)</f>
        <v>0</v>
      </c>
      <c r="BH962" s="198">
        <f>IF(N962="sníž. přenesená",J962,0)</f>
        <v>0</v>
      </c>
      <c r="BI962" s="198">
        <f>IF(N962="nulová",J962,0)</f>
        <v>0</v>
      </c>
      <c r="BJ962" s="18" t="s">
        <v>22</v>
      </c>
      <c r="BK962" s="198">
        <f>ROUND(I962*H962,2)</f>
        <v>0</v>
      </c>
      <c r="BL962" s="18" t="s">
        <v>164</v>
      </c>
      <c r="BM962" s="197" t="s">
        <v>2631</v>
      </c>
    </row>
    <row r="963" spans="2:65" s="1" customFormat="1" ht="11.25">
      <c r="B963" s="35"/>
      <c r="C963" s="36"/>
      <c r="D963" s="199" t="s">
        <v>166</v>
      </c>
      <c r="E963" s="36"/>
      <c r="F963" s="200" t="s">
        <v>2630</v>
      </c>
      <c r="G963" s="36"/>
      <c r="H963" s="36"/>
      <c r="I963" s="115"/>
      <c r="J963" s="36"/>
      <c r="K963" s="36"/>
      <c r="L963" s="39"/>
      <c r="M963" s="201"/>
      <c r="N963" s="64"/>
      <c r="O963" s="64"/>
      <c r="P963" s="64"/>
      <c r="Q963" s="64"/>
      <c r="R963" s="64"/>
      <c r="S963" s="64"/>
      <c r="T963" s="65"/>
      <c r="AT963" s="18" t="s">
        <v>166</v>
      </c>
      <c r="AU963" s="18" t="s">
        <v>171</v>
      </c>
    </row>
    <row r="964" spans="2:65" s="1" customFormat="1" ht="16.5" customHeight="1">
      <c r="B964" s="35"/>
      <c r="C964" s="186" t="s">
        <v>1566</v>
      </c>
      <c r="D964" s="186" t="s">
        <v>162</v>
      </c>
      <c r="E964" s="187" t="s">
        <v>2632</v>
      </c>
      <c r="F964" s="188" t="s">
        <v>2633</v>
      </c>
      <c r="G964" s="189" t="s">
        <v>787</v>
      </c>
      <c r="H964" s="190">
        <v>180</v>
      </c>
      <c r="I964" s="191"/>
      <c r="J964" s="192">
        <f>ROUND(I964*H964,2)</f>
        <v>0</v>
      </c>
      <c r="K964" s="188" t="s">
        <v>20</v>
      </c>
      <c r="L964" s="39"/>
      <c r="M964" s="193" t="s">
        <v>20</v>
      </c>
      <c r="N964" s="194" t="s">
        <v>45</v>
      </c>
      <c r="O964" s="64"/>
      <c r="P964" s="195">
        <f>O964*H964</f>
        <v>0</v>
      </c>
      <c r="Q964" s="195">
        <v>0.01</v>
      </c>
      <c r="R964" s="195">
        <f>Q964*H964</f>
        <v>1.8</v>
      </c>
      <c r="S964" s="195">
        <v>0</v>
      </c>
      <c r="T964" s="196">
        <f>S964*H964</f>
        <v>0</v>
      </c>
      <c r="AR964" s="197" t="s">
        <v>164</v>
      </c>
      <c r="AT964" s="197" t="s">
        <v>162</v>
      </c>
      <c r="AU964" s="197" t="s">
        <v>171</v>
      </c>
      <c r="AY964" s="18" t="s">
        <v>159</v>
      </c>
      <c r="BE964" s="198">
        <f>IF(N964="základní",J964,0)</f>
        <v>0</v>
      </c>
      <c r="BF964" s="198">
        <f>IF(N964="snížená",J964,0)</f>
        <v>0</v>
      </c>
      <c r="BG964" s="198">
        <f>IF(N964="zákl. přenesená",J964,0)</f>
        <v>0</v>
      </c>
      <c r="BH964" s="198">
        <f>IF(N964="sníž. přenesená",J964,0)</f>
        <v>0</v>
      </c>
      <c r="BI964" s="198">
        <f>IF(N964="nulová",J964,0)</f>
        <v>0</v>
      </c>
      <c r="BJ964" s="18" t="s">
        <v>22</v>
      </c>
      <c r="BK964" s="198">
        <f>ROUND(I964*H964,2)</f>
        <v>0</v>
      </c>
      <c r="BL964" s="18" t="s">
        <v>164</v>
      </c>
      <c r="BM964" s="197" t="s">
        <v>2634</v>
      </c>
    </row>
    <row r="965" spans="2:65" s="1" customFormat="1" ht="16.5" customHeight="1">
      <c r="B965" s="35"/>
      <c r="C965" s="245" t="s">
        <v>1573</v>
      </c>
      <c r="D965" s="245" t="s">
        <v>744</v>
      </c>
      <c r="E965" s="246" t="s">
        <v>2635</v>
      </c>
      <c r="F965" s="247" t="s">
        <v>2636</v>
      </c>
      <c r="G965" s="248" t="s">
        <v>787</v>
      </c>
      <c r="H965" s="249">
        <v>1</v>
      </c>
      <c r="I965" s="250"/>
      <c r="J965" s="251">
        <f>ROUND(I965*H965,2)</f>
        <v>0</v>
      </c>
      <c r="K965" s="247" t="s">
        <v>20</v>
      </c>
      <c r="L965" s="252"/>
      <c r="M965" s="253" t="s">
        <v>20</v>
      </c>
      <c r="N965" s="254" t="s">
        <v>45</v>
      </c>
      <c r="O965" s="64"/>
      <c r="P965" s="195">
        <f>O965*H965</f>
        <v>0</v>
      </c>
      <c r="Q965" s="195">
        <v>3.31E-3</v>
      </c>
      <c r="R965" s="195">
        <f>Q965*H965</f>
        <v>3.31E-3</v>
      </c>
      <c r="S965" s="195">
        <v>0</v>
      </c>
      <c r="T965" s="196">
        <f>S965*H965</f>
        <v>0</v>
      </c>
      <c r="AR965" s="197" t="s">
        <v>204</v>
      </c>
      <c r="AT965" s="197" t="s">
        <v>744</v>
      </c>
      <c r="AU965" s="197" t="s">
        <v>171</v>
      </c>
      <c r="AY965" s="18" t="s">
        <v>159</v>
      </c>
      <c r="BE965" s="198">
        <f>IF(N965="základní",J965,0)</f>
        <v>0</v>
      </c>
      <c r="BF965" s="198">
        <f>IF(N965="snížená",J965,0)</f>
        <v>0</v>
      </c>
      <c r="BG965" s="198">
        <f>IF(N965="zákl. přenesená",J965,0)</f>
        <v>0</v>
      </c>
      <c r="BH965" s="198">
        <f>IF(N965="sníž. přenesená",J965,0)</f>
        <v>0</v>
      </c>
      <c r="BI965" s="198">
        <f>IF(N965="nulová",J965,0)</f>
        <v>0</v>
      </c>
      <c r="BJ965" s="18" t="s">
        <v>22</v>
      </c>
      <c r="BK965" s="198">
        <f>ROUND(I965*H965,2)</f>
        <v>0</v>
      </c>
      <c r="BL965" s="18" t="s">
        <v>164</v>
      </c>
      <c r="BM965" s="197" t="s">
        <v>2637</v>
      </c>
    </row>
    <row r="966" spans="2:65" s="1" customFormat="1" ht="16.5" customHeight="1">
      <c r="B966" s="35"/>
      <c r="C966" s="245" t="s">
        <v>1582</v>
      </c>
      <c r="D966" s="245" t="s">
        <v>744</v>
      </c>
      <c r="E966" s="246" t="s">
        <v>2638</v>
      </c>
      <c r="F966" s="247" t="s">
        <v>2639</v>
      </c>
      <c r="G966" s="248" t="s">
        <v>787</v>
      </c>
      <c r="H966" s="249">
        <v>3</v>
      </c>
      <c r="I966" s="250"/>
      <c r="J966" s="251">
        <f>ROUND(I966*H966,2)</f>
        <v>0</v>
      </c>
      <c r="K966" s="247" t="s">
        <v>20</v>
      </c>
      <c r="L966" s="252"/>
      <c r="M966" s="253" t="s">
        <v>20</v>
      </c>
      <c r="N966" s="254" t="s">
        <v>45</v>
      </c>
      <c r="O966" s="64"/>
      <c r="P966" s="195">
        <f>O966*H966</f>
        <v>0</v>
      </c>
      <c r="Q966" s="195">
        <v>1.5E-3</v>
      </c>
      <c r="R966" s="195">
        <f>Q966*H966</f>
        <v>4.5000000000000005E-3</v>
      </c>
      <c r="S966" s="195">
        <v>0</v>
      </c>
      <c r="T966" s="196">
        <f>S966*H966</f>
        <v>0</v>
      </c>
      <c r="AR966" s="197" t="s">
        <v>204</v>
      </c>
      <c r="AT966" s="197" t="s">
        <v>744</v>
      </c>
      <c r="AU966" s="197" t="s">
        <v>171</v>
      </c>
      <c r="AY966" s="18" t="s">
        <v>159</v>
      </c>
      <c r="BE966" s="198">
        <f>IF(N966="základní",J966,0)</f>
        <v>0</v>
      </c>
      <c r="BF966" s="198">
        <f>IF(N966="snížená",J966,0)</f>
        <v>0</v>
      </c>
      <c r="BG966" s="198">
        <f>IF(N966="zákl. přenesená",J966,0)</f>
        <v>0</v>
      </c>
      <c r="BH966" s="198">
        <f>IF(N966="sníž. přenesená",J966,0)</f>
        <v>0</v>
      </c>
      <c r="BI966" s="198">
        <f>IF(N966="nulová",J966,0)</f>
        <v>0</v>
      </c>
      <c r="BJ966" s="18" t="s">
        <v>22</v>
      </c>
      <c r="BK966" s="198">
        <f>ROUND(I966*H966,2)</f>
        <v>0</v>
      </c>
      <c r="BL966" s="18" t="s">
        <v>164</v>
      </c>
      <c r="BM966" s="197" t="s">
        <v>2640</v>
      </c>
    </row>
    <row r="967" spans="2:65" s="1" customFormat="1" ht="16.5" customHeight="1">
      <c r="B967" s="35"/>
      <c r="C967" s="245" t="s">
        <v>1590</v>
      </c>
      <c r="D967" s="245" t="s">
        <v>744</v>
      </c>
      <c r="E967" s="246" t="s">
        <v>2641</v>
      </c>
      <c r="F967" s="247" t="s">
        <v>2642</v>
      </c>
      <c r="G967" s="248" t="s">
        <v>787</v>
      </c>
      <c r="H967" s="249">
        <v>2</v>
      </c>
      <c r="I967" s="250"/>
      <c r="J967" s="251">
        <f>ROUND(I967*H967,2)</f>
        <v>0</v>
      </c>
      <c r="K967" s="247" t="s">
        <v>20</v>
      </c>
      <c r="L967" s="252"/>
      <c r="M967" s="253" t="s">
        <v>20</v>
      </c>
      <c r="N967" s="254" t="s">
        <v>45</v>
      </c>
      <c r="O967" s="64"/>
      <c r="P967" s="195">
        <f>O967*H967</f>
        <v>0</v>
      </c>
      <c r="Q967" s="195">
        <v>1.5E-3</v>
      </c>
      <c r="R967" s="195">
        <f>Q967*H967</f>
        <v>3.0000000000000001E-3</v>
      </c>
      <c r="S967" s="195">
        <v>0</v>
      </c>
      <c r="T967" s="196">
        <f>S967*H967</f>
        <v>0</v>
      </c>
      <c r="AR967" s="197" t="s">
        <v>204</v>
      </c>
      <c r="AT967" s="197" t="s">
        <v>744</v>
      </c>
      <c r="AU967" s="197" t="s">
        <v>171</v>
      </c>
      <c r="AY967" s="18" t="s">
        <v>159</v>
      </c>
      <c r="BE967" s="198">
        <f>IF(N967="základní",J967,0)</f>
        <v>0</v>
      </c>
      <c r="BF967" s="198">
        <f>IF(N967="snížená",J967,0)</f>
        <v>0</v>
      </c>
      <c r="BG967" s="198">
        <f>IF(N967="zákl. přenesená",J967,0)</f>
        <v>0</v>
      </c>
      <c r="BH967" s="198">
        <f>IF(N967="sníž. přenesená",J967,0)</f>
        <v>0</v>
      </c>
      <c r="BI967" s="198">
        <f>IF(N967="nulová",J967,0)</f>
        <v>0</v>
      </c>
      <c r="BJ967" s="18" t="s">
        <v>22</v>
      </c>
      <c r="BK967" s="198">
        <f>ROUND(I967*H967,2)</f>
        <v>0</v>
      </c>
      <c r="BL967" s="18" t="s">
        <v>164</v>
      </c>
      <c r="BM967" s="197" t="s">
        <v>2643</v>
      </c>
    </row>
    <row r="968" spans="2:65" s="1" customFormat="1" ht="24" customHeight="1">
      <c r="B968" s="35"/>
      <c r="C968" s="186" t="s">
        <v>1616</v>
      </c>
      <c r="D968" s="186" t="s">
        <v>162</v>
      </c>
      <c r="E968" s="187" t="s">
        <v>2644</v>
      </c>
      <c r="F968" s="188" t="s">
        <v>2645</v>
      </c>
      <c r="G968" s="189" t="s">
        <v>787</v>
      </c>
      <c r="H968" s="190">
        <v>2</v>
      </c>
      <c r="I968" s="191"/>
      <c r="J968" s="192">
        <f>ROUND(I968*H968,2)</f>
        <v>0</v>
      </c>
      <c r="K968" s="188" t="s">
        <v>20</v>
      </c>
      <c r="L968" s="39"/>
      <c r="M968" s="193" t="s">
        <v>20</v>
      </c>
      <c r="N968" s="194" t="s">
        <v>45</v>
      </c>
      <c r="O968" s="64"/>
      <c r="P968" s="195">
        <f>O968*H968</f>
        <v>0</v>
      </c>
      <c r="Q968" s="195">
        <v>7.0000000000000001E-3</v>
      </c>
      <c r="R968" s="195">
        <f>Q968*H968</f>
        <v>1.4E-2</v>
      </c>
      <c r="S968" s="195">
        <v>0</v>
      </c>
      <c r="T968" s="196">
        <f>S968*H968</f>
        <v>0</v>
      </c>
      <c r="AR968" s="197" t="s">
        <v>164</v>
      </c>
      <c r="AT968" s="197" t="s">
        <v>162</v>
      </c>
      <c r="AU968" s="197" t="s">
        <v>171</v>
      </c>
      <c r="AY968" s="18" t="s">
        <v>159</v>
      </c>
      <c r="BE968" s="198">
        <f>IF(N968="základní",J968,0)</f>
        <v>0</v>
      </c>
      <c r="BF968" s="198">
        <f>IF(N968="snížená",J968,0)</f>
        <v>0</v>
      </c>
      <c r="BG968" s="198">
        <f>IF(N968="zákl. přenesená",J968,0)</f>
        <v>0</v>
      </c>
      <c r="BH968" s="198">
        <f>IF(N968="sníž. přenesená",J968,0)</f>
        <v>0</v>
      </c>
      <c r="BI968" s="198">
        <f>IF(N968="nulová",J968,0)</f>
        <v>0</v>
      </c>
      <c r="BJ968" s="18" t="s">
        <v>22</v>
      </c>
      <c r="BK968" s="198">
        <f>ROUND(I968*H968,2)</f>
        <v>0</v>
      </c>
      <c r="BL968" s="18" t="s">
        <v>164</v>
      </c>
      <c r="BM968" s="197" t="s">
        <v>2646</v>
      </c>
    </row>
    <row r="969" spans="2:65" s="13" customFormat="1" ht="11.25">
      <c r="B969" s="212"/>
      <c r="C969" s="213"/>
      <c r="D969" s="199" t="s">
        <v>184</v>
      </c>
      <c r="E969" s="214" t="s">
        <v>20</v>
      </c>
      <c r="F969" s="215" t="s">
        <v>2647</v>
      </c>
      <c r="G969" s="213"/>
      <c r="H969" s="216">
        <v>2</v>
      </c>
      <c r="I969" s="217"/>
      <c r="J969" s="213"/>
      <c r="K969" s="213"/>
      <c r="L969" s="218"/>
      <c r="M969" s="219"/>
      <c r="N969" s="220"/>
      <c r="O969" s="220"/>
      <c r="P969" s="220"/>
      <c r="Q969" s="220"/>
      <c r="R969" s="220"/>
      <c r="S969" s="220"/>
      <c r="T969" s="221"/>
      <c r="AT969" s="222" t="s">
        <v>184</v>
      </c>
      <c r="AU969" s="222" t="s">
        <v>171</v>
      </c>
      <c r="AV969" s="13" t="s">
        <v>84</v>
      </c>
      <c r="AW969" s="13" t="s">
        <v>35</v>
      </c>
      <c r="AX969" s="13" t="s">
        <v>22</v>
      </c>
      <c r="AY969" s="222" t="s">
        <v>159</v>
      </c>
    </row>
    <row r="970" spans="2:65" s="1" customFormat="1" ht="24" customHeight="1">
      <c r="B970" s="35"/>
      <c r="C970" s="186" t="s">
        <v>1625</v>
      </c>
      <c r="D970" s="186" t="s">
        <v>162</v>
      </c>
      <c r="E970" s="187" t="s">
        <v>2648</v>
      </c>
      <c r="F970" s="188" t="s">
        <v>2649</v>
      </c>
      <c r="G970" s="189" t="s">
        <v>787</v>
      </c>
      <c r="H970" s="190">
        <v>1</v>
      </c>
      <c r="I970" s="191"/>
      <c r="J970" s="192">
        <f>ROUND(I970*H970,2)</f>
        <v>0</v>
      </c>
      <c r="K970" s="188" t="s">
        <v>20</v>
      </c>
      <c r="L970" s="39"/>
      <c r="M970" s="193" t="s">
        <v>20</v>
      </c>
      <c r="N970" s="194" t="s">
        <v>45</v>
      </c>
      <c r="O970" s="64"/>
      <c r="P970" s="195">
        <f>O970*H970</f>
        <v>0</v>
      </c>
      <c r="Q970" s="195">
        <v>7.0000000000000001E-3</v>
      </c>
      <c r="R970" s="195">
        <f>Q970*H970</f>
        <v>7.0000000000000001E-3</v>
      </c>
      <c r="S970" s="195">
        <v>0</v>
      </c>
      <c r="T970" s="196">
        <f>S970*H970</f>
        <v>0</v>
      </c>
      <c r="AR970" s="197" t="s">
        <v>164</v>
      </c>
      <c r="AT970" s="197" t="s">
        <v>162</v>
      </c>
      <c r="AU970" s="197" t="s">
        <v>171</v>
      </c>
      <c r="AY970" s="18" t="s">
        <v>159</v>
      </c>
      <c r="BE970" s="198">
        <f>IF(N970="základní",J970,0)</f>
        <v>0</v>
      </c>
      <c r="BF970" s="198">
        <f>IF(N970="snížená",J970,0)</f>
        <v>0</v>
      </c>
      <c r="BG970" s="198">
        <f>IF(N970="zákl. přenesená",J970,0)</f>
        <v>0</v>
      </c>
      <c r="BH970" s="198">
        <f>IF(N970="sníž. přenesená",J970,0)</f>
        <v>0</v>
      </c>
      <c r="BI970" s="198">
        <f>IF(N970="nulová",J970,0)</f>
        <v>0</v>
      </c>
      <c r="BJ970" s="18" t="s">
        <v>22</v>
      </c>
      <c r="BK970" s="198">
        <f>ROUND(I970*H970,2)</f>
        <v>0</v>
      </c>
      <c r="BL970" s="18" t="s">
        <v>164</v>
      </c>
      <c r="BM970" s="197" t="s">
        <v>2650</v>
      </c>
    </row>
    <row r="971" spans="2:65" s="13" customFormat="1" ht="11.25">
      <c r="B971" s="212"/>
      <c r="C971" s="213"/>
      <c r="D971" s="199" t="s">
        <v>184</v>
      </c>
      <c r="E971" s="214" t="s">
        <v>20</v>
      </c>
      <c r="F971" s="215" t="s">
        <v>2651</v>
      </c>
      <c r="G971" s="213"/>
      <c r="H971" s="216">
        <v>1</v>
      </c>
      <c r="I971" s="217"/>
      <c r="J971" s="213"/>
      <c r="K971" s="213"/>
      <c r="L971" s="218"/>
      <c r="M971" s="219"/>
      <c r="N971" s="220"/>
      <c r="O971" s="220"/>
      <c r="P971" s="220"/>
      <c r="Q971" s="220"/>
      <c r="R971" s="220"/>
      <c r="S971" s="220"/>
      <c r="T971" s="221"/>
      <c r="AT971" s="222" t="s">
        <v>184</v>
      </c>
      <c r="AU971" s="222" t="s">
        <v>171</v>
      </c>
      <c r="AV971" s="13" t="s">
        <v>84</v>
      </c>
      <c r="AW971" s="13" t="s">
        <v>35</v>
      </c>
      <c r="AX971" s="13" t="s">
        <v>22</v>
      </c>
      <c r="AY971" s="222" t="s">
        <v>159</v>
      </c>
    </row>
    <row r="972" spans="2:65" s="1" customFormat="1" ht="24" customHeight="1">
      <c r="B972" s="35"/>
      <c r="C972" s="186" t="s">
        <v>1636</v>
      </c>
      <c r="D972" s="186" t="s">
        <v>162</v>
      </c>
      <c r="E972" s="187" t="s">
        <v>2652</v>
      </c>
      <c r="F972" s="188" t="s">
        <v>2653</v>
      </c>
      <c r="G972" s="189" t="s">
        <v>787</v>
      </c>
      <c r="H972" s="190">
        <v>1</v>
      </c>
      <c r="I972" s="191"/>
      <c r="J972" s="192">
        <f>ROUND(I972*H972,2)</f>
        <v>0</v>
      </c>
      <c r="K972" s="188" t="s">
        <v>20</v>
      </c>
      <c r="L972" s="39"/>
      <c r="M972" s="193" t="s">
        <v>20</v>
      </c>
      <c r="N972" s="194" t="s">
        <v>45</v>
      </c>
      <c r="O972" s="64"/>
      <c r="P972" s="195">
        <f>O972*H972</f>
        <v>0</v>
      </c>
      <c r="Q972" s="195">
        <v>7.0000000000000001E-3</v>
      </c>
      <c r="R972" s="195">
        <f>Q972*H972</f>
        <v>7.0000000000000001E-3</v>
      </c>
      <c r="S972" s="195">
        <v>0</v>
      </c>
      <c r="T972" s="196">
        <f>S972*H972</f>
        <v>0</v>
      </c>
      <c r="AR972" s="197" t="s">
        <v>164</v>
      </c>
      <c r="AT972" s="197" t="s">
        <v>162</v>
      </c>
      <c r="AU972" s="197" t="s">
        <v>171</v>
      </c>
      <c r="AY972" s="18" t="s">
        <v>159</v>
      </c>
      <c r="BE972" s="198">
        <f>IF(N972="základní",J972,0)</f>
        <v>0</v>
      </c>
      <c r="BF972" s="198">
        <f>IF(N972="snížená",J972,0)</f>
        <v>0</v>
      </c>
      <c r="BG972" s="198">
        <f>IF(N972="zákl. přenesená",J972,0)</f>
        <v>0</v>
      </c>
      <c r="BH972" s="198">
        <f>IF(N972="sníž. přenesená",J972,0)</f>
        <v>0</v>
      </c>
      <c r="BI972" s="198">
        <f>IF(N972="nulová",J972,0)</f>
        <v>0</v>
      </c>
      <c r="BJ972" s="18" t="s">
        <v>22</v>
      </c>
      <c r="BK972" s="198">
        <f>ROUND(I972*H972,2)</f>
        <v>0</v>
      </c>
      <c r="BL972" s="18" t="s">
        <v>164</v>
      </c>
      <c r="BM972" s="197" t="s">
        <v>2654</v>
      </c>
    </row>
    <row r="973" spans="2:65" s="13" customFormat="1" ht="11.25">
      <c r="B973" s="212"/>
      <c r="C973" s="213"/>
      <c r="D973" s="199" t="s">
        <v>184</v>
      </c>
      <c r="E973" s="214" t="s">
        <v>20</v>
      </c>
      <c r="F973" s="215" t="s">
        <v>2651</v>
      </c>
      <c r="G973" s="213"/>
      <c r="H973" s="216">
        <v>1</v>
      </c>
      <c r="I973" s="217"/>
      <c r="J973" s="213"/>
      <c r="K973" s="213"/>
      <c r="L973" s="218"/>
      <c r="M973" s="219"/>
      <c r="N973" s="220"/>
      <c r="O973" s="220"/>
      <c r="P973" s="220"/>
      <c r="Q973" s="220"/>
      <c r="R973" s="220"/>
      <c r="S973" s="220"/>
      <c r="T973" s="221"/>
      <c r="AT973" s="222" t="s">
        <v>184</v>
      </c>
      <c r="AU973" s="222" t="s">
        <v>171</v>
      </c>
      <c r="AV973" s="13" t="s">
        <v>84</v>
      </c>
      <c r="AW973" s="13" t="s">
        <v>35</v>
      </c>
      <c r="AX973" s="13" t="s">
        <v>22</v>
      </c>
      <c r="AY973" s="222" t="s">
        <v>159</v>
      </c>
    </row>
    <row r="974" spans="2:65" s="1" customFormat="1" ht="16.5" customHeight="1">
      <c r="B974" s="35"/>
      <c r="C974" s="186" t="s">
        <v>1653</v>
      </c>
      <c r="D974" s="186" t="s">
        <v>162</v>
      </c>
      <c r="E974" s="187" t="s">
        <v>2655</v>
      </c>
      <c r="F974" s="188" t="s">
        <v>2656</v>
      </c>
      <c r="G974" s="189" t="s">
        <v>787</v>
      </c>
      <c r="H974" s="190">
        <v>1</v>
      </c>
      <c r="I974" s="191"/>
      <c r="J974" s="192">
        <f>ROUND(I974*H974,2)</f>
        <v>0</v>
      </c>
      <c r="K974" s="188" t="s">
        <v>20</v>
      </c>
      <c r="L974" s="39"/>
      <c r="M974" s="193" t="s">
        <v>20</v>
      </c>
      <c r="N974" s="194" t="s">
        <v>45</v>
      </c>
      <c r="O974" s="64"/>
      <c r="P974" s="195">
        <f>O974*H974</f>
        <v>0</v>
      </c>
      <c r="Q974" s="195">
        <v>7.0000000000000001E-3</v>
      </c>
      <c r="R974" s="195">
        <f>Q974*H974</f>
        <v>7.0000000000000001E-3</v>
      </c>
      <c r="S974" s="195">
        <v>0</v>
      </c>
      <c r="T974" s="196">
        <f>S974*H974</f>
        <v>0</v>
      </c>
      <c r="AR974" s="197" t="s">
        <v>164</v>
      </c>
      <c r="AT974" s="197" t="s">
        <v>162</v>
      </c>
      <c r="AU974" s="197" t="s">
        <v>171</v>
      </c>
      <c r="AY974" s="18" t="s">
        <v>159</v>
      </c>
      <c r="BE974" s="198">
        <f>IF(N974="základní",J974,0)</f>
        <v>0</v>
      </c>
      <c r="BF974" s="198">
        <f>IF(N974="snížená",J974,0)</f>
        <v>0</v>
      </c>
      <c r="BG974" s="198">
        <f>IF(N974="zákl. přenesená",J974,0)</f>
        <v>0</v>
      </c>
      <c r="BH974" s="198">
        <f>IF(N974="sníž. přenesená",J974,0)</f>
        <v>0</v>
      </c>
      <c r="BI974" s="198">
        <f>IF(N974="nulová",J974,0)</f>
        <v>0</v>
      </c>
      <c r="BJ974" s="18" t="s">
        <v>22</v>
      </c>
      <c r="BK974" s="198">
        <f>ROUND(I974*H974,2)</f>
        <v>0</v>
      </c>
      <c r="BL974" s="18" t="s">
        <v>164</v>
      </c>
      <c r="BM974" s="197" t="s">
        <v>2657</v>
      </c>
    </row>
    <row r="975" spans="2:65" s="13" customFormat="1" ht="11.25">
      <c r="B975" s="212"/>
      <c r="C975" s="213"/>
      <c r="D975" s="199" t="s">
        <v>184</v>
      </c>
      <c r="E975" s="214" t="s">
        <v>20</v>
      </c>
      <c r="F975" s="215" t="s">
        <v>2658</v>
      </c>
      <c r="G975" s="213"/>
      <c r="H975" s="216">
        <v>1</v>
      </c>
      <c r="I975" s="217"/>
      <c r="J975" s="213"/>
      <c r="K975" s="213"/>
      <c r="L975" s="218"/>
      <c r="M975" s="219"/>
      <c r="N975" s="220"/>
      <c r="O975" s="220"/>
      <c r="P975" s="220"/>
      <c r="Q975" s="220"/>
      <c r="R975" s="220"/>
      <c r="S975" s="220"/>
      <c r="T975" s="221"/>
      <c r="AT975" s="222" t="s">
        <v>184</v>
      </c>
      <c r="AU975" s="222" t="s">
        <v>171</v>
      </c>
      <c r="AV975" s="13" t="s">
        <v>84</v>
      </c>
      <c r="AW975" s="13" t="s">
        <v>35</v>
      </c>
      <c r="AX975" s="13" t="s">
        <v>22</v>
      </c>
      <c r="AY975" s="222" t="s">
        <v>159</v>
      </c>
    </row>
    <row r="976" spans="2:65" s="11" customFormat="1" ht="20.85" customHeight="1">
      <c r="B976" s="170"/>
      <c r="C976" s="171"/>
      <c r="D976" s="172" t="s">
        <v>73</v>
      </c>
      <c r="E976" s="184" t="s">
        <v>1170</v>
      </c>
      <c r="F976" s="184" t="s">
        <v>1171</v>
      </c>
      <c r="G976" s="171"/>
      <c r="H976" s="171"/>
      <c r="I976" s="174"/>
      <c r="J976" s="185">
        <f>BK976</f>
        <v>0</v>
      </c>
      <c r="K976" s="171"/>
      <c r="L976" s="176"/>
      <c r="M976" s="177"/>
      <c r="N976" s="178"/>
      <c r="O976" s="178"/>
      <c r="P976" s="179">
        <f>SUM(P977:P988)</f>
        <v>0</v>
      </c>
      <c r="Q976" s="178"/>
      <c r="R976" s="179">
        <f>SUM(R977:R988)</f>
        <v>18.882000000000001</v>
      </c>
      <c r="S976" s="178"/>
      <c r="T976" s="180">
        <f>SUM(T977:T988)</f>
        <v>0</v>
      </c>
      <c r="AR976" s="181" t="s">
        <v>22</v>
      </c>
      <c r="AT976" s="182" t="s">
        <v>73</v>
      </c>
      <c r="AU976" s="182" t="s">
        <v>84</v>
      </c>
      <c r="AY976" s="181" t="s">
        <v>159</v>
      </c>
      <c r="BK976" s="183">
        <f>SUM(BK977:BK988)</f>
        <v>0</v>
      </c>
    </row>
    <row r="977" spans="2:65" s="1" customFormat="1" ht="24" customHeight="1">
      <c r="B977" s="35"/>
      <c r="C977" s="245" t="s">
        <v>1664</v>
      </c>
      <c r="D977" s="245" t="s">
        <v>744</v>
      </c>
      <c r="E977" s="246" t="s">
        <v>2659</v>
      </c>
      <c r="F977" s="247" t="s">
        <v>2660</v>
      </c>
      <c r="G977" s="248" t="s">
        <v>201</v>
      </c>
      <c r="H977" s="249">
        <v>257</v>
      </c>
      <c r="I977" s="250"/>
      <c r="J977" s="251">
        <f>ROUND(I977*H977,2)</f>
        <v>0</v>
      </c>
      <c r="K977" s="247" t="s">
        <v>20</v>
      </c>
      <c r="L977" s="252"/>
      <c r="M977" s="253" t="s">
        <v>20</v>
      </c>
      <c r="N977" s="254" t="s">
        <v>45</v>
      </c>
      <c r="O977" s="64"/>
      <c r="P977" s="195">
        <f>O977*H977</f>
        <v>0</v>
      </c>
      <c r="Q977" s="195">
        <v>4.2999999999999999E-4</v>
      </c>
      <c r="R977" s="195">
        <f>Q977*H977</f>
        <v>0.11051</v>
      </c>
      <c r="S977" s="195">
        <v>0</v>
      </c>
      <c r="T977" s="196">
        <f>S977*H977</f>
        <v>0</v>
      </c>
      <c r="AR977" s="197" t="s">
        <v>204</v>
      </c>
      <c r="AT977" s="197" t="s">
        <v>744</v>
      </c>
      <c r="AU977" s="197" t="s">
        <v>171</v>
      </c>
      <c r="AY977" s="18" t="s">
        <v>159</v>
      </c>
      <c r="BE977" s="198">
        <f>IF(N977="základní",J977,0)</f>
        <v>0</v>
      </c>
      <c r="BF977" s="198">
        <f>IF(N977="snížená",J977,0)</f>
        <v>0</v>
      </c>
      <c r="BG977" s="198">
        <f>IF(N977="zákl. přenesená",J977,0)</f>
        <v>0</v>
      </c>
      <c r="BH977" s="198">
        <f>IF(N977="sníž. přenesená",J977,0)</f>
        <v>0</v>
      </c>
      <c r="BI977" s="198">
        <f>IF(N977="nulová",J977,0)</f>
        <v>0</v>
      </c>
      <c r="BJ977" s="18" t="s">
        <v>22</v>
      </c>
      <c r="BK977" s="198">
        <f>ROUND(I977*H977,2)</f>
        <v>0</v>
      </c>
      <c r="BL977" s="18" t="s">
        <v>164</v>
      </c>
      <c r="BM977" s="197" t="s">
        <v>2661</v>
      </c>
    </row>
    <row r="978" spans="2:65" s="1" customFormat="1" ht="11.25">
      <c r="B978" s="35"/>
      <c r="C978" s="36"/>
      <c r="D978" s="199" t="s">
        <v>166</v>
      </c>
      <c r="E978" s="36"/>
      <c r="F978" s="200" t="s">
        <v>2660</v>
      </c>
      <c r="G978" s="36"/>
      <c r="H978" s="36"/>
      <c r="I978" s="115"/>
      <c r="J978" s="36"/>
      <c r="K978" s="36"/>
      <c r="L978" s="39"/>
      <c r="M978" s="201"/>
      <c r="N978" s="64"/>
      <c r="O978" s="64"/>
      <c r="P978" s="64"/>
      <c r="Q978" s="64"/>
      <c r="R978" s="64"/>
      <c r="S978" s="64"/>
      <c r="T978" s="65"/>
      <c r="AT978" s="18" t="s">
        <v>166</v>
      </c>
      <c r="AU978" s="18" t="s">
        <v>171</v>
      </c>
    </row>
    <row r="979" spans="2:65" s="1" customFormat="1" ht="24" customHeight="1">
      <c r="B979" s="35"/>
      <c r="C979" s="245" t="s">
        <v>1680</v>
      </c>
      <c r="D979" s="245" t="s">
        <v>744</v>
      </c>
      <c r="E979" s="246" t="s">
        <v>2662</v>
      </c>
      <c r="F979" s="247" t="s">
        <v>2663</v>
      </c>
      <c r="G979" s="248" t="s">
        <v>201</v>
      </c>
      <c r="H979" s="249">
        <v>209.5</v>
      </c>
      <c r="I979" s="250"/>
      <c r="J979" s="251">
        <f>ROUND(I979*H979,2)</f>
        <v>0</v>
      </c>
      <c r="K979" s="247" t="s">
        <v>20</v>
      </c>
      <c r="L979" s="252"/>
      <c r="M979" s="253" t="s">
        <v>20</v>
      </c>
      <c r="N979" s="254" t="s">
        <v>45</v>
      </c>
      <c r="O979" s="64"/>
      <c r="P979" s="195">
        <f>O979*H979</f>
        <v>0</v>
      </c>
      <c r="Q979" s="195">
        <v>6.7000000000000002E-4</v>
      </c>
      <c r="R979" s="195">
        <f>Q979*H979</f>
        <v>0.14036500000000002</v>
      </c>
      <c r="S979" s="195">
        <v>0</v>
      </c>
      <c r="T979" s="196">
        <f>S979*H979</f>
        <v>0</v>
      </c>
      <c r="AR979" s="197" t="s">
        <v>204</v>
      </c>
      <c r="AT979" s="197" t="s">
        <v>744</v>
      </c>
      <c r="AU979" s="197" t="s">
        <v>171</v>
      </c>
      <c r="AY979" s="18" t="s">
        <v>159</v>
      </c>
      <c r="BE979" s="198">
        <f>IF(N979="základní",J979,0)</f>
        <v>0</v>
      </c>
      <c r="BF979" s="198">
        <f>IF(N979="snížená",J979,0)</f>
        <v>0</v>
      </c>
      <c r="BG979" s="198">
        <f>IF(N979="zákl. přenesená",J979,0)</f>
        <v>0</v>
      </c>
      <c r="BH979" s="198">
        <f>IF(N979="sníž. přenesená",J979,0)</f>
        <v>0</v>
      </c>
      <c r="BI979" s="198">
        <f>IF(N979="nulová",J979,0)</f>
        <v>0</v>
      </c>
      <c r="BJ979" s="18" t="s">
        <v>22</v>
      </c>
      <c r="BK979" s="198">
        <f>ROUND(I979*H979,2)</f>
        <v>0</v>
      </c>
      <c r="BL979" s="18" t="s">
        <v>164</v>
      </c>
      <c r="BM979" s="197" t="s">
        <v>2664</v>
      </c>
    </row>
    <row r="980" spans="2:65" s="1" customFormat="1" ht="11.25">
      <c r="B980" s="35"/>
      <c r="C980" s="36"/>
      <c r="D980" s="199" t="s">
        <v>166</v>
      </c>
      <c r="E980" s="36"/>
      <c r="F980" s="200" t="s">
        <v>2663</v>
      </c>
      <c r="G980" s="36"/>
      <c r="H980" s="36"/>
      <c r="I980" s="115"/>
      <c r="J980" s="36"/>
      <c r="K980" s="36"/>
      <c r="L980" s="39"/>
      <c r="M980" s="201"/>
      <c r="N980" s="64"/>
      <c r="O980" s="64"/>
      <c r="P980" s="64"/>
      <c r="Q980" s="64"/>
      <c r="R980" s="64"/>
      <c r="S980" s="64"/>
      <c r="T980" s="65"/>
      <c r="AT980" s="18" t="s">
        <v>166</v>
      </c>
      <c r="AU980" s="18" t="s">
        <v>171</v>
      </c>
    </row>
    <row r="981" spans="2:65" s="1" customFormat="1" ht="24" customHeight="1">
      <c r="B981" s="35"/>
      <c r="C981" s="245" t="s">
        <v>2665</v>
      </c>
      <c r="D981" s="245" t="s">
        <v>744</v>
      </c>
      <c r="E981" s="246" t="s">
        <v>2666</v>
      </c>
      <c r="F981" s="247" t="s">
        <v>2667</v>
      </c>
      <c r="G981" s="248" t="s">
        <v>201</v>
      </c>
      <c r="H981" s="249">
        <v>624</v>
      </c>
      <c r="I981" s="250"/>
      <c r="J981" s="251">
        <f>ROUND(I981*H981,2)</f>
        <v>0</v>
      </c>
      <c r="K981" s="247" t="s">
        <v>20</v>
      </c>
      <c r="L981" s="252"/>
      <c r="M981" s="253" t="s">
        <v>20</v>
      </c>
      <c r="N981" s="254" t="s">
        <v>45</v>
      </c>
      <c r="O981" s="64"/>
      <c r="P981" s="195">
        <f>O981*H981</f>
        <v>0</v>
      </c>
      <c r="Q981" s="195">
        <v>3.6900000000000001E-3</v>
      </c>
      <c r="R981" s="195">
        <f>Q981*H981</f>
        <v>2.3025600000000002</v>
      </c>
      <c r="S981" s="195">
        <v>0</v>
      </c>
      <c r="T981" s="196">
        <f>S981*H981</f>
        <v>0</v>
      </c>
      <c r="AR981" s="197" t="s">
        <v>204</v>
      </c>
      <c r="AT981" s="197" t="s">
        <v>744</v>
      </c>
      <c r="AU981" s="197" t="s">
        <v>171</v>
      </c>
      <c r="AY981" s="18" t="s">
        <v>159</v>
      </c>
      <c r="BE981" s="198">
        <f>IF(N981="základní",J981,0)</f>
        <v>0</v>
      </c>
      <c r="BF981" s="198">
        <f>IF(N981="snížená",J981,0)</f>
        <v>0</v>
      </c>
      <c r="BG981" s="198">
        <f>IF(N981="zákl. přenesená",J981,0)</f>
        <v>0</v>
      </c>
      <c r="BH981" s="198">
        <f>IF(N981="sníž. přenesená",J981,0)</f>
        <v>0</v>
      </c>
      <c r="BI981" s="198">
        <f>IF(N981="nulová",J981,0)</f>
        <v>0</v>
      </c>
      <c r="BJ981" s="18" t="s">
        <v>22</v>
      </c>
      <c r="BK981" s="198">
        <f>ROUND(I981*H981,2)</f>
        <v>0</v>
      </c>
      <c r="BL981" s="18" t="s">
        <v>164</v>
      </c>
      <c r="BM981" s="197" t="s">
        <v>2668</v>
      </c>
    </row>
    <row r="982" spans="2:65" s="1" customFormat="1" ht="11.25">
      <c r="B982" s="35"/>
      <c r="C982" s="36"/>
      <c r="D982" s="199" t="s">
        <v>166</v>
      </c>
      <c r="E982" s="36"/>
      <c r="F982" s="200" t="s">
        <v>2667</v>
      </c>
      <c r="G982" s="36"/>
      <c r="H982" s="36"/>
      <c r="I982" s="115"/>
      <c r="J982" s="36"/>
      <c r="K982" s="36"/>
      <c r="L982" s="39"/>
      <c r="M982" s="201"/>
      <c r="N982" s="64"/>
      <c r="O982" s="64"/>
      <c r="P982" s="64"/>
      <c r="Q982" s="64"/>
      <c r="R982" s="64"/>
      <c r="S982" s="64"/>
      <c r="T982" s="65"/>
      <c r="AT982" s="18" t="s">
        <v>166</v>
      </c>
      <c r="AU982" s="18" t="s">
        <v>171</v>
      </c>
    </row>
    <row r="983" spans="2:65" s="1" customFormat="1" ht="24" customHeight="1">
      <c r="B983" s="35"/>
      <c r="C983" s="245" t="s">
        <v>2669</v>
      </c>
      <c r="D983" s="245" t="s">
        <v>744</v>
      </c>
      <c r="E983" s="246" t="s">
        <v>2670</v>
      </c>
      <c r="F983" s="247" t="s">
        <v>2671</v>
      </c>
      <c r="G983" s="248" t="s">
        <v>201</v>
      </c>
      <c r="H983" s="249">
        <v>960</v>
      </c>
      <c r="I983" s="250"/>
      <c r="J983" s="251">
        <f>ROUND(I983*H983,2)</f>
        <v>0</v>
      </c>
      <c r="K983" s="247" t="s">
        <v>20</v>
      </c>
      <c r="L983" s="252"/>
      <c r="M983" s="253" t="s">
        <v>20</v>
      </c>
      <c r="N983" s="254" t="s">
        <v>45</v>
      </c>
      <c r="O983" s="64"/>
      <c r="P983" s="195">
        <f>O983*H983</f>
        <v>0</v>
      </c>
      <c r="Q983" s="195">
        <v>4.7000000000000002E-3</v>
      </c>
      <c r="R983" s="195">
        <f>Q983*H983</f>
        <v>4.5120000000000005</v>
      </c>
      <c r="S983" s="195">
        <v>0</v>
      </c>
      <c r="T983" s="196">
        <f>S983*H983</f>
        <v>0</v>
      </c>
      <c r="AR983" s="197" t="s">
        <v>204</v>
      </c>
      <c r="AT983" s="197" t="s">
        <v>744</v>
      </c>
      <c r="AU983" s="197" t="s">
        <v>171</v>
      </c>
      <c r="AY983" s="18" t="s">
        <v>159</v>
      </c>
      <c r="BE983" s="198">
        <f>IF(N983="základní",J983,0)</f>
        <v>0</v>
      </c>
      <c r="BF983" s="198">
        <f>IF(N983="snížená",J983,0)</f>
        <v>0</v>
      </c>
      <c r="BG983" s="198">
        <f>IF(N983="zákl. přenesená",J983,0)</f>
        <v>0</v>
      </c>
      <c r="BH983" s="198">
        <f>IF(N983="sníž. přenesená",J983,0)</f>
        <v>0</v>
      </c>
      <c r="BI983" s="198">
        <f>IF(N983="nulová",J983,0)</f>
        <v>0</v>
      </c>
      <c r="BJ983" s="18" t="s">
        <v>22</v>
      </c>
      <c r="BK983" s="198">
        <f>ROUND(I983*H983,2)</f>
        <v>0</v>
      </c>
      <c r="BL983" s="18" t="s">
        <v>164</v>
      </c>
      <c r="BM983" s="197" t="s">
        <v>2672</v>
      </c>
    </row>
    <row r="984" spans="2:65" s="1" customFormat="1" ht="11.25">
      <c r="B984" s="35"/>
      <c r="C984" s="36"/>
      <c r="D984" s="199" t="s">
        <v>166</v>
      </c>
      <c r="E984" s="36"/>
      <c r="F984" s="200" t="s">
        <v>2671</v>
      </c>
      <c r="G984" s="36"/>
      <c r="H984" s="36"/>
      <c r="I984" s="115"/>
      <c r="J984" s="36"/>
      <c r="K984" s="36"/>
      <c r="L984" s="39"/>
      <c r="M984" s="201"/>
      <c r="N984" s="64"/>
      <c r="O984" s="64"/>
      <c r="P984" s="64"/>
      <c r="Q984" s="64"/>
      <c r="R984" s="64"/>
      <c r="S984" s="64"/>
      <c r="T984" s="65"/>
      <c r="AT984" s="18" t="s">
        <v>166</v>
      </c>
      <c r="AU984" s="18" t="s">
        <v>171</v>
      </c>
    </row>
    <row r="985" spans="2:65" s="1" customFormat="1" ht="24" customHeight="1">
      <c r="B985" s="35"/>
      <c r="C985" s="245" t="s">
        <v>2673</v>
      </c>
      <c r="D985" s="245" t="s">
        <v>744</v>
      </c>
      <c r="E985" s="246" t="s">
        <v>2674</v>
      </c>
      <c r="F985" s="247" t="s">
        <v>2675</v>
      </c>
      <c r="G985" s="248" t="s">
        <v>201</v>
      </c>
      <c r="H985" s="249">
        <v>893.5</v>
      </c>
      <c r="I985" s="250"/>
      <c r="J985" s="251">
        <f>ROUND(I985*H985,2)</f>
        <v>0</v>
      </c>
      <c r="K985" s="247" t="s">
        <v>20</v>
      </c>
      <c r="L985" s="252"/>
      <c r="M985" s="253" t="s">
        <v>20</v>
      </c>
      <c r="N985" s="254" t="s">
        <v>45</v>
      </c>
      <c r="O985" s="64"/>
      <c r="P985" s="195">
        <f>O985*H985</f>
        <v>0</v>
      </c>
      <c r="Q985" s="195">
        <v>5.9500000000000004E-3</v>
      </c>
      <c r="R985" s="195">
        <f>Q985*H985</f>
        <v>5.316325</v>
      </c>
      <c r="S985" s="195">
        <v>0</v>
      </c>
      <c r="T985" s="196">
        <f>S985*H985</f>
        <v>0</v>
      </c>
      <c r="AR985" s="197" t="s">
        <v>204</v>
      </c>
      <c r="AT985" s="197" t="s">
        <v>744</v>
      </c>
      <c r="AU985" s="197" t="s">
        <v>171</v>
      </c>
      <c r="AY985" s="18" t="s">
        <v>159</v>
      </c>
      <c r="BE985" s="198">
        <f>IF(N985="základní",J985,0)</f>
        <v>0</v>
      </c>
      <c r="BF985" s="198">
        <f>IF(N985="snížená",J985,0)</f>
        <v>0</v>
      </c>
      <c r="BG985" s="198">
        <f>IF(N985="zákl. přenesená",J985,0)</f>
        <v>0</v>
      </c>
      <c r="BH985" s="198">
        <f>IF(N985="sníž. přenesená",J985,0)</f>
        <v>0</v>
      </c>
      <c r="BI985" s="198">
        <f>IF(N985="nulová",J985,0)</f>
        <v>0</v>
      </c>
      <c r="BJ985" s="18" t="s">
        <v>22</v>
      </c>
      <c r="BK985" s="198">
        <f>ROUND(I985*H985,2)</f>
        <v>0</v>
      </c>
      <c r="BL985" s="18" t="s">
        <v>164</v>
      </c>
      <c r="BM985" s="197" t="s">
        <v>2676</v>
      </c>
    </row>
    <row r="986" spans="2:65" s="1" customFormat="1" ht="11.25">
      <c r="B986" s="35"/>
      <c r="C986" s="36"/>
      <c r="D986" s="199" t="s">
        <v>166</v>
      </c>
      <c r="E986" s="36"/>
      <c r="F986" s="200" t="s">
        <v>2675</v>
      </c>
      <c r="G986" s="36"/>
      <c r="H986" s="36"/>
      <c r="I986" s="115"/>
      <c r="J986" s="36"/>
      <c r="K986" s="36"/>
      <c r="L986" s="39"/>
      <c r="M986" s="201"/>
      <c r="N986" s="64"/>
      <c r="O986" s="64"/>
      <c r="P986" s="64"/>
      <c r="Q986" s="64"/>
      <c r="R986" s="64"/>
      <c r="S986" s="64"/>
      <c r="T986" s="65"/>
      <c r="AT986" s="18" t="s">
        <v>166</v>
      </c>
      <c r="AU986" s="18" t="s">
        <v>171</v>
      </c>
    </row>
    <row r="987" spans="2:65" s="1" customFormat="1" ht="24" customHeight="1">
      <c r="B987" s="35"/>
      <c r="C987" s="245" t="s">
        <v>2677</v>
      </c>
      <c r="D987" s="245" t="s">
        <v>744</v>
      </c>
      <c r="E987" s="246" t="s">
        <v>2678</v>
      </c>
      <c r="F987" s="247" t="s">
        <v>2679</v>
      </c>
      <c r="G987" s="248" t="s">
        <v>201</v>
      </c>
      <c r="H987" s="249">
        <v>842</v>
      </c>
      <c r="I987" s="250"/>
      <c r="J987" s="251">
        <f>ROUND(I987*H987,2)</f>
        <v>0</v>
      </c>
      <c r="K987" s="247" t="s">
        <v>20</v>
      </c>
      <c r="L987" s="252"/>
      <c r="M987" s="253" t="s">
        <v>20</v>
      </c>
      <c r="N987" s="254" t="s">
        <v>45</v>
      </c>
      <c r="O987" s="64"/>
      <c r="P987" s="195">
        <f>O987*H987</f>
        <v>0</v>
      </c>
      <c r="Q987" s="195">
        <v>7.7200000000000003E-3</v>
      </c>
      <c r="R987" s="195">
        <f>Q987*H987</f>
        <v>6.5002400000000007</v>
      </c>
      <c r="S987" s="195">
        <v>0</v>
      </c>
      <c r="T987" s="196">
        <f>S987*H987</f>
        <v>0</v>
      </c>
      <c r="AR987" s="197" t="s">
        <v>204</v>
      </c>
      <c r="AT987" s="197" t="s">
        <v>744</v>
      </c>
      <c r="AU987" s="197" t="s">
        <v>171</v>
      </c>
      <c r="AY987" s="18" t="s">
        <v>159</v>
      </c>
      <c r="BE987" s="198">
        <f>IF(N987="základní",J987,0)</f>
        <v>0</v>
      </c>
      <c r="BF987" s="198">
        <f>IF(N987="snížená",J987,0)</f>
        <v>0</v>
      </c>
      <c r="BG987" s="198">
        <f>IF(N987="zákl. přenesená",J987,0)</f>
        <v>0</v>
      </c>
      <c r="BH987" s="198">
        <f>IF(N987="sníž. přenesená",J987,0)</f>
        <v>0</v>
      </c>
      <c r="BI987" s="198">
        <f>IF(N987="nulová",J987,0)</f>
        <v>0</v>
      </c>
      <c r="BJ987" s="18" t="s">
        <v>22</v>
      </c>
      <c r="BK987" s="198">
        <f>ROUND(I987*H987,2)</f>
        <v>0</v>
      </c>
      <c r="BL987" s="18" t="s">
        <v>164</v>
      </c>
      <c r="BM987" s="197" t="s">
        <v>2680</v>
      </c>
    </row>
    <row r="988" spans="2:65" s="1" customFormat="1" ht="11.25">
      <c r="B988" s="35"/>
      <c r="C988" s="36"/>
      <c r="D988" s="199" t="s">
        <v>166</v>
      </c>
      <c r="E988" s="36"/>
      <c r="F988" s="200" t="s">
        <v>2679</v>
      </c>
      <c r="G988" s="36"/>
      <c r="H988" s="36"/>
      <c r="I988" s="115"/>
      <c r="J988" s="36"/>
      <c r="K988" s="36"/>
      <c r="L988" s="39"/>
      <c r="M988" s="201"/>
      <c r="N988" s="64"/>
      <c r="O988" s="64"/>
      <c r="P988" s="64"/>
      <c r="Q988" s="64"/>
      <c r="R988" s="64"/>
      <c r="S988" s="64"/>
      <c r="T988" s="65"/>
      <c r="AT988" s="18" t="s">
        <v>166</v>
      </c>
      <c r="AU988" s="18" t="s">
        <v>171</v>
      </c>
    </row>
    <row r="989" spans="2:65" s="11" customFormat="1" ht="22.9" customHeight="1">
      <c r="B989" s="170"/>
      <c r="C989" s="171"/>
      <c r="D989" s="172" t="s">
        <v>73</v>
      </c>
      <c r="E989" s="184" t="s">
        <v>1084</v>
      </c>
      <c r="F989" s="184" t="s">
        <v>1201</v>
      </c>
      <c r="G989" s="171"/>
      <c r="H989" s="171"/>
      <c r="I989" s="174"/>
      <c r="J989" s="185">
        <f>BK989</f>
        <v>0</v>
      </c>
      <c r="K989" s="171"/>
      <c r="L989" s="176"/>
      <c r="M989" s="177"/>
      <c r="N989" s="178"/>
      <c r="O989" s="178"/>
      <c r="P989" s="179">
        <f>SUM(P990:P991)</f>
        <v>0</v>
      </c>
      <c r="Q989" s="178"/>
      <c r="R989" s="179">
        <f>SUM(R990:R991)</f>
        <v>0</v>
      </c>
      <c r="S989" s="178"/>
      <c r="T989" s="180">
        <f>SUM(T990:T991)</f>
        <v>0</v>
      </c>
      <c r="AR989" s="181" t="s">
        <v>22</v>
      </c>
      <c r="AT989" s="182" t="s">
        <v>73</v>
      </c>
      <c r="AU989" s="182" t="s">
        <v>22</v>
      </c>
      <c r="AY989" s="181" t="s">
        <v>159</v>
      </c>
      <c r="BK989" s="183">
        <f>SUM(BK990:BK991)</f>
        <v>0</v>
      </c>
    </row>
    <row r="990" spans="2:65" s="1" customFormat="1" ht="16.5" customHeight="1">
      <c r="B990" s="35"/>
      <c r="C990" s="186" t="s">
        <v>2681</v>
      </c>
      <c r="D990" s="186" t="s">
        <v>162</v>
      </c>
      <c r="E990" s="187" t="s">
        <v>1203</v>
      </c>
      <c r="F990" s="188" t="s">
        <v>1204</v>
      </c>
      <c r="G990" s="189" t="s">
        <v>669</v>
      </c>
      <c r="H990" s="190">
        <v>163.74199999999999</v>
      </c>
      <c r="I990" s="191"/>
      <c r="J990" s="192">
        <f>ROUND(I990*H990,2)</f>
        <v>0</v>
      </c>
      <c r="K990" s="188" t="s">
        <v>194</v>
      </c>
      <c r="L990" s="39"/>
      <c r="M990" s="193" t="s">
        <v>20</v>
      </c>
      <c r="N990" s="194" t="s">
        <v>45</v>
      </c>
      <c r="O990" s="64"/>
      <c r="P990" s="195">
        <f>O990*H990</f>
        <v>0</v>
      </c>
      <c r="Q990" s="195">
        <v>0</v>
      </c>
      <c r="R990" s="195">
        <f>Q990*H990</f>
        <v>0</v>
      </c>
      <c r="S990" s="195">
        <v>0</v>
      </c>
      <c r="T990" s="196">
        <f>S990*H990</f>
        <v>0</v>
      </c>
      <c r="AR990" s="197" t="s">
        <v>164</v>
      </c>
      <c r="AT990" s="197" t="s">
        <v>162</v>
      </c>
      <c r="AU990" s="197" t="s">
        <v>84</v>
      </c>
      <c r="AY990" s="18" t="s">
        <v>159</v>
      </c>
      <c r="BE990" s="198">
        <f>IF(N990="základní",J990,0)</f>
        <v>0</v>
      </c>
      <c r="BF990" s="198">
        <f>IF(N990="snížená",J990,0)</f>
        <v>0</v>
      </c>
      <c r="BG990" s="198">
        <f>IF(N990="zákl. přenesená",J990,0)</f>
        <v>0</v>
      </c>
      <c r="BH990" s="198">
        <f>IF(N990="sníž. přenesená",J990,0)</f>
        <v>0</v>
      </c>
      <c r="BI990" s="198">
        <f>IF(N990="nulová",J990,0)</f>
        <v>0</v>
      </c>
      <c r="BJ990" s="18" t="s">
        <v>22</v>
      </c>
      <c r="BK990" s="198">
        <f>ROUND(I990*H990,2)</f>
        <v>0</v>
      </c>
      <c r="BL990" s="18" t="s">
        <v>164</v>
      </c>
      <c r="BM990" s="197" t="s">
        <v>1205</v>
      </c>
    </row>
    <row r="991" spans="2:65" s="1" customFormat="1" ht="19.5">
      <c r="B991" s="35"/>
      <c r="C991" s="36"/>
      <c r="D991" s="199" t="s">
        <v>166</v>
      </c>
      <c r="E991" s="36"/>
      <c r="F991" s="200" t="s">
        <v>1206</v>
      </c>
      <c r="G991" s="36"/>
      <c r="H991" s="36"/>
      <c r="I991" s="115"/>
      <c r="J991" s="36"/>
      <c r="K991" s="36"/>
      <c r="L991" s="39"/>
      <c r="M991" s="201"/>
      <c r="N991" s="64"/>
      <c r="O991" s="64"/>
      <c r="P991" s="64"/>
      <c r="Q991" s="64"/>
      <c r="R991" s="64"/>
      <c r="S991" s="64"/>
      <c r="T991" s="65"/>
      <c r="AT991" s="18" t="s">
        <v>166</v>
      </c>
      <c r="AU991" s="18" t="s">
        <v>84</v>
      </c>
    </row>
    <row r="992" spans="2:65" s="11" customFormat="1" ht="22.9" customHeight="1">
      <c r="B992" s="170"/>
      <c r="C992" s="171"/>
      <c r="D992" s="172" t="s">
        <v>73</v>
      </c>
      <c r="E992" s="184" t="s">
        <v>1820</v>
      </c>
      <c r="F992" s="184" t="s">
        <v>1821</v>
      </c>
      <c r="G992" s="171"/>
      <c r="H992" s="171"/>
      <c r="I992" s="174"/>
      <c r="J992" s="185">
        <f>BK992</f>
        <v>0</v>
      </c>
      <c r="K992" s="171"/>
      <c r="L992" s="176"/>
      <c r="M992" s="177"/>
      <c r="N992" s="178"/>
      <c r="O992" s="178"/>
      <c r="P992" s="179">
        <f>SUM(P993:P1031)</f>
        <v>0</v>
      </c>
      <c r="Q992" s="178"/>
      <c r="R992" s="179">
        <f>SUM(R993:R1031)</f>
        <v>0</v>
      </c>
      <c r="S992" s="178"/>
      <c r="T992" s="180">
        <f>SUM(T993:T1031)</f>
        <v>0</v>
      </c>
      <c r="AR992" s="181" t="s">
        <v>22</v>
      </c>
      <c r="AT992" s="182" t="s">
        <v>73</v>
      </c>
      <c r="AU992" s="182" t="s">
        <v>22</v>
      </c>
      <c r="AY992" s="181" t="s">
        <v>159</v>
      </c>
      <c r="BK992" s="183">
        <f>SUM(BK993:BK1031)</f>
        <v>0</v>
      </c>
    </row>
    <row r="993" spans="2:65" s="1" customFormat="1" ht="24" customHeight="1">
      <c r="B993" s="35"/>
      <c r="C993" s="186" t="s">
        <v>2682</v>
      </c>
      <c r="D993" s="186" t="s">
        <v>162</v>
      </c>
      <c r="E993" s="187" t="s">
        <v>2683</v>
      </c>
      <c r="F993" s="188" t="s">
        <v>2684</v>
      </c>
      <c r="G993" s="189" t="s">
        <v>201</v>
      </c>
      <c r="H993" s="190">
        <v>289.5</v>
      </c>
      <c r="I993" s="191"/>
      <c r="J993" s="192">
        <f>ROUND(I993*H993,2)</f>
        <v>0</v>
      </c>
      <c r="K993" s="188" t="s">
        <v>20</v>
      </c>
      <c r="L993" s="39"/>
      <c r="M993" s="193" t="s">
        <v>20</v>
      </c>
      <c r="N993" s="194" t="s">
        <v>45</v>
      </c>
      <c r="O993" s="64"/>
      <c r="P993" s="195">
        <f>O993*H993</f>
        <v>0</v>
      </c>
      <c r="Q993" s="195">
        <v>0</v>
      </c>
      <c r="R993" s="195">
        <f>Q993*H993</f>
        <v>0</v>
      </c>
      <c r="S993" s="195">
        <v>0</v>
      </c>
      <c r="T993" s="196">
        <f>S993*H993</f>
        <v>0</v>
      </c>
      <c r="AR993" s="197" t="s">
        <v>164</v>
      </c>
      <c r="AT993" s="197" t="s">
        <v>162</v>
      </c>
      <c r="AU993" s="197" t="s">
        <v>84</v>
      </c>
      <c r="AY993" s="18" t="s">
        <v>159</v>
      </c>
      <c r="BE993" s="198">
        <f>IF(N993="základní",J993,0)</f>
        <v>0</v>
      </c>
      <c r="BF993" s="198">
        <f>IF(N993="snížená",J993,0)</f>
        <v>0</v>
      </c>
      <c r="BG993" s="198">
        <f>IF(N993="zákl. přenesená",J993,0)</f>
        <v>0</v>
      </c>
      <c r="BH993" s="198">
        <f>IF(N993="sníž. přenesená",J993,0)</f>
        <v>0</v>
      </c>
      <c r="BI993" s="198">
        <f>IF(N993="nulová",J993,0)</f>
        <v>0</v>
      </c>
      <c r="BJ993" s="18" t="s">
        <v>22</v>
      </c>
      <c r="BK993" s="198">
        <f>ROUND(I993*H993,2)</f>
        <v>0</v>
      </c>
      <c r="BL993" s="18" t="s">
        <v>164</v>
      </c>
      <c r="BM993" s="197" t="s">
        <v>2685</v>
      </c>
    </row>
    <row r="994" spans="2:65" s="12" customFormat="1" ht="22.5">
      <c r="B994" s="202"/>
      <c r="C994" s="203"/>
      <c r="D994" s="199" t="s">
        <v>184</v>
      </c>
      <c r="E994" s="204" t="s">
        <v>20</v>
      </c>
      <c r="F994" s="205" t="s">
        <v>2686</v>
      </c>
      <c r="G994" s="203"/>
      <c r="H994" s="204" t="s">
        <v>20</v>
      </c>
      <c r="I994" s="206"/>
      <c r="J994" s="203"/>
      <c r="K994" s="203"/>
      <c r="L994" s="207"/>
      <c r="M994" s="208"/>
      <c r="N994" s="209"/>
      <c r="O994" s="209"/>
      <c r="P994" s="209"/>
      <c r="Q994" s="209"/>
      <c r="R994" s="209"/>
      <c r="S994" s="209"/>
      <c r="T994" s="210"/>
      <c r="AT994" s="211" t="s">
        <v>184</v>
      </c>
      <c r="AU994" s="211" t="s">
        <v>84</v>
      </c>
      <c r="AV994" s="12" t="s">
        <v>22</v>
      </c>
      <c r="AW994" s="12" t="s">
        <v>35</v>
      </c>
      <c r="AX994" s="12" t="s">
        <v>74</v>
      </c>
      <c r="AY994" s="211" t="s">
        <v>159</v>
      </c>
    </row>
    <row r="995" spans="2:65" s="12" customFormat="1" ht="11.25">
      <c r="B995" s="202"/>
      <c r="C995" s="203"/>
      <c r="D995" s="199" t="s">
        <v>184</v>
      </c>
      <c r="E995" s="204" t="s">
        <v>20</v>
      </c>
      <c r="F995" s="205" t="s">
        <v>2687</v>
      </c>
      <c r="G995" s="203"/>
      <c r="H995" s="204" t="s">
        <v>20</v>
      </c>
      <c r="I995" s="206"/>
      <c r="J995" s="203"/>
      <c r="K995" s="203"/>
      <c r="L995" s="207"/>
      <c r="M995" s="208"/>
      <c r="N995" s="209"/>
      <c r="O995" s="209"/>
      <c r="P995" s="209"/>
      <c r="Q995" s="209"/>
      <c r="R995" s="209"/>
      <c r="S995" s="209"/>
      <c r="T995" s="210"/>
      <c r="AT995" s="211" t="s">
        <v>184</v>
      </c>
      <c r="AU995" s="211" t="s">
        <v>84</v>
      </c>
      <c r="AV995" s="12" t="s">
        <v>22</v>
      </c>
      <c r="AW995" s="12" t="s">
        <v>35</v>
      </c>
      <c r="AX995" s="12" t="s">
        <v>74</v>
      </c>
      <c r="AY995" s="211" t="s">
        <v>159</v>
      </c>
    </row>
    <row r="996" spans="2:65" s="12" customFormat="1" ht="11.25">
      <c r="B996" s="202"/>
      <c r="C996" s="203"/>
      <c r="D996" s="199" t="s">
        <v>184</v>
      </c>
      <c r="E996" s="204" t="s">
        <v>20</v>
      </c>
      <c r="F996" s="205" t="s">
        <v>2688</v>
      </c>
      <c r="G996" s="203"/>
      <c r="H996" s="204" t="s">
        <v>20</v>
      </c>
      <c r="I996" s="206"/>
      <c r="J996" s="203"/>
      <c r="K996" s="203"/>
      <c r="L996" s="207"/>
      <c r="M996" s="208"/>
      <c r="N996" s="209"/>
      <c r="O996" s="209"/>
      <c r="P996" s="209"/>
      <c r="Q996" s="209"/>
      <c r="R996" s="209"/>
      <c r="S996" s="209"/>
      <c r="T996" s="210"/>
      <c r="AT996" s="211" t="s">
        <v>184</v>
      </c>
      <c r="AU996" s="211" t="s">
        <v>84</v>
      </c>
      <c r="AV996" s="12" t="s">
        <v>22</v>
      </c>
      <c r="AW996" s="12" t="s">
        <v>35</v>
      </c>
      <c r="AX996" s="12" t="s">
        <v>74</v>
      </c>
      <c r="AY996" s="211" t="s">
        <v>159</v>
      </c>
    </row>
    <row r="997" spans="2:65" s="12" customFormat="1" ht="11.25">
      <c r="B997" s="202"/>
      <c r="C997" s="203"/>
      <c r="D997" s="199" t="s">
        <v>184</v>
      </c>
      <c r="E997" s="204" t="s">
        <v>20</v>
      </c>
      <c r="F997" s="205" t="s">
        <v>2689</v>
      </c>
      <c r="G997" s="203"/>
      <c r="H997" s="204" t="s">
        <v>20</v>
      </c>
      <c r="I997" s="206"/>
      <c r="J997" s="203"/>
      <c r="K997" s="203"/>
      <c r="L997" s="207"/>
      <c r="M997" s="208"/>
      <c r="N997" s="209"/>
      <c r="O997" s="209"/>
      <c r="P997" s="209"/>
      <c r="Q997" s="209"/>
      <c r="R997" s="209"/>
      <c r="S997" s="209"/>
      <c r="T997" s="210"/>
      <c r="AT997" s="211" t="s">
        <v>184</v>
      </c>
      <c r="AU997" s="211" t="s">
        <v>84</v>
      </c>
      <c r="AV997" s="12" t="s">
        <v>22</v>
      </c>
      <c r="AW997" s="12" t="s">
        <v>35</v>
      </c>
      <c r="AX997" s="12" t="s">
        <v>74</v>
      </c>
      <c r="AY997" s="211" t="s">
        <v>159</v>
      </c>
    </row>
    <row r="998" spans="2:65" s="12" customFormat="1" ht="11.25">
      <c r="B998" s="202"/>
      <c r="C998" s="203"/>
      <c r="D998" s="199" t="s">
        <v>184</v>
      </c>
      <c r="E998" s="204" t="s">
        <v>20</v>
      </c>
      <c r="F998" s="205" t="s">
        <v>2690</v>
      </c>
      <c r="G998" s="203"/>
      <c r="H998" s="204" t="s">
        <v>20</v>
      </c>
      <c r="I998" s="206"/>
      <c r="J998" s="203"/>
      <c r="K998" s="203"/>
      <c r="L998" s="207"/>
      <c r="M998" s="208"/>
      <c r="N998" s="209"/>
      <c r="O998" s="209"/>
      <c r="P998" s="209"/>
      <c r="Q998" s="209"/>
      <c r="R998" s="209"/>
      <c r="S998" s="209"/>
      <c r="T998" s="210"/>
      <c r="AT998" s="211" t="s">
        <v>184</v>
      </c>
      <c r="AU998" s="211" t="s">
        <v>84</v>
      </c>
      <c r="AV998" s="12" t="s">
        <v>22</v>
      </c>
      <c r="AW998" s="12" t="s">
        <v>35</v>
      </c>
      <c r="AX998" s="12" t="s">
        <v>74</v>
      </c>
      <c r="AY998" s="211" t="s">
        <v>159</v>
      </c>
    </row>
    <row r="999" spans="2:65" s="12" customFormat="1" ht="22.5">
      <c r="B999" s="202"/>
      <c r="C999" s="203"/>
      <c r="D999" s="199" t="s">
        <v>184</v>
      </c>
      <c r="E999" s="204" t="s">
        <v>20</v>
      </c>
      <c r="F999" s="205" t="s">
        <v>2691</v>
      </c>
      <c r="G999" s="203"/>
      <c r="H999" s="204" t="s">
        <v>20</v>
      </c>
      <c r="I999" s="206"/>
      <c r="J999" s="203"/>
      <c r="K999" s="203"/>
      <c r="L999" s="207"/>
      <c r="M999" s="208"/>
      <c r="N999" s="209"/>
      <c r="O999" s="209"/>
      <c r="P999" s="209"/>
      <c r="Q999" s="209"/>
      <c r="R999" s="209"/>
      <c r="S999" s="209"/>
      <c r="T999" s="210"/>
      <c r="AT999" s="211" t="s">
        <v>184</v>
      </c>
      <c r="AU999" s="211" t="s">
        <v>84</v>
      </c>
      <c r="AV999" s="12" t="s">
        <v>22</v>
      </c>
      <c r="AW999" s="12" t="s">
        <v>35</v>
      </c>
      <c r="AX999" s="12" t="s">
        <v>74</v>
      </c>
      <c r="AY999" s="211" t="s">
        <v>159</v>
      </c>
    </row>
    <row r="1000" spans="2:65" s="12" customFormat="1" ht="22.5">
      <c r="B1000" s="202"/>
      <c r="C1000" s="203"/>
      <c r="D1000" s="199" t="s">
        <v>184</v>
      </c>
      <c r="E1000" s="204" t="s">
        <v>20</v>
      </c>
      <c r="F1000" s="205" t="s">
        <v>2692</v>
      </c>
      <c r="G1000" s="203"/>
      <c r="H1000" s="204" t="s">
        <v>20</v>
      </c>
      <c r="I1000" s="206"/>
      <c r="J1000" s="203"/>
      <c r="K1000" s="203"/>
      <c r="L1000" s="207"/>
      <c r="M1000" s="208"/>
      <c r="N1000" s="209"/>
      <c r="O1000" s="209"/>
      <c r="P1000" s="209"/>
      <c r="Q1000" s="209"/>
      <c r="R1000" s="209"/>
      <c r="S1000" s="209"/>
      <c r="T1000" s="210"/>
      <c r="AT1000" s="211" t="s">
        <v>184</v>
      </c>
      <c r="AU1000" s="211" t="s">
        <v>84</v>
      </c>
      <c r="AV1000" s="12" t="s">
        <v>22</v>
      </c>
      <c r="AW1000" s="12" t="s">
        <v>35</v>
      </c>
      <c r="AX1000" s="12" t="s">
        <v>74</v>
      </c>
      <c r="AY1000" s="211" t="s">
        <v>159</v>
      </c>
    </row>
    <row r="1001" spans="2:65" s="12" customFormat="1" ht="11.25">
      <c r="B1001" s="202"/>
      <c r="C1001" s="203"/>
      <c r="D1001" s="199" t="s">
        <v>184</v>
      </c>
      <c r="E1001" s="204" t="s">
        <v>20</v>
      </c>
      <c r="F1001" s="205" t="s">
        <v>2693</v>
      </c>
      <c r="G1001" s="203"/>
      <c r="H1001" s="204" t="s">
        <v>20</v>
      </c>
      <c r="I1001" s="206"/>
      <c r="J1001" s="203"/>
      <c r="K1001" s="203"/>
      <c r="L1001" s="207"/>
      <c r="M1001" s="208"/>
      <c r="N1001" s="209"/>
      <c r="O1001" s="209"/>
      <c r="P1001" s="209"/>
      <c r="Q1001" s="209"/>
      <c r="R1001" s="209"/>
      <c r="S1001" s="209"/>
      <c r="T1001" s="210"/>
      <c r="AT1001" s="211" t="s">
        <v>184</v>
      </c>
      <c r="AU1001" s="211" t="s">
        <v>84</v>
      </c>
      <c r="AV1001" s="12" t="s">
        <v>22</v>
      </c>
      <c r="AW1001" s="12" t="s">
        <v>35</v>
      </c>
      <c r="AX1001" s="12" t="s">
        <v>74</v>
      </c>
      <c r="AY1001" s="211" t="s">
        <v>159</v>
      </c>
    </row>
    <row r="1002" spans="2:65" s="13" customFormat="1" ht="11.25">
      <c r="B1002" s="212"/>
      <c r="C1002" s="213"/>
      <c r="D1002" s="199" t="s">
        <v>184</v>
      </c>
      <c r="E1002" s="214" t="s">
        <v>20</v>
      </c>
      <c r="F1002" s="215" t="s">
        <v>2694</v>
      </c>
      <c r="G1002" s="213"/>
      <c r="H1002" s="216">
        <v>289.5</v>
      </c>
      <c r="I1002" s="217"/>
      <c r="J1002" s="213"/>
      <c r="K1002" s="213"/>
      <c r="L1002" s="218"/>
      <c r="M1002" s="219"/>
      <c r="N1002" s="220"/>
      <c r="O1002" s="220"/>
      <c r="P1002" s="220"/>
      <c r="Q1002" s="220"/>
      <c r="R1002" s="220"/>
      <c r="S1002" s="220"/>
      <c r="T1002" s="221"/>
      <c r="AT1002" s="222" t="s">
        <v>184</v>
      </c>
      <c r="AU1002" s="222" t="s">
        <v>84</v>
      </c>
      <c r="AV1002" s="13" t="s">
        <v>84</v>
      </c>
      <c r="AW1002" s="13" t="s">
        <v>35</v>
      </c>
      <c r="AX1002" s="13" t="s">
        <v>22</v>
      </c>
      <c r="AY1002" s="222" t="s">
        <v>159</v>
      </c>
    </row>
    <row r="1003" spans="2:65" s="1" customFormat="1" ht="24" customHeight="1">
      <c r="B1003" s="35"/>
      <c r="C1003" s="186" t="s">
        <v>2695</v>
      </c>
      <c r="D1003" s="186" t="s">
        <v>162</v>
      </c>
      <c r="E1003" s="187" t="s">
        <v>2696</v>
      </c>
      <c r="F1003" s="188" t="s">
        <v>2697</v>
      </c>
      <c r="G1003" s="189" t="s">
        <v>787</v>
      </c>
      <c r="H1003" s="190">
        <v>4</v>
      </c>
      <c r="I1003" s="191"/>
      <c r="J1003" s="192">
        <f>ROUND(I1003*H1003,2)</f>
        <v>0</v>
      </c>
      <c r="K1003" s="188" t="s">
        <v>20</v>
      </c>
      <c r="L1003" s="39"/>
      <c r="M1003" s="193" t="s">
        <v>20</v>
      </c>
      <c r="N1003" s="194" t="s">
        <v>45</v>
      </c>
      <c r="O1003" s="64"/>
      <c r="P1003" s="195">
        <f>O1003*H1003</f>
        <v>0</v>
      </c>
      <c r="Q1003" s="195">
        <v>0</v>
      </c>
      <c r="R1003" s="195">
        <f>Q1003*H1003</f>
        <v>0</v>
      </c>
      <c r="S1003" s="195">
        <v>0</v>
      </c>
      <c r="T1003" s="196">
        <f>S1003*H1003</f>
        <v>0</v>
      </c>
      <c r="AR1003" s="197" t="s">
        <v>164</v>
      </c>
      <c r="AT1003" s="197" t="s">
        <v>162</v>
      </c>
      <c r="AU1003" s="197" t="s">
        <v>84</v>
      </c>
      <c r="AY1003" s="18" t="s">
        <v>159</v>
      </c>
      <c r="BE1003" s="198">
        <f>IF(N1003="základní",J1003,0)</f>
        <v>0</v>
      </c>
      <c r="BF1003" s="198">
        <f>IF(N1003="snížená",J1003,0)</f>
        <v>0</v>
      </c>
      <c r="BG1003" s="198">
        <f>IF(N1003="zákl. přenesená",J1003,0)</f>
        <v>0</v>
      </c>
      <c r="BH1003" s="198">
        <f>IF(N1003="sníž. přenesená",J1003,0)</f>
        <v>0</v>
      </c>
      <c r="BI1003" s="198">
        <f>IF(N1003="nulová",J1003,0)</f>
        <v>0</v>
      </c>
      <c r="BJ1003" s="18" t="s">
        <v>22</v>
      </c>
      <c r="BK1003" s="198">
        <f>ROUND(I1003*H1003,2)</f>
        <v>0</v>
      </c>
      <c r="BL1003" s="18" t="s">
        <v>164</v>
      </c>
      <c r="BM1003" s="197" t="s">
        <v>2698</v>
      </c>
    </row>
    <row r="1004" spans="2:65" s="12" customFormat="1" ht="11.25">
      <c r="B1004" s="202"/>
      <c r="C1004" s="203"/>
      <c r="D1004" s="199" t="s">
        <v>184</v>
      </c>
      <c r="E1004" s="204" t="s">
        <v>20</v>
      </c>
      <c r="F1004" s="205" t="s">
        <v>2699</v>
      </c>
      <c r="G1004" s="203"/>
      <c r="H1004" s="204" t="s">
        <v>20</v>
      </c>
      <c r="I1004" s="206"/>
      <c r="J1004" s="203"/>
      <c r="K1004" s="203"/>
      <c r="L1004" s="207"/>
      <c r="M1004" s="208"/>
      <c r="N1004" s="209"/>
      <c r="O1004" s="209"/>
      <c r="P1004" s="209"/>
      <c r="Q1004" s="209"/>
      <c r="R1004" s="209"/>
      <c r="S1004" s="209"/>
      <c r="T1004" s="210"/>
      <c r="AT1004" s="211" t="s">
        <v>184</v>
      </c>
      <c r="AU1004" s="211" t="s">
        <v>84</v>
      </c>
      <c r="AV1004" s="12" t="s">
        <v>22</v>
      </c>
      <c r="AW1004" s="12" t="s">
        <v>35</v>
      </c>
      <c r="AX1004" s="12" t="s">
        <v>74</v>
      </c>
      <c r="AY1004" s="211" t="s">
        <v>159</v>
      </c>
    </row>
    <row r="1005" spans="2:65" s="12" customFormat="1" ht="11.25">
      <c r="B1005" s="202"/>
      <c r="C1005" s="203"/>
      <c r="D1005" s="199" t="s">
        <v>184</v>
      </c>
      <c r="E1005" s="204" t="s">
        <v>20</v>
      </c>
      <c r="F1005" s="205" t="s">
        <v>2700</v>
      </c>
      <c r="G1005" s="203"/>
      <c r="H1005" s="204" t="s">
        <v>20</v>
      </c>
      <c r="I1005" s="206"/>
      <c r="J1005" s="203"/>
      <c r="K1005" s="203"/>
      <c r="L1005" s="207"/>
      <c r="M1005" s="208"/>
      <c r="N1005" s="209"/>
      <c r="O1005" s="209"/>
      <c r="P1005" s="209"/>
      <c r="Q1005" s="209"/>
      <c r="R1005" s="209"/>
      <c r="S1005" s="209"/>
      <c r="T1005" s="210"/>
      <c r="AT1005" s="211" t="s">
        <v>184</v>
      </c>
      <c r="AU1005" s="211" t="s">
        <v>84</v>
      </c>
      <c r="AV1005" s="12" t="s">
        <v>22</v>
      </c>
      <c r="AW1005" s="12" t="s">
        <v>35</v>
      </c>
      <c r="AX1005" s="12" t="s">
        <v>74</v>
      </c>
      <c r="AY1005" s="211" t="s">
        <v>159</v>
      </c>
    </row>
    <row r="1006" spans="2:65" s="12" customFormat="1" ht="11.25">
      <c r="B1006" s="202"/>
      <c r="C1006" s="203"/>
      <c r="D1006" s="199" t="s">
        <v>184</v>
      </c>
      <c r="E1006" s="204" t="s">
        <v>20</v>
      </c>
      <c r="F1006" s="205" t="s">
        <v>2701</v>
      </c>
      <c r="G1006" s="203"/>
      <c r="H1006" s="204" t="s">
        <v>20</v>
      </c>
      <c r="I1006" s="206"/>
      <c r="J1006" s="203"/>
      <c r="K1006" s="203"/>
      <c r="L1006" s="207"/>
      <c r="M1006" s="208"/>
      <c r="N1006" s="209"/>
      <c r="O1006" s="209"/>
      <c r="P1006" s="209"/>
      <c r="Q1006" s="209"/>
      <c r="R1006" s="209"/>
      <c r="S1006" s="209"/>
      <c r="T1006" s="210"/>
      <c r="AT1006" s="211" t="s">
        <v>184</v>
      </c>
      <c r="AU1006" s="211" t="s">
        <v>84</v>
      </c>
      <c r="AV1006" s="12" t="s">
        <v>22</v>
      </c>
      <c r="AW1006" s="12" t="s">
        <v>35</v>
      </c>
      <c r="AX1006" s="12" t="s">
        <v>74</v>
      </c>
      <c r="AY1006" s="211" t="s">
        <v>159</v>
      </c>
    </row>
    <row r="1007" spans="2:65" s="12" customFormat="1" ht="11.25">
      <c r="B1007" s="202"/>
      <c r="C1007" s="203"/>
      <c r="D1007" s="199" t="s">
        <v>184</v>
      </c>
      <c r="E1007" s="204" t="s">
        <v>20</v>
      </c>
      <c r="F1007" s="205" t="s">
        <v>2693</v>
      </c>
      <c r="G1007" s="203"/>
      <c r="H1007" s="204" t="s">
        <v>20</v>
      </c>
      <c r="I1007" s="206"/>
      <c r="J1007" s="203"/>
      <c r="K1007" s="203"/>
      <c r="L1007" s="207"/>
      <c r="M1007" s="208"/>
      <c r="N1007" s="209"/>
      <c r="O1007" s="209"/>
      <c r="P1007" s="209"/>
      <c r="Q1007" s="209"/>
      <c r="R1007" s="209"/>
      <c r="S1007" s="209"/>
      <c r="T1007" s="210"/>
      <c r="AT1007" s="211" t="s">
        <v>184</v>
      </c>
      <c r="AU1007" s="211" t="s">
        <v>84</v>
      </c>
      <c r="AV1007" s="12" t="s">
        <v>22</v>
      </c>
      <c r="AW1007" s="12" t="s">
        <v>35</v>
      </c>
      <c r="AX1007" s="12" t="s">
        <v>74</v>
      </c>
      <c r="AY1007" s="211" t="s">
        <v>159</v>
      </c>
    </row>
    <row r="1008" spans="2:65" s="13" customFormat="1" ht="11.25">
      <c r="B1008" s="212"/>
      <c r="C1008" s="213"/>
      <c r="D1008" s="199" t="s">
        <v>184</v>
      </c>
      <c r="E1008" s="214" t="s">
        <v>20</v>
      </c>
      <c r="F1008" s="215" t="s">
        <v>164</v>
      </c>
      <c r="G1008" s="213"/>
      <c r="H1008" s="216">
        <v>4</v>
      </c>
      <c r="I1008" s="217"/>
      <c r="J1008" s="213"/>
      <c r="K1008" s="213"/>
      <c r="L1008" s="218"/>
      <c r="M1008" s="219"/>
      <c r="N1008" s="220"/>
      <c r="O1008" s="220"/>
      <c r="P1008" s="220"/>
      <c r="Q1008" s="220"/>
      <c r="R1008" s="220"/>
      <c r="S1008" s="220"/>
      <c r="T1008" s="221"/>
      <c r="AT1008" s="222" t="s">
        <v>184</v>
      </c>
      <c r="AU1008" s="222" t="s">
        <v>84</v>
      </c>
      <c r="AV1008" s="13" t="s">
        <v>84</v>
      </c>
      <c r="AW1008" s="13" t="s">
        <v>35</v>
      </c>
      <c r="AX1008" s="13" t="s">
        <v>22</v>
      </c>
      <c r="AY1008" s="222" t="s">
        <v>159</v>
      </c>
    </row>
    <row r="1009" spans="2:65" s="1" customFormat="1" ht="24" customHeight="1">
      <c r="B1009" s="35"/>
      <c r="C1009" s="186" t="s">
        <v>2702</v>
      </c>
      <c r="D1009" s="186" t="s">
        <v>162</v>
      </c>
      <c r="E1009" s="187" t="s">
        <v>2703</v>
      </c>
      <c r="F1009" s="188" t="s">
        <v>2704</v>
      </c>
      <c r="G1009" s="189" t="s">
        <v>787</v>
      </c>
      <c r="H1009" s="190">
        <v>5</v>
      </c>
      <c r="I1009" s="191"/>
      <c r="J1009" s="192">
        <f>ROUND(I1009*H1009,2)</f>
        <v>0</v>
      </c>
      <c r="K1009" s="188" t="s">
        <v>20</v>
      </c>
      <c r="L1009" s="39"/>
      <c r="M1009" s="193" t="s">
        <v>20</v>
      </c>
      <c r="N1009" s="194" t="s">
        <v>45</v>
      </c>
      <c r="O1009" s="64"/>
      <c r="P1009" s="195">
        <f>O1009*H1009</f>
        <v>0</v>
      </c>
      <c r="Q1009" s="195">
        <v>0</v>
      </c>
      <c r="R1009" s="195">
        <f>Q1009*H1009</f>
        <v>0</v>
      </c>
      <c r="S1009" s="195">
        <v>0</v>
      </c>
      <c r="T1009" s="196">
        <f>S1009*H1009</f>
        <v>0</v>
      </c>
      <c r="AR1009" s="197" t="s">
        <v>164</v>
      </c>
      <c r="AT1009" s="197" t="s">
        <v>162</v>
      </c>
      <c r="AU1009" s="197" t="s">
        <v>84</v>
      </c>
      <c r="AY1009" s="18" t="s">
        <v>159</v>
      </c>
      <c r="BE1009" s="198">
        <f>IF(N1009="základní",J1009,0)</f>
        <v>0</v>
      </c>
      <c r="BF1009" s="198">
        <f>IF(N1009="snížená",J1009,0)</f>
        <v>0</v>
      </c>
      <c r="BG1009" s="198">
        <f>IF(N1009="zákl. přenesená",J1009,0)</f>
        <v>0</v>
      </c>
      <c r="BH1009" s="198">
        <f>IF(N1009="sníž. přenesená",J1009,0)</f>
        <v>0</v>
      </c>
      <c r="BI1009" s="198">
        <f>IF(N1009="nulová",J1009,0)</f>
        <v>0</v>
      </c>
      <c r="BJ1009" s="18" t="s">
        <v>22</v>
      </c>
      <c r="BK1009" s="198">
        <f>ROUND(I1009*H1009,2)</f>
        <v>0</v>
      </c>
      <c r="BL1009" s="18" t="s">
        <v>164</v>
      </c>
      <c r="BM1009" s="197" t="s">
        <v>2705</v>
      </c>
    </row>
    <row r="1010" spans="2:65" s="12" customFormat="1" ht="11.25">
      <c r="B1010" s="202"/>
      <c r="C1010" s="203"/>
      <c r="D1010" s="199" t="s">
        <v>184</v>
      </c>
      <c r="E1010" s="204" t="s">
        <v>20</v>
      </c>
      <c r="F1010" s="205" t="s">
        <v>2699</v>
      </c>
      <c r="G1010" s="203"/>
      <c r="H1010" s="204" t="s">
        <v>20</v>
      </c>
      <c r="I1010" s="206"/>
      <c r="J1010" s="203"/>
      <c r="K1010" s="203"/>
      <c r="L1010" s="207"/>
      <c r="M1010" s="208"/>
      <c r="N1010" s="209"/>
      <c r="O1010" s="209"/>
      <c r="P1010" s="209"/>
      <c r="Q1010" s="209"/>
      <c r="R1010" s="209"/>
      <c r="S1010" s="209"/>
      <c r="T1010" s="210"/>
      <c r="AT1010" s="211" t="s">
        <v>184</v>
      </c>
      <c r="AU1010" s="211" t="s">
        <v>84</v>
      </c>
      <c r="AV1010" s="12" t="s">
        <v>22</v>
      </c>
      <c r="AW1010" s="12" t="s">
        <v>35</v>
      </c>
      <c r="AX1010" s="12" t="s">
        <v>74</v>
      </c>
      <c r="AY1010" s="211" t="s">
        <v>159</v>
      </c>
    </row>
    <row r="1011" spans="2:65" s="12" customFormat="1" ht="11.25">
      <c r="B1011" s="202"/>
      <c r="C1011" s="203"/>
      <c r="D1011" s="199" t="s">
        <v>184</v>
      </c>
      <c r="E1011" s="204" t="s">
        <v>20</v>
      </c>
      <c r="F1011" s="205" t="s">
        <v>2700</v>
      </c>
      <c r="G1011" s="203"/>
      <c r="H1011" s="204" t="s">
        <v>20</v>
      </c>
      <c r="I1011" s="206"/>
      <c r="J1011" s="203"/>
      <c r="K1011" s="203"/>
      <c r="L1011" s="207"/>
      <c r="M1011" s="208"/>
      <c r="N1011" s="209"/>
      <c r="O1011" s="209"/>
      <c r="P1011" s="209"/>
      <c r="Q1011" s="209"/>
      <c r="R1011" s="209"/>
      <c r="S1011" s="209"/>
      <c r="T1011" s="210"/>
      <c r="AT1011" s="211" t="s">
        <v>184</v>
      </c>
      <c r="AU1011" s="211" t="s">
        <v>84</v>
      </c>
      <c r="AV1011" s="12" t="s">
        <v>22</v>
      </c>
      <c r="AW1011" s="12" t="s">
        <v>35</v>
      </c>
      <c r="AX1011" s="12" t="s">
        <v>74</v>
      </c>
      <c r="AY1011" s="211" t="s">
        <v>159</v>
      </c>
    </row>
    <row r="1012" spans="2:65" s="12" customFormat="1" ht="11.25">
      <c r="B1012" s="202"/>
      <c r="C1012" s="203"/>
      <c r="D1012" s="199" t="s">
        <v>184</v>
      </c>
      <c r="E1012" s="204" t="s">
        <v>20</v>
      </c>
      <c r="F1012" s="205" t="s">
        <v>2701</v>
      </c>
      <c r="G1012" s="203"/>
      <c r="H1012" s="204" t="s">
        <v>20</v>
      </c>
      <c r="I1012" s="206"/>
      <c r="J1012" s="203"/>
      <c r="K1012" s="203"/>
      <c r="L1012" s="207"/>
      <c r="M1012" s="208"/>
      <c r="N1012" s="209"/>
      <c r="O1012" s="209"/>
      <c r="P1012" s="209"/>
      <c r="Q1012" s="209"/>
      <c r="R1012" s="209"/>
      <c r="S1012" s="209"/>
      <c r="T1012" s="210"/>
      <c r="AT1012" s="211" t="s">
        <v>184</v>
      </c>
      <c r="AU1012" s="211" t="s">
        <v>84</v>
      </c>
      <c r="AV1012" s="12" t="s">
        <v>22</v>
      </c>
      <c r="AW1012" s="12" t="s">
        <v>35</v>
      </c>
      <c r="AX1012" s="12" t="s">
        <v>74</v>
      </c>
      <c r="AY1012" s="211" t="s">
        <v>159</v>
      </c>
    </row>
    <row r="1013" spans="2:65" s="12" customFormat="1" ht="11.25">
      <c r="B1013" s="202"/>
      <c r="C1013" s="203"/>
      <c r="D1013" s="199" t="s">
        <v>184</v>
      </c>
      <c r="E1013" s="204" t="s">
        <v>20</v>
      </c>
      <c r="F1013" s="205" t="s">
        <v>2693</v>
      </c>
      <c r="G1013" s="203"/>
      <c r="H1013" s="204" t="s">
        <v>20</v>
      </c>
      <c r="I1013" s="206"/>
      <c r="J1013" s="203"/>
      <c r="K1013" s="203"/>
      <c r="L1013" s="207"/>
      <c r="M1013" s="208"/>
      <c r="N1013" s="209"/>
      <c r="O1013" s="209"/>
      <c r="P1013" s="209"/>
      <c r="Q1013" s="209"/>
      <c r="R1013" s="209"/>
      <c r="S1013" s="209"/>
      <c r="T1013" s="210"/>
      <c r="AT1013" s="211" t="s">
        <v>184</v>
      </c>
      <c r="AU1013" s="211" t="s">
        <v>84</v>
      </c>
      <c r="AV1013" s="12" t="s">
        <v>22</v>
      </c>
      <c r="AW1013" s="12" t="s">
        <v>35</v>
      </c>
      <c r="AX1013" s="12" t="s">
        <v>74</v>
      </c>
      <c r="AY1013" s="211" t="s">
        <v>159</v>
      </c>
    </row>
    <row r="1014" spans="2:65" s="13" customFormat="1" ht="11.25">
      <c r="B1014" s="212"/>
      <c r="C1014" s="213"/>
      <c r="D1014" s="199" t="s">
        <v>184</v>
      </c>
      <c r="E1014" s="214" t="s">
        <v>20</v>
      </c>
      <c r="F1014" s="215" t="s">
        <v>179</v>
      </c>
      <c r="G1014" s="213"/>
      <c r="H1014" s="216">
        <v>5</v>
      </c>
      <c r="I1014" s="217"/>
      <c r="J1014" s="213"/>
      <c r="K1014" s="213"/>
      <c r="L1014" s="218"/>
      <c r="M1014" s="219"/>
      <c r="N1014" s="220"/>
      <c r="O1014" s="220"/>
      <c r="P1014" s="220"/>
      <c r="Q1014" s="220"/>
      <c r="R1014" s="220"/>
      <c r="S1014" s="220"/>
      <c r="T1014" s="221"/>
      <c r="AT1014" s="222" t="s">
        <v>184</v>
      </c>
      <c r="AU1014" s="222" t="s">
        <v>84</v>
      </c>
      <c r="AV1014" s="13" t="s">
        <v>84</v>
      </c>
      <c r="AW1014" s="13" t="s">
        <v>35</v>
      </c>
      <c r="AX1014" s="13" t="s">
        <v>22</v>
      </c>
      <c r="AY1014" s="222" t="s">
        <v>159</v>
      </c>
    </row>
    <row r="1015" spans="2:65" s="1" customFormat="1" ht="16.5" customHeight="1">
      <c r="B1015" s="35"/>
      <c r="C1015" s="186" t="s">
        <v>2706</v>
      </c>
      <c r="D1015" s="186" t="s">
        <v>162</v>
      </c>
      <c r="E1015" s="187" t="s">
        <v>630</v>
      </c>
      <c r="F1015" s="188" t="s">
        <v>631</v>
      </c>
      <c r="G1015" s="189" t="s">
        <v>182</v>
      </c>
      <c r="H1015" s="190">
        <v>9.09</v>
      </c>
      <c r="I1015" s="191"/>
      <c r="J1015" s="192">
        <f>ROUND(I1015*H1015,2)</f>
        <v>0</v>
      </c>
      <c r="K1015" s="188" t="s">
        <v>194</v>
      </c>
      <c r="L1015" s="39"/>
      <c r="M1015" s="193" t="s">
        <v>20</v>
      </c>
      <c r="N1015" s="194" t="s">
        <v>45</v>
      </c>
      <c r="O1015" s="64"/>
      <c r="P1015" s="195">
        <f>O1015*H1015</f>
        <v>0</v>
      </c>
      <c r="Q1015" s="195">
        <v>0</v>
      </c>
      <c r="R1015" s="195">
        <f>Q1015*H1015</f>
        <v>0</v>
      </c>
      <c r="S1015" s="195">
        <v>0</v>
      </c>
      <c r="T1015" s="196">
        <f>S1015*H1015</f>
        <v>0</v>
      </c>
      <c r="AR1015" s="197" t="s">
        <v>164</v>
      </c>
      <c r="AT1015" s="197" t="s">
        <v>162</v>
      </c>
      <c r="AU1015" s="197" t="s">
        <v>84</v>
      </c>
      <c r="AY1015" s="18" t="s">
        <v>159</v>
      </c>
      <c r="BE1015" s="198">
        <f>IF(N1015="základní",J1015,0)</f>
        <v>0</v>
      </c>
      <c r="BF1015" s="198">
        <f>IF(N1015="snížená",J1015,0)</f>
        <v>0</v>
      </c>
      <c r="BG1015" s="198">
        <f>IF(N1015="zákl. přenesená",J1015,0)</f>
        <v>0</v>
      </c>
      <c r="BH1015" s="198">
        <f>IF(N1015="sníž. přenesená",J1015,0)</f>
        <v>0</v>
      </c>
      <c r="BI1015" s="198">
        <f>IF(N1015="nulová",J1015,0)</f>
        <v>0</v>
      </c>
      <c r="BJ1015" s="18" t="s">
        <v>22</v>
      </c>
      <c r="BK1015" s="198">
        <f>ROUND(I1015*H1015,2)</f>
        <v>0</v>
      </c>
      <c r="BL1015" s="18" t="s">
        <v>164</v>
      </c>
      <c r="BM1015" s="197" t="s">
        <v>2707</v>
      </c>
    </row>
    <row r="1016" spans="2:65" s="1" customFormat="1" ht="19.5">
      <c r="B1016" s="35"/>
      <c r="C1016" s="36"/>
      <c r="D1016" s="199" t="s">
        <v>166</v>
      </c>
      <c r="E1016" s="36"/>
      <c r="F1016" s="200" t="s">
        <v>633</v>
      </c>
      <c r="G1016" s="36"/>
      <c r="H1016" s="36"/>
      <c r="I1016" s="115"/>
      <c r="J1016" s="36"/>
      <c r="K1016" s="36"/>
      <c r="L1016" s="39"/>
      <c r="M1016" s="201"/>
      <c r="N1016" s="64"/>
      <c r="O1016" s="64"/>
      <c r="P1016" s="64"/>
      <c r="Q1016" s="64"/>
      <c r="R1016" s="64"/>
      <c r="S1016" s="64"/>
      <c r="T1016" s="65"/>
      <c r="AT1016" s="18" t="s">
        <v>166</v>
      </c>
      <c r="AU1016" s="18" t="s">
        <v>84</v>
      </c>
    </row>
    <row r="1017" spans="2:65" s="12" customFormat="1" ht="11.25">
      <c r="B1017" s="202"/>
      <c r="C1017" s="203"/>
      <c r="D1017" s="199" t="s">
        <v>184</v>
      </c>
      <c r="E1017" s="204" t="s">
        <v>20</v>
      </c>
      <c r="F1017" s="205" t="s">
        <v>1841</v>
      </c>
      <c r="G1017" s="203"/>
      <c r="H1017" s="204" t="s">
        <v>20</v>
      </c>
      <c r="I1017" s="206"/>
      <c r="J1017" s="203"/>
      <c r="K1017" s="203"/>
      <c r="L1017" s="207"/>
      <c r="M1017" s="208"/>
      <c r="N1017" s="209"/>
      <c r="O1017" s="209"/>
      <c r="P1017" s="209"/>
      <c r="Q1017" s="209"/>
      <c r="R1017" s="209"/>
      <c r="S1017" s="209"/>
      <c r="T1017" s="210"/>
      <c r="AT1017" s="211" t="s">
        <v>184</v>
      </c>
      <c r="AU1017" s="211" t="s">
        <v>84</v>
      </c>
      <c r="AV1017" s="12" t="s">
        <v>22</v>
      </c>
      <c r="AW1017" s="12" t="s">
        <v>35</v>
      </c>
      <c r="AX1017" s="12" t="s">
        <v>74</v>
      </c>
      <c r="AY1017" s="211" t="s">
        <v>159</v>
      </c>
    </row>
    <row r="1018" spans="2:65" s="13" customFormat="1" ht="11.25">
      <c r="B1018" s="212"/>
      <c r="C1018" s="213"/>
      <c r="D1018" s="199" t="s">
        <v>184</v>
      </c>
      <c r="E1018" s="214" t="s">
        <v>20</v>
      </c>
      <c r="F1018" s="215" t="s">
        <v>2708</v>
      </c>
      <c r="G1018" s="213"/>
      <c r="H1018" s="216">
        <v>9.09</v>
      </c>
      <c r="I1018" s="217"/>
      <c r="J1018" s="213"/>
      <c r="K1018" s="213"/>
      <c r="L1018" s="218"/>
      <c r="M1018" s="219"/>
      <c r="N1018" s="220"/>
      <c r="O1018" s="220"/>
      <c r="P1018" s="220"/>
      <c r="Q1018" s="220"/>
      <c r="R1018" s="220"/>
      <c r="S1018" s="220"/>
      <c r="T1018" s="221"/>
      <c r="AT1018" s="222" t="s">
        <v>184</v>
      </c>
      <c r="AU1018" s="222" t="s">
        <v>84</v>
      </c>
      <c r="AV1018" s="13" t="s">
        <v>84</v>
      </c>
      <c r="AW1018" s="13" t="s">
        <v>35</v>
      </c>
      <c r="AX1018" s="13" t="s">
        <v>74</v>
      </c>
      <c r="AY1018" s="222" t="s">
        <v>159</v>
      </c>
    </row>
    <row r="1019" spans="2:65" s="14" customFormat="1" ht="11.25">
      <c r="B1019" s="223"/>
      <c r="C1019" s="224"/>
      <c r="D1019" s="199" t="s">
        <v>184</v>
      </c>
      <c r="E1019" s="225" t="s">
        <v>20</v>
      </c>
      <c r="F1019" s="226" t="s">
        <v>223</v>
      </c>
      <c r="G1019" s="224"/>
      <c r="H1019" s="227">
        <v>9.09</v>
      </c>
      <c r="I1019" s="228"/>
      <c r="J1019" s="224"/>
      <c r="K1019" s="224"/>
      <c r="L1019" s="229"/>
      <c r="M1019" s="230"/>
      <c r="N1019" s="231"/>
      <c r="O1019" s="231"/>
      <c r="P1019" s="231"/>
      <c r="Q1019" s="231"/>
      <c r="R1019" s="231"/>
      <c r="S1019" s="231"/>
      <c r="T1019" s="232"/>
      <c r="AT1019" s="233" t="s">
        <v>184</v>
      </c>
      <c r="AU1019" s="233" t="s">
        <v>84</v>
      </c>
      <c r="AV1019" s="14" t="s">
        <v>164</v>
      </c>
      <c r="AW1019" s="14" t="s">
        <v>35</v>
      </c>
      <c r="AX1019" s="14" t="s">
        <v>22</v>
      </c>
      <c r="AY1019" s="233" t="s">
        <v>159</v>
      </c>
    </row>
    <row r="1020" spans="2:65" s="1" customFormat="1" ht="16.5" customHeight="1">
      <c r="B1020" s="35"/>
      <c r="C1020" s="186" t="s">
        <v>2709</v>
      </c>
      <c r="D1020" s="186" t="s">
        <v>162</v>
      </c>
      <c r="E1020" s="187" t="s">
        <v>636</v>
      </c>
      <c r="F1020" s="188" t="s">
        <v>637</v>
      </c>
      <c r="G1020" s="189" t="s">
        <v>182</v>
      </c>
      <c r="H1020" s="190">
        <v>63.63</v>
      </c>
      <c r="I1020" s="191"/>
      <c r="J1020" s="192">
        <f>ROUND(I1020*H1020,2)</f>
        <v>0</v>
      </c>
      <c r="K1020" s="188" t="s">
        <v>194</v>
      </c>
      <c r="L1020" s="39"/>
      <c r="M1020" s="193" t="s">
        <v>20</v>
      </c>
      <c r="N1020" s="194" t="s">
        <v>45</v>
      </c>
      <c r="O1020" s="64"/>
      <c r="P1020" s="195">
        <f>O1020*H1020</f>
        <v>0</v>
      </c>
      <c r="Q1020" s="195">
        <v>0</v>
      </c>
      <c r="R1020" s="195">
        <f>Q1020*H1020</f>
        <v>0</v>
      </c>
      <c r="S1020" s="195">
        <v>0</v>
      </c>
      <c r="T1020" s="196">
        <f>S1020*H1020</f>
        <v>0</v>
      </c>
      <c r="AR1020" s="197" t="s">
        <v>164</v>
      </c>
      <c r="AT1020" s="197" t="s">
        <v>162</v>
      </c>
      <c r="AU1020" s="197" t="s">
        <v>84</v>
      </c>
      <c r="AY1020" s="18" t="s">
        <v>159</v>
      </c>
      <c r="BE1020" s="198">
        <f>IF(N1020="základní",J1020,0)</f>
        <v>0</v>
      </c>
      <c r="BF1020" s="198">
        <f>IF(N1020="snížená",J1020,0)</f>
        <v>0</v>
      </c>
      <c r="BG1020" s="198">
        <f>IF(N1020="zákl. přenesená",J1020,0)</f>
        <v>0</v>
      </c>
      <c r="BH1020" s="198">
        <f>IF(N1020="sníž. přenesená",J1020,0)</f>
        <v>0</v>
      </c>
      <c r="BI1020" s="198">
        <f>IF(N1020="nulová",J1020,0)</f>
        <v>0</v>
      </c>
      <c r="BJ1020" s="18" t="s">
        <v>22</v>
      </c>
      <c r="BK1020" s="198">
        <f>ROUND(I1020*H1020,2)</f>
        <v>0</v>
      </c>
      <c r="BL1020" s="18" t="s">
        <v>164</v>
      </c>
      <c r="BM1020" s="197" t="s">
        <v>2710</v>
      </c>
    </row>
    <row r="1021" spans="2:65" s="1" customFormat="1" ht="19.5">
      <c r="B1021" s="35"/>
      <c r="C1021" s="36"/>
      <c r="D1021" s="199" t="s">
        <v>166</v>
      </c>
      <c r="E1021" s="36"/>
      <c r="F1021" s="200" t="s">
        <v>639</v>
      </c>
      <c r="G1021" s="36"/>
      <c r="H1021" s="36"/>
      <c r="I1021" s="115"/>
      <c r="J1021" s="36"/>
      <c r="K1021" s="36"/>
      <c r="L1021" s="39"/>
      <c r="M1021" s="201"/>
      <c r="N1021" s="64"/>
      <c r="O1021" s="64"/>
      <c r="P1021" s="64"/>
      <c r="Q1021" s="64"/>
      <c r="R1021" s="64"/>
      <c r="S1021" s="64"/>
      <c r="T1021" s="65"/>
      <c r="AT1021" s="18" t="s">
        <v>166</v>
      </c>
      <c r="AU1021" s="18" t="s">
        <v>84</v>
      </c>
    </row>
    <row r="1022" spans="2:65" s="13" customFormat="1" ht="11.25">
      <c r="B1022" s="212"/>
      <c r="C1022" s="213"/>
      <c r="D1022" s="199" t="s">
        <v>184</v>
      </c>
      <c r="E1022" s="214" t="s">
        <v>20</v>
      </c>
      <c r="F1022" s="215" t="s">
        <v>2711</v>
      </c>
      <c r="G1022" s="213"/>
      <c r="H1022" s="216">
        <v>63.63</v>
      </c>
      <c r="I1022" s="217"/>
      <c r="J1022" s="213"/>
      <c r="K1022" s="213"/>
      <c r="L1022" s="218"/>
      <c r="M1022" s="219"/>
      <c r="N1022" s="220"/>
      <c r="O1022" s="220"/>
      <c r="P1022" s="220"/>
      <c r="Q1022" s="220"/>
      <c r="R1022" s="220"/>
      <c r="S1022" s="220"/>
      <c r="T1022" s="221"/>
      <c r="AT1022" s="222" t="s">
        <v>184</v>
      </c>
      <c r="AU1022" s="222" t="s">
        <v>84</v>
      </c>
      <c r="AV1022" s="13" t="s">
        <v>84</v>
      </c>
      <c r="AW1022" s="13" t="s">
        <v>35</v>
      </c>
      <c r="AX1022" s="13" t="s">
        <v>22</v>
      </c>
      <c r="AY1022" s="222" t="s">
        <v>159</v>
      </c>
    </row>
    <row r="1023" spans="2:65" s="1" customFormat="1" ht="16.5" customHeight="1">
      <c r="B1023" s="35"/>
      <c r="C1023" s="186" t="s">
        <v>2712</v>
      </c>
      <c r="D1023" s="186" t="s">
        <v>162</v>
      </c>
      <c r="E1023" s="187" t="s">
        <v>617</v>
      </c>
      <c r="F1023" s="188" t="s">
        <v>618</v>
      </c>
      <c r="G1023" s="189" t="s">
        <v>182</v>
      </c>
      <c r="H1023" s="190">
        <v>9.09</v>
      </c>
      <c r="I1023" s="191"/>
      <c r="J1023" s="192">
        <f>ROUND(I1023*H1023,2)</f>
        <v>0</v>
      </c>
      <c r="K1023" s="188" t="s">
        <v>194</v>
      </c>
      <c r="L1023" s="39"/>
      <c r="M1023" s="193" t="s">
        <v>20</v>
      </c>
      <c r="N1023" s="194" t="s">
        <v>45</v>
      </c>
      <c r="O1023" s="64"/>
      <c r="P1023" s="195">
        <f>O1023*H1023</f>
        <v>0</v>
      </c>
      <c r="Q1023" s="195">
        <v>0</v>
      </c>
      <c r="R1023" s="195">
        <f>Q1023*H1023</f>
        <v>0</v>
      </c>
      <c r="S1023" s="195">
        <v>0</v>
      </c>
      <c r="T1023" s="196">
        <f>S1023*H1023</f>
        <v>0</v>
      </c>
      <c r="AR1023" s="197" t="s">
        <v>164</v>
      </c>
      <c r="AT1023" s="197" t="s">
        <v>162</v>
      </c>
      <c r="AU1023" s="197" t="s">
        <v>84</v>
      </c>
      <c r="AY1023" s="18" t="s">
        <v>159</v>
      </c>
      <c r="BE1023" s="198">
        <f>IF(N1023="základní",J1023,0)</f>
        <v>0</v>
      </c>
      <c r="BF1023" s="198">
        <f>IF(N1023="snížená",J1023,0)</f>
        <v>0</v>
      </c>
      <c r="BG1023" s="198">
        <f>IF(N1023="zákl. přenesená",J1023,0)</f>
        <v>0</v>
      </c>
      <c r="BH1023" s="198">
        <f>IF(N1023="sníž. přenesená",J1023,0)</f>
        <v>0</v>
      </c>
      <c r="BI1023" s="198">
        <f>IF(N1023="nulová",J1023,0)</f>
        <v>0</v>
      </c>
      <c r="BJ1023" s="18" t="s">
        <v>22</v>
      </c>
      <c r="BK1023" s="198">
        <f>ROUND(I1023*H1023,2)</f>
        <v>0</v>
      </c>
      <c r="BL1023" s="18" t="s">
        <v>164</v>
      </c>
      <c r="BM1023" s="197" t="s">
        <v>2713</v>
      </c>
    </row>
    <row r="1024" spans="2:65" s="1" customFormat="1" ht="11.25">
      <c r="B1024" s="35"/>
      <c r="C1024" s="36"/>
      <c r="D1024" s="199" t="s">
        <v>166</v>
      </c>
      <c r="E1024" s="36"/>
      <c r="F1024" s="200" t="s">
        <v>620</v>
      </c>
      <c r="G1024" s="36"/>
      <c r="H1024" s="36"/>
      <c r="I1024" s="115"/>
      <c r="J1024" s="36"/>
      <c r="K1024" s="36"/>
      <c r="L1024" s="39"/>
      <c r="M1024" s="201"/>
      <c r="N1024" s="64"/>
      <c r="O1024" s="64"/>
      <c r="P1024" s="64"/>
      <c r="Q1024" s="64"/>
      <c r="R1024" s="64"/>
      <c r="S1024" s="64"/>
      <c r="T1024" s="65"/>
      <c r="AT1024" s="18" t="s">
        <v>166</v>
      </c>
      <c r="AU1024" s="18" t="s">
        <v>84</v>
      </c>
    </row>
    <row r="1025" spans="2:65" s="13" customFormat="1" ht="11.25">
      <c r="B1025" s="212"/>
      <c r="C1025" s="213"/>
      <c r="D1025" s="199" t="s">
        <v>184</v>
      </c>
      <c r="E1025" s="214" t="s">
        <v>20</v>
      </c>
      <c r="F1025" s="215" t="s">
        <v>2714</v>
      </c>
      <c r="G1025" s="213"/>
      <c r="H1025" s="216">
        <v>9.09</v>
      </c>
      <c r="I1025" s="217"/>
      <c r="J1025" s="213"/>
      <c r="K1025" s="213"/>
      <c r="L1025" s="218"/>
      <c r="M1025" s="219"/>
      <c r="N1025" s="220"/>
      <c r="O1025" s="220"/>
      <c r="P1025" s="220"/>
      <c r="Q1025" s="220"/>
      <c r="R1025" s="220"/>
      <c r="S1025" s="220"/>
      <c r="T1025" s="221"/>
      <c r="AT1025" s="222" t="s">
        <v>184</v>
      </c>
      <c r="AU1025" s="222" t="s">
        <v>84</v>
      </c>
      <c r="AV1025" s="13" t="s">
        <v>84</v>
      </c>
      <c r="AW1025" s="13" t="s">
        <v>35</v>
      </c>
      <c r="AX1025" s="13" t="s">
        <v>22</v>
      </c>
      <c r="AY1025" s="222" t="s">
        <v>159</v>
      </c>
    </row>
    <row r="1026" spans="2:65" s="1" customFormat="1" ht="16.5" customHeight="1">
      <c r="B1026" s="35"/>
      <c r="C1026" s="186" t="s">
        <v>2715</v>
      </c>
      <c r="D1026" s="186" t="s">
        <v>162</v>
      </c>
      <c r="E1026" s="187" t="s">
        <v>662</v>
      </c>
      <c r="F1026" s="188" t="s">
        <v>663</v>
      </c>
      <c r="G1026" s="189" t="s">
        <v>182</v>
      </c>
      <c r="H1026" s="190">
        <v>9.09</v>
      </c>
      <c r="I1026" s="191"/>
      <c r="J1026" s="192">
        <f>ROUND(I1026*H1026,2)</f>
        <v>0</v>
      </c>
      <c r="K1026" s="188" t="s">
        <v>194</v>
      </c>
      <c r="L1026" s="39"/>
      <c r="M1026" s="193" t="s">
        <v>20</v>
      </c>
      <c r="N1026" s="194" t="s">
        <v>45</v>
      </c>
      <c r="O1026" s="64"/>
      <c r="P1026" s="195">
        <f>O1026*H1026</f>
        <v>0</v>
      </c>
      <c r="Q1026" s="195">
        <v>0</v>
      </c>
      <c r="R1026" s="195">
        <f>Q1026*H1026</f>
        <v>0</v>
      </c>
      <c r="S1026" s="195">
        <v>0</v>
      </c>
      <c r="T1026" s="196">
        <f>S1026*H1026</f>
        <v>0</v>
      </c>
      <c r="AR1026" s="197" t="s">
        <v>164</v>
      </c>
      <c r="AT1026" s="197" t="s">
        <v>162</v>
      </c>
      <c r="AU1026" s="197" t="s">
        <v>84</v>
      </c>
      <c r="AY1026" s="18" t="s">
        <v>159</v>
      </c>
      <c r="BE1026" s="198">
        <f>IF(N1026="základní",J1026,0)</f>
        <v>0</v>
      </c>
      <c r="BF1026" s="198">
        <f>IF(N1026="snížená",J1026,0)</f>
        <v>0</v>
      </c>
      <c r="BG1026" s="198">
        <f>IF(N1026="zákl. přenesená",J1026,0)</f>
        <v>0</v>
      </c>
      <c r="BH1026" s="198">
        <f>IF(N1026="sníž. přenesená",J1026,0)</f>
        <v>0</v>
      </c>
      <c r="BI1026" s="198">
        <f>IF(N1026="nulová",J1026,0)</f>
        <v>0</v>
      </c>
      <c r="BJ1026" s="18" t="s">
        <v>22</v>
      </c>
      <c r="BK1026" s="198">
        <f>ROUND(I1026*H1026,2)</f>
        <v>0</v>
      </c>
      <c r="BL1026" s="18" t="s">
        <v>164</v>
      </c>
      <c r="BM1026" s="197" t="s">
        <v>2716</v>
      </c>
    </row>
    <row r="1027" spans="2:65" s="1" customFormat="1" ht="11.25">
      <c r="B1027" s="35"/>
      <c r="C1027" s="36"/>
      <c r="D1027" s="199" t="s">
        <v>166</v>
      </c>
      <c r="E1027" s="36"/>
      <c r="F1027" s="200" t="s">
        <v>663</v>
      </c>
      <c r="G1027" s="36"/>
      <c r="H1027" s="36"/>
      <c r="I1027" s="115"/>
      <c r="J1027" s="36"/>
      <c r="K1027" s="36"/>
      <c r="L1027" s="39"/>
      <c r="M1027" s="201"/>
      <c r="N1027" s="64"/>
      <c r="O1027" s="64"/>
      <c r="P1027" s="64"/>
      <c r="Q1027" s="64"/>
      <c r="R1027" s="64"/>
      <c r="S1027" s="64"/>
      <c r="T1027" s="65"/>
      <c r="AT1027" s="18" t="s">
        <v>166</v>
      </c>
      <c r="AU1027" s="18" t="s">
        <v>84</v>
      </c>
    </row>
    <row r="1028" spans="2:65" s="13" customFormat="1" ht="11.25">
      <c r="B1028" s="212"/>
      <c r="C1028" s="213"/>
      <c r="D1028" s="199" t="s">
        <v>184</v>
      </c>
      <c r="E1028" s="214" t="s">
        <v>20</v>
      </c>
      <c r="F1028" s="215" t="s">
        <v>2714</v>
      </c>
      <c r="G1028" s="213"/>
      <c r="H1028" s="216">
        <v>9.09</v>
      </c>
      <c r="I1028" s="217"/>
      <c r="J1028" s="213"/>
      <c r="K1028" s="213"/>
      <c r="L1028" s="218"/>
      <c r="M1028" s="219"/>
      <c r="N1028" s="220"/>
      <c r="O1028" s="220"/>
      <c r="P1028" s="220"/>
      <c r="Q1028" s="220"/>
      <c r="R1028" s="220"/>
      <c r="S1028" s="220"/>
      <c r="T1028" s="221"/>
      <c r="AT1028" s="222" t="s">
        <v>184</v>
      </c>
      <c r="AU1028" s="222" t="s">
        <v>84</v>
      </c>
      <c r="AV1028" s="13" t="s">
        <v>84</v>
      </c>
      <c r="AW1028" s="13" t="s">
        <v>35</v>
      </c>
      <c r="AX1028" s="13" t="s">
        <v>22</v>
      </c>
      <c r="AY1028" s="222" t="s">
        <v>159</v>
      </c>
    </row>
    <row r="1029" spans="2:65" s="1" customFormat="1" ht="16.5" customHeight="1">
      <c r="B1029" s="35"/>
      <c r="C1029" s="186" t="s">
        <v>2717</v>
      </c>
      <c r="D1029" s="186" t="s">
        <v>162</v>
      </c>
      <c r="E1029" s="187" t="s">
        <v>667</v>
      </c>
      <c r="F1029" s="188" t="s">
        <v>668</v>
      </c>
      <c r="G1029" s="189" t="s">
        <v>669</v>
      </c>
      <c r="H1029" s="190">
        <v>18.18</v>
      </c>
      <c r="I1029" s="191"/>
      <c r="J1029" s="192">
        <f>ROUND(I1029*H1029,2)</f>
        <v>0</v>
      </c>
      <c r="K1029" s="188" t="s">
        <v>194</v>
      </c>
      <c r="L1029" s="39"/>
      <c r="M1029" s="193" t="s">
        <v>20</v>
      </c>
      <c r="N1029" s="194" t="s">
        <v>45</v>
      </c>
      <c r="O1029" s="64"/>
      <c r="P1029" s="195">
        <f>O1029*H1029</f>
        <v>0</v>
      </c>
      <c r="Q1029" s="195">
        <v>0</v>
      </c>
      <c r="R1029" s="195">
        <f>Q1029*H1029</f>
        <v>0</v>
      </c>
      <c r="S1029" s="195">
        <v>0</v>
      </c>
      <c r="T1029" s="196">
        <f>S1029*H1029</f>
        <v>0</v>
      </c>
      <c r="AR1029" s="197" t="s">
        <v>164</v>
      </c>
      <c r="AT1029" s="197" t="s">
        <v>162</v>
      </c>
      <c r="AU1029" s="197" t="s">
        <v>84</v>
      </c>
      <c r="AY1029" s="18" t="s">
        <v>159</v>
      </c>
      <c r="BE1029" s="198">
        <f>IF(N1029="základní",J1029,0)</f>
        <v>0</v>
      </c>
      <c r="BF1029" s="198">
        <f>IF(N1029="snížená",J1029,0)</f>
        <v>0</v>
      </c>
      <c r="BG1029" s="198">
        <f>IF(N1029="zákl. přenesená",J1029,0)</f>
        <v>0</v>
      </c>
      <c r="BH1029" s="198">
        <f>IF(N1029="sníž. přenesená",J1029,0)</f>
        <v>0</v>
      </c>
      <c r="BI1029" s="198">
        <f>IF(N1029="nulová",J1029,0)</f>
        <v>0</v>
      </c>
      <c r="BJ1029" s="18" t="s">
        <v>22</v>
      </c>
      <c r="BK1029" s="198">
        <f>ROUND(I1029*H1029,2)</f>
        <v>0</v>
      </c>
      <c r="BL1029" s="18" t="s">
        <v>164</v>
      </c>
      <c r="BM1029" s="197" t="s">
        <v>2718</v>
      </c>
    </row>
    <row r="1030" spans="2:65" s="1" customFormat="1" ht="11.25">
      <c r="B1030" s="35"/>
      <c r="C1030" s="36"/>
      <c r="D1030" s="199" t="s">
        <v>166</v>
      </c>
      <c r="E1030" s="36"/>
      <c r="F1030" s="200" t="s">
        <v>671</v>
      </c>
      <c r="G1030" s="36"/>
      <c r="H1030" s="36"/>
      <c r="I1030" s="115"/>
      <c r="J1030" s="36"/>
      <c r="K1030" s="36"/>
      <c r="L1030" s="39"/>
      <c r="M1030" s="201"/>
      <c r="N1030" s="64"/>
      <c r="O1030" s="64"/>
      <c r="P1030" s="64"/>
      <c r="Q1030" s="64"/>
      <c r="R1030" s="64"/>
      <c r="S1030" s="64"/>
      <c r="T1030" s="65"/>
      <c r="AT1030" s="18" t="s">
        <v>166</v>
      </c>
      <c r="AU1030" s="18" t="s">
        <v>84</v>
      </c>
    </row>
    <row r="1031" spans="2:65" s="13" customFormat="1" ht="11.25">
      <c r="B1031" s="212"/>
      <c r="C1031" s="213"/>
      <c r="D1031" s="199" t="s">
        <v>184</v>
      </c>
      <c r="E1031" s="214" t="s">
        <v>20</v>
      </c>
      <c r="F1031" s="215" t="s">
        <v>2719</v>
      </c>
      <c r="G1031" s="213"/>
      <c r="H1031" s="216">
        <v>18.18</v>
      </c>
      <c r="I1031" s="217"/>
      <c r="J1031" s="213"/>
      <c r="K1031" s="213"/>
      <c r="L1031" s="218"/>
      <c r="M1031" s="219"/>
      <c r="N1031" s="220"/>
      <c r="O1031" s="220"/>
      <c r="P1031" s="220"/>
      <c r="Q1031" s="220"/>
      <c r="R1031" s="220"/>
      <c r="S1031" s="220"/>
      <c r="T1031" s="221"/>
      <c r="AT1031" s="222" t="s">
        <v>184</v>
      </c>
      <c r="AU1031" s="222" t="s">
        <v>84</v>
      </c>
      <c r="AV1031" s="13" t="s">
        <v>84</v>
      </c>
      <c r="AW1031" s="13" t="s">
        <v>35</v>
      </c>
      <c r="AX1031" s="13" t="s">
        <v>22</v>
      </c>
      <c r="AY1031" s="222" t="s">
        <v>159</v>
      </c>
    </row>
    <row r="1032" spans="2:65" s="11" customFormat="1" ht="22.9" customHeight="1">
      <c r="B1032" s="170"/>
      <c r="C1032" s="171"/>
      <c r="D1032" s="172" t="s">
        <v>73</v>
      </c>
      <c r="E1032" s="184" t="s">
        <v>162</v>
      </c>
      <c r="F1032" s="184" t="s">
        <v>1207</v>
      </c>
      <c r="G1032" s="171"/>
      <c r="H1032" s="171"/>
      <c r="I1032" s="174"/>
      <c r="J1032" s="185">
        <f>BK1032</f>
        <v>0</v>
      </c>
      <c r="K1032" s="171"/>
      <c r="L1032" s="176"/>
      <c r="M1032" s="177"/>
      <c r="N1032" s="178"/>
      <c r="O1032" s="178"/>
      <c r="P1032" s="179">
        <f>P1033+P1052+P1102</f>
        <v>0</v>
      </c>
      <c r="Q1032" s="178"/>
      <c r="R1032" s="179">
        <f>R1033+R1052+R1102</f>
        <v>4814.9640015000004</v>
      </c>
      <c r="S1032" s="178"/>
      <c r="T1032" s="180">
        <f>T1033+T1052+T1102</f>
        <v>74.25</v>
      </c>
      <c r="AR1032" s="181" t="s">
        <v>22</v>
      </c>
      <c r="AT1032" s="182" t="s">
        <v>73</v>
      </c>
      <c r="AU1032" s="182" t="s">
        <v>22</v>
      </c>
      <c r="AY1032" s="181" t="s">
        <v>159</v>
      </c>
      <c r="BK1032" s="183">
        <f>BK1033+BK1052+BK1102</f>
        <v>0</v>
      </c>
    </row>
    <row r="1033" spans="2:65" s="11" customFormat="1" ht="20.85" customHeight="1">
      <c r="B1033" s="170"/>
      <c r="C1033" s="171"/>
      <c r="D1033" s="172" t="s">
        <v>73</v>
      </c>
      <c r="E1033" s="184" t="s">
        <v>461</v>
      </c>
      <c r="F1033" s="184" t="s">
        <v>1208</v>
      </c>
      <c r="G1033" s="171"/>
      <c r="H1033" s="171"/>
      <c r="I1033" s="174"/>
      <c r="J1033" s="185">
        <f>BK1033</f>
        <v>0</v>
      </c>
      <c r="K1033" s="171"/>
      <c r="L1033" s="176"/>
      <c r="M1033" s="177"/>
      <c r="N1033" s="178"/>
      <c r="O1033" s="178"/>
      <c r="P1033" s="179">
        <f>SUM(P1034:P1051)</f>
        <v>0</v>
      </c>
      <c r="Q1033" s="178"/>
      <c r="R1033" s="179">
        <f>SUM(R1034:R1051)</f>
        <v>0</v>
      </c>
      <c r="S1033" s="178"/>
      <c r="T1033" s="180">
        <f>SUM(T1034:T1051)</f>
        <v>0</v>
      </c>
      <c r="AR1033" s="181" t="s">
        <v>22</v>
      </c>
      <c r="AT1033" s="182" t="s">
        <v>73</v>
      </c>
      <c r="AU1033" s="182" t="s">
        <v>84</v>
      </c>
      <c r="AY1033" s="181" t="s">
        <v>159</v>
      </c>
      <c r="BK1033" s="183">
        <f>SUM(BK1034:BK1051)</f>
        <v>0</v>
      </c>
    </row>
    <row r="1034" spans="2:65" s="1" customFormat="1" ht="16.5" customHeight="1">
      <c r="B1034" s="35"/>
      <c r="C1034" s="186" t="s">
        <v>2720</v>
      </c>
      <c r="D1034" s="186" t="s">
        <v>162</v>
      </c>
      <c r="E1034" s="187" t="s">
        <v>674</v>
      </c>
      <c r="F1034" s="188" t="s">
        <v>675</v>
      </c>
      <c r="G1034" s="189" t="s">
        <v>182</v>
      </c>
      <c r="H1034" s="190">
        <v>5333.3270000000002</v>
      </c>
      <c r="I1034" s="191"/>
      <c r="J1034" s="192">
        <f>ROUND(I1034*H1034,2)</f>
        <v>0</v>
      </c>
      <c r="K1034" s="188" t="s">
        <v>194</v>
      </c>
      <c r="L1034" s="39"/>
      <c r="M1034" s="193" t="s">
        <v>20</v>
      </c>
      <c r="N1034" s="194" t="s">
        <v>45</v>
      </c>
      <c r="O1034" s="64"/>
      <c r="P1034" s="195">
        <f>O1034*H1034</f>
        <v>0</v>
      </c>
      <c r="Q1034" s="195">
        <v>0</v>
      </c>
      <c r="R1034" s="195">
        <f>Q1034*H1034</f>
        <v>0</v>
      </c>
      <c r="S1034" s="195">
        <v>0</v>
      </c>
      <c r="T1034" s="196">
        <f>S1034*H1034</f>
        <v>0</v>
      </c>
      <c r="AR1034" s="197" t="s">
        <v>164</v>
      </c>
      <c r="AT1034" s="197" t="s">
        <v>162</v>
      </c>
      <c r="AU1034" s="197" t="s">
        <v>171</v>
      </c>
      <c r="AY1034" s="18" t="s">
        <v>159</v>
      </c>
      <c r="BE1034" s="198">
        <f>IF(N1034="základní",J1034,0)</f>
        <v>0</v>
      </c>
      <c r="BF1034" s="198">
        <f>IF(N1034="snížená",J1034,0)</f>
        <v>0</v>
      </c>
      <c r="BG1034" s="198">
        <f>IF(N1034="zákl. přenesená",J1034,0)</f>
        <v>0</v>
      </c>
      <c r="BH1034" s="198">
        <f>IF(N1034="sníž. přenesená",J1034,0)</f>
        <v>0</v>
      </c>
      <c r="BI1034" s="198">
        <f>IF(N1034="nulová",J1034,0)</f>
        <v>0</v>
      </c>
      <c r="BJ1034" s="18" t="s">
        <v>22</v>
      </c>
      <c r="BK1034" s="198">
        <f>ROUND(I1034*H1034,2)</f>
        <v>0</v>
      </c>
      <c r="BL1034" s="18" t="s">
        <v>164</v>
      </c>
      <c r="BM1034" s="197" t="s">
        <v>1210</v>
      </c>
    </row>
    <row r="1035" spans="2:65" s="1" customFormat="1" ht="19.5">
      <c r="B1035" s="35"/>
      <c r="C1035" s="36"/>
      <c r="D1035" s="199" t="s">
        <v>166</v>
      </c>
      <c r="E1035" s="36"/>
      <c r="F1035" s="200" t="s">
        <v>677</v>
      </c>
      <c r="G1035" s="36"/>
      <c r="H1035" s="36"/>
      <c r="I1035" s="115"/>
      <c r="J1035" s="36"/>
      <c r="K1035" s="36"/>
      <c r="L1035" s="39"/>
      <c r="M1035" s="201"/>
      <c r="N1035" s="64"/>
      <c r="O1035" s="64"/>
      <c r="P1035" s="64"/>
      <c r="Q1035" s="64"/>
      <c r="R1035" s="64"/>
      <c r="S1035" s="64"/>
      <c r="T1035" s="65"/>
      <c r="AT1035" s="18" t="s">
        <v>166</v>
      </c>
      <c r="AU1035" s="18" t="s">
        <v>171</v>
      </c>
    </row>
    <row r="1036" spans="2:65" s="12" customFormat="1" ht="11.25">
      <c r="B1036" s="202"/>
      <c r="C1036" s="203"/>
      <c r="D1036" s="199" t="s">
        <v>184</v>
      </c>
      <c r="E1036" s="204" t="s">
        <v>20</v>
      </c>
      <c r="F1036" s="205" t="s">
        <v>1211</v>
      </c>
      <c r="G1036" s="203"/>
      <c r="H1036" s="204" t="s">
        <v>20</v>
      </c>
      <c r="I1036" s="206"/>
      <c r="J1036" s="203"/>
      <c r="K1036" s="203"/>
      <c r="L1036" s="207"/>
      <c r="M1036" s="208"/>
      <c r="N1036" s="209"/>
      <c r="O1036" s="209"/>
      <c r="P1036" s="209"/>
      <c r="Q1036" s="209"/>
      <c r="R1036" s="209"/>
      <c r="S1036" s="209"/>
      <c r="T1036" s="210"/>
      <c r="AT1036" s="211" t="s">
        <v>184</v>
      </c>
      <c r="AU1036" s="211" t="s">
        <v>171</v>
      </c>
      <c r="AV1036" s="12" t="s">
        <v>22</v>
      </c>
      <c r="AW1036" s="12" t="s">
        <v>35</v>
      </c>
      <c r="AX1036" s="12" t="s">
        <v>74</v>
      </c>
      <c r="AY1036" s="211" t="s">
        <v>159</v>
      </c>
    </row>
    <row r="1037" spans="2:65" s="13" customFormat="1" ht="11.25">
      <c r="B1037" s="212"/>
      <c r="C1037" s="213"/>
      <c r="D1037" s="199" t="s">
        <v>184</v>
      </c>
      <c r="E1037" s="214" t="s">
        <v>20</v>
      </c>
      <c r="F1037" s="215" t="s">
        <v>2721</v>
      </c>
      <c r="G1037" s="213"/>
      <c r="H1037" s="216">
        <v>8434.8739999999998</v>
      </c>
      <c r="I1037" s="217"/>
      <c r="J1037" s="213"/>
      <c r="K1037" s="213"/>
      <c r="L1037" s="218"/>
      <c r="M1037" s="219"/>
      <c r="N1037" s="220"/>
      <c r="O1037" s="220"/>
      <c r="P1037" s="220"/>
      <c r="Q1037" s="220"/>
      <c r="R1037" s="220"/>
      <c r="S1037" s="220"/>
      <c r="T1037" s="221"/>
      <c r="AT1037" s="222" t="s">
        <v>184</v>
      </c>
      <c r="AU1037" s="222" t="s">
        <v>171</v>
      </c>
      <c r="AV1037" s="13" t="s">
        <v>84</v>
      </c>
      <c r="AW1037" s="13" t="s">
        <v>35</v>
      </c>
      <c r="AX1037" s="13" t="s">
        <v>74</v>
      </c>
      <c r="AY1037" s="222" t="s">
        <v>159</v>
      </c>
    </row>
    <row r="1038" spans="2:65" s="13" customFormat="1" ht="11.25">
      <c r="B1038" s="212"/>
      <c r="C1038" s="213"/>
      <c r="D1038" s="199" t="s">
        <v>184</v>
      </c>
      <c r="E1038" s="214" t="s">
        <v>20</v>
      </c>
      <c r="F1038" s="215" t="s">
        <v>2722</v>
      </c>
      <c r="G1038" s="213"/>
      <c r="H1038" s="216">
        <v>-643.29100000000005</v>
      </c>
      <c r="I1038" s="217"/>
      <c r="J1038" s="213"/>
      <c r="K1038" s="213"/>
      <c r="L1038" s="218"/>
      <c r="M1038" s="219"/>
      <c r="N1038" s="220"/>
      <c r="O1038" s="220"/>
      <c r="P1038" s="220"/>
      <c r="Q1038" s="220"/>
      <c r="R1038" s="220"/>
      <c r="S1038" s="220"/>
      <c r="T1038" s="221"/>
      <c r="AT1038" s="222" t="s">
        <v>184</v>
      </c>
      <c r="AU1038" s="222" t="s">
        <v>171</v>
      </c>
      <c r="AV1038" s="13" t="s">
        <v>84</v>
      </c>
      <c r="AW1038" s="13" t="s">
        <v>35</v>
      </c>
      <c r="AX1038" s="13" t="s">
        <v>74</v>
      </c>
      <c r="AY1038" s="222" t="s">
        <v>159</v>
      </c>
    </row>
    <row r="1039" spans="2:65" s="13" customFormat="1" ht="11.25">
      <c r="B1039" s="212"/>
      <c r="C1039" s="213"/>
      <c r="D1039" s="199" t="s">
        <v>184</v>
      </c>
      <c r="E1039" s="214" t="s">
        <v>20</v>
      </c>
      <c r="F1039" s="215" t="s">
        <v>2723</v>
      </c>
      <c r="G1039" s="213"/>
      <c r="H1039" s="216">
        <v>-1794.0260000000001</v>
      </c>
      <c r="I1039" s="217"/>
      <c r="J1039" s="213"/>
      <c r="K1039" s="213"/>
      <c r="L1039" s="218"/>
      <c r="M1039" s="219"/>
      <c r="N1039" s="220"/>
      <c r="O1039" s="220"/>
      <c r="P1039" s="220"/>
      <c r="Q1039" s="220"/>
      <c r="R1039" s="220"/>
      <c r="S1039" s="220"/>
      <c r="T1039" s="221"/>
      <c r="AT1039" s="222" t="s">
        <v>184</v>
      </c>
      <c r="AU1039" s="222" t="s">
        <v>171</v>
      </c>
      <c r="AV1039" s="13" t="s">
        <v>84</v>
      </c>
      <c r="AW1039" s="13" t="s">
        <v>35</v>
      </c>
      <c r="AX1039" s="13" t="s">
        <v>74</v>
      </c>
      <c r="AY1039" s="222" t="s">
        <v>159</v>
      </c>
    </row>
    <row r="1040" spans="2:65" s="13" customFormat="1" ht="11.25">
      <c r="B1040" s="212"/>
      <c r="C1040" s="213"/>
      <c r="D1040" s="199" t="s">
        <v>184</v>
      </c>
      <c r="E1040" s="214" t="s">
        <v>20</v>
      </c>
      <c r="F1040" s="215" t="s">
        <v>2724</v>
      </c>
      <c r="G1040" s="213"/>
      <c r="H1040" s="216">
        <v>-664.23</v>
      </c>
      <c r="I1040" s="217"/>
      <c r="J1040" s="213"/>
      <c r="K1040" s="213"/>
      <c r="L1040" s="218"/>
      <c r="M1040" s="219"/>
      <c r="N1040" s="220"/>
      <c r="O1040" s="220"/>
      <c r="P1040" s="220"/>
      <c r="Q1040" s="220"/>
      <c r="R1040" s="220"/>
      <c r="S1040" s="220"/>
      <c r="T1040" s="221"/>
      <c r="AT1040" s="222" t="s">
        <v>184</v>
      </c>
      <c r="AU1040" s="222" t="s">
        <v>171</v>
      </c>
      <c r="AV1040" s="13" t="s">
        <v>84</v>
      </c>
      <c r="AW1040" s="13" t="s">
        <v>35</v>
      </c>
      <c r="AX1040" s="13" t="s">
        <v>74</v>
      </c>
      <c r="AY1040" s="222" t="s">
        <v>159</v>
      </c>
    </row>
    <row r="1041" spans="2:65" s="14" customFormat="1" ht="11.25">
      <c r="B1041" s="223"/>
      <c r="C1041" s="224"/>
      <c r="D1041" s="199" t="s">
        <v>184</v>
      </c>
      <c r="E1041" s="225" t="s">
        <v>20</v>
      </c>
      <c r="F1041" s="226" t="s">
        <v>223</v>
      </c>
      <c r="G1041" s="224"/>
      <c r="H1041" s="227">
        <v>5333.3270000000002</v>
      </c>
      <c r="I1041" s="228"/>
      <c r="J1041" s="224"/>
      <c r="K1041" s="224"/>
      <c r="L1041" s="229"/>
      <c r="M1041" s="230"/>
      <c r="N1041" s="231"/>
      <c r="O1041" s="231"/>
      <c r="P1041" s="231"/>
      <c r="Q1041" s="231"/>
      <c r="R1041" s="231"/>
      <c r="S1041" s="231"/>
      <c r="T1041" s="232"/>
      <c r="AT1041" s="233" t="s">
        <v>184</v>
      </c>
      <c r="AU1041" s="233" t="s">
        <v>171</v>
      </c>
      <c r="AV1041" s="14" t="s">
        <v>164</v>
      </c>
      <c r="AW1041" s="14" t="s">
        <v>35</v>
      </c>
      <c r="AX1041" s="14" t="s">
        <v>22</v>
      </c>
      <c r="AY1041" s="233" t="s">
        <v>159</v>
      </c>
    </row>
    <row r="1042" spans="2:65" s="1" customFormat="1" ht="16.5" customHeight="1">
      <c r="B1042" s="35"/>
      <c r="C1042" s="245" t="s">
        <v>2725</v>
      </c>
      <c r="D1042" s="245" t="s">
        <v>744</v>
      </c>
      <c r="E1042" s="246" t="s">
        <v>1217</v>
      </c>
      <c r="F1042" s="247" t="s">
        <v>1218</v>
      </c>
      <c r="G1042" s="248" t="s">
        <v>669</v>
      </c>
      <c r="H1042" s="249">
        <v>10955.187</v>
      </c>
      <c r="I1042" s="250"/>
      <c r="J1042" s="251">
        <f>ROUND(I1042*H1042,2)</f>
        <v>0</v>
      </c>
      <c r="K1042" s="247" t="s">
        <v>20</v>
      </c>
      <c r="L1042" s="252"/>
      <c r="M1042" s="253" t="s">
        <v>20</v>
      </c>
      <c r="N1042" s="254" t="s">
        <v>45</v>
      </c>
      <c r="O1042" s="64"/>
      <c r="P1042" s="195">
        <f>O1042*H1042</f>
        <v>0</v>
      </c>
      <c r="Q1042" s="195">
        <v>0</v>
      </c>
      <c r="R1042" s="195">
        <f>Q1042*H1042</f>
        <v>0</v>
      </c>
      <c r="S1042" s="195">
        <v>0</v>
      </c>
      <c r="T1042" s="196">
        <f>S1042*H1042</f>
        <v>0</v>
      </c>
      <c r="AR1042" s="197" t="s">
        <v>204</v>
      </c>
      <c r="AT1042" s="197" t="s">
        <v>744</v>
      </c>
      <c r="AU1042" s="197" t="s">
        <v>171</v>
      </c>
      <c r="AY1042" s="18" t="s">
        <v>159</v>
      </c>
      <c r="BE1042" s="198">
        <f>IF(N1042="základní",J1042,0)</f>
        <v>0</v>
      </c>
      <c r="BF1042" s="198">
        <f>IF(N1042="snížená",J1042,0)</f>
        <v>0</v>
      </c>
      <c r="BG1042" s="198">
        <f>IF(N1042="zákl. přenesená",J1042,0)</f>
        <v>0</v>
      </c>
      <c r="BH1042" s="198">
        <f>IF(N1042="sníž. přenesená",J1042,0)</f>
        <v>0</v>
      </c>
      <c r="BI1042" s="198">
        <f>IF(N1042="nulová",J1042,0)</f>
        <v>0</v>
      </c>
      <c r="BJ1042" s="18" t="s">
        <v>22</v>
      </c>
      <c r="BK1042" s="198">
        <f>ROUND(I1042*H1042,2)</f>
        <v>0</v>
      </c>
      <c r="BL1042" s="18" t="s">
        <v>164</v>
      </c>
      <c r="BM1042" s="197" t="s">
        <v>1219</v>
      </c>
    </row>
    <row r="1043" spans="2:65" s="13" customFormat="1" ht="11.25">
      <c r="B1043" s="212"/>
      <c r="C1043" s="213"/>
      <c r="D1043" s="199" t="s">
        <v>184</v>
      </c>
      <c r="E1043" s="214" t="s">
        <v>20</v>
      </c>
      <c r="F1043" s="215" t="s">
        <v>2726</v>
      </c>
      <c r="G1043" s="213"/>
      <c r="H1043" s="216">
        <v>10955.187</v>
      </c>
      <c r="I1043" s="217"/>
      <c r="J1043" s="213"/>
      <c r="K1043" s="213"/>
      <c r="L1043" s="218"/>
      <c r="M1043" s="219"/>
      <c r="N1043" s="220"/>
      <c r="O1043" s="220"/>
      <c r="P1043" s="220"/>
      <c r="Q1043" s="220"/>
      <c r="R1043" s="220"/>
      <c r="S1043" s="220"/>
      <c r="T1043" s="221"/>
      <c r="AT1043" s="222" t="s">
        <v>184</v>
      </c>
      <c r="AU1043" s="222" t="s">
        <v>171</v>
      </c>
      <c r="AV1043" s="13" t="s">
        <v>84</v>
      </c>
      <c r="AW1043" s="13" t="s">
        <v>35</v>
      </c>
      <c r="AX1043" s="13" t="s">
        <v>22</v>
      </c>
      <c r="AY1043" s="222" t="s">
        <v>159</v>
      </c>
    </row>
    <row r="1044" spans="2:65" s="1" customFormat="1" ht="16.5" customHeight="1">
      <c r="B1044" s="35"/>
      <c r="C1044" s="186" t="s">
        <v>2727</v>
      </c>
      <c r="D1044" s="186" t="s">
        <v>162</v>
      </c>
      <c r="E1044" s="187" t="s">
        <v>609</v>
      </c>
      <c r="F1044" s="188" t="s">
        <v>610</v>
      </c>
      <c r="G1044" s="189" t="s">
        <v>182</v>
      </c>
      <c r="H1044" s="190">
        <v>5333.3270000000002</v>
      </c>
      <c r="I1044" s="191"/>
      <c r="J1044" s="192">
        <f>ROUND(I1044*H1044,2)</f>
        <v>0</v>
      </c>
      <c r="K1044" s="188" t="s">
        <v>194</v>
      </c>
      <c r="L1044" s="39"/>
      <c r="M1044" s="193" t="s">
        <v>20</v>
      </c>
      <c r="N1044" s="194" t="s">
        <v>45</v>
      </c>
      <c r="O1044" s="64"/>
      <c r="P1044" s="195">
        <f>O1044*H1044</f>
        <v>0</v>
      </c>
      <c r="Q1044" s="195">
        <v>0</v>
      </c>
      <c r="R1044" s="195">
        <f>Q1044*H1044</f>
        <v>0</v>
      </c>
      <c r="S1044" s="195">
        <v>0</v>
      </c>
      <c r="T1044" s="196">
        <f>S1044*H1044</f>
        <v>0</v>
      </c>
      <c r="AR1044" s="197" t="s">
        <v>164</v>
      </c>
      <c r="AT1044" s="197" t="s">
        <v>162</v>
      </c>
      <c r="AU1044" s="197" t="s">
        <v>171</v>
      </c>
      <c r="AY1044" s="18" t="s">
        <v>159</v>
      </c>
      <c r="BE1044" s="198">
        <f>IF(N1044="základní",J1044,0)</f>
        <v>0</v>
      </c>
      <c r="BF1044" s="198">
        <f>IF(N1044="snížená",J1044,0)</f>
        <v>0</v>
      </c>
      <c r="BG1044" s="198">
        <f>IF(N1044="zákl. přenesená",J1044,0)</f>
        <v>0</v>
      </c>
      <c r="BH1044" s="198">
        <f>IF(N1044="sníž. přenesená",J1044,0)</f>
        <v>0</v>
      </c>
      <c r="BI1044" s="198">
        <f>IF(N1044="nulová",J1044,0)</f>
        <v>0</v>
      </c>
      <c r="BJ1044" s="18" t="s">
        <v>22</v>
      </c>
      <c r="BK1044" s="198">
        <f>ROUND(I1044*H1044,2)</f>
        <v>0</v>
      </c>
      <c r="BL1044" s="18" t="s">
        <v>164</v>
      </c>
      <c r="BM1044" s="197" t="s">
        <v>1222</v>
      </c>
    </row>
    <row r="1045" spans="2:65" s="1" customFormat="1" ht="19.5">
      <c r="B1045" s="35"/>
      <c r="C1045" s="36"/>
      <c r="D1045" s="199" t="s">
        <v>166</v>
      </c>
      <c r="E1045" s="36"/>
      <c r="F1045" s="200" t="s">
        <v>612</v>
      </c>
      <c r="G1045" s="36"/>
      <c r="H1045" s="36"/>
      <c r="I1045" s="115"/>
      <c r="J1045" s="36"/>
      <c r="K1045" s="36"/>
      <c r="L1045" s="39"/>
      <c r="M1045" s="201"/>
      <c r="N1045" s="64"/>
      <c r="O1045" s="64"/>
      <c r="P1045" s="64"/>
      <c r="Q1045" s="64"/>
      <c r="R1045" s="64"/>
      <c r="S1045" s="64"/>
      <c r="T1045" s="65"/>
      <c r="AT1045" s="18" t="s">
        <v>166</v>
      </c>
      <c r="AU1045" s="18" t="s">
        <v>171</v>
      </c>
    </row>
    <row r="1046" spans="2:65" s="12" customFormat="1" ht="11.25">
      <c r="B1046" s="202"/>
      <c r="C1046" s="203"/>
      <c r="D1046" s="199" t="s">
        <v>184</v>
      </c>
      <c r="E1046" s="204" t="s">
        <v>20</v>
      </c>
      <c r="F1046" s="205" t="s">
        <v>1223</v>
      </c>
      <c r="G1046" s="203"/>
      <c r="H1046" s="204" t="s">
        <v>20</v>
      </c>
      <c r="I1046" s="206"/>
      <c r="J1046" s="203"/>
      <c r="K1046" s="203"/>
      <c r="L1046" s="207"/>
      <c r="M1046" s="208"/>
      <c r="N1046" s="209"/>
      <c r="O1046" s="209"/>
      <c r="P1046" s="209"/>
      <c r="Q1046" s="209"/>
      <c r="R1046" s="209"/>
      <c r="S1046" s="209"/>
      <c r="T1046" s="210"/>
      <c r="AT1046" s="211" t="s">
        <v>184</v>
      </c>
      <c r="AU1046" s="211" t="s">
        <v>171</v>
      </c>
      <c r="AV1046" s="12" t="s">
        <v>22</v>
      </c>
      <c r="AW1046" s="12" t="s">
        <v>35</v>
      </c>
      <c r="AX1046" s="12" t="s">
        <v>74</v>
      </c>
      <c r="AY1046" s="211" t="s">
        <v>159</v>
      </c>
    </row>
    <row r="1047" spans="2:65" s="13" customFormat="1" ht="11.25">
      <c r="B1047" s="212"/>
      <c r="C1047" s="213"/>
      <c r="D1047" s="199" t="s">
        <v>184</v>
      </c>
      <c r="E1047" s="214" t="s">
        <v>20</v>
      </c>
      <c r="F1047" s="215" t="s">
        <v>2728</v>
      </c>
      <c r="G1047" s="213"/>
      <c r="H1047" s="216">
        <v>5333.3270000000002</v>
      </c>
      <c r="I1047" s="217"/>
      <c r="J1047" s="213"/>
      <c r="K1047" s="213"/>
      <c r="L1047" s="218"/>
      <c r="M1047" s="219"/>
      <c r="N1047" s="220"/>
      <c r="O1047" s="220"/>
      <c r="P1047" s="220"/>
      <c r="Q1047" s="220"/>
      <c r="R1047" s="220"/>
      <c r="S1047" s="220"/>
      <c r="T1047" s="221"/>
      <c r="AT1047" s="222" t="s">
        <v>184</v>
      </c>
      <c r="AU1047" s="222" t="s">
        <v>171</v>
      </c>
      <c r="AV1047" s="13" t="s">
        <v>84</v>
      </c>
      <c r="AW1047" s="13" t="s">
        <v>35</v>
      </c>
      <c r="AX1047" s="13" t="s">
        <v>22</v>
      </c>
      <c r="AY1047" s="222" t="s">
        <v>159</v>
      </c>
    </row>
    <row r="1048" spans="2:65" s="1" customFormat="1" ht="16.5" customHeight="1">
      <c r="B1048" s="35"/>
      <c r="C1048" s="186" t="s">
        <v>2729</v>
      </c>
      <c r="D1048" s="186" t="s">
        <v>162</v>
      </c>
      <c r="E1048" s="187" t="s">
        <v>617</v>
      </c>
      <c r="F1048" s="188" t="s">
        <v>618</v>
      </c>
      <c r="G1048" s="189" t="s">
        <v>182</v>
      </c>
      <c r="H1048" s="190">
        <v>5333.3270000000002</v>
      </c>
      <c r="I1048" s="191"/>
      <c r="J1048" s="192">
        <f>ROUND(I1048*H1048,2)</f>
        <v>0</v>
      </c>
      <c r="K1048" s="188" t="s">
        <v>194</v>
      </c>
      <c r="L1048" s="39"/>
      <c r="M1048" s="193" t="s">
        <v>20</v>
      </c>
      <c r="N1048" s="194" t="s">
        <v>45</v>
      </c>
      <c r="O1048" s="64"/>
      <c r="P1048" s="195">
        <f>O1048*H1048</f>
        <v>0</v>
      </c>
      <c r="Q1048" s="195">
        <v>0</v>
      </c>
      <c r="R1048" s="195">
        <f>Q1048*H1048</f>
        <v>0</v>
      </c>
      <c r="S1048" s="195">
        <v>0</v>
      </c>
      <c r="T1048" s="196">
        <f>S1048*H1048</f>
        <v>0</v>
      </c>
      <c r="AR1048" s="197" t="s">
        <v>164</v>
      </c>
      <c r="AT1048" s="197" t="s">
        <v>162</v>
      </c>
      <c r="AU1048" s="197" t="s">
        <v>171</v>
      </c>
      <c r="AY1048" s="18" t="s">
        <v>159</v>
      </c>
      <c r="BE1048" s="198">
        <f>IF(N1048="základní",J1048,0)</f>
        <v>0</v>
      </c>
      <c r="BF1048" s="198">
        <f>IF(N1048="snížená",J1048,0)</f>
        <v>0</v>
      </c>
      <c r="BG1048" s="198">
        <f>IF(N1048="zákl. přenesená",J1048,0)</f>
        <v>0</v>
      </c>
      <c r="BH1048" s="198">
        <f>IF(N1048="sníž. přenesená",J1048,0)</f>
        <v>0</v>
      </c>
      <c r="BI1048" s="198">
        <f>IF(N1048="nulová",J1048,0)</f>
        <v>0</v>
      </c>
      <c r="BJ1048" s="18" t="s">
        <v>22</v>
      </c>
      <c r="BK1048" s="198">
        <f>ROUND(I1048*H1048,2)</f>
        <v>0</v>
      </c>
      <c r="BL1048" s="18" t="s">
        <v>164</v>
      </c>
      <c r="BM1048" s="197" t="s">
        <v>1226</v>
      </c>
    </row>
    <row r="1049" spans="2:65" s="1" customFormat="1" ht="11.25">
      <c r="B1049" s="35"/>
      <c r="C1049" s="36"/>
      <c r="D1049" s="199" t="s">
        <v>166</v>
      </c>
      <c r="E1049" s="36"/>
      <c r="F1049" s="200" t="s">
        <v>620</v>
      </c>
      <c r="G1049" s="36"/>
      <c r="H1049" s="36"/>
      <c r="I1049" s="115"/>
      <c r="J1049" s="36"/>
      <c r="K1049" s="36"/>
      <c r="L1049" s="39"/>
      <c r="M1049" s="201"/>
      <c r="N1049" s="64"/>
      <c r="O1049" s="64"/>
      <c r="P1049" s="64"/>
      <c r="Q1049" s="64"/>
      <c r="R1049" s="64"/>
      <c r="S1049" s="64"/>
      <c r="T1049" s="65"/>
      <c r="AT1049" s="18" t="s">
        <v>166</v>
      </c>
      <c r="AU1049" s="18" t="s">
        <v>171</v>
      </c>
    </row>
    <row r="1050" spans="2:65" s="12" customFormat="1" ht="11.25">
      <c r="B1050" s="202"/>
      <c r="C1050" s="203"/>
      <c r="D1050" s="199" t="s">
        <v>184</v>
      </c>
      <c r="E1050" s="204" t="s">
        <v>20</v>
      </c>
      <c r="F1050" s="205" t="s">
        <v>1223</v>
      </c>
      <c r="G1050" s="203"/>
      <c r="H1050" s="204" t="s">
        <v>20</v>
      </c>
      <c r="I1050" s="206"/>
      <c r="J1050" s="203"/>
      <c r="K1050" s="203"/>
      <c r="L1050" s="207"/>
      <c r="M1050" s="208"/>
      <c r="N1050" s="209"/>
      <c r="O1050" s="209"/>
      <c r="P1050" s="209"/>
      <c r="Q1050" s="209"/>
      <c r="R1050" s="209"/>
      <c r="S1050" s="209"/>
      <c r="T1050" s="210"/>
      <c r="AT1050" s="211" t="s">
        <v>184</v>
      </c>
      <c r="AU1050" s="211" t="s">
        <v>171</v>
      </c>
      <c r="AV1050" s="12" t="s">
        <v>22</v>
      </c>
      <c r="AW1050" s="12" t="s">
        <v>35</v>
      </c>
      <c r="AX1050" s="12" t="s">
        <v>74</v>
      </c>
      <c r="AY1050" s="211" t="s">
        <v>159</v>
      </c>
    </row>
    <row r="1051" spans="2:65" s="13" customFormat="1" ht="11.25">
      <c r="B1051" s="212"/>
      <c r="C1051" s="213"/>
      <c r="D1051" s="199" t="s">
        <v>184</v>
      </c>
      <c r="E1051" s="214" t="s">
        <v>20</v>
      </c>
      <c r="F1051" s="215" t="s">
        <v>2728</v>
      </c>
      <c r="G1051" s="213"/>
      <c r="H1051" s="216">
        <v>5333.3270000000002</v>
      </c>
      <c r="I1051" s="217"/>
      <c r="J1051" s="213"/>
      <c r="K1051" s="213"/>
      <c r="L1051" s="218"/>
      <c r="M1051" s="219"/>
      <c r="N1051" s="220"/>
      <c r="O1051" s="220"/>
      <c r="P1051" s="220"/>
      <c r="Q1051" s="220"/>
      <c r="R1051" s="220"/>
      <c r="S1051" s="220"/>
      <c r="T1051" s="221"/>
      <c r="AT1051" s="222" t="s">
        <v>184</v>
      </c>
      <c r="AU1051" s="222" t="s">
        <v>171</v>
      </c>
      <c r="AV1051" s="13" t="s">
        <v>84</v>
      </c>
      <c r="AW1051" s="13" t="s">
        <v>35</v>
      </c>
      <c r="AX1051" s="13" t="s">
        <v>22</v>
      </c>
      <c r="AY1051" s="222" t="s">
        <v>159</v>
      </c>
    </row>
    <row r="1052" spans="2:65" s="11" customFormat="1" ht="20.85" customHeight="1">
      <c r="B1052" s="170"/>
      <c r="C1052" s="171"/>
      <c r="D1052" s="172" t="s">
        <v>73</v>
      </c>
      <c r="E1052" s="184" t="s">
        <v>1227</v>
      </c>
      <c r="F1052" s="184" t="s">
        <v>1228</v>
      </c>
      <c r="G1052" s="171"/>
      <c r="H1052" s="171"/>
      <c r="I1052" s="174"/>
      <c r="J1052" s="185">
        <f>BK1052</f>
        <v>0</v>
      </c>
      <c r="K1052" s="171"/>
      <c r="L1052" s="176"/>
      <c r="M1052" s="177"/>
      <c r="N1052" s="178"/>
      <c r="O1052" s="178"/>
      <c r="P1052" s="179">
        <f>SUM(P1053:P1101)</f>
        <v>0</v>
      </c>
      <c r="Q1052" s="178"/>
      <c r="R1052" s="179">
        <f>SUM(R1053:R1101)</f>
        <v>3712.9327890000004</v>
      </c>
      <c r="S1052" s="178"/>
      <c r="T1052" s="180">
        <f>SUM(T1053:T1101)</f>
        <v>74.25</v>
      </c>
      <c r="AR1052" s="181" t="s">
        <v>22</v>
      </c>
      <c r="AT1052" s="182" t="s">
        <v>73</v>
      </c>
      <c r="AU1052" s="182" t="s">
        <v>84</v>
      </c>
      <c r="AY1052" s="181" t="s">
        <v>159</v>
      </c>
      <c r="BK1052" s="183">
        <f>SUM(BK1053:BK1101)</f>
        <v>0</v>
      </c>
    </row>
    <row r="1053" spans="2:65" s="1" customFormat="1" ht="16.5" customHeight="1">
      <c r="B1053" s="35"/>
      <c r="C1053" s="186" t="s">
        <v>2730</v>
      </c>
      <c r="D1053" s="186" t="s">
        <v>162</v>
      </c>
      <c r="E1053" s="187" t="s">
        <v>1230</v>
      </c>
      <c r="F1053" s="188" t="s">
        <v>1231</v>
      </c>
      <c r="G1053" s="189" t="s">
        <v>464</v>
      </c>
      <c r="H1053" s="190">
        <v>2487.75</v>
      </c>
      <c r="I1053" s="191"/>
      <c r="J1053" s="192">
        <f>ROUND(I1053*H1053,2)</f>
        <v>0</v>
      </c>
      <c r="K1053" s="188" t="s">
        <v>20</v>
      </c>
      <c r="L1053" s="39"/>
      <c r="M1053" s="193" t="s">
        <v>20</v>
      </c>
      <c r="N1053" s="194" t="s">
        <v>45</v>
      </c>
      <c r="O1053" s="64"/>
      <c r="P1053" s="195">
        <f>O1053*H1053</f>
        <v>0</v>
      </c>
      <c r="Q1053" s="195">
        <v>0.38624999999999998</v>
      </c>
      <c r="R1053" s="195">
        <f>Q1053*H1053</f>
        <v>960.8934375</v>
      </c>
      <c r="S1053" s="195">
        <v>0</v>
      </c>
      <c r="T1053" s="196">
        <f>S1053*H1053</f>
        <v>0</v>
      </c>
      <c r="AR1053" s="197" t="s">
        <v>164</v>
      </c>
      <c r="AT1053" s="197" t="s">
        <v>162</v>
      </c>
      <c r="AU1053" s="197" t="s">
        <v>171</v>
      </c>
      <c r="AY1053" s="18" t="s">
        <v>159</v>
      </c>
      <c r="BE1053" s="198">
        <f>IF(N1053="základní",J1053,0)</f>
        <v>0</v>
      </c>
      <c r="BF1053" s="198">
        <f>IF(N1053="snížená",J1053,0)</f>
        <v>0</v>
      </c>
      <c r="BG1053" s="198">
        <f>IF(N1053="zákl. přenesená",J1053,0)</f>
        <v>0</v>
      </c>
      <c r="BH1053" s="198">
        <f>IF(N1053="sníž. přenesená",J1053,0)</f>
        <v>0</v>
      </c>
      <c r="BI1053" s="198">
        <f>IF(N1053="nulová",J1053,0)</f>
        <v>0</v>
      </c>
      <c r="BJ1053" s="18" t="s">
        <v>22</v>
      </c>
      <c r="BK1053" s="198">
        <f>ROUND(I1053*H1053,2)</f>
        <v>0</v>
      </c>
      <c r="BL1053" s="18" t="s">
        <v>164</v>
      </c>
      <c r="BM1053" s="197" t="s">
        <v>1232</v>
      </c>
    </row>
    <row r="1054" spans="2:65" s="1" customFormat="1" ht="11.25">
      <c r="B1054" s="35"/>
      <c r="C1054" s="36"/>
      <c r="D1054" s="199" t="s">
        <v>166</v>
      </c>
      <c r="E1054" s="36"/>
      <c r="F1054" s="200" t="s">
        <v>1233</v>
      </c>
      <c r="G1054" s="36"/>
      <c r="H1054" s="36"/>
      <c r="I1054" s="115"/>
      <c r="J1054" s="36"/>
      <c r="K1054" s="36"/>
      <c r="L1054" s="39"/>
      <c r="M1054" s="201"/>
      <c r="N1054" s="64"/>
      <c r="O1054" s="64"/>
      <c r="P1054" s="64"/>
      <c r="Q1054" s="64"/>
      <c r="R1054" s="64"/>
      <c r="S1054" s="64"/>
      <c r="T1054" s="65"/>
      <c r="AT1054" s="18" t="s">
        <v>166</v>
      </c>
      <c r="AU1054" s="18" t="s">
        <v>171</v>
      </c>
    </row>
    <row r="1055" spans="2:65" s="12" customFormat="1" ht="11.25">
      <c r="B1055" s="202"/>
      <c r="C1055" s="203"/>
      <c r="D1055" s="199" t="s">
        <v>184</v>
      </c>
      <c r="E1055" s="204" t="s">
        <v>20</v>
      </c>
      <c r="F1055" s="205" t="s">
        <v>1234</v>
      </c>
      <c r="G1055" s="203"/>
      <c r="H1055" s="204" t="s">
        <v>20</v>
      </c>
      <c r="I1055" s="206"/>
      <c r="J1055" s="203"/>
      <c r="K1055" s="203"/>
      <c r="L1055" s="207"/>
      <c r="M1055" s="208"/>
      <c r="N1055" s="209"/>
      <c r="O1055" s="209"/>
      <c r="P1055" s="209"/>
      <c r="Q1055" s="209"/>
      <c r="R1055" s="209"/>
      <c r="S1055" s="209"/>
      <c r="T1055" s="210"/>
      <c r="AT1055" s="211" t="s">
        <v>184</v>
      </c>
      <c r="AU1055" s="211" t="s">
        <v>171</v>
      </c>
      <c r="AV1055" s="12" t="s">
        <v>22</v>
      </c>
      <c r="AW1055" s="12" t="s">
        <v>35</v>
      </c>
      <c r="AX1055" s="12" t="s">
        <v>74</v>
      </c>
      <c r="AY1055" s="211" t="s">
        <v>159</v>
      </c>
    </row>
    <row r="1056" spans="2:65" s="12" customFormat="1" ht="11.25">
      <c r="B1056" s="202"/>
      <c r="C1056" s="203"/>
      <c r="D1056" s="199" t="s">
        <v>184</v>
      </c>
      <c r="E1056" s="204" t="s">
        <v>20</v>
      </c>
      <c r="F1056" s="205" t="s">
        <v>1914</v>
      </c>
      <c r="G1056" s="203"/>
      <c r="H1056" s="204" t="s">
        <v>20</v>
      </c>
      <c r="I1056" s="206"/>
      <c r="J1056" s="203"/>
      <c r="K1056" s="203"/>
      <c r="L1056" s="207"/>
      <c r="M1056" s="208"/>
      <c r="N1056" s="209"/>
      <c r="O1056" s="209"/>
      <c r="P1056" s="209"/>
      <c r="Q1056" s="209"/>
      <c r="R1056" s="209"/>
      <c r="S1056" s="209"/>
      <c r="T1056" s="210"/>
      <c r="AT1056" s="211" t="s">
        <v>184</v>
      </c>
      <c r="AU1056" s="211" t="s">
        <v>171</v>
      </c>
      <c r="AV1056" s="12" t="s">
        <v>22</v>
      </c>
      <c r="AW1056" s="12" t="s">
        <v>35</v>
      </c>
      <c r="AX1056" s="12" t="s">
        <v>74</v>
      </c>
      <c r="AY1056" s="211" t="s">
        <v>159</v>
      </c>
    </row>
    <row r="1057" spans="2:65" s="12" customFormat="1" ht="11.25">
      <c r="B1057" s="202"/>
      <c r="C1057" s="203"/>
      <c r="D1057" s="199" t="s">
        <v>184</v>
      </c>
      <c r="E1057" s="204" t="s">
        <v>20</v>
      </c>
      <c r="F1057" s="205" t="s">
        <v>2731</v>
      </c>
      <c r="G1057" s="203"/>
      <c r="H1057" s="204" t="s">
        <v>20</v>
      </c>
      <c r="I1057" s="206"/>
      <c r="J1057" s="203"/>
      <c r="K1057" s="203"/>
      <c r="L1057" s="207"/>
      <c r="M1057" s="208"/>
      <c r="N1057" s="209"/>
      <c r="O1057" s="209"/>
      <c r="P1057" s="209"/>
      <c r="Q1057" s="209"/>
      <c r="R1057" s="209"/>
      <c r="S1057" s="209"/>
      <c r="T1057" s="210"/>
      <c r="AT1057" s="211" t="s">
        <v>184</v>
      </c>
      <c r="AU1057" s="211" t="s">
        <v>171</v>
      </c>
      <c r="AV1057" s="12" t="s">
        <v>22</v>
      </c>
      <c r="AW1057" s="12" t="s">
        <v>35</v>
      </c>
      <c r="AX1057" s="12" t="s">
        <v>74</v>
      </c>
      <c r="AY1057" s="211" t="s">
        <v>159</v>
      </c>
    </row>
    <row r="1058" spans="2:65" s="13" customFormat="1" ht="11.25">
      <c r="B1058" s="212"/>
      <c r="C1058" s="213"/>
      <c r="D1058" s="199" t="s">
        <v>184</v>
      </c>
      <c r="E1058" s="214" t="s">
        <v>20</v>
      </c>
      <c r="F1058" s="215" t="s">
        <v>2732</v>
      </c>
      <c r="G1058" s="213"/>
      <c r="H1058" s="216">
        <v>2487.75</v>
      </c>
      <c r="I1058" s="217"/>
      <c r="J1058" s="213"/>
      <c r="K1058" s="213"/>
      <c r="L1058" s="218"/>
      <c r="M1058" s="219"/>
      <c r="N1058" s="220"/>
      <c r="O1058" s="220"/>
      <c r="P1058" s="220"/>
      <c r="Q1058" s="220"/>
      <c r="R1058" s="220"/>
      <c r="S1058" s="220"/>
      <c r="T1058" s="221"/>
      <c r="AT1058" s="222" t="s">
        <v>184</v>
      </c>
      <c r="AU1058" s="222" t="s">
        <v>171</v>
      </c>
      <c r="AV1058" s="13" t="s">
        <v>84</v>
      </c>
      <c r="AW1058" s="13" t="s">
        <v>35</v>
      </c>
      <c r="AX1058" s="13" t="s">
        <v>74</v>
      </c>
      <c r="AY1058" s="222" t="s">
        <v>159</v>
      </c>
    </row>
    <row r="1059" spans="2:65" s="14" customFormat="1" ht="11.25">
      <c r="B1059" s="223"/>
      <c r="C1059" s="224"/>
      <c r="D1059" s="199" t="s">
        <v>184</v>
      </c>
      <c r="E1059" s="225" t="s">
        <v>20</v>
      </c>
      <c r="F1059" s="226" t="s">
        <v>223</v>
      </c>
      <c r="G1059" s="224"/>
      <c r="H1059" s="227">
        <v>2487.75</v>
      </c>
      <c r="I1059" s="228"/>
      <c r="J1059" s="224"/>
      <c r="K1059" s="224"/>
      <c r="L1059" s="229"/>
      <c r="M1059" s="230"/>
      <c r="N1059" s="231"/>
      <c r="O1059" s="231"/>
      <c r="P1059" s="231"/>
      <c r="Q1059" s="231"/>
      <c r="R1059" s="231"/>
      <c r="S1059" s="231"/>
      <c r="T1059" s="232"/>
      <c r="AT1059" s="233" t="s">
        <v>184</v>
      </c>
      <c r="AU1059" s="233" t="s">
        <v>171</v>
      </c>
      <c r="AV1059" s="14" t="s">
        <v>164</v>
      </c>
      <c r="AW1059" s="14" t="s">
        <v>35</v>
      </c>
      <c r="AX1059" s="14" t="s">
        <v>22</v>
      </c>
      <c r="AY1059" s="233" t="s">
        <v>159</v>
      </c>
    </row>
    <row r="1060" spans="2:65" s="1" customFormat="1" ht="16.5" customHeight="1">
      <c r="B1060" s="35"/>
      <c r="C1060" s="186" t="s">
        <v>2733</v>
      </c>
      <c r="D1060" s="186" t="s">
        <v>162</v>
      </c>
      <c r="E1060" s="187" t="s">
        <v>1243</v>
      </c>
      <c r="F1060" s="188" t="s">
        <v>1244</v>
      </c>
      <c r="G1060" s="189" t="s">
        <v>464</v>
      </c>
      <c r="H1060" s="190">
        <v>3151.15</v>
      </c>
      <c r="I1060" s="191"/>
      <c r="J1060" s="192">
        <f>ROUND(I1060*H1060,2)</f>
        <v>0</v>
      </c>
      <c r="K1060" s="188" t="s">
        <v>20</v>
      </c>
      <c r="L1060" s="39"/>
      <c r="M1060" s="193" t="s">
        <v>20</v>
      </c>
      <c r="N1060" s="194" t="s">
        <v>45</v>
      </c>
      <c r="O1060" s="64"/>
      <c r="P1060" s="195">
        <f>O1060*H1060</f>
        <v>0</v>
      </c>
      <c r="Q1060" s="195">
        <v>0.39600000000000002</v>
      </c>
      <c r="R1060" s="195">
        <f>Q1060*H1060</f>
        <v>1247.8554000000001</v>
      </c>
      <c r="S1060" s="195">
        <v>0</v>
      </c>
      <c r="T1060" s="196">
        <f>S1060*H1060</f>
        <v>0</v>
      </c>
      <c r="AR1060" s="197" t="s">
        <v>164</v>
      </c>
      <c r="AT1060" s="197" t="s">
        <v>162</v>
      </c>
      <c r="AU1060" s="197" t="s">
        <v>171</v>
      </c>
      <c r="AY1060" s="18" t="s">
        <v>159</v>
      </c>
      <c r="BE1060" s="198">
        <f>IF(N1060="základní",J1060,0)</f>
        <v>0</v>
      </c>
      <c r="BF1060" s="198">
        <f>IF(N1060="snížená",J1060,0)</f>
        <v>0</v>
      </c>
      <c r="BG1060" s="198">
        <f>IF(N1060="zákl. přenesená",J1060,0)</f>
        <v>0</v>
      </c>
      <c r="BH1060" s="198">
        <f>IF(N1060="sníž. přenesená",J1060,0)</f>
        <v>0</v>
      </c>
      <c r="BI1060" s="198">
        <f>IF(N1060="nulová",J1060,0)</f>
        <v>0</v>
      </c>
      <c r="BJ1060" s="18" t="s">
        <v>22</v>
      </c>
      <c r="BK1060" s="198">
        <f>ROUND(I1060*H1060,2)</f>
        <v>0</v>
      </c>
      <c r="BL1060" s="18" t="s">
        <v>164</v>
      </c>
      <c r="BM1060" s="197" t="s">
        <v>1245</v>
      </c>
    </row>
    <row r="1061" spans="2:65" s="1" customFormat="1" ht="11.25">
      <c r="B1061" s="35"/>
      <c r="C1061" s="36"/>
      <c r="D1061" s="199" t="s">
        <v>166</v>
      </c>
      <c r="E1061" s="36"/>
      <c r="F1061" s="200" t="s">
        <v>1246</v>
      </c>
      <c r="G1061" s="36"/>
      <c r="H1061" s="36"/>
      <c r="I1061" s="115"/>
      <c r="J1061" s="36"/>
      <c r="K1061" s="36"/>
      <c r="L1061" s="39"/>
      <c r="M1061" s="201"/>
      <c r="N1061" s="64"/>
      <c r="O1061" s="64"/>
      <c r="P1061" s="64"/>
      <c r="Q1061" s="64"/>
      <c r="R1061" s="64"/>
      <c r="S1061" s="64"/>
      <c r="T1061" s="65"/>
      <c r="AT1061" s="18" t="s">
        <v>166</v>
      </c>
      <c r="AU1061" s="18" t="s">
        <v>171</v>
      </c>
    </row>
    <row r="1062" spans="2:65" s="12" customFormat="1" ht="11.25">
      <c r="B1062" s="202"/>
      <c r="C1062" s="203"/>
      <c r="D1062" s="199" t="s">
        <v>184</v>
      </c>
      <c r="E1062" s="204" t="s">
        <v>20</v>
      </c>
      <c r="F1062" s="205" t="s">
        <v>1234</v>
      </c>
      <c r="G1062" s="203"/>
      <c r="H1062" s="204" t="s">
        <v>20</v>
      </c>
      <c r="I1062" s="206"/>
      <c r="J1062" s="203"/>
      <c r="K1062" s="203"/>
      <c r="L1062" s="207"/>
      <c r="M1062" s="208"/>
      <c r="N1062" s="209"/>
      <c r="O1062" s="209"/>
      <c r="P1062" s="209"/>
      <c r="Q1062" s="209"/>
      <c r="R1062" s="209"/>
      <c r="S1062" s="209"/>
      <c r="T1062" s="210"/>
      <c r="AT1062" s="211" t="s">
        <v>184</v>
      </c>
      <c r="AU1062" s="211" t="s">
        <v>171</v>
      </c>
      <c r="AV1062" s="12" t="s">
        <v>22</v>
      </c>
      <c r="AW1062" s="12" t="s">
        <v>35</v>
      </c>
      <c r="AX1062" s="12" t="s">
        <v>74</v>
      </c>
      <c r="AY1062" s="211" t="s">
        <v>159</v>
      </c>
    </row>
    <row r="1063" spans="2:65" s="12" customFormat="1" ht="11.25">
      <c r="B1063" s="202"/>
      <c r="C1063" s="203"/>
      <c r="D1063" s="199" t="s">
        <v>184</v>
      </c>
      <c r="E1063" s="204" t="s">
        <v>20</v>
      </c>
      <c r="F1063" s="205" t="s">
        <v>1914</v>
      </c>
      <c r="G1063" s="203"/>
      <c r="H1063" s="204" t="s">
        <v>20</v>
      </c>
      <c r="I1063" s="206"/>
      <c r="J1063" s="203"/>
      <c r="K1063" s="203"/>
      <c r="L1063" s="207"/>
      <c r="M1063" s="208"/>
      <c r="N1063" s="209"/>
      <c r="O1063" s="209"/>
      <c r="P1063" s="209"/>
      <c r="Q1063" s="209"/>
      <c r="R1063" s="209"/>
      <c r="S1063" s="209"/>
      <c r="T1063" s="210"/>
      <c r="AT1063" s="211" t="s">
        <v>184</v>
      </c>
      <c r="AU1063" s="211" t="s">
        <v>171</v>
      </c>
      <c r="AV1063" s="12" t="s">
        <v>22</v>
      </c>
      <c r="AW1063" s="12" t="s">
        <v>35</v>
      </c>
      <c r="AX1063" s="12" t="s">
        <v>74</v>
      </c>
      <c r="AY1063" s="211" t="s">
        <v>159</v>
      </c>
    </row>
    <row r="1064" spans="2:65" s="12" customFormat="1" ht="11.25">
      <c r="B1064" s="202"/>
      <c r="C1064" s="203"/>
      <c r="D1064" s="199" t="s">
        <v>184</v>
      </c>
      <c r="E1064" s="204" t="s">
        <v>20</v>
      </c>
      <c r="F1064" s="205" t="s">
        <v>2731</v>
      </c>
      <c r="G1064" s="203"/>
      <c r="H1064" s="204" t="s">
        <v>20</v>
      </c>
      <c r="I1064" s="206"/>
      <c r="J1064" s="203"/>
      <c r="K1064" s="203"/>
      <c r="L1064" s="207"/>
      <c r="M1064" s="208"/>
      <c r="N1064" s="209"/>
      <c r="O1064" s="209"/>
      <c r="P1064" s="209"/>
      <c r="Q1064" s="209"/>
      <c r="R1064" s="209"/>
      <c r="S1064" s="209"/>
      <c r="T1064" s="210"/>
      <c r="AT1064" s="211" t="s">
        <v>184</v>
      </c>
      <c r="AU1064" s="211" t="s">
        <v>171</v>
      </c>
      <c r="AV1064" s="12" t="s">
        <v>22</v>
      </c>
      <c r="AW1064" s="12" t="s">
        <v>35</v>
      </c>
      <c r="AX1064" s="12" t="s">
        <v>74</v>
      </c>
      <c r="AY1064" s="211" t="s">
        <v>159</v>
      </c>
    </row>
    <row r="1065" spans="2:65" s="13" customFormat="1" ht="11.25">
      <c r="B1065" s="212"/>
      <c r="C1065" s="213"/>
      <c r="D1065" s="199" t="s">
        <v>184</v>
      </c>
      <c r="E1065" s="214" t="s">
        <v>20</v>
      </c>
      <c r="F1065" s="215" t="s">
        <v>2734</v>
      </c>
      <c r="G1065" s="213"/>
      <c r="H1065" s="216">
        <v>3151.15</v>
      </c>
      <c r="I1065" s="217"/>
      <c r="J1065" s="213"/>
      <c r="K1065" s="213"/>
      <c r="L1065" s="218"/>
      <c r="M1065" s="219"/>
      <c r="N1065" s="220"/>
      <c r="O1065" s="220"/>
      <c r="P1065" s="220"/>
      <c r="Q1065" s="220"/>
      <c r="R1065" s="220"/>
      <c r="S1065" s="220"/>
      <c r="T1065" s="221"/>
      <c r="AT1065" s="222" t="s">
        <v>184</v>
      </c>
      <c r="AU1065" s="222" t="s">
        <v>171</v>
      </c>
      <c r="AV1065" s="13" t="s">
        <v>84</v>
      </c>
      <c r="AW1065" s="13" t="s">
        <v>35</v>
      </c>
      <c r="AX1065" s="13" t="s">
        <v>22</v>
      </c>
      <c r="AY1065" s="222" t="s">
        <v>159</v>
      </c>
    </row>
    <row r="1066" spans="2:65" s="1" customFormat="1" ht="16.5" customHeight="1">
      <c r="B1066" s="35"/>
      <c r="C1066" s="186" t="s">
        <v>2735</v>
      </c>
      <c r="D1066" s="186" t="s">
        <v>162</v>
      </c>
      <c r="E1066" s="187" t="s">
        <v>1253</v>
      </c>
      <c r="F1066" s="188" t="s">
        <v>1254</v>
      </c>
      <c r="G1066" s="189" t="s">
        <v>464</v>
      </c>
      <c r="H1066" s="190">
        <v>3814.55</v>
      </c>
      <c r="I1066" s="191"/>
      <c r="J1066" s="192">
        <f>ROUND(I1066*H1066,2)</f>
        <v>0</v>
      </c>
      <c r="K1066" s="188" t="s">
        <v>194</v>
      </c>
      <c r="L1066" s="39"/>
      <c r="M1066" s="193" t="s">
        <v>20</v>
      </c>
      <c r="N1066" s="194" t="s">
        <v>45</v>
      </c>
      <c r="O1066" s="64"/>
      <c r="P1066" s="195">
        <f>O1066*H1066</f>
        <v>0</v>
      </c>
      <c r="Q1066" s="195">
        <v>0.18462999999999999</v>
      </c>
      <c r="R1066" s="195">
        <f>Q1066*H1066</f>
        <v>704.28036650000001</v>
      </c>
      <c r="S1066" s="195">
        <v>0</v>
      </c>
      <c r="T1066" s="196">
        <f>S1066*H1066</f>
        <v>0</v>
      </c>
      <c r="AR1066" s="197" t="s">
        <v>164</v>
      </c>
      <c r="AT1066" s="197" t="s">
        <v>162</v>
      </c>
      <c r="AU1066" s="197" t="s">
        <v>171</v>
      </c>
      <c r="AY1066" s="18" t="s">
        <v>159</v>
      </c>
      <c r="BE1066" s="198">
        <f>IF(N1066="základní",J1066,0)</f>
        <v>0</v>
      </c>
      <c r="BF1066" s="198">
        <f>IF(N1066="snížená",J1066,0)</f>
        <v>0</v>
      </c>
      <c r="BG1066" s="198">
        <f>IF(N1066="zákl. přenesená",J1066,0)</f>
        <v>0</v>
      </c>
      <c r="BH1066" s="198">
        <f>IF(N1066="sníž. přenesená",J1066,0)</f>
        <v>0</v>
      </c>
      <c r="BI1066" s="198">
        <f>IF(N1066="nulová",J1066,0)</f>
        <v>0</v>
      </c>
      <c r="BJ1066" s="18" t="s">
        <v>22</v>
      </c>
      <c r="BK1066" s="198">
        <f>ROUND(I1066*H1066,2)</f>
        <v>0</v>
      </c>
      <c r="BL1066" s="18" t="s">
        <v>164</v>
      </c>
      <c r="BM1066" s="197" t="s">
        <v>1255</v>
      </c>
    </row>
    <row r="1067" spans="2:65" s="1" customFormat="1" ht="19.5">
      <c r="B1067" s="35"/>
      <c r="C1067" s="36"/>
      <c r="D1067" s="199" t="s">
        <v>166</v>
      </c>
      <c r="E1067" s="36"/>
      <c r="F1067" s="200" t="s">
        <v>1256</v>
      </c>
      <c r="G1067" s="36"/>
      <c r="H1067" s="36"/>
      <c r="I1067" s="115"/>
      <c r="J1067" s="36"/>
      <c r="K1067" s="36"/>
      <c r="L1067" s="39"/>
      <c r="M1067" s="201"/>
      <c r="N1067" s="64"/>
      <c r="O1067" s="64"/>
      <c r="P1067" s="64"/>
      <c r="Q1067" s="64"/>
      <c r="R1067" s="64"/>
      <c r="S1067" s="64"/>
      <c r="T1067" s="65"/>
      <c r="AT1067" s="18" t="s">
        <v>166</v>
      </c>
      <c r="AU1067" s="18" t="s">
        <v>171</v>
      </c>
    </row>
    <row r="1068" spans="2:65" s="12" customFormat="1" ht="11.25">
      <c r="B1068" s="202"/>
      <c r="C1068" s="203"/>
      <c r="D1068" s="199" t="s">
        <v>184</v>
      </c>
      <c r="E1068" s="204" t="s">
        <v>20</v>
      </c>
      <c r="F1068" s="205" t="s">
        <v>1234</v>
      </c>
      <c r="G1068" s="203"/>
      <c r="H1068" s="204" t="s">
        <v>20</v>
      </c>
      <c r="I1068" s="206"/>
      <c r="J1068" s="203"/>
      <c r="K1068" s="203"/>
      <c r="L1068" s="207"/>
      <c r="M1068" s="208"/>
      <c r="N1068" s="209"/>
      <c r="O1068" s="209"/>
      <c r="P1068" s="209"/>
      <c r="Q1068" s="209"/>
      <c r="R1068" s="209"/>
      <c r="S1068" s="209"/>
      <c r="T1068" s="210"/>
      <c r="AT1068" s="211" t="s">
        <v>184</v>
      </c>
      <c r="AU1068" s="211" t="s">
        <v>171</v>
      </c>
      <c r="AV1068" s="12" t="s">
        <v>22</v>
      </c>
      <c r="AW1068" s="12" t="s">
        <v>35</v>
      </c>
      <c r="AX1068" s="12" t="s">
        <v>74</v>
      </c>
      <c r="AY1068" s="211" t="s">
        <v>159</v>
      </c>
    </row>
    <row r="1069" spans="2:65" s="12" customFormat="1" ht="11.25">
      <c r="B1069" s="202"/>
      <c r="C1069" s="203"/>
      <c r="D1069" s="199" t="s">
        <v>184</v>
      </c>
      <c r="E1069" s="204" t="s">
        <v>20</v>
      </c>
      <c r="F1069" s="205" t="s">
        <v>1914</v>
      </c>
      <c r="G1069" s="203"/>
      <c r="H1069" s="204" t="s">
        <v>20</v>
      </c>
      <c r="I1069" s="206"/>
      <c r="J1069" s="203"/>
      <c r="K1069" s="203"/>
      <c r="L1069" s="207"/>
      <c r="M1069" s="208"/>
      <c r="N1069" s="209"/>
      <c r="O1069" s="209"/>
      <c r="P1069" s="209"/>
      <c r="Q1069" s="209"/>
      <c r="R1069" s="209"/>
      <c r="S1069" s="209"/>
      <c r="T1069" s="210"/>
      <c r="AT1069" s="211" t="s">
        <v>184</v>
      </c>
      <c r="AU1069" s="211" t="s">
        <v>171</v>
      </c>
      <c r="AV1069" s="12" t="s">
        <v>22</v>
      </c>
      <c r="AW1069" s="12" t="s">
        <v>35</v>
      </c>
      <c r="AX1069" s="12" t="s">
        <v>74</v>
      </c>
      <c r="AY1069" s="211" t="s">
        <v>159</v>
      </c>
    </row>
    <row r="1070" spans="2:65" s="12" customFormat="1" ht="11.25">
      <c r="B1070" s="202"/>
      <c r="C1070" s="203"/>
      <c r="D1070" s="199" t="s">
        <v>184</v>
      </c>
      <c r="E1070" s="204" t="s">
        <v>20</v>
      </c>
      <c r="F1070" s="205" t="s">
        <v>2731</v>
      </c>
      <c r="G1070" s="203"/>
      <c r="H1070" s="204" t="s">
        <v>20</v>
      </c>
      <c r="I1070" s="206"/>
      <c r="J1070" s="203"/>
      <c r="K1070" s="203"/>
      <c r="L1070" s="207"/>
      <c r="M1070" s="208"/>
      <c r="N1070" s="209"/>
      <c r="O1070" s="209"/>
      <c r="P1070" s="209"/>
      <c r="Q1070" s="209"/>
      <c r="R1070" s="209"/>
      <c r="S1070" s="209"/>
      <c r="T1070" s="210"/>
      <c r="AT1070" s="211" t="s">
        <v>184</v>
      </c>
      <c r="AU1070" s="211" t="s">
        <v>171</v>
      </c>
      <c r="AV1070" s="12" t="s">
        <v>22</v>
      </c>
      <c r="AW1070" s="12" t="s">
        <v>35</v>
      </c>
      <c r="AX1070" s="12" t="s">
        <v>74</v>
      </c>
      <c r="AY1070" s="211" t="s">
        <v>159</v>
      </c>
    </row>
    <row r="1071" spans="2:65" s="13" customFormat="1" ht="11.25">
      <c r="B1071" s="212"/>
      <c r="C1071" s="213"/>
      <c r="D1071" s="199" t="s">
        <v>184</v>
      </c>
      <c r="E1071" s="214" t="s">
        <v>20</v>
      </c>
      <c r="F1071" s="215" t="s">
        <v>2736</v>
      </c>
      <c r="G1071" s="213"/>
      <c r="H1071" s="216">
        <v>3814.55</v>
      </c>
      <c r="I1071" s="217"/>
      <c r="J1071" s="213"/>
      <c r="K1071" s="213"/>
      <c r="L1071" s="218"/>
      <c r="M1071" s="219"/>
      <c r="N1071" s="220"/>
      <c r="O1071" s="220"/>
      <c r="P1071" s="220"/>
      <c r="Q1071" s="220"/>
      <c r="R1071" s="220"/>
      <c r="S1071" s="220"/>
      <c r="T1071" s="221"/>
      <c r="AT1071" s="222" t="s">
        <v>184</v>
      </c>
      <c r="AU1071" s="222" t="s">
        <v>171</v>
      </c>
      <c r="AV1071" s="13" t="s">
        <v>84</v>
      </c>
      <c r="AW1071" s="13" t="s">
        <v>35</v>
      </c>
      <c r="AX1071" s="13" t="s">
        <v>22</v>
      </c>
      <c r="AY1071" s="222" t="s">
        <v>159</v>
      </c>
    </row>
    <row r="1072" spans="2:65" s="1" customFormat="1" ht="16.5" customHeight="1">
      <c r="B1072" s="35"/>
      <c r="C1072" s="186" t="s">
        <v>2737</v>
      </c>
      <c r="D1072" s="186" t="s">
        <v>162</v>
      </c>
      <c r="E1072" s="187" t="s">
        <v>1263</v>
      </c>
      <c r="F1072" s="188" t="s">
        <v>1264</v>
      </c>
      <c r="G1072" s="189" t="s">
        <v>464</v>
      </c>
      <c r="H1072" s="190">
        <v>4477.95</v>
      </c>
      <c r="I1072" s="191"/>
      <c r="J1072" s="192">
        <f>ROUND(I1072*H1072,2)</f>
        <v>0</v>
      </c>
      <c r="K1072" s="188" t="s">
        <v>194</v>
      </c>
      <c r="L1072" s="39"/>
      <c r="M1072" s="193" t="s">
        <v>20</v>
      </c>
      <c r="N1072" s="194" t="s">
        <v>45</v>
      </c>
      <c r="O1072" s="64"/>
      <c r="P1072" s="195">
        <f>O1072*H1072</f>
        <v>0</v>
      </c>
      <c r="Q1072" s="195">
        <v>7.1000000000000002E-4</v>
      </c>
      <c r="R1072" s="195">
        <f>Q1072*H1072</f>
        <v>3.1793445</v>
      </c>
      <c r="S1072" s="195">
        <v>0</v>
      </c>
      <c r="T1072" s="196">
        <f>S1072*H1072</f>
        <v>0</v>
      </c>
      <c r="AR1072" s="197" t="s">
        <v>164</v>
      </c>
      <c r="AT1072" s="197" t="s">
        <v>162</v>
      </c>
      <c r="AU1072" s="197" t="s">
        <v>171</v>
      </c>
      <c r="AY1072" s="18" t="s">
        <v>159</v>
      </c>
      <c r="BE1072" s="198">
        <f>IF(N1072="základní",J1072,0)</f>
        <v>0</v>
      </c>
      <c r="BF1072" s="198">
        <f>IF(N1072="snížená",J1072,0)</f>
        <v>0</v>
      </c>
      <c r="BG1072" s="198">
        <f>IF(N1072="zákl. přenesená",J1072,0)</f>
        <v>0</v>
      </c>
      <c r="BH1072" s="198">
        <f>IF(N1072="sníž. přenesená",J1072,0)</f>
        <v>0</v>
      </c>
      <c r="BI1072" s="198">
        <f>IF(N1072="nulová",J1072,0)</f>
        <v>0</v>
      </c>
      <c r="BJ1072" s="18" t="s">
        <v>22</v>
      </c>
      <c r="BK1072" s="198">
        <f>ROUND(I1072*H1072,2)</f>
        <v>0</v>
      </c>
      <c r="BL1072" s="18" t="s">
        <v>164</v>
      </c>
      <c r="BM1072" s="197" t="s">
        <v>1265</v>
      </c>
    </row>
    <row r="1073" spans="2:65" s="1" customFormat="1" ht="11.25">
      <c r="B1073" s="35"/>
      <c r="C1073" s="36"/>
      <c r="D1073" s="199" t="s">
        <v>166</v>
      </c>
      <c r="E1073" s="36"/>
      <c r="F1073" s="200" t="s">
        <v>1266</v>
      </c>
      <c r="G1073" s="36"/>
      <c r="H1073" s="36"/>
      <c r="I1073" s="115"/>
      <c r="J1073" s="36"/>
      <c r="K1073" s="36"/>
      <c r="L1073" s="39"/>
      <c r="M1073" s="201"/>
      <c r="N1073" s="64"/>
      <c r="O1073" s="64"/>
      <c r="P1073" s="64"/>
      <c r="Q1073" s="64"/>
      <c r="R1073" s="64"/>
      <c r="S1073" s="64"/>
      <c r="T1073" s="65"/>
      <c r="AT1073" s="18" t="s">
        <v>166</v>
      </c>
      <c r="AU1073" s="18" t="s">
        <v>171</v>
      </c>
    </row>
    <row r="1074" spans="2:65" s="12" customFormat="1" ht="11.25">
      <c r="B1074" s="202"/>
      <c r="C1074" s="203"/>
      <c r="D1074" s="199" t="s">
        <v>184</v>
      </c>
      <c r="E1074" s="204" t="s">
        <v>20</v>
      </c>
      <c r="F1074" s="205" t="s">
        <v>1234</v>
      </c>
      <c r="G1074" s="203"/>
      <c r="H1074" s="204" t="s">
        <v>20</v>
      </c>
      <c r="I1074" s="206"/>
      <c r="J1074" s="203"/>
      <c r="K1074" s="203"/>
      <c r="L1074" s="207"/>
      <c r="M1074" s="208"/>
      <c r="N1074" s="209"/>
      <c r="O1074" s="209"/>
      <c r="P1074" s="209"/>
      <c r="Q1074" s="209"/>
      <c r="R1074" s="209"/>
      <c r="S1074" s="209"/>
      <c r="T1074" s="210"/>
      <c r="AT1074" s="211" t="s">
        <v>184</v>
      </c>
      <c r="AU1074" s="211" t="s">
        <v>171</v>
      </c>
      <c r="AV1074" s="12" t="s">
        <v>22</v>
      </c>
      <c r="AW1074" s="12" t="s">
        <v>35</v>
      </c>
      <c r="AX1074" s="12" t="s">
        <v>74</v>
      </c>
      <c r="AY1074" s="211" t="s">
        <v>159</v>
      </c>
    </row>
    <row r="1075" spans="2:65" s="12" customFormat="1" ht="11.25">
      <c r="B1075" s="202"/>
      <c r="C1075" s="203"/>
      <c r="D1075" s="199" t="s">
        <v>184</v>
      </c>
      <c r="E1075" s="204" t="s">
        <v>20</v>
      </c>
      <c r="F1075" s="205" t="s">
        <v>1914</v>
      </c>
      <c r="G1075" s="203"/>
      <c r="H1075" s="204" t="s">
        <v>20</v>
      </c>
      <c r="I1075" s="206"/>
      <c r="J1075" s="203"/>
      <c r="K1075" s="203"/>
      <c r="L1075" s="207"/>
      <c r="M1075" s="208"/>
      <c r="N1075" s="209"/>
      <c r="O1075" s="209"/>
      <c r="P1075" s="209"/>
      <c r="Q1075" s="209"/>
      <c r="R1075" s="209"/>
      <c r="S1075" s="209"/>
      <c r="T1075" s="210"/>
      <c r="AT1075" s="211" t="s">
        <v>184</v>
      </c>
      <c r="AU1075" s="211" t="s">
        <v>171</v>
      </c>
      <c r="AV1075" s="12" t="s">
        <v>22</v>
      </c>
      <c r="AW1075" s="12" t="s">
        <v>35</v>
      </c>
      <c r="AX1075" s="12" t="s">
        <v>74</v>
      </c>
      <c r="AY1075" s="211" t="s">
        <v>159</v>
      </c>
    </row>
    <row r="1076" spans="2:65" s="12" customFormat="1" ht="11.25">
      <c r="B1076" s="202"/>
      <c r="C1076" s="203"/>
      <c r="D1076" s="199" t="s">
        <v>184</v>
      </c>
      <c r="E1076" s="204" t="s">
        <v>20</v>
      </c>
      <c r="F1076" s="205" t="s">
        <v>2731</v>
      </c>
      <c r="G1076" s="203"/>
      <c r="H1076" s="204" t="s">
        <v>20</v>
      </c>
      <c r="I1076" s="206"/>
      <c r="J1076" s="203"/>
      <c r="K1076" s="203"/>
      <c r="L1076" s="207"/>
      <c r="M1076" s="208"/>
      <c r="N1076" s="209"/>
      <c r="O1076" s="209"/>
      <c r="P1076" s="209"/>
      <c r="Q1076" s="209"/>
      <c r="R1076" s="209"/>
      <c r="S1076" s="209"/>
      <c r="T1076" s="210"/>
      <c r="AT1076" s="211" t="s">
        <v>184</v>
      </c>
      <c r="AU1076" s="211" t="s">
        <v>171</v>
      </c>
      <c r="AV1076" s="12" t="s">
        <v>22</v>
      </c>
      <c r="AW1076" s="12" t="s">
        <v>35</v>
      </c>
      <c r="AX1076" s="12" t="s">
        <v>74</v>
      </c>
      <c r="AY1076" s="211" t="s">
        <v>159</v>
      </c>
    </row>
    <row r="1077" spans="2:65" s="13" customFormat="1" ht="11.25">
      <c r="B1077" s="212"/>
      <c r="C1077" s="213"/>
      <c r="D1077" s="199" t="s">
        <v>184</v>
      </c>
      <c r="E1077" s="214" t="s">
        <v>20</v>
      </c>
      <c r="F1077" s="215" t="s">
        <v>2738</v>
      </c>
      <c r="G1077" s="213"/>
      <c r="H1077" s="216">
        <v>4477.95</v>
      </c>
      <c r="I1077" s="217"/>
      <c r="J1077" s="213"/>
      <c r="K1077" s="213"/>
      <c r="L1077" s="218"/>
      <c r="M1077" s="219"/>
      <c r="N1077" s="220"/>
      <c r="O1077" s="220"/>
      <c r="P1077" s="220"/>
      <c r="Q1077" s="220"/>
      <c r="R1077" s="220"/>
      <c r="S1077" s="220"/>
      <c r="T1077" s="221"/>
      <c r="AT1077" s="222" t="s">
        <v>184</v>
      </c>
      <c r="AU1077" s="222" t="s">
        <v>171</v>
      </c>
      <c r="AV1077" s="13" t="s">
        <v>84</v>
      </c>
      <c r="AW1077" s="13" t="s">
        <v>35</v>
      </c>
      <c r="AX1077" s="13" t="s">
        <v>22</v>
      </c>
      <c r="AY1077" s="222" t="s">
        <v>159</v>
      </c>
    </row>
    <row r="1078" spans="2:65" s="1" customFormat="1" ht="16.5" customHeight="1">
      <c r="B1078" s="35"/>
      <c r="C1078" s="186" t="s">
        <v>2739</v>
      </c>
      <c r="D1078" s="186" t="s">
        <v>162</v>
      </c>
      <c r="E1078" s="187" t="s">
        <v>1273</v>
      </c>
      <c r="F1078" s="188" t="s">
        <v>1274</v>
      </c>
      <c r="G1078" s="189" t="s">
        <v>464</v>
      </c>
      <c r="H1078" s="190">
        <v>4477.95</v>
      </c>
      <c r="I1078" s="191"/>
      <c r="J1078" s="192">
        <f>ROUND(I1078*H1078,2)</f>
        <v>0</v>
      </c>
      <c r="K1078" s="188" t="s">
        <v>194</v>
      </c>
      <c r="L1078" s="39"/>
      <c r="M1078" s="193" t="s">
        <v>20</v>
      </c>
      <c r="N1078" s="194" t="s">
        <v>45</v>
      </c>
      <c r="O1078" s="64"/>
      <c r="P1078" s="195">
        <f>O1078*H1078</f>
        <v>0</v>
      </c>
      <c r="Q1078" s="195">
        <v>0.15559000000000001</v>
      </c>
      <c r="R1078" s="195">
        <f>Q1078*H1078</f>
        <v>696.72424049999995</v>
      </c>
      <c r="S1078" s="195">
        <v>0</v>
      </c>
      <c r="T1078" s="196">
        <f>S1078*H1078</f>
        <v>0</v>
      </c>
      <c r="AR1078" s="197" t="s">
        <v>164</v>
      </c>
      <c r="AT1078" s="197" t="s">
        <v>162</v>
      </c>
      <c r="AU1078" s="197" t="s">
        <v>171</v>
      </c>
      <c r="AY1078" s="18" t="s">
        <v>159</v>
      </c>
      <c r="BE1078" s="198">
        <f>IF(N1078="základní",J1078,0)</f>
        <v>0</v>
      </c>
      <c r="BF1078" s="198">
        <f>IF(N1078="snížená",J1078,0)</f>
        <v>0</v>
      </c>
      <c r="BG1078" s="198">
        <f>IF(N1078="zákl. přenesená",J1078,0)</f>
        <v>0</v>
      </c>
      <c r="BH1078" s="198">
        <f>IF(N1078="sníž. přenesená",J1078,0)</f>
        <v>0</v>
      </c>
      <c r="BI1078" s="198">
        <f>IF(N1078="nulová",J1078,0)</f>
        <v>0</v>
      </c>
      <c r="BJ1078" s="18" t="s">
        <v>22</v>
      </c>
      <c r="BK1078" s="198">
        <f>ROUND(I1078*H1078,2)</f>
        <v>0</v>
      </c>
      <c r="BL1078" s="18" t="s">
        <v>164</v>
      </c>
      <c r="BM1078" s="197" t="s">
        <v>1275</v>
      </c>
    </row>
    <row r="1079" spans="2:65" s="1" customFormat="1" ht="19.5">
      <c r="B1079" s="35"/>
      <c r="C1079" s="36"/>
      <c r="D1079" s="199" t="s">
        <v>166</v>
      </c>
      <c r="E1079" s="36"/>
      <c r="F1079" s="200" t="s">
        <v>1276</v>
      </c>
      <c r="G1079" s="36"/>
      <c r="H1079" s="36"/>
      <c r="I1079" s="115"/>
      <c r="J1079" s="36"/>
      <c r="K1079" s="36"/>
      <c r="L1079" s="39"/>
      <c r="M1079" s="201"/>
      <c r="N1079" s="64"/>
      <c r="O1079" s="64"/>
      <c r="P1079" s="64"/>
      <c r="Q1079" s="64"/>
      <c r="R1079" s="64"/>
      <c r="S1079" s="64"/>
      <c r="T1079" s="65"/>
      <c r="AT1079" s="18" t="s">
        <v>166</v>
      </c>
      <c r="AU1079" s="18" t="s">
        <v>171</v>
      </c>
    </row>
    <row r="1080" spans="2:65" s="12" customFormat="1" ht="11.25">
      <c r="B1080" s="202"/>
      <c r="C1080" s="203"/>
      <c r="D1080" s="199" t="s">
        <v>184</v>
      </c>
      <c r="E1080" s="204" t="s">
        <v>20</v>
      </c>
      <c r="F1080" s="205" t="s">
        <v>1234</v>
      </c>
      <c r="G1080" s="203"/>
      <c r="H1080" s="204" t="s">
        <v>20</v>
      </c>
      <c r="I1080" s="206"/>
      <c r="J1080" s="203"/>
      <c r="K1080" s="203"/>
      <c r="L1080" s="207"/>
      <c r="M1080" s="208"/>
      <c r="N1080" s="209"/>
      <c r="O1080" s="209"/>
      <c r="P1080" s="209"/>
      <c r="Q1080" s="209"/>
      <c r="R1080" s="209"/>
      <c r="S1080" s="209"/>
      <c r="T1080" s="210"/>
      <c r="AT1080" s="211" t="s">
        <v>184</v>
      </c>
      <c r="AU1080" s="211" t="s">
        <v>171</v>
      </c>
      <c r="AV1080" s="12" t="s">
        <v>22</v>
      </c>
      <c r="AW1080" s="12" t="s">
        <v>35</v>
      </c>
      <c r="AX1080" s="12" t="s">
        <v>74</v>
      </c>
      <c r="AY1080" s="211" t="s">
        <v>159</v>
      </c>
    </row>
    <row r="1081" spans="2:65" s="12" customFormat="1" ht="11.25">
      <c r="B1081" s="202"/>
      <c r="C1081" s="203"/>
      <c r="D1081" s="199" t="s">
        <v>184</v>
      </c>
      <c r="E1081" s="204" t="s">
        <v>20</v>
      </c>
      <c r="F1081" s="205" t="s">
        <v>1914</v>
      </c>
      <c r="G1081" s="203"/>
      <c r="H1081" s="204" t="s">
        <v>20</v>
      </c>
      <c r="I1081" s="206"/>
      <c r="J1081" s="203"/>
      <c r="K1081" s="203"/>
      <c r="L1081" s="207"/>
      <c r="M1081" s="208"/>
      <c r="N1081" s="209"/>
      <c r="O1081" s="209"/>
      <c r="P1081" s="209"/>
      <c r="Q1081" s="209"/>
      <c r="R1081" s="209"/>
      <c r="S1081" s="209"/>
      <c r="T1081" s="210"/>
      <c r="AT1081" s="211" t="s">
        <v>184</v>
      </c>
      <c r="AU1081" s="211" t="s">
        <v>171</v>
      </c>
      <c r="AV1081" s="12" t="s">
        <v>22</v>
      </c>
      <c r="AW1081" s="12" t="s">
        <v>35</v>
      </c>
      <c r="AX1081" s="12" t="s">
        <v>74</v>
      </c>
      <c r="AY1081" s="211" t="s">
        <v>159</v>
      </c>
    </row>
    <row r="1082" spans="2:65" s="12" customFormat="1" ht="11.25">
      <c r="B1082" s="202"/>
      <c r="C1082" s="203"/>
      <c r="D1082" s="199" t="s">
        <v>184</v>
      </c>
      <c r="E1082" s="204" t="s">
        <v>20</v>
      </c>
      <c r="F1082" s="205" t="s">
        <v>2731</v>
      </c>
      <c r="G1082" s="203"/>
      <c r="H1082" s="204" t="s">
        <v>20</v>
      </c>
      <c r="I1082" s="206"/>
      <c r="J1082" s="203"/>
      <c r="K1082" s="203"/>
      <c r="L1082" s="207"/>
      <c r="M1082" s="208"/>
      <c r="N1082" s="209"/>
      <c r="O1082" s="209"/>
      <c r="P1082" s="209"/>
      <c r="Q1082" s="209"/>
      <c r="R1082" s="209"/>
      <c r="S1082" s="209"/>
      <c r="T1082" s="210"/>
      <c r="AT1082" s="211" t="s">
        <v>184</v>
      </c>
      <c r="AU1082" s="211" t="s">
        <v>171</v>
      </c>
      <c r="AV1082" s="12" t="s">
        <v>22</v>
      </c>
      <c r="AW1082" s="12" t="s">
        <v>35</v>
      </c>
      <c r="AX1082" s="12" t="s">
        <v>74</v>
      </c>
      <c r="AY1082" s="211" t="s">
        <v>159</v>
      </c>
    </row>
    <row r="1083" spans="2:65" s="13" customFormat="1" ht="11.25">
      <c r="B1083" s="212"/>
      <c r="C1083" s="213"/>
      <c r="D1083" s="199" t="s">
        <v>184</v>
      </c>
      <c r="E1083" s="214" t="s">
        <v>20</v>
      </c>
      <c r="F1083" s="215" t="s">
        <v>2738</v>
      </c>
      <c r="G1083" s="213"/>
      <c r="H1083" s="216">
        <v>4477.95</v>
      </c>
      <c r="I1083" s="217"/>
      <c r="J1083" s="213"/>
      <c r="K1083" s="213"/>
      <c r="L1083" s="218"/>
      <c r="M1083" s="219"/>
      <c r="N1083" s="220"/>
      <c r="O1083" s="220"/>
      <c r="P1083" s="220"/>
      <c r="Q1083" s="220"/>
      <c r="R1083" s="220"/>
      <c r="S1083" s="220"/>
      <c r="T1083" s="221"/>
      <c r="AT1083" s="222" t="s">
        <v>184</v>
      </c>
      <c r="AU1083" s="222" t="s">
        <v>171</v>
      </c>
      <c r="AV1083" s="13" t="s">
        <v>84</v>
      </c>
      <c r="AW1083" s="13" t="s">
        <v>35</v>
      </c>
      <c r="AX1083" s="13" t="s">
        <v>22</v>
      </c>
      <c r="AY1083" s="222" t="s">
        <v>159</v>
      </c>
    </row>
    <row r="1084" spans="2:65" s="1" customFormat="1" ht="16.5" customHeight="1">
      <c r="B1084" s="35"/>
      <c r="C1084" s="186" t="s">
        <v>2740</v>
      </c>
      <c r="D1084" s="186" t="s">
        <v>162</v>
      </c>
      <c r="E1084" s="187" t="s">
        <v>1308</v>
      </c>
      <c r="F1084" s="188" t="s">
        <v>1309</v>
      </c>
      <c r="G1084" s="189" t="s">
        <v>201</v>
      </c>
      <c r="H1084" s="190">
        <v>250</v>
      </c>
      <c r="I1084" s="191"/>
      <c r="J1084" s="192">
        <f>ROUND(I1084*H1084,2)</f>
        <v>0</v>
      </c>
      <c r="K1084" s="188" t="s">
        <v>194</v>
      </c>
      <c r="L1084" s="39"/>
      <c r="M1084" s="193" t="s">
        <v>20</v>
      </c>
      <c r="N1084" s="194" t="s">
        <v>45</v>
      </c>
      <c r="O1084" s="64"/>
      <c r="P1084" s="195">
        <f>O1084*H1084</f>
        <v>0</v>
      </c>
      <c r="Q1084" s="195">
        <v>0</v>
      </c>
      <c r="R1084" s="195">
        <f>Q1084*H1084</f>
        <v>0</v>
      </c>
      <c r="S1084" s="195">
        <v>0.20499999999999999</v>
      </c>
      <c r="T1084" s="196">
        <f>S1084*H1084</f>
        <v>51.25</v>
      </c>
      <c r="AR1084" s="197" t="s">
        <v>164</v>
      </c>
      <c r="AT1084" s="197" t="s">
        <v>162</v>
      </c>
      <c r="AU1084" s="197" t="s">
        <v>171</v>
      </c>
      <c r="AY1084" s="18" t="s">
        <v>159</v>
      </c>
      <c r="BE1084" s="198">
        <f>IF(N1084="základní",J1084,0)</f>
        <v>0</v>
      </c>
      <c r="BF1084" s="198">
        <f>IF(N1084="snížená",J1084,0)</f>
        <v>0</v>
      </c>
      <c r="BG1084" s="198">
        <f>IF(N1084="zákl. přenesená",J1084,0)</f>
        <v>0</v>
      </c>
      <c r="BH1084" s="198">
        <f>IF(N1084="sníž. přenesená",J1084,0)</f>
        <v>0</v>
      </c>
      <c r="BI1084" s="198">
        <f>IF(N1084="nulová",J1084,0)</f>
        <v>0</v>
      </c>
      <c r="BJ1084" s="18" t="s">
        <v>22</v>
      </c>
      <c r="BK1084" s="198">
        <f>ROUND(I1084*H1084,2)</f>
        <v>0</v>
      </c>
      <c r="BL1084" s="18" t="s">
        <v>164</v>
      </c>
      <c r="BM1084" s="197" t="s">
        <v>1310</v>
      </c>
    </row>
    <row r="1085" spans="2:65" s="1" customFormat="1" ht="19.5">
      <c r="B1085" s="35"/>
      <c r="C1085" s="36"/>
      <c r="D1085" s="199" t="s">
        <v>166</v>
      </c>
      <c r="E1085" s="36"/>
      <c r="F1085" s="200" t="s">
        <v>1311</v>
      </c>
      <c r="G1085" s="36"/>
      <c r="H1085" s="36"/>
      <c r="I1085" s="115"/>
      <c r="J1085" s="36"/>
      <c r="K1085" s="36"/>
      <c r="L1085" s="39"/>
      <c r="M1085" s="201"/>
      <c r="N1085" s="64"/>
      <c r="O1085" s="64"/>
      <c r="P1085" s="64"/>
      <c r="Q1085" s="64"/>
      <c r="R1085" s="64"/>
      <c r="S1085" s="64"/>
      <c r="T1085" s="65"/>
      <c r="AT1085" s="18" t="s">
        <v>166</v>
      </c>
      <c r="AU1085" s="18" t="s">
        <v>171</v>
      </c>
    </row>
    <row r="1086" spans="2:65" s="1" customFormat="1" ht="16.5" customHeight="1">
      <c r="B1086" s="35"/>
      <c r="C1086" s="186" t="s">
        <v>2741</v>
      </c>
      <c r="D1086" s="186" t="s">
        <v>162</v>
      </c>
      <c r="E1086" s="187" t="s">
        <v>1313</v>
      </c>
      <c r="F1086" s="188" t="s">
        <v>1314</v>
      </c>
      <c r="G1086" s="189" t="s">
        <v>201</v>
      </c>
      <c r="H1086" s="190">
        <v>250</v>
      </c>
      <c r="I1086" s="191"/>
      <c r="J1086" s="192">
        <f>ROUND(I1086*H1086,2)</f>
        <v>0</v>
      </c>
      <c r="K1086" s="188" t="s">
        <v>194</v>
      </c>
      <c r="L1086" s="39"/>
      <c r="M1086" s="193" t="s">
        <v>20</v>
      </c>
      <c r="N1086" s="194" t="s">
        <v>45</v>
      </c>
      <c r="O1086" s="64"/>
      <c r="P1086" s="195">
        <f>O1086*H1086</f>
        <v>0</v>
      </c>
      <c r="Q1086" s="195">
        <v>0.3</v>
      </c>
      <c r="R1086" s="195">
        <f>Q1086*H1086</f>
        <v>75</v>
      </c>
      <c r="S1086" s="195">
        <v>0</v>
      </c>
      <c r="T1086" s="196">
        <f>S1086*H1086</f>
        <v>0</v>
      </c>
      <c r="AR1086" s="197" t="s">
        <v>164</v>
      </c>
      <c r="AT1086" s="197" t="s">
        <v>162</v>
      </c>
      <c r="AU1086" s="197" t="s">
        <v>171</v>
      </c>
      <c r="AY1086" s="18" t="s">
        <v>159</v>
      </c>
      <c r="BE1086" s="198">
        <f>IF(N1086="základní",J1086,0)</f>
        <v>0</v>
      </c>
      <c r="BF1086" s="198">
        <f>IF(N1086="snížená",J1086,0)</f>
        <v>0</v>
      </c>
      <c r="BG1086" s="198">
        <f>IF(N1086="zákl. přenesená",J1086,0)</f>
        <v>0</v>
      </c>
      <c r="BH1086" s="198">
        <f>IF(N1086="sníž. přenesená",J1086,0)</f>
        <v>0</v>
      </c>
      <c r="BI1086" s="198">
        <f>IF(N1086="nulová",J1086,0)</f>
        <v>0</v>
      </c>
      <c r="BJ1086" s="18" t="s">
        <v>22</v>
      </c>
      <c r="BK1086" s="198">
        <f>ROUND(I1086*H1086,2)</f>
        <v>0</v>
      </c>
      <c r="BL1086" s="18" t="s">
        <v>164</v>
      </c>
      <c r="BM1086" s="197" t="s">
        <v>1315</v>
      </c>
    </row>
    <row r="1087" spans="2:65" s="1" customFormat="1" ht="19.5">
      <c r="B1087" s="35"/>
      <c r="C1087" s="36"/>
      <c r="D1087" s="199" t="s">
        <v>166</v>
      </c>
      <c r="E1087" s="36"/>
      <c r="F1087" s="200" t="s">
        <v>1316</v>
      </c>
      <c r="G1087" s="36"/>
      <c r="H1087" s="36"/>
      <c r="I1087" s="115"/>
      <c r="J1087" s="36"/>
      <c r="K1087" s="36"/>
      <c r="L1087" s="39"/>
      <c r="M1087" s="201"/>
      <c r="N1087" s="64"/>
      <c r="O1087" s="64"/>
      <c r="P1087" s="64"/>
      <c r="Q1087" s="64"/>
      <c r="R1087" s="64"/>
      <c r="S1087" s="64"/>
      <c r="T1087" s="65"/>
      <c r="AT1087" s="18" t="s">
        <v>166</v>
      </c>
      <c r="AU1087" s="18" t="s">
        <v>171</v>
      </c>
    </row>
    <row r="1088" spans="2:65" s="12" customFormat="1" ht="11.25">
      <c r="B1088" s="202"/>
      <c r="C1088" s="203"/>
      <c r="D1088" s="199" t="s">
        <v>184</v>
      </c>
      <c r="E1088" s="204" t="s">
        <v>20</v>
      </c>
      <c r="F1088" s="205" t="s">
        <v>1317</v>
      </c>
      <c r="G1088" s="203"/>
      <c r="H1088" s="204" t="s">
        <v>20</v>
      </c>
      <c r="I1088" s="206"/>
      <c r="J1088" s="203"/>
      <c r="K1088" s="203"/>
      <c r="L1088" s="207"/>
      <c r="M1088" s="208"/>
      <c r="N1088" s="209"/>
      <c r="O1088" s="209"/>
      <c r="P1088" s="209"/>
      <c r="Q1088" s="209"/>
      <c r="R1088" s="209"/>
      <c r="S1088" s="209"/>
      <c r="T1088" s="210"/>
      <c r="AT1088" s="211" t="s">
        <v>184</v>
      </c>
      <c r="AU1088" s="211" t="s">
        <v>171</v>
      </c>
      <c r="AV1088" s="12" t="s">
        <v>22</v>
      </c>
      <c r="AW1088" s="12" t="s">
        <v>35</v>
      </c>
      <c r="AX1088" s="12" t="s">
        <v>74</v>
      </c>
      <c r="AY1088" s="211" t="s">
        <v>159</v>
      </c>
    </row>
    <row r="1089" spans="2:65" s="13" customFormat="1" ht="11.25">
      <c r="B1089" s="212"/>
      <c r="C1089" s="213"/>
      <c r="D1089" s="199" t="s">
        <v>184</v>
      </c>
      <c r="E1089" s="214" t="s">
        <v>20</v>
      </c>
      <c r="F1089" s="215" t="s">
        <v>1565</v>
      </c>
      <c r="G1089" s="213"/>
      <c r="H1089" s="216">
        <v>250</v>
      </c>
      <c r="I1089" s="217"/>
      <c r="J1089" s="213"/>
      <c r="K1089" s="213"/>
      <c r="L1089" s="218"/>
      <c r="M1089" s="219"/>
      <c r="N1089" s="220"/>
      <c r="O1089" s="220"/>
      <c r="P1089" s="220"/>
      <c r="Q1089" s="220"/>
      <c r="R1089" s="220"/>
      <c r="S1089" s="220"/>
      <c r="T1089" s="221"/>
      <c r="AT1089" s="222" t="s">
        <v>184</v>
      </c>
      <c r="AU1089" s="222" t="s">
        <v>171</v>
      </c>
      <c r="AV1089" s="13" t="s">
        <v>84</v>
      </c>
      <c r="AW1089" s="13" t="s">
        <v>35</v>
      </c>
      <c r="AX1089" s="13" t="s">
        <v>22</v>
      </c>
      <c r="AY1089" s="222" t="s">
        <v>159</v>
      </c>
    </row>
    <row r="1090" spans="2:65" s="1" customFormat="1" ht="16.5" customHeight="1">
      <c r="B1090" s="35"/>
      <c r="C1090" s="186" t="s">
        <v>2742</v>
      </c>
      <c r="D1090" s="186" t="s">
        <v>162</v>
      </c>
      <c r="E1090" s="187" t="s">
        <v>1320</v>
      </c>
      <c r="F1090" s="188" t="s">
        <v>1321</v>
      </c>
      <c r="G1090" s="189" t="s">
        <v>201</v>
      </c>
      <c r="H1090" s="190">
        <v>250</v>
      </c>
      <c r="I1090" s="191"/>
      <c r="J1090" s="192">
        <f>ROUND(I1090*H1090,2)</f>
        <v>0</v>
      </c>
      <c r="K1090" s="188" t="s">
        <v>194</v>
      </c>
      <c r="L1090" s="39"/>
      <c r="M1090" s="193" t="s">
        <v>20</v>
      </c>
      <c r="N1090" s="194" t="s">
        <v>45</v>
      </c>
      <c r="O1090" s="64"/>
      <c r="P1090" s="195">
        <f>O1090*H1090</f>
        <v>0</v>
      </c>
      <c r="Q1090" s="195">
        <v>0</v>
      </c>
      <c r="R1090" s="195">
        <f>Q1090*H1090</f>
        <v>0</v>
      </c>
      <c r="S1090" s="195">
        <v>0</v>
      </c>
      <c r="T1090" s="196">
        <f>S1090*H1090</f>
        <v>0</v>
      </c>
      <c r="AR1090" s="197" t="s">
        <v>164</v>
      </c>
      <c r="AT1090" s="197" t="s">
        <v>162</v>
      </c>
      <c r="AU1090" s="197" t="s">
        <v>171</v>
      </c>
      <c r="AY1090" s="18" t="s">
        <v>159</v>
      </c>
      <c r="BE1090" s="198">
        <f>IF(N1090="základní",J1090,0)</f>
        <v>0</v>
      </c>
      <c r="BF1090" s="198">
        <f>IF(N1090="snížená",J1090,0)</f>
        <v>0</v>
      </c>
      <c r="BG1090" s="198">
        <f>IF(N1090="zákl. přenesená",J1090,0)</f>
        <v>0</v>
      </c>
      <c r="BH1090" s="198">
        <f>IF(N1090="sníž. přenesená",J1090,0)</f>
        <v>0</v>
      </c>
      <c r="BI1090" s="198">
        <f>IF(N1090="nulová",J1090,0)</f>
        <v>0</v>
      </c>
      <c r="BJ1090" s="18" t="s">
        <v>22</v>
      </c>
      <c r="BK1090" s="198">
        <f>ROUND(I1090*H1090,2)</f>
        <v>0</v>
      </c>
      <c r="BL1090" s="18" t="s">
        <v>164</v>
      </c>
      <c r="BM1090" s="197" t="s">
        <v>1322</v>
      </c>
    </row>
    <row r="1091" spans="2:65" s="1" customFormat="1" ht="19.5">
      <c r="B1091" s="35"/>
      <c r="C1091" s="36"/>
      <c r="D1091" s="199" t="s">
        <v>166</v>
      </c>
      <c r="E1091" s="36"/>
      <c r="F1091" s="200" t="s">
        <v>1323</v>
      </c>
      <c r="G1091" s="36"/>
      <c r="H1091" s="36"/>
      <c r="I1091" s="115"/>
      <c r="J1091" s="36"/>
      <c r="K1091" s="36"/>
      <c r="L1091" s="39"/>
      <c r="M1091" s="201"/>
      <c r="N1091" s="64"/>
      <c r="O1091" s="64"/>
      <c r="P1091" s="64"/>
      <c r="Q1091" s="64"/>
      <c r="R1091" s="64"/>
      <c r="S1091" s="64"/>
      <c r="T1091" s="65"/>
      <c r="AT1091" s="18" t="s">
        <v>166</v>
      </c>
      <c r="AU1091" s="18" t="s">
        <v>171</v>
      </c>
    </row>
    <row r="1092" spans="2:65" s="1" customFormat="1" ht="16.5" customHeight="1">
      <c r="B1092" s="35"/>
      <c r="C1092" s="186" t="s">
        <v>2743</v>
      </c>
      <c r="D1092" s="186" t="s">
        <v>162</v>
      </c>
      <c r="E1092" s="187" t="s">
        <v>1325</v>
      </c>
      <c r="F1092" s="188" t="s">
        <v>1326</v>
      </c>
      <c r="G1092" s="189" t="s">
        <v>201</v>
      </c>
      <c r="H1092" s="190">
        <v>100</v>
      </c>
      <c r="I1092" s="191"/>
      <c r="J1092" s="192">
        <f>ROUND(I1092*H1092,2)</f>
        <v>0</v>
      </c>
      <c r="K1092" s="188" t="s">
        <v>194</v>
      </c>
      <c r="L1092" s="39"/>
      <c r="M1092" s="193" t="s">
        <v>20</v>
      </c>
      <c r="N1092" s="194" t="s">
        <v>45</v>
      </c>
      <c r="O1092" s="64"/>
      <c r="P1092" s="195">
        <f>O1092*H1092</f>
        <v>0</v>
      </c>
      <c r="Q1092" s="195">
        <v>0</v>
      </c>
      <c r="R1092" s="195">
        <f>Q1092*H1092</f>
        <v>0</v>
      </c>
      <c r="S1092" s="195">
        <v>0.23</v>
      </c>
      <c r="T1092" s="196">
        <f>S1092*H1092</f>
        <v>23</v>
      </c>
      <c r="AR1092" s="197" t="s">
        <v>164</v>
      </c>
      <c r="AT1092" s="197" t="s">
        <v>162</v>
      </c>
      <c r="AU1092" s="197" t="s">
        <v>171</v>
      </c>
      <c r="AY1092" s="18" t="s">
        <v>159</v>
      </c>
      <c r="BE1092" s="198">
        <f>IF(N1092="základní",J1092,0)</f>
        <v>0</v>
      </c>
      <c r="BF1092" s="198">
        <f>IF(N1092="snížená",J1092,0)</f>
        <v>0</v>
      </c>
      <c r="BG1092" s="198">
        <f>IF(N1092="zákl. přenesená",J1092,0)</f>
        <v>0</v>
      </c>
      <c r="BH1092" s="198">
        <f>IF(N1092="sníž. přenesená",J1092,0)</f>
        <v>0</v>
      </c>
      <c r="BI1092" s="198">
        <f>IF(N1092="nulová",J1092,0)</f>
        <v>0</v>
      </c>
      <c r="BJ1092" s="18" t="s">
        <v>22</v>
      </c>
      <c r="BK1092" s="198">
        <f>ROUND(I1092*H1092,2)</f>
        <v>0</v>
      </c>
      <c r="BL1092" s="18" t="s">
        <v>164</v>
      </c>
      <c r="BM1092" s="197" t="s">
        <v>2744</v>
      </c>
    </row>
    <row r="1093" spans="2:65" s="1" customFormat="1" ht="19.5">
      <c r="B1093" s="35"/>
      <c r="C1093" s="36"/>
      <c r="D1093" s="199" t="s">
        <v>166</v>
      </c>
      <c r="E1093" s="36"/>
      <c r="F1093" s="200" t="s">
        <v>1328</v>
      </c>
      <c r="G1093" s="36"/>
      <c r="H1093" s="36"/>
      <c r="I1093" s="115"/>
      <c r="J1093" s="36"/>
      <c r="K1093" s="36"/>
      <c r="L1093" s="39"/>
      <c r="M1093" s="201"/>
      <c r="N1093" s="64"/>
      <c r="O1093" s="64"/>
      <c r="P1093" s="64"/>
      <c r="Q1093" s="64"/>
      <c r="R1093" s="64"/>
      <c r="S1093" s="64"/>
      <c r="T1093" s="65"/>
      <c r="AT1093" s="18" t="s">
        <v>166</v>
      </c>
      <c r="AU1093" s="18" t="s">
        <v>171</v>
      </c>
    </row>
    <row r="1094" spans="2:65" s="1" customFormat="1" ht="16.5" customHeight="1">
      <c r="B1094" s="35"/>
      <c r="C1094" s="186" t="s">
        <v>2745</v>
      </c>
      <c r="D1094" s="186" t="s">
        <v>162</v>
      </c>
      <c r="E1094" s="187" t="s">
        <v>1330</v>
      </c>
      <c r="F1094" s="188" t="s">
        <v>1331</v>
      </c>
      <c r="G1094" s="189" t="s">
        <v>201</v>
      </c>
      <c r="H1094" s="190">
        <v>100</v>
      </c>
      <c r="I1094" s="191"/>
      <c r="J1094" s="192">
        <f>ROUND(I1094*H1094,2)</f>
        <v>0</v>
      </c>
      <c r="K1094" s="188" t="s">
        <v>194</v>
      </c>
      <c r="L1094" s="39"/>
      <c r="M1094" s="193" t="s">
        <v>20</v>
      </c>
      <c r="N1094" s="194" t="s">
        <v>45</v>
      </c>
      <c r="O1094" s="64"/>
      <c r="P1094" s="195">
        <f>O1094*H1094</f>
        <v>0</v>
      </c>
      <c r="Q1094" s="195">
        <v>0.25</v>
      </c>
      <c r="R1094" s="195">
        <f>Q1094*H1094</f>
        <v>25</v>
      </c>
      <c r="S1094" s="195">
        <v>0</v>
      </c>
      <c r="T1094" s="196">
        <f>S1094*H1094</f>
        <v>0</v>
      </c>
      <c r="AR1094" s="197" t="s">
        <v>164</v>
      </c>
      <c r="AT1094" s="197" t="s">
        <v>162</v>
      </c>
      <c r="AU1094" s="197" t="s">
        <v>171</v>
      </c>
      <c r="AY1094" s="18" t="s">
        <v>159</v>
      </c>
      <c r="BE1094" s="198">
        <f>IF(N1094="základní",J1094,0)</f>
        <v>0</v>
      </c>
      <c r="BF1094" s="198">
        <f>IF(N1094="snížená",J1094,0)</f>
        <v>0</v>
      </c>
      <c r="BG1094" s="198">
        <f>IF(N1094="zákl. přenesená",J1094,0)</f>
        <v>0</v>
      </c>
      <c r="BH1094" s="198">
        <f>IF(N1094="sníž. přenesená",J1094,0)</f>
        <v>0</v>
      </c>
      <c r="BI1094" s="198">
        <f>IF(N1094="nulová",J1094,0)</f>
        <v>0</v>
      </c>
      <c r="BJ1094" s="18" t="s">
        <v>22</v>
      </c>
      <c r="BK1094" s="198">
        <f>ROUND(I1094*H1094,2)</f>
        <v>0</v>
      </c>
      <c r="BL1094" s="18" t="s">
        <v>164</v>
      </c>
      <c r="BM1094" s="197" t="s">
        <v>2746</v>
      </c>
    </row>
    <row r="1095" spans="2:65" s="1" customFormat="1" ht="19.5">
      <c r="B1095" s="35"/>
      <c r="C1095" s="36"/>
      <c r="D1095" s="199" t="s">
        <v>166</v>
      </c>
      <c r="E1095" s="36"/>
      <c r="F1095" s="200" t="s">
        <v>1333</v>
      </c>
      <c r="G1095" s="36"/>
      <c r="H1095" s="36"/>
      <c r="I1095" s="115"/>
      <c r="J1095" s="36"/>
      <c r="K1095" s="36"/>
      <c r="L1095" s="39"/>
      <c r="M1095" s="201"/>
      <c r="N1095" s="64"/>
      <c r="O1095" s="64"/>
      <c r="P1095" s="64"/>
      <c r="Q1095" s="64"/>
      <c r="R1095" s="64"/>
      <c r="S1095" s="64"/>
      <c r="T1095" s="65"/>
      <c r="AT1095" s="18" t="s">
        <v>166</v>
      </c>
      <c r="AU1095" s="18" t="s">
        <v>171</v>
      </c>
    </row>
    <row r="1096" spans="2:65" s="12" customFormat="1" ht="11.25">
      <c r="B1096" s="202"/>
      <c r="C1096" s="203"/>
      <c r="D1096" s="199" t="s">
        <v>184</v>
      </c>
      <c r="E1096" s="204" t="s">
        <v>20</v>
      </c>
      <c r="F1096" s="205" t="s">
        <v>1317</v>
      </c>
      <c r="G1096" s="203"/>
      <c r="H1096" s="204" t="s">
        <v>20</v>
      </c>
      <c r="I1096" s="206"/>
      <c r="J1096" s="203"/>
      <c r="K1096" s="203"/>
      <c r="L1096" s="207"/>
      <c r="M1096" s="208"/>
      <c r="N1096" s="209"/>
      <c r="O1096" s="209"/>
      <c r="P1096" s="209"/>
      <c r="Q1096" s="209"/>
      <c r="R1096" s="209"/>
      <c r="S1096" s="209"/>
      <c r="T1096" s="210"/>
      <c r="AT1096" s="211" t="s">
        <v>184</v>
      </c>
      <c r="AU1096" s="211" t="s">
        <v>171</v>
      </c>
      <c r="AV1096" s="12" t="s">
        <v>22</v>
      </c>
      <c r="AW1096" s="12" t="s">
        <v>35</v>
      </c>
      <c r="AX1096" s="12" t="s">
        <v>74</v>
      </c>
      <c r="AY1096" s="211" t="s">
        <v>159</v>
      </c>
    </row>
    <row r="1097" spans="2:65" s="13" customFormat="1" ht="11.25">
      <c r="B1097" s="212"/>
      <c r="C1097" s="213"/>
      <c r="D1097" s="199" t="s">
        <v>184</v>
      </c>
      <c r="E1097" s="214" t="s">
        <v>20</v>
      </c>
      <c r="F1097" s="215" t="s">
        <v>1457</v>
      </c>
      <c r="G1097" s="213"/>
      <c r="H1097" s="216">
        <v>100</v>
      </c>
      <c r="I1097" s="217"/>
      <c r="J1097" s="213"/>
      <c r="K1097" s="213"/>
      <c r="L1097" s="218"/>
      <c r="M1097" s="219"/>
      <c r="N1097" s="220"/>
      <c r="O1097" s="220"/>
      <c r="P1097" s="220"/>
      <c r="Q1097" s="220"/>
      <c r="R1097" s="220"/>
      <c r="S1097" s="220"/>
      <c r="T1097" s="221"/>
      <c r="AT1097" s="222" t="s">
        <v>184</v>
      </c>
      <c r="AU1097" s="222" t="s">
        <v>171</v>
      </c>
      <c r="AV1097" s="13" t="s">
        <v>84</v>
      </c>
      <c r="AW1097" s="13" t="s">
        <v>35</v>
      </c>
      <c r="AX1097" s="13" t="s">
        <v>22</v>
      </c>
      <c r="AY1097" s="222" t="s">
        <v>159</v>
      </c>
    </row>
    <row r="1098" spans="2:65" s="1" customFormat="1" ht="16.5" customHeight="1">
      <c r="B1098" s="35"/>
      <c r="C1098" s="186" t="s">
        <v>2747</v>
      </c>
      <c r="D1098" s="186" t="s">
        <v>162</v>
      </c>
      <c r="E1098" s="187" t="s">
        <v>1336</v>
      </c>
      <c r="F1098" s="188" t="s">
        <v>1337</v>
      </c>
      <c r="G1098" s="189" t="s">
        <v>201</v>
      </c>
      <c r="H1098" s="190">
        <v>100</v>
      </c>
      <c r="I1098" s="191"/>
      <c r="J1098" s="192">
        <f>ROUND(I1098*H1098,2)</f>
        <v>0</v>
      </c>
      <c r="K1098" s="188" t="s">
        <v>194</v>
      </c>
      <c r="L1098" s="39"/>
      <c r="M1098" s="193" t="s">
        <v>20</v>
      </c>
      <c r="N1098" s="194" t="s">
        <v>45</v>
      </c>
      <c r="O1098" s="64"/>
      <c r="P1098" s="195">
        <f>O1098*H1098</f>
        <v>0</v>
      </c>
      <c r="Q1098" s="195">
        <v>0</v>
      </c>
      <c r="R1098" s="195">
        <f>Q1098*H1098</f>
        <v>0</v>
      </c>
      <c r="S1098" s="195">
        <v>0</v>
      </c>
      <c r="T1098" s="196">
        <f>S1098*H1098</f>
        <v>0</v>
      </c>
      <c r="AR1098" s="197" t="s">
        <v>164</v>
      </c>
      <c r="AT1098" s="197" t="s">
        <v>162</v>
      </c>
      <c r="AU1098" s="197" t="s">
        <v>171</v>
      </c>
      <c r="AY1098" s="18" t="s">
        <v>159</v>
      </c>
      <c r="BE1098" s="198">
        <f>IF(N1098="základní",J1098,0)</f>
        <v>0</v>
      </c>
      <c r="BF1098" s="198">
        <f>IF(N1098="snížená",J1098,0)</f>
        <v>0</v>
      </c>
      <c r="BG1098" s="198">
        <f>IF(N1098="zákl. přenesená",J1098,0)</f>
        <v>0</v>
      </c>
      <c r="BH1098" s="198">
        <f>IF(N1098="sníž. přenesená",J1098,0)</f>
        <v>0</v>
      </c>
      <c r="BI1098" s="198">
        <f>IF(N1098="nulová",J1098,0)</f>
        <v>0</v>
      </c>
      <c r="BJ1098" s="18" t="s">
        <v>22</v>
      </c>
      <c r="BK1098" s="198">
        <f>ROUND(I1098*H1098,2)</f>
        <v>0</v>
      </c>
      <c r="BL1098" s="18" t="s">
        <v>164</v>
      </c>
      <c r="BM1098" s="197" t="s">
        <v>2748</v>
      </c>
    </row>
    <row r="1099" spans="2:65" s="1" customFormat="1" ht="19.5">
      <c r="B1099" s="35"/>
      <c r="C1099" s="36"/>
      <c r="D1099" s="199" t="s">
        <v>166</v>
      </c>
      <c r="E1099" s="36"/>
      <c r="F1099" s="200" t="s">
        <v>1339</v>
      </c>
      <c r="G1099" s="36"/>
      <c r="H1099" s="36"/>
      <c r="I1099" s="115"/>
      <c r="J1099" s="36"/>
      <c r="K1099" s="36"/>
      <c r="L1099" s="39"/>
      <c r="M1099" s="201"/>
      <c r="N1099" s="64"/>
      <c r="O1099" s="64"/>
      <c r="P1099" s="64"/>
      <c r="Q1099" s="64"/>
      <c r="R1099" s="64"/>
      <c r="S1099" s="64"/>
      <c r="T1099" s="65"/>
      <c r="AT1099" s="18" t="s">
        <v>166</v>
      </c>
      <c r="AU1099" s="18" t="s">
        <v>171</v>
      </c>
    </row>
    <row r="1100" spans="2:65" s="1" customFormat="1" ht="16.5" customHeight="1">
      <c r="B1100" s="35"/>
      <c r="C1100" s="186" t="s">
        <v>2749</v>
      </c>
      <c r="D1100" s="186" t="s">
        <v>162</v>
      </c>
      <c r="E1100" s="187" t="s">
        <v>1341</v>
      </c>
      <c r="F1100" s="188" t="s">
        <v>1342</v>
      </c>
      <c r="G1100" s="189" t="s">
        <v>669</v>
      </c>
      <c r="H1100" s="190">
        <v>3712.933</v>
      </c>
      <c r="I1100" s="191"/>
      <c r="J1100" s="192">
        <f>ROUND(I1100*H1100,2)</f>
        <v>0</v>
      </c>
      <c r="K1100" s="188" t="s">
        <v>194</v>
      </c>
      <c r="L1100" s="39"/>
      <c r="M1100" s="193" t="s">
        <v>20</v>
      </c>
      <c r="N1100" s="194" t="s">
        <v>45</v>
      </c>
      <c r="O1100" s="64"/>
      <c r="P1100" s="195">
        <f>O1100*H1100</f>
        <v>0</v>
      </c>
      <c r="Q1100" s="195">
        <v>0</v>
      </c>
      <c r="R1100" s="195">
        <f>Q1100*H1100</f>
        <v>0</v>
      </c>
      <c r="S1100" s="195">
        <v>0</v>
      </c>
      <c r="T1100" s="196">
        <f>S1100*H1100</f>
        <v>0</v>
      </c>
      <c r="AR1100" s="197" t="s">
        <v>164</v>
      </c>
      <c r="AT1100" s="197" t="s">
        <v>162</v>
      </c>
      <c r="AU1100" s="197" t="s">
        <v>171</v>
      </c>
      <c r="AY1100" s="18" t="s">
        <v>159</v>
      </c>
      <c r="BE1100" s="198">
        <f>IF(N1100="základní",J1100,0)</f>
        <v>0</v>
      </c>
      <c r="BF1100" s="198">
        <f>IF(N1100="snížená",J1100,0)</f>
        <v>0</v>
      </c>
      <c r="BG1100" s="198">
        <f>IF(N1100="zákl. přenesená",J1100,0)</f>
        <v>0</v>
      </c>
      <c r="BH1100" s="198">
        <f>IF(N1100="sníž. přenesená",J1100,0)</f>
        <v>0</v>
      </c>
      <c r="BI1100" s="198">
        <f>IF(N1100="nulová",J1100,0)</f>
        <v>0</v>
      </c>
      <c r="BJ1100" s="18" t="s">
        <v>22</v>
      </c>
      <c r="BK1100" s="198">
        <f>ROUND(I1100*H1100,2)</f>
        <v>0</v>
      </c>
      <c r="BL1100" s="18" t="s">
        <v>164</v>
      </c>
      <c r="BM1100" s="197" t="s">
        <v>1343</v>
      </c>
    </row>
    <row r="1101" spans="2:65" s="1" customFormat="1" ht="19.5">
      <c r="B1101" s="35"/>
      <c r="C1101" s="36"/>
      <c r="D1101" s="199" t="s">
        <v>166</v>
      </c>
      <c r="E1101" s="36"/>
      <c r="F1101" s="200" t="s">
        <v>1344</v>
      </c>
      <c r="G1101" s="36"/>
      <c r="H1101" s="36"/>
      <c r="I1101" s="115"/>
      <c r="J1101" s="36"/>
      <c r="K1101" s="36"/>
      <c r="L1101" s="39"/>
      <c r="M1101" s="201"/>
      <c r="N1101" s="64"/>
      <c r="O1101" s="64"/>
      <c r="P1101" s="64"/>
      <c r="Q1101" s="64"/>
      <c r="R1101" s="64"/>
      <c r="S1101" s="64"/>
      <c r="T1101" s="65"/>
      <c r="AT1101" s="18" t="s">
        <v>166</v>
      </c>
      <c r="AU1101" s="18" t="s">
        <v>171</v>
      </c>
    </row>
    <row r="1102" spans="2:65" s="11" customFormat="1" ht="20.85" customHeight="1">
      <c r="B1102" s="170"/>
      <c r="C1102" s="171"/>
      <c r="D1102" s="172" t="s">
        <v>73</v>
      </c>
      <c r="E1102" s="184" t="s">
        <v>1345</v>
      </c>
      <c r="F1102" s="184" t="s">
        <v>1346</v>
      </c>
      <c r="G1102" s="171"/>
      <c r="H1102" s="171"/>
      <c r="I1102" s="174"/>
      <c r="J1102" s="185">
        <f>BK1102</f>
        <v>0</v>
      </c>
      <c r="K1102" s="171"/>
      <c r="L1102" s="176"/>
      <c r="M1102" s="177"/>
      <c r="N1102" s="178"/>
      <c r="O1102" s="178"/>
      <c r="P1102" s="179">
        <f>SUM(P1103:P1207)</f>
        <v>0</v>
      </c>
      <c r="Q1102" s="178"/>
      <c r="R1102" s="179">
        <f>SUM(R1103:R1207)</f>
        <v>1102.0312125</v>
      </c>
      <c r="S1102" s="178"/>
      <c r="T1102" s="180">
        <f>SUM(T1103:T1207)</f>
        <v>0</v>
      </c>
      <c r="AR1102" s="181" t="s">
        <v>22</v>
      </c>
      <c r="AT1102" s="182" t="s">
        <v>73</v>
      </c>
      <c r="AU1102" s="182" t="s">
        <v>84</v>
      </c>
      <c r="AY1102" s="181" t="s">
        <v>159</v>
      </c>
      <c r="BK1102" s="183">
        <f>SUM(BK1103:BK1207)</f>
        <v>0</v>
      </c>
    </row>
    <row r="1103" spans="2:65" s="1" customFormat="1" ht="16.5" customHeight="1">
      <c r="B1103" s="35"/>
      <c r="C1103" s="186" t="s">
        <v>2750</v>
      </c>
      <c r="D1103" s="186" t="s">
        <v>162</v>
      </c>
      <c r="E1103" s="187" t="s">
        <v>1348</v>
      </c>
      <c r="F1103" s="188" t="s">
        <v>1349</v>
      </c>
      <c r="G1103" s="189" t="s">
        <v>464</v>
      </c>
      <c r="H1103" s="190">
        <v>1010.25</v>
      </c>
      <c r="I1103" s="191"/>
      <c r="J1103" s="192">
        <f>ROUND(I1103*H1103,2)</f>
        <v>0</v>
      </c>
      <c r="K1103" s="188" t="s">
        <v>194</v>
      </c>
      <c r="L1103" s="39"/>
      <c r="M1103" s="193" t="s">
        <v>20</v>
      </c>
      <c r="N1103" s="194" t="s">
        <v>45</v>
      </c>
      <c r="O1103" s="64"/>
      <c r="P1103" s="195">
        <f>O1103*H1103</f>
        <v>0</v>
      </c>
      <c r="Q1103" s="195">
        <v>0.30360999999999999</v>
      </c>
      <c r="R1103" s="195">
        <f>Q1103*H1103</f>
        <v>306.72200249999997</v>
      </c>
      <c r="S1103" s="195">
        <v>0</v>
      </c>
      <c r="T1103" s="196">
        <f>S1103*H1103</f>
        <v>0</v>
      </c>
      <c r="AR1103" s="197" t="s">
        <v>164</v>
      </c>
      <c r="AT1103" s="197" t="s">
        <v>162</v>
      </c>
      <c r="AU1103" s="197" t="s">
        <v>171</v>
      </c>
      <c r="AY1103" s="18" t="s">
        <v>159</v>
      </c>
      <c r="BE1103" s="198">
        <f>IF(N1103="základní",J1103,0)</f>
        <v>0</v>
      </c>
      <c r="BF1103" s="198">
        <f>IF(N1103="snížená",J1103,0)</f>
        <v>0</v>
      </c>
      <c r="BG1103" s="198">
        <f>IF(N1103="zákl. přenesená",J1103,0)</f>
        <v>0</v>
      </c>
      <c r="BH1103" s="198">
        <f>IF(N1103="sníž. přenesená",J1103,0)</f>
        <v>0</v>
      </c>
      <c r="BI1103" s="198">
        <f>IF(N1103="nulová",J1103,0)</f>
        <v>0</v>
      </c>
      <c r="BJ1103" s="18" t="s">
        <v>22</v>
      </c>
      <c r="BK1103" s="198">
        <f>ROUND(I1103*H1103,2)</f>
        <v>0</v>
      </c>
      <c r="BL1103" s="18" t="s">
        <v>164</v>
      </c>
      <c r="BM1103" s="197" t="s">
        <v>1350</v>
      </c>
    </row>
    <row r="1104" spans="2:65" s="1" customFormat="1" ht="11.25">
      <c r="B1104" s="35"/>
      <c r="C1104" s="36"/>
      <c r="D1104" s="199" t="s">
        <v>166</v>
      </c>
      <c r="E1104" s="36"/>
      <c r="F1104" s="200" t="s">
        <v>1351</v>
      </c>
      <c r="G1104" s="36"/>
      <c r="H1104" s="36"/>
      <c r="I1104" s="115"/>
      <c r="J1104" s="36"/>
      <c r="K1104" s="36"/>
      <c r="L1104" s="39"/>
      <c r="M1104" s="201"/>
      <c r="N1104" s="64"/>
      <c r="O1104" s="64"/>
      <c r="P1104" s="64"/>
      <c r="Q1104" s="64"/>
      <c r="R1104" s="64"/>
      <c r="S1104" s="64"/>
      <c r="T1104" s="65"/>
      <c r="AT1104" s="18" t="s">
        <v>166</v>
      </c>
      <c r="AU1104" s="18" t="s">
        <v>171</v>
      </c>
    </row>
    <row r="1105" spans="2:65" s="12" customFormat="1" ht="11.25">
      <c r="B1105" s="202"/>
      <c r="C1105" s="203"/>
      <c r="D1105" s="199" t="s">
        <v>184</v>
      </c>
      <c r="E1105" s="204" t="s">
        <v>20</v>
      </c>
      <c r="F1105" s="205" t="s">
        <v>1352</v>
      </c>
      <c r="G1105" s="203"/>
      <c r="H1105" s="204" t="s">
        <v>20</v>
      </c>
      <c r="I1105" s="206"/>
      <c r="J1105" s="203"/>
      <c r="K1105" s="203"/>
      <c r="L1105" s="207"/>
      <c r="M1105" s="208"/>
      <c r="N1105" s="209"/>
      <c r="O1105" s="209"/>
      <c r="P1105" s="209"/>
      <c r="Q1105" s="209"/>
      <c r="R1105" s="209"/>
      <c r="S1105" s="209"/>
      <c r="T1105" s="210"/>
      <c r="AT1105" s="211" t="s">
        <v>184</v>
      </c>
      <c r="AU1105" s="211" t="s">
        <v>171</v>
      </c>
      <c r="AV1105" s="12" t="s">
        <v>22</v>
      </c>
      <c r="AW1105" s="12" t="s">
        <v>35</v>
      </c>
      <c r="AX1105" s="12" t="s">
        <v>74</v>
      </c>
      <c r="AY1105" s="211" t="s">
        <v>159</v>
      </c>
    </row>
    <row r="1106" spans="2:65" s="12" customFormat="1" ht="11.25">
      <c r="B1106" s="202"/>
      <c r="C1106" s="203"/>
      <c r="D1106" s="199" t="s">
        <v>184</v>
      </c>
      <c r="E1106" s="204" t="s">
        <v>20</v>
      </c>
      <c r="F1106" s="205" t="s">
        <v>1914</v>
      </c>
      <c r="G1106" s="203"/>
      <c r="H1106" s="204" t="s">
        <v>20</v>
      </c>
      <c r="I1106" s="206"/>
      <c r="J1106" s="203"/>
      <c r="K1106" s="203"/>
      <c r="L1106" s="207"/>
      <c r="M1106" s="208"/>
      <c r="N1106" s="209"/>
      <c r="O1106" s="209"/>
      <c r="P1106" s="209"/>
      <c r="Q1106" s="209"/>
      <c r="R1106" s="209"/>
      <c r="S1106" s="209"/>
      <c r="T1106" s="210"/>
      <c r="AT1106" s="211" t="s">
        <v>184</v>
      </c>
      <c r="AU1106" s="211" t="s">
        <v>171</v>
      </c>
      <c r="AV1106" s="12" t="s">
        <v>22</v>
      </c>
      <c r="AW1106" s="12" t="s">
        <v>35</v>
      </c>
      <c r="AX1106" s="12" t="s">
        <v>74</v>
      </c>
      <c r="AY1106" s="211" t="s">
        <v>159</v>
      </c>
    </row>
    <row r="1107" spans="2:65" s="12" customFormat="1" ht="11.25">
      <c r="B1107" s="202"/>
      <c r="C1107" s="203"/>
      <c r="D1107" s="199" t="s">
        <v>184</v>
      </c>
      <c r="E1107" s="204" t="s">
        <v>20</v>
      </c>
      <c r="F1107" s="205" t="s">
        <v>2751</v>
      </c>
      <c r="G1107" s="203"/>
      <c r="H1107" s="204" t="s">
        <v>20</v>
      </c>
      <c r="I1107" s="206"/>
      <c r="J1107" s="203"/>
      <c r="K1107" s="203"/>
      <c r="L1107" s="207"/>
      <c r="M1107" s="208"/>
      <c r="N1107" s="209"/>
      <c r="O1107" s="209"/>
      <c r="P1107" s="209"/>
      <c r="Q1107" s="209"/>
      <c r="R1107" s="209"/>
      <c r="S1107" s="209"/>
      <c r="T1107" s="210"/>
      <c r="AT1107" s="211" t="s">
        <v>184</v>
      </c>
      <c r="AU1107" s="211" t="s">
        <v>171</v>
      </c>
      <c r="AV1107" s="12" t="s">
        <v>22</v>
      </c>
      <c r="AW1107" s="12" t="s">
        <v>35</v>
      </c>
      <c r="AX1107" s="12" t="s">
        <v>74</v>
      </c>
      <c r="AY1107" s="211" t="s">
        <v>159</v>
      </c>
    </row>
    <row r="1108" spans="2:65" s="13" customFormat="1" ht="11.25">
      <c r="B1108" s="212"/>
      <c r="C1108" s="213"/>
      <c r="D1108" s="199" t="s">
        <v>184</v>
      </c>
      <c r="E1108" s="214" t="s">
        <v>20</v>
      </c>
      <c r="F1108" s="215" t="s">
        <v>2752</v>
      </c>
      <c r="G1108" s="213"/>
      <c r="H1108" s="216">
        <v>1010.25</v>
      </c>
      <c r="I1108" s="217"/>
      <c r="J1108" s="213"/>
      <c r="K1108" s="213"/>
      <c r="L1108" s="218"/>
      <c r="M1108" s="219"/>
      <c r="N1108" s="220"/>
      <c r="O1108" s="220"/>
      <c r="P1108" s="220"/>
      <c r="Q1108" s="220"/>
      <c r="R1108" s="220"/>
      <c r="S1108" s="220"/>
      <c r="T1108" s="221"/>
      <c r="AT1108" s="222" t="s">
        <v>184</v>
      </c>
      <c r="AU1108" s="222" t="s">
        <v>171</v>
      </c>
      <c r="AV1108" s="13" t="s">
        <v>84</v>
      </c>
      <c r="AW1108" s="13" t="s">
        <v>35</v>
      </c>
      <c r="AX1108" s="13" t="s">
        <v>74</v>
      </c>
      <c r="AY1108" s="222" t="s">
        <v>159</v>
      </c>
    </row>
    <row r="1109" spans="2:65" s="14" customFormat="1" ht="11.25">
      <c r="B1109" s="223"/>
      <c r="C1109" s="224"/>
      <c r="D1109" s="199" t="s">
        <v>184</v>
      </c>
      <c r="E1109" s="225" t="s">
        <v>20</v>
      </c>
      <c r="F1109" s="226" t="s">
        <v>223</v>
      </c>
      <c r="G1109" s="224"/>
      <c r="H1109" s="227">
        <v>1010.25</v>
      </c>
      <c r="I1109" s="228"/>
      <c r="J1109" s="224"/>
      <c r="K1109" s="224"/>
      <c r="L1109" s="229"/>
      <c r="M1109" s="230"/>
      <c r="N1109" s="231"/>
      <c r="O1109" s="231"/>
      <c r="P1109" s="231"/>
      <c r="Q1109" s="231"/>
      <c r="R1109" s="231"/>
      <c r="S1109" s="231"/>
      <c r="T1109" s="232"/>
      <c r="AT1109" s="233" t="s">
        <v>184</v>
      </c>
      <c r="AU1109" s="233" t="s">
        <v>171</v>
      </c>
      <c r="AV1109" s="14" t="s">
        <v>164</v>
      </c>
      <c r="AW1109" s="14" t="s">
        <v>35</v>
      </c>
      <c r="AX1109" s="14" t="s">
        <v>22</v>
      </c>
      <c r="AY1109" s="233" t="s">
        <v>159</v>
      </c>
    </row>
    <row r="1110" spans="2:65" s="1" customFormat="1" ht="16.5" customHeight="1">
      <c r="B1110" s="35"/>
      <c r="C1110" s="186" t="s">
        <v>2753</v>
      </c>
      <c r="D1110" s="186" t="s">
        <v>162</v>
      </c>
      <c r="E1110" s="187" t="s">
        <v>1356</v>
      </c>
      <c r="F1110" s="188" t="s">
        <v>1357</v>
      </c>
      <c r="G1110" s="189" t="s">
        <v>464</v>
      </c>
      <c r="H1110" s="190">
        <v>1010.25</v>
      </c>
      <c r="I1110" s="191"/>
      <c r="J1110" s="192">
        <f>ROUND(I1110*H1110,2)</f>
        <v>0</v>
      </c>
      <c r="K1110" s="188" t="s">
        <v>194</v>
      </c>
      <c r="L1110" s="39"/>
      <c r="M1110" s="193" t="s">
        <v>20</v>
      </c>
      <c r="N1110" s="194" t="s">
        <v>45</v>
      </c>
      <c r="O1110" s="64"/>
      <c r="P1110" s="195">
        <f>O1110*H1110</f>
        <v>0</v>
      </c>
      <c r="Q1110" s="195">
        <v>0.51817000000000002</v>
      </c>
      <c r="R1110" s="195">
        <f>Q1110*H1110</f>
        <v>523.48124250000001</v>
      </c>
      <c r="S1110" s="195">
        <v>0</v>
      </c>
      <c r="T1110" s="196">
        <f>S1110*H1110</f>
        <v>0</v>
      </c>
      <c r="AR1110" s="197" t="s">
        <v>164</v>
      </c>
      <c r="AT1110" s="197" t="s">
        <v>162</v>
      </c>
      <c r="AU1110" s="197" t="s">
        <v>171</v>
      </c>
      <c r="AY1110" s="18" t="s">
        <v>159</v>
      </c>
      <c r="BE1110" s="198">
        <f>IF(N1110="základní",J1110,0)</f>
        <v>0</v>
      </c>
      <c r="BF1110" s="198">
        <f>IF(N1110="snížená",J1110,0)</f>
        <v>0</v>
      </c>
      <c r="BG1110" s="198">
        <f>IF(N1110="zákl. přenesená",J1110,0)</f>
        <v>0</v>
      </c>
      <c r="BH1110" s="198">
        <f>IF(N1110="sníž. přenesená",J1110,0)</f>
        <v>0</v>
      </c>
      <c r="BI1110" s="198">
        <f>IF(N1110="nulová",J1110,0)</f>
        <v>0</v>
      </c>
      <c r="BJ1110" s="18" t="s">
        <v>22</v>
      </c>
      <c r="BK1110" s="198">
        <f>ROUND(I1110*H1110,2)</f>
        <v>0</v>
      </c>
      <c r="BL1110" s="18" t="s">
        <v>164</v>
      </c>
      <c r="BM1110" s="197" t="s">
        <v>1358</v>
      </c>
    </row>
    <row r="1111" spans="2:65" s="1" customFormat="1" ht="11.25">
      <c r="B1111" s="35"/>
      <c r="C1111" s="36"/>
      <c r="D1111" s="199" t="s">
        <v>166</v>
      </c>
      <c r="E1111" s="36"/>
      <c r="F1111" s="200" t="s">
        <v>1359</v>
      </c>
      <c r="G1111" s="36"/>
      <c r="H1111" s="36"/>
      <c r="I1111" s="115"/>
      <c r="J1111" s="36"/>
      <c r="K1111" s="36"/>
      <c r="L1111" s="39"/>
      <c r="M1111" s="201"/>
      <c r="N1111" s="64"/>
      <c r="O1111" s="64"/>
      <c r="P1111" s="64"/>
      <c r="Q1111" s="64"/>
      <c r="R1111" s="64"/>
      <c r="S1111" s="64"/>
      <c r="T1111" s="65"/>
      <c r="AT1111" s="18" t="s">
        <v>166</v>
      </c>
      <c r="AU1111" s="18" t="s">
        <v>171</v>
      </c>
    </row>
    <row r="1112" spans="2:65" s="13" customFormat="1" ht="11.25">
      <c r="B1112" s="212"/>
      <c r="C1112" s="213"/>
      <c r="D1112" s="199" t="s">
        <v>184</v>
      </c>
      <c r="E1112" s="214" t="s">
        <v>20</v>
      </c>
      <c r="F1112" s="215" t="s">
        <v>2754</v>
      </c>
      <c r="G1112" s="213"/>
      <c r="H1112" s="216">
        <v>1010.25</v>
      </c>
      <c r="I1112" s="217"/>
      <c r="J1112" s="213"/>
      <c r="K1112" s="213"/>
      <c r="L1112" s="218"/>
      <c r="M1112" s="219"/>
      <c r="N1112" s="220"/>
      <c r="O1112" s="220"/>
      <c r="P1112" s="220"/>
      <c r="Q1112" s="220"/>
      <c r="R1112" s="220"/>
      <c r="S1112" s="220"/>
      <c r="T1112" s="221"/>
      <c r="AT1112" s="222" t="s">
        <v>184</v>
      </c>
      <c r="AU1112" s="222" t="s">
        <v>171</v>
      </c>
      <c r="AV1112" s="13" t="s">
        <v>84</v>
      </c>
      <c r="AW1112" s="13" t="s">
        <v>35</v>
      </c>
      <c r="AX1112" s="13" t="s">
        <v>22</v>
      </c>
      <c r="AY1112" s="222" t="s">
        <v>159</v>
      </c>
    </row>
    <row r="1113" spans="2:65" s="1" customFormat="1" ht="16.5" customHeight="1">
      <c r="B1113" s="35"/>
      <c r="C1113" s="186" t="s">
        <v>2755</v>
      </c>
      <c r="D1113" s="186" t="s">
        <v>162</v>
      </c>
      <c r="E1113" s="187" t="s">
        <v>1362</v>
      </c>
      <c r="F1113" s="188" t="s">
        <v>1363</v>
      </c>
      <c r="G1113" s="189" t="s">
        <v>464</v>
      </c>
      <c r="H1113" s="190">
        <v>1010.25</v>
      </c>
      <c r="I1113" s="191"/>
      <c r="J1113" s="192">
        <f>ROUND(I1113*H1113,2)</f>
        <v>0</v>
      </c>
      <c r="K1113" s="188" t="s">
        <v>194</v>
      </c>
      <c r="L1113" s="39"/>
      <c r="M1113" s="193" t="s">
        <v>20</v>
      </c>
      <c r="N1113" s="194" t="s">
        <v>45</v>
      </c>
      <c r="O1113" s="64"/>
      <c r="P1113" s="195">
        <f>O1113*H1113</f>
        <v>0</v>
      </c>
      <c r="Q1113" s="195">
        <v>7.0200000000000002E-3</v>
      </c>
      <c r="R1113" s="195">
        <f>Q1113*H1113</f>
        <v>7.0919550000000005</v>
      </c>
      <c r="S1113" s="195">
        <v>0</v>
      </c>
      <c r="T1113" s="196">
        <f>S1113*H1113</f>
        <v>0</v>
      </c>
      <c r="AR1113" s="197" t="s">
        <v>164</v>
      </c>
      <c r="AT1113" s="197" t="s">
        <v>162</v>
      </c>
      <c r="AU1113" s="197" t="s">
        <v>171</v>
      </c>
      <c r="AY1113" s="18" t="s">
        <v>159</v>
      </c>
      <c r="BE1113" s="198">
        <f>IF(N1113="základní",J1113,0)</f>
        <v>0</v>
      </c>
      <c r="BF1113" s="198">
        <f>IF(N1113="snížená",J1113,0)</f>
        <v>0</v>
      </c>
      <c r="BG1113" s="198">
        <f>IF(N1113="zákl. přenesená",J1113,0)</f>
        <v>0</v>
      </c>
      <c r="BH1113" s="198">
        <f>IF(N1113="sníž. přenesená",J1113,0)</f>
        <v>0</v>
      </c>
      <c r="BI1113" s="198">
        <f>IF(N1113="nulová",J1113,0)</f>
        <v>0</v>
      </c>
      <c r="BJ1113" s="18" t="s">
        <v>22</v>
      </c>
      <c r="BK1113" s="198">
        <f>ROUND(I1113*H1113,2)</f>
        <v>0</v>
      </c>
      <c r="BL1113" s="18" t="s">
        <v>164</v>
      </c>
      <c r="BM1113" s="197" t="s">
        <v>1364</v>
      </c>
    </row>
    <row r="1114" spans="2:65" s="1" customFormat="1" ht="11.25">
      <c r="B1114" s="35"/>
      <c r="C1114" s="36"/>
      <c r="D1114" s="199" t="s">
        <v>166</v>
      </c>
      <c r="E1114" s="36"/>
      <c r="F1114" s="200" t="s">
        <v>1365</v>
      </c>
      <c r="G1114" s="36"/>
      <c r="H1114" s="36"/>
      <c r="I1114" s="115"/>
      <c r="J1114" s="36"/>
      <c r="K1114" s="36"/>
      <c r="L1114" s="39"/>
      <c r="M1114" s="201"/>
      <c r="N1114" s="64"/>
      <c r="O1114" s="64"/>
      <c r="P1114" s="64"/>
      <c r="Q1114" s="64"/>
      <c r="R1114" s="64"/>
      <c r="S1114" s="64"/>
      <c r="T1114" s="65"/>
      <c r="AT1114" s="18" t="s">
        <v>166</v>
      </c>
      <c r="AU1114" s="18" t="s">
        <v>171</v>
      </c>
    </row>
    <row r="1115" spans="2:65" s="13" customFormat="1" ht="11.25">
      <c r="B1115" s="212"/>
      <c r="C1115" s="213"/>
      <c r="D1115" s="199" t="s">
        <v>184</v>
      </c>
      <c r="E1115" s="214" t="s">
        <v>20</v>
      </c>
      <c r="F1115" s="215" t="s">
        <v>2754</v>
      </c>
      <c r="G1115" s="213"/>
      <c r="H1115" s="216">
        <v>1010.25</v>
      </c>
      <c r="I1115" s="217"/>
      <c r="J1115" s="213"/>
      <c r="K1115" s="213"/>
      <c r="L1115" s="218"/>
      <c r="M1115" s="219"/>
      <c r="N1115" s="220"/>
      <c r="O1115" s="220"/>
      <c r="P1115" s="220"/>
      <c r="Q1115" s="220"/>
      <c r="R1115" s="220"/>
      <c r="S1115" s="220"/>
      <c r="T1115" s="221"/>
      <c r="AT1115" s="222" t="s">
        <v>184</v>
      </c>
      <c r="AU1115" s="222" t="s">
        <v>171</v>
      </c>
      <c r="AV1115" s="13" t="s">
        <v>84</v>
      </c>
      <c r="AW1115" s="13" t="s">
        <v>35</v>
      </c>
      <c r="AX1115" s="13" t="s">
        <v>22</v>
      </c>
      <c r="AY1115" s="222" t="s">
        <v>159</v>
      </c>
    </row>
    <row r="1116" spans="2:65" s="1" customFormat="1" ht="16.5" customHeight="1">
      <c r="B1116" s="35"/>
      <c r="C1116" s="186" t="s">
        <v>2756</v>
      </c>
      <c r="D1116" s="186" t="s">
        <v>162</v>
      </c>
      <c r="E1116" s="187" t="s">
        <v>1367</v>
      </c>
      <c r="F1116" s="188" t="s">
        <v>1368</v>
      </c>
      <c r="G1116" s="189" t="s">
        <v>464</v>
      </c>
      <c r="H1116" s="190">
        <v>1010.25</v>
      </c>
      <c r="I1116" s="191"/>
      <c r="J1116" s="192">
        <f>ROUND(I1116*H1116,2)</f>
        <v>0</v>
      </c>
      <c r="K1116" s="188" t="s">
        <v>194</v>
      </c>
      <c r="L1116" s="39"/>
      <c r="M1116" s="193" t="s">
        <v>20</v>
      </c>
      <c r="N1116" s="194" t="s">
        <v>45</v>
      </c>
      <c r="O1116" s="64"/>
      <c r="P1116" s="195">
        <f>O1116*H1116</f>
        <v>0</v>
      </c>
      <c r="Q1116" s="195">
        <v>0.13188</v>
      </c>
      <c r="R1116" s="195">
        <f>Q1116*H1116</f>
        <v>133.23176999999998</v>
      </c>
      <c r="S1116" s="195">
        <v>0</v>
      </c>
      <c r="T1116" s="196">
        <f>S1116*H1116</f>
        <v>0</v>
      </c>
      <c r="AR1116" s="197" t="s">
        <v>164</v>
      </c>
      <c r="AT1116" s="197" t="s">
        <v>162</v>
      </c>
      <c r="AU1116" s="197" t="s">
        <v>171</v>
      </c>
      <c r="AY1116" s="18" t="s">
        <v>159</v>
      </c>
      <c r="BE1116" s="198">
        <f>IF(N1116="základní",J1116,0)</f>
        <v>0</v>
      </c>
      <c r="BF1116" s="198">
        <f>IF(N1116="snížená",J1116,0)</f>
        <v>0</v>
      </c>
      <c r="BG1116" s="198">
        <f>IF(N1116="zákl. přenesená",J1116,0)</f>
        <v>0</v>
      </c>
      <c r="BH1116" s="198">
        <f>IF(N1116="sníž. přenesená",J1116,0)</f>
        <v>0</v>
      </c>
      <c r="BI1116" s="198">
        <f>IF(N1116="nulová",J1116,0)</f>
        <v>0</v>
      </c>
      <c r="BJ1116" s="18" t="s">
        <v>22</v>
      </c>
      <c r="BK1116" s="198">
        <f>ROUND(I1116*H1116,2)</f>
        <v>0</v>
      </c>
      <c r="BL1116" s="18" t="s">
        <v>164</v>
      </c>
      <c r="BM1116" s="197" t="s">
        <v>1369</v>
      </c>
    </row>
    <row r="1117" spans="2:65" s="1" customFormat="1" ht="19.5">
      <c r="B1117" s="35"/>
      <c r="C1117" s="36"/>
      <c r="D1117" s="199" t="s">
        <v>166</v>
      </c>
      <c r="E1117" s="36"/>
      <c r="F1117" s="200" t="s">
        <v>1370</v>
      </c>
      <c r="G1117" s="36"/>
      <c r="H1117" s="36"/>
      <c r="I1117" s="115"/>
      <c r="J1117" s="36"/>
      <c r="K1117" s="36"/>
      <c r="L1117" s="39"/>
      <c r="M1117" s="201"/>
      <c r="N1117" s="64"/>
      <c r="O1117" s="64"/>
      <c r="P1117" s="64"/>
      <c r="Q1117" s="64"/>
      <c r="R1117" s="64"/>
      <c r="S1117" s="64"/>
      <c r="T1117" s="65"/>
      <c r="AT1117" s="18" t="s">
        <v>166</v>
      </c>
      <c r="AU1117" s="18" t="s">
        <v>171</v>
      </c>
    </row>
    <row r="1118" spans="2:65" s="13" customFormat="1" ht="11.25">
      <c r="B1118" s="212"/>
      <c r="C1118" s="213"/>
      <c r="D1118" s="199" t="s">
        <v>184</v>
      </c>
      <c r="E1118" s="214" t="s">
        <v>20</v>
      </c>
      <c r="F1118" s="215" t="s">
        <v>2754</v>
      </c>
      <c r="G1118" s="213"/>
      <c r="H1118" s="216">
        <v>1010.25</v>
      </c>
      <c r="I1118" s="217"/>
      <c r="J1118" s="213"/>
      <c r="K1118" s="213"/>
      <c r="L1118" s="218"/>
      <c r="M1118" s="219"/>
      <c r="N1118" s="220"/>
      <c r="O1118" s="220"/>
      <c r="P1118" s="220"/>
      <c r="Q1118" s="220"/>
      <c r="R1118" s="220"/>
      <c r="S1118" s="220"/>
      <c r="T1118" s="221"/>
      <c r="AT1118" s="222" t="s">
        <v>184</v>
      </c>
      <c r="AU1118" s="222" t="s">
        <v>171</v>
      </c>
      <c r="AV1118" s="13" t="s">
        <v>84</v>
      </c>
      <c r="AW1118" s="13" t="s">
        <v>35</v>
      </c>
      <c r="AX1118" s="13" t="s">
        <v>22</v>
      </c>
      <c r="AY1118" s="222" t="s">
        <v>159</v>
      </c>
    </row>
    <row r="1119" spans="2:65" s="1" customFormat="1" ht="16.5" customHeight="1">
      <c r="B1119" s="35"/>
      <c r="C1119" s="186" t="s">
        <v>2757</v>
      </c>
      <c r="D1119" s="186" t="s">
        <v>162</v>
      </c>
      <c r="E1119" s="187" t="s">
        <v>1372</v>
      </c>
      <c r="F1119" s="188" t="s">
        <v>1373</v>
      </c>
      <c r="G1119" s="189" t="s">
        <v>464</v>
      </c>
      <c r="H1119" s="190">
        <v>1010.25</v>
      </c>
      <c r="I1119" s="191"/>
      <c r="J1119" s="192">
        <f>ROUND(I1119*H1119,2)</f>
        <v>0</v>
      </c>
      <c r="K1119" s="188" t="s">
        <v>194</v>
      </c>
      <c r="L1119" s="39"/>
      <c r="M1119" s="193" t="s">
        <v>20</v>
      </c>
      <c r="N1119" s="194" t="s">
        <v>45</v>
      </c>
      <c r="O1119" s="64"/>
      <c r="P1119" s="195">
        <f>O1119*H1119</f>
        <v>0</v>
      </c>
      <c r="Q1119" s="195">
        <v>5.1000000000000004E-4</v>
      </c>
      <c r="R1119" s="195">
        <f>Q1119*H1119</f>
        <v>0.51522750000000006</v>
      </c>
      <c r="S1119" s="195">
        <v>0</v>
      </c>
      <c r="T1119" s="196">
        <f>S1119*H1119</f>
        <v>0</v>
      </c>
      <c r="AR1119" s="197" t="s">
        <v>164</v>
      </c>
      <c r="AT1119" s="197" t="s">
        <v>162</v>
      </c>
      <c r="AU1119" s="197" t="s">
        <v>171</v>
      </c>
      <c r="AY1119" s="18" t="s">
        <v>159</v>
      </c>
      <c r="BE1119" s="198">
        <f>IF(N1119="základní",J1119,0)</f>
        <v>0</v>
      </c>
      <c r="BF1119" s="198">
        <f>IF(N1119="snížená",J1119,0)</f>
        <v>0</v>
      </c>
      <c r="BG1119" s="198">
        <f>IF(N1119="zákl. přenesená",J1119,0)</f>
        <v>0</v>
      </c>
      <c r="BH1119" s="198">
        <f>IF(N1119="sníž. přenesená",J1119,0)</f>
        <v>0</v>
      </c>
      <c r="BI1119" s="198">
        <f>IF(N1119="nulová",J1119,0)</f>
        <v>0</v>
      </c>
      <c r="BJ1119" s="18" t="s">
        <v>22</v>
      </c>
      <c r="BK1119" s="198">
        <f>ROUND(I1119*H1119,2)</f>
        <v>0</v>
      </c>
      <c r="BL1119" s="18" t="s">
        <v>164</v>
      </c>
      <c r="BM1119" s="197" t="s">
        <v>1374</v>
      </c>
    </row>
    <row r="1120" spans="2:65" s="1" customFormat="1" ht="11.25">
      <c r="B1120" s="35"/>
      <c r="C1120" s="36"/>
      <c r="D1120" s="199" t="s">
        <v>166</v>
      </c>
      <c r="E1120" s="36"/>
      <c r="F1120" s="200" t="s">
        <v>1375</v>
      </c>
      <c r="G1120" s="36"/>
      <c r="H1120" s="36"/>
      <c r="I1120" s="115"/>
      <c r="J1120" s="36"/>
      <c r="K1120" s="36"/>
      <c r="L1120" s="39"/>
      <c r="M1120" s="201"/>
      <c r="N1120" s="64"/>
      <c r="O1120" s="64"/>
      <c r="P1120" s="64"/>
      <c r="Q1120" s="64"/>
      <c r="R1120" s="64"/>
      <c r="S1120" s="64"/>
      <c r="T1120" s="65"/>
      <c r="AT1120" s="18" t="s">
        <v>166</v>
      </c>
      <c r="AU1120" s="18" t="s">
        <v>171</v>
      </c>
    </row>
    <row r="1121" spans="2:65" s="13" customFormat="1" ht="11.25">
      <c r="B1121" s="212"/>
      <c r="C1121" s="213"/>
      <c r="D1121" s="199" t="s">
        <v>184</v>
      </c>
      <c r="E1121" s="214" t="s">
        <v>20</v>
      </c>
      <c r="F1121" s="215" t="s">
        <v>2754</v>
      </c>
      <c r="G1121" s="213"/>
      <c r="H1121" s="216">
        <v>1010.25</v>
      </c>
      <c r="I1121" s="217"/>
      <c r="J1121" s="213"/>
      <c r="K1121" s="213"/>
      <c r="L1121" s="218"/>
      <c r="M1121" s="219"/>
      <c r="N1121" s="220"/>
      <c r="O1121" s="220"/>
      <c r="P1121" s="220"/>
      <c r="Q1121" s="220"/>
      <c r="R1121" s="220"/>
      <c r="S1121" s="220"/>
      <c r="T1121" s="221"/>
      <c r="AT1121" s="222" t="s">
        <v>184</v>
      </c>
      <c r="AU1121" s="222" t="s">
        <v>171</v>
      </c>
      <c r="AV1121" s="13" t="s">
        <v>84</v>
      </c>
      <c r="AW1121" s="13" t="s">
        <v>35</v>
      </c>
      <c r="AX1121" s="13" t="s">
        <v>22</v>
      </c>
      <c r="AY1121" s="222" t="s">
        <v>159</v>
      </c>
    </row>
    <row r="1122" spans="2:65" s="1" customFormat="1" ht="16.5" customHeight="1">
      <c r="B1122" s="35"/>
      <c r="C1122" s="186" t="s">
        <v>2758</v>
      </c>
      <c r="D1122" s="186" t="s">
        <v>162</v>
      </c>
      <c r="E1122" s="187" t="s">
        <v>1284</v>
      </c>
      <c r="F1122" s="188" t="s">
        <v>1285</v>
      </c>
      <c r="G1122" s="189" t="s">
        <v>464</v>
      </c>
      <c r="H1122" s="190">
        <v>1010.25</v>
      </c>
      <c r="I1122" s="191"/>
      <c r="J1122" s="192">
        <f>ROUND(I1122*H1122,2)</f>
        <v>0</v>
      </c>
      <c r="K1122" s="188" t="s">
        <v>194</v>
      </c>
      <c r="L1122" s="39"/>
      <c r="M1122" s="193" t="s">
        <v>20</v>
      </c>
      <c r="N1122" s="194" t="s">
        <v>45</v>
      </c>
      <c r="O1122" s="64"/>
      <c r="P1122" s="195">
        <f>O1122*H1122</f>
        <v>0</v>
      </c>
      <c r="Q1122" s="195">
        <v>0.12966</v>
      </c>
      <c r="R1122" s="195">
        <f>Q1122*H1122</f>
        <v>130.98901499999999</v>
      </c>
      <c r="S1122" s="195">
        <v>0</v>
      </c>
      <c r="T1122" s="196">
        <f>S1122*H1122</f>
        <v>0</v>
      </c>
      <c r="AR1122" s="197" t="s">
        <v>164</v>
      </c>
      <c r="AT1122" s="197" t="s">
        <v>162</v>
      </c>
      <c r="AU1122" s="197" t="s">
        <v>171</v>
      </c>
      <c r="AY1122" s="18" t="s">
        <v>159</v>
      </c>
      <c r="BE1122" s="198">
        <f>IF(N1122="základní",J1122,0)</f>
        <v>0</v>
      </c>
      <c r="BF1122" s="198">
        <f>IF(N1122="snížená",J1122,0)</f>
        <v>0</v>
      </c>
      <c r="BG1122" s="198">
        <f>IF(N1122="zákl. přenesená",J1122,0)</f>
        <v>0</v>
      </c>
      <c r="BH1122" s="198">
        <f>IF(N1122="sníž. přenesená",J1122,0)</f>
        <v>0</v>
      </c>
      <c r="BI1122" s="198">
        <f>IF(N1122="nulová",J1122,0)</f>
        <v>0</v>
      </c>
      <c r="BJ1122" s="18" t="s">
        <v>22</v>
      </c>
      <c r="BK1122" s="198">
        <f>ROUND(I1122*H1122,2)</f>
        <v>0</v>
      </c>
      <c r="BL1122" s="18" t="s">
        <v>164</v>
      </c>
      <c r="BM1122" s="197" t="s">
        <v>1377</v>
      </c>
    </row>
    <row r="1123" spans="2:65" s="1" customFormat="1" ht="19.5">
      <c r="B1123" s="35"/>
      <c r="C1123" s="36"/>
      <c r="D1123" s="199" t="s">
        <v>166</v>
      </c>
      <c r="E1123" s="36"/>
      <c r="F1123" s="200" t="s">
        <v>1287</v>
      </c>
      <c r="G1123" s="36"/>
      <c r="H1123" s="36"/>
      <c r="I1123" s="115"/>
      <c r="J1123" s="36"/>
      <c r="K1123" s="36"/>
      <c r="L1123" s="39"/>
      <c r="M1123" s="201"/>
      <c r="N1123" s="64"/>
      <c r="O1123" s="64"/>
      <c r="P1123" s="64"/>
      <c r="Q1123" s="64"/>
      <c r="R1123" s="64"/>
      <c r="S1123" s="64"/>
      <c r="T1123" s="65"/>
      <c r="AT1123" s="18" t="s">
        <v>166</v>
      </c>
      <c r="AU1123" s="18" t="s">
        <v>171</v>
      </c>
    </row>
    <row r="1124" spans="2:65" s="13" customFormat="1" ht="11.25">
      <c r="B1124" s="212"/>
      <c r="C1124" s="213"/>
      <c r="D1124" s="199" t="s">
        <v>184</v>
      </c>
      <c r="E1124" s="214" t="s">
        <v>20</v>
      </c>
      <c r="F1124" s="215" t="s">
        <v>2754</v>
      </c>
      <c r="G1124" s="213"/>
      <c r="H1124" s="216">
        <v>1010.25</v>
      </c>
      <c r="I1124" s="217"/>
      <c r="J1124" s="213"/>
      <c r="K1124" s="213"/>
      <c r="L1124" s="218"/>
      <c r="M1124" s="219"/>
      <c r="N1124" s="220"/>
      <c r="O1124" s="220"/>
      <c r="P1124" s="220"/>
      <c r="Q1124" s="220"/>
      <c r="R1124" s="220"/>
      <c r="S1124" s="220"/>
      <c r="T1124" s="221"/>
      <c r="AT1124" s="222" t="s">
        <v>184</v>
      </c>
      <c r="AU1124" s="222" t="s">
        <v>171</v>
      </c>
      <c r="AV1124" s="13" t="s">
        <v>84</v>
      </c>
      <c r="AW1124" s="13" t="s">
        <v>35</v>
      </c>
      <c r="AX1124" s="13" t="s">
        <v>22</v>
      </c>
      <c r="AY1124" s="222" t="s">
        <v>159</v>
      </c>
    </row>
    <row r="1125" spans="2:65" s="1" customFormat="1" ht="24" customHeight="1">
      <c r="B1125" s="35"/>
      <c r="C1125" s="186" t="s">
        <v>2759</v>
      </c>
      <c r="D1125" s="186" t="s">
        <v>162</v>
      </c>
      <c r="E1125" s="187" t="s">
        <v>1379</v>
      </c>
      <c r="F1125" s="188" t="s">
        <v>1380</v>
      </c>
      <c r="G1125" s="189" t="s">
        <v>201</v>
      </c>
      <c r="H1125" s="190">
        <v>1333</v>
      </c>
      <c r="I1125" s="191"/>
      <c r="J1125" s="192">
        <f>ROUND(I1125*H1125,2)</f>
        <v>0</v>
      </c>
      <c r="K1125" s="188" t="s">
        <v>20</v>
      </c>
      <c r="L1125" s="39"/>
      <c r="M1125" s="193" t="s">
        <v>20</v>
      </c>
      <c r="N1125" s="194" t="s">
        <v>45</v>
      </c>
      <c r="O1125" s="64"/>
      <c r="P1125" s="195">
        <f>O1125*H1125</f>
        <v>0</v>
      </c>
      <c r="Q1125" s="195">
        <v>0</v>
      </c>
      <c r="R1125" s="195">
        <f>Q1125*H1125</f>
        <v>0</v>
      </c>
      <c r="S1125" s="195">
        <v>0</v>
      </c>
      <c r="T1125" s="196">
        <f>S1125*H1125</f>
        <v>0</v>
      </c>
      <c r="AR1125" s="197" t="s">
        <v>164</v>
      </c>
      <c r="AT1125" s="197" t="s">
        <v>162</v>
      </c>
      <c r="AU1125" s="197" t="s">
        <v>171</v>
      </c>
      <c r="AY1125" s="18" t="s">
        <v>159</v>
      </c>
      <c r="BE1125" s="198">
        <f>IF(N1125="základní",J1125,0)</f>
        <v>0</v>
      </c>
      <c r="BF1125" s="198">
        <f>IF(N1125="snížená",J1125,0)</f>
        <v>0</v>
      </c>
      <c r="BG1125" s="198">
        <f>IF(N1125="zákl. přenesená",J1125,0)</f>
        <v>0</v>
      </c>
      <c r="BH1125" s="198">
        <f>IF(N1125="sníž. přenesená",J1125,0)</f>
        <v>0</v>
      </c>
      <c r="BI1125" s="198">
        <f>IF(N1125="nulová",J1125,0)</f>
        <v>0</v>
      </c>
      <c r="BJ1125" s="18" t="s">
        <v>22</v>
      </c>
      <c r="BK1125" s="198">
        <f>ROUND(I1125*H1125,2)</f>
        <v>0</v>
      </c>
      <c r="BL1125" s="18" t="s">
        <v>164</v>
      </c>
      <c r="BM1125" s="197" t="s">
        <v>1381</v>
      </c>
    </row>
    <row r="1126" spans="2:65" s="12" customFormat="1" ht="11.25">
      <c r="B1126" s="202"/>
      <c r="C1126" s="203"/>
      <c r="D1126" s="199" t="s">
        <v>184</v>
      </c>
      <c r="E1126" s="204" t="s">
        <v>20</v>
      </c>
      <c r="F1126" s="205" t="s">
        <v>1352</v>
      </c>
      <c r="G1126" s="203"/>
      <c r="H1126" s="204" t="s">
        <v>20</v>
      </c>
      <c r="I1126" s="206"/>
      <c r="J1126" s="203"/>
      <c r="K1126" s="203"/>
      <c r="L1126" s="207"/>
      <c r="M1126" s="208"/>
      <c r="N1126" s="209"/>
      <c r="O1126" s="209"/>
      <c r="P1126" s="209"/>
      <c r="Q1126" s="209"/>
      <c r="R1126" s="209"/>
      <c r="S1126" s="209"/>
      <c r="T1126" s="210"/>
      <c r="AT1126" s="211" t="s">
        <v>184</v>
      </c>
      <c r="AU1126" s="211" t="s">
        <v>171</v>
      </c>
      <c r="AV1126" s="12" t="s">
        <v>22</v>
      </c>
      <c r="AW1126" s="12" t="s">
        <v>35</v>
      </c>
      <c r="AX1126" s="12" t="s">
        <v>74</v>
      </c>
      <c r="AY1126" s="211" t="s">
        <v>159</v>
      </c>
    </row>
    <row r="1127" spans="2:65" s="12" customFormat="1" ht="11.25">
      <c r="B1127" s="202"/>
      <c r="C1127" s="203"/>
      <c r="D1127" s="199" t="s">
        <v>184</v>
      </c>
      <c r="E1127" s="204" t="s">
        <v>20</v>
      </c>
      <c r="F1127" s="205" t="s">
        <v>1914</v>
      </c>
      <c r="G1127" s="203"/>
      <c r="H1127" s="204" t="s">
        <v>20</v>
      </c>
      <c r="I1127" s="206"/>
      <c r="J1127" s="203"/>
      <c r="K1127" s="203"/>
      <c r="L1127" s="207"/>
      <c r="M1127" s="208"/>
      <c r="N1127" s="209"/>
      <c r="O1127" s="209"/>
      <c r="P1127" s="209"/>
      <c r="Q1127" s="209"/>
      <c r="R1127" s="209"/>
      <c r="S1127" s="209"/>
      <c r="T1127" s="210"/>
      <c r="AT1127" s="211" t="s">
        <v>184</v>
      </c>
      <c r="AU1127" s="211" t="s">
        <v>171</v>
      </c>
      <c r="AV1127" s="12" t="s">
        <v>22</v>
      </c>
      <c r="AW1127" s="12" t="s">
        <v>35</v>
      </c>
      <c r="AX1127" s="12" t="s">
        <v>74</v>
      </c>
      <c r="AY1127" s="211" t="s">
        <v>159</v>
      </c>
    </row>
    <row r="1128" spans="2:65" s="12" customFormat="1" ht="11.25">
      <c r="B1128" s="202"/>
      <c r="C1128" s="203"/>
      <c r="D1128" s="199" t="s">
        <v>184</v>
      </c>
      <c r="E1128" s="204" t="s">
        <v>20</v>
      </c>
      <c r="F1128" s="205" t="s">
        <v>2751</v>
      </c>
      <c r="G1128" s="203"/>
      <c r="H1128" s="204" t="s">
        <v>20</v>
      </c>
      <c r="I1128" s="206"/>
      <c r="J1128" s="203"/>
      <c r="K1128" s="203"/>
      <c r="L1128" s="207"/>
      <c r="M1128" s="208"/>
      <c r="N1128" s="209"/>
      <c r="O1128" s="209"/>
      <c r="P1128" s="209"/>
      <c r="Q1128" s="209"/>
      <c r="R1128" s="209"/>
      <c r="S1128" s="209"/>
      <c r="T1128" s="210"/>
      <c r="AT1128" s="211" t="s">
        <v>184</v>
      </c>
      <c r="AU1128" s="211" t="s">
        <v>171</v>
      </c>
      <c r="AV1128" s="12" t="s">
        <v>22</v>
      </c>
      <c r="AW1128" s="12" t="s">
        <v>35</v>
      </c>
      <c r="AX1128" s="12" t="s">
        <v>74</v>
      </c>
      <c r="AY1128" s="211" t="s">
        <v>159</v>
      </c>
    </row>
    <row r="1129" spans="2:65" s="13" customFormat="1" ht="11.25">
      <c r="B1129" s="212"/>
      <c r="C1129" s="213"/>
      <c r="D1129" s="199" t="s">
        <v>184</v>
      </c>
      <c r="E1129" s="214" t="s">
        <v>20</v>
      </c>
      <c r="F1129" s="215" t="s">
        <v>2760</v>
      </c>
      <c r="G1129" s="213"/>
      <c r="H1129" s="216">
        <v>1333</v>
      </c>
      <c r="I1129" s="217"/>
      <c r="J1129" s="213"/>
      <c r="K1129" s="213"/>
      <c r="L1129" s="218"/>
      <c r="M1129" s="219"/>
      <c r="N1129" s="220"/>
      <c r="O1129" s="220"/>
      <c r="P1129" s="220"/>
      <c r="Q1129" s="220"/>
      <c r="R1129" s="220"/>
      <c r="S1129" s="220"/>
      <c r="T1129" s="221"/>
      <c r="AT1129" s="222" t="s">
        <v>184</v>
      </c>
      <c r="AU1129" s="222" t="s">
        <v>171</v>
      </c>
      <c r="AV1129" s="13" t="s">
        <v>84</v>
      </c>
      <c r="AW1129" s="13" t="s">
        <v>35</v>
      </c>
      <c r="AX1129" s="13" t="s">
        <v>22</v>
      </c>
      <c r="AY1129" s="222" t="s">
        <v>159</v>
      </c>
    </row>
    <row r="1130" spans="2:65" s="1" customFormat="1" ht="16.5" customHeight="1">
      <c r="B1130" s="35"/>
      <c r="C1130" s="186" t="s">
        <v>2761</v>
      </c>
      <c r="D1130" s="186" t="s">
        <v>162</v>
      </c>
      <c r="E1130" s="187" t="s">
        <v>1384</v>
      </c>
      <c r="F1130" s="188" t="s">
        <v>1385</v>
      </c>
      <c r="G1130" s="189" t="s">
        <v>464</v>
      </c>
      <c r="H1130" s="190">
        <v>1010.25</v>
      </c>
      <c r="I1130" s="191"/>
      <c r="J1130" s="192">
        <f>ROUND(I1130*H1130,2)</f>
        <v>0</v>
      </c>
      <c r="K1130" s="188" t="s">
        <v>20</v>
      </c>
      <c r="L1130" s="39"/>
      <c r="M1130" s="193" t="s">
        <v>20</v>
      </c>
      <c r="N1130" s="194" t="s">
        <v>45</v>
      </c>
      <c r="O1130" s="64"/>
      <c r="P1130" s="195">
        <f>O1130*H1130</f>
        <v>0</v>
      </c>
      <c r="Q1130" s="195">
        <v>0</v>
      </c>
      <c r="R1130" s="195">
        <f>Q1130*H1130</f>
        <v>0</v>
      </c>
      <c r="S1130" s="195">
        <v>0</v>
      </c>
      <c r="T1130" s="196">
        <f>S1130*H1130</f>
        <v>0</v>
      </c>
      <c r="AR1130" s="197" t="s">
        <v>164</v>
      </c>
      <c r="AT1130" s="197" t="s">
        <v>162</v>
      </c>
      <c r="AU1130" s="197" t="s">
        <v>171</v>
      </c>
      <c r="AY1130" s="18" t="s">
        <v>159</v>
      </c>
      <c r="BE1130" s="198">
        <f>IF(N1130="základní",J1130,0)</f>
        <v>0</v>
      </c>
      <c r="BF1130" s="198">
        <f>IF(N1130="snížená",J1130,0)</f>
        <v>0</v>
      </c>
      <c r="BG1130" s="198">
        <f>IF(N1130="zákl. přenesená",J1130,0)</f>
        <v>0</v>
      </c>
      <c r="BH1130" s="198">
        <f>IF(N1130="sníž. přenesená",J1130,0)</f>
        <v>0</v>
      </c>
      <c r="BI1130" s="198">
        <f>IF(N1130="nulová",J1130,0)</f>
        <v>0</v>
      </c>
      <c r="BJ1130" s="18" t="s">
        <v>22</v>
      </c>
      <c r="BK1130" s="198">
        <f>ROUND(I1130*H1130,2)</f>
        <v>0</v>
      </c>
      <c r="BL1130" s="18" t="s">
        <v>164</v>
      </c>
      <c r="BM1130" s="197" t="s">
        <v>1386</v>
      </c>
    </row>
    <row r="1131" spans="2:65" s="12" customFormat="1" ht="11.25">
      <c r="B1131" s="202"/>
      <c r="C1131" s="203"/>
      <c r="D1131" s="199" t="s">
        <v>184</v>
      </c>
      <c r="E1131" s="204" t="s">
        <v>20</v>
      </c>
      <c r="F1131" s="205" t="s">
        <v>1387</v>
      </c>
      <c r="G1131" s="203"/>
      <c r="H1131" s="204" t="s">
        <v>20</v>
      </c>
      <c r="I1131" s="206"/>
      <c r="J1131" s="203"/>
      <c r="K1131" s="203"/>
      <c r="L1131" s="207"/>
      <c r="M1131" s="208"/>
      <c r="N1131" s="209"/>
      <c r="O1131" s="209"/>
      <c r="P1131" s="209"/>
      <c r="Q1131" s="209"/>
      <c r="R1131" s="209"/>
      <c r="S1131" s="209"/>
      <c r="T1131" s="210"/>
      <c r="AT1131" s="211" t="s">
        <v>184</v>
      </c>
      <c r="AU1131" s="211" t="s">
        <v>171</v>
      </c>
      <c r="AV1131" s="12" t="s">
        <v>22</v>
      </c>
      <c r="AW1131" s="12" t="s">
        <v>35</v>
      </c>
      <c r="AX1131" s="12" t="s">
        <v>74</v>
      </c>
      <c r="AY1131" s="211" t="s">
        <v>159</v>
      </c>
    </row>
    <row r="1132" spans="2:65" s="12" customFormat="1" ht="11.25">
      <c r="B1132" s="202"/>
      <c r="C1132" s="203"/>
      <c r="D1132" s="199" t="s">
        <v>184</v>
      </c>
      <c r="E1132" s="204" t="s">
        <v>20</v>
      </c>
      <c r="F1132" s="205" t="s">
        <v>1388</v>
      </c>
      <c r="G1132" s="203"/>
      <c r="H1132" s="204" t="s">
        <v>20</v>
      </c>
      <c r="I1132" s="206"/>
      <c r="J1132" s="203"/>
      <c r="K1132" s="203"/>
      <c r="L1132" s="207"/>
      <c r="M1132" s="208"/>
      <c r="N1132" s="209"/>
      <c r="O1132" s="209"/>
      <c r="P1132" s="209"/>
      <c r="Q1132" s="209"/>
      <c r="R1132" s="209"/>
      <c r="S1132" s="209"/>
      <c r="T1132" s="210"/>
      <c r="AT1132" s="211" t="s">
        <v>184</v>
      </c>
      <c r="AU1132" s="211" t="s">
        <v>171</v>
      </c>
      <c r="AV1132" s="12" t="s">
        <v>22</v>
      </c>
      <c r="AW1132" s="12" t="s">
        <v>35</v>
      </c>
      <c r="AX1132" s="12" t="s">
        <v>74</v>
      </c>
      <c r="AY1132" s="211" t="s">
        <v>159</v>
      </c>
    </row>
    <row r="1133" spans="2:65" s="12" customFormat="1" ht="11.25">
      <c r="B1133" s="202"/>
      <c r="C1133" s="203"/>
      <c r="D1133" s="199" t="s">
        <v>184</v>
      </c>
      <c r="E1133" s="204" t="s">
        <v>20</v>
      </c>
      <c r="F1133" s="205" t="s">
        <v>1304</v>
      </c>
      <c r="G1133" s="203"/>
      <c r="H1133" s="204" t="s">
        <v>20</v>
      </c>
      <c r="I1133" s="206"/>
      <c r="J1133" s="203"/>
      <c r="K1133" s="203"/>
      <c r="L1133" s="207"/>
      <c r="M1133" s="208"/>
      <c r="N1133" s="209"/>
      <c r="O1133" s="209"/>
      <c r="P1133" s="209"/>
      <c r="Q1133" s="209"/>
      <c r="R1133" s="209"/>
      <c r="S1133" s="209"/>
      <c r="T1133" s="210"/>
      <c r="AT1133" s="211" t="s">
        <v>184</v>
      </c>
      <c r="AU1133" s="211" t="s">
        <v>171</v>
      </c>
      <c r="AV1133" s="12" t="s">
        <v>22</v>
      </c>
      <c r="AW1133" s="12" t="s">
        <v>35</v>
      </c>
      <c r="AX1133" s="12" t="s">
        <v>74</v>
      </c>
      <c r="AY1133" s="211" t="s">
        <v>159</v>
      </c>
    </row>
    <row r="1134" spans="2:65" s="12" customFormat="1" ht="11.25">
      <c r="B1134" s="202"/>
      <c r="C1134" s="203"/>
      <c r="D1134" s="199" t="s">
        <v>184</v>
      </c>
      <c r="E1134" s="204" t="s">
        <v>20</v>
      </c>
      <c r="F1134" s="205" t="s">
        <v>1121</v>
      </c>
      <c r="G1134" s="203"/>
      <c r="H1134" s="204" t="s">
        <v>20</v>
      </c>
      <c r="I1134" s="206"/>
      <c r="J1134" s="203"/>
      <c r="K1134" s="203"/>
      <c r="L1134" s="207"/>
      <c r="M1134" s="208"/>
      <c r="N1134" s="209"/>
      <c r="O1134" s="209"/>
      <c r="P1134" s="209"/>
      <c r="Q1134" s="209"/>
      <c r="R1134" s="209"/>
      <c r="S1134" s="209"/>
      <c r="T1134" s="210"/>
      <c r="AT1134" s="211" t="s">
        <v>184</v>
      </c>
      <c r="AU1134" s="211" t="s">
        <v>171</v>
      </c>
      <c r="AV1134" s="12" t="s">
        <v>22</v>
      </c>
      <c r="AW1134" s="12" t="s">
        <v>35</v>
      </c>
      <c r="AX1134" s="12" t="s">
        <v>74</v>
      </c>
      <c r="AY1134" s="211" t="s">
        <v>159</v>
      </c>
    </row>
    <row r="1135" spans="2:65" s="12" customFormat="1" ht="11.25">
      <c r="B1135" s="202"/>
      <c r="C1135" s="203"/>
      <c r="D1135" s="199" t="s">
        <v>184</v>
      </c>
      <c r="E1135" s="204" t="s">
        <v>20</v>
      </c>
      <c r="F1135" s="205" t="s">
        <v>1389</v>
      </c>
      <c r="G1135" s="203"/>
      <c r="H1135" s="204" t="s">
        <v>20</v>
      </c>
      <c r="I1135" s="206"/>
      <c r="J1135" s="203"/>
      <c r="K1135" s="203"/>
      <c r="L1135" s="207"/>
      <c r="M1135" s="208"/>
      <c r="N1135" s="209"/>
      <c r="O1135" s="209"/>
      <c r="P1135" s="209"/>
      <c r="Q1135" s="209"/>
      <c r="R1135" s="209"/>
      <c r="S1135" s="209"/>
      <c r="T1135" s="210"/>
      <c r="AT1135" s="211" t="s">
        <v>184</v>
      </c>
      <c r="AU1135" s="211" t="s">
        <v>171</v>
      </c>
      <c r="AV1135" s="12" t="s">
        <v>22</v>
      </c>
      <c r="AW1135" s="12" t="s">
        <v>35</v>
      </c>
      <c r="AX1135" s="12" t="s">
        <v>74</v>
      </c>
      <c r="AY1135" s="211" t="s">
        <v>159</v>
      </c>
    </row>
    <row r="1136" spans="2:65" s="13" customFormat="1" ht="11.25">
      <c r="B1136" s="212"/>
      <c r="C1136" s="213"/>
      <c r="D1136" s="199" t="s">
        <v>184</v>
      </c>
      <c r="E1136" s="214" t="s">
        <v>20</v>
      </c>
      <c r="F1136" s="215" t="s">
        <v>2762</v>
      </c>
      <c r="G1136" s="213"/>
      <c r="H1136" s="216">
        <v>1010.25</v>
      </c>
      <c r="I1136" s="217"/>
      <c r="J1136" s="213"/>
      <c r="K1136" s="213"/>
      <c r="L1136" s="218"/>
      <c r="M1136" s="219"/>
      <c r="N1136" s="220"/>
      <c r="O1136" s="220"/>
      <c r="P1136" s="220"/>
      <c r="Q1136" s="220"/>
      <c r="R1136" s="220"/>
      <c r="S1136" s="220"/>
      <c r="T1136" s="221"/>
      <c r="AT1136" s="222" t="s">
        <v>184</v>
      </c>
      <c r="AU1136" s="222" t="s">
        <v>171</v>
      </c>
      <c r="AV1136" s="13" t="s">
        <v>84</v>
      </c>
      <c r="AW1136" s="13" t="s">
        <v>35</v>
      </c>
      <c r="AX1136" s="13" t="s">
        <v>22</v>
      </c>
      <c r="AY1136" s="222" t="s">
        <v>159</v>
      </c>
    </row>
    <row r="1137" spans="2:65" s="1" customFormat="1" ht="16.5" customHeight="1">
      <c r="B1137" s="35"/>
      <c r="C1137" s="186" t="s">
        <v>2763</v>
      </c>
      <c r="D1137" s="186" t="s">
        <v>162</v>
      </c>
      <c r="E1137" s="187" t="s">
        <v>1401</v>
      </c>
      <c r="F1137" s="188" t="s">
        <v>1402</v>
      </c>
      <c r="G1137" s="189" t="s">
        <v>464</v>
      </c>
      <c r="H1137" s="190">
        <v>415</v>
      </c>
      <c r="I1137" s="191"/>
      <c r="J1137" s="192">
        <f>ROUND(I1137*H1137,2)</f>
        <v>0</v>
      </c>
      <c r="K1137" s="188" t="s">
        <v>20</v>
      </c>
      <c r="L1137" s="39"/>
      <c r="M1137" s="193" t="s">
        <v>20</v>
      </c>
      <c r="N1137" s="194" t="s">
        <v>45</v>
      </c>
      <c r="O1137" s="64"/>
      <c r="P1137" s="195">
        <f>O1137*H1137</f>
        <v>0</v>
      </c>
      <c r="Q1137" s="195">
        <v>0</v>
      </c>
      <c r="R1137" s="195">
        <f>Q1137*H1137</f>
        <v>0</v>
      </c>
      <c r="S1137" s="195">
        <v>0</v>
      </c>
      <c r="T1137" s="196">
        <f>S1137*H1137</f>
        <v>0</v>
      </c>
      <c r="AR1137" s="197" t="s">
        <v>164</v>
      </c>
      <c r="AT1137" s="197" t="s">
        <v>162</v>
      </c>
      <c r="AU1137" s="197" t="s">
        <v>171</v>
      </c>
      <c r="AY1137" s="18" t="s">
        <v>159</v>
      </c>
      <c r="BE1137" s="198">
        <f>IF(N1137="základní",J1137,0)</f>
        <v>0</v>
      </c>
      <c r="BF1137" s="198">
        <f>IF(N1137="snížená",J1137,0)</f>
        <v>0</v>
      </c>
      <c r="BG1137" s="198">
        <f>IF(N1137="zákl. přenesená",J1137,0)</f>
        <v>0</v>
      </c>
      <c r="BH1137" s="198">
        <f>IF(N1137="sníž. přenesená",J1137,0)</f>
        <v>0</v>
      </c>
      <c r="BI1137" s="198">
        <f>IF(N1137="nulová",J1137,0)</f>
        <v>0</v>
      </c>
      <c r="BJ1137" s="18" t="s">
        <v>22</v>
      </c>
      <c r="BK1137" s="198">
        <f>ROUND(I1137*H1137,2)</f>
        <v>0</v>
      </c>
      <c r="BL1137" s="18" t="s">
        <v>164</v>
      </c>
      <c r="BM1137" s="197" t="s">
        <v>1403</v>
      </c>
    </row>
    <row r="1138" spans="2:65" s="12" customFormat="1" ht="11.25">
      <c r="B1138" s="202"/>
      <c r="C1138" s="203"/>
      <c r="D1138" s="199" t="s">
        <v>184</v>
      </c>
      <c r="E1138" s="204" t="s">
        <v>20</v>
      </c>
      <c r="F1138" s="205" t="s">
        <v>1395</v>
      </c>
      <c r="G1138" s="203"/>
      <c r="H1138" s="204" t="s">
        <v>20</v>
      </c>
      <c r="I1138" s="206"/>
      <c r="J1138" s="203"/>
      <c r="K1138" s="203"/>
      <c r="L1138" s="207"/>
      <c r="M1138" s="208"/>
      <c r="N1138" s="209"/>
      <c r="O1138" s="209"/>
      <c r="P1138" s="209"/>
      <c r="Q1138" s="209"/>
      <c r="R1138" s="209"/>
      <c r="S1138" s="209"/>
      <c r="T1138" s="210"/>
      <c r="AT1138" s="211" t="s">
        <v>184</v>
      </c>
      <c r="AU1138" s="211" t="s">
        <v>171</v>
      </c>
      <c r="AV1138" s="12" t="s">
        <v>22</v>
      </c>
      <c r="AW1138" s="12" t="s">
        <v>35</v>
      </c>
      <c r="AX1138" s="12" t="s">
        <v>74</v>
      </c>
      <c r="AY1138" s="211" t="s">
        <v>159</v>
      </c>
    </row>
    <row r="1139" spans="2:65" s="12" customFormat="1" ht="11.25">
      <c r="B1139" s="202"/>
      <c r="C1139" s="203"/>
      <c r="D1139" s="199" t="s">
        <v>184</v>
      </c>
      <c r="E1139" s="204" t="s">
        <v>20</v>
      </c>
      <c r="F1139" s="205" t="s">
        <v>1301</v>
      </c>
      <c r="G1139" s="203"/>
      <c r="H1139" s="204" t="s">
        <v>20</v>
      </c>
      <c r="I1139" s="206"/>
      <c r="J1139" s="203"/>
      <c r="K1139" s="203"/>
      <c r="L1139" s="207"/>
      <c r="M1139" s="208"/>
      <c r="N1139" s="209"/>
      <c r="O1139" s="209"/>
      <c r="P1139" s="209"/>
      <c r="Q1139" s="209"/>
      <c r="R1139" s="209"/>
      <c r="S1139" s="209"/>
      <c r="T1139" s="210"/>
      <c r="AT1139" s="211" t="s">
        <v>184</v>
      </c>
      <c r="AU1139" s="211" t="s">
        <v>171</v>
      </c>
      <c r="AV1139" s="12" t="s">
        <v>22</v>
      </c>
      <c r="AW1139" s="12" t="s">
        <v>35</v>
      </c>
      <c r="AX1139" s="12" t="s">
        <v>74</v>
      </c>
      <c r="AY1139" s="211" t="s">
        <v>159</v>
      </c>
    </row>
    <row r="1140" spans="2:65" s="12" customFormat="1" ht="11.25">
      <c r="B1140" s="202"/>
      <c r="C1140" s="203"/>
      <c r="D1140" s="199" t="s">
        <v>184</v>
      </c>
      <c r="E1140" s="204" t="s">
        <v>20</v>
      </c>
      <c r="F1140" s="205" t="s">
        <v>1404</v>
      </c>
      <c r="G1140" s="203"/>
      <c r="H1140" s="204" t="s">
        <v>20</v>
      </c>
      <c r="I1140" s="206"/>
      <c r="J1140" s="203"/>
      <c r="K1140" s="203"/>
      <c r="L1140" s="207"/>
      <c r="M1140" s="208"/>
      <c r="N1140" s="209"/>
      <c r="O1140" s="209"/>
      <c r="P1140" s="209"/>
      <c r="Q1140" s="209"/>
      <c r="R1140" s="209"/>
      <c r="S1140" s="209"/>
      <c r="T1140" s="210"/>
      <c r="AT1140" s="211" t="s">
        <v>184</v>
      </c>
      <c r="AU1140" s="211" t="s">
        <v>171</v>
      </c>
      <c r="AV1140" s="12" t="s">
        <v>22</v>
      </c>
      <c r="AW1140" s="12" t="s">
        <v>35</v>
      </c>
      <c r="AX1140" s="12" t="s">
        <v>74</v>
      </c>
      <c r="AY1140" s="211" t="s">
        <v>159</v>
      </c>
    </row>
    <row r="1141" spans="2:65" s="12" customFormat="1" ht="11.25">
      <c r="B1141" s="202"/>
      <c r="C1141" s="203"/>
      <c r="D1141" s="199" t="s">
        <v>184</v>
      </c>
      <c r="E1141" s="204" t="s">
        <v>20</v>
      </c>
      <c r="F1141" s="205" t="s">
        <v>1405</v>
      </c>
      <c r="G1141" s="203"/>
      <c r="H1141" s="204" t="s">
        <v>20</v>
      </c>
      <c r="I1141" s="206"/>
      <c r="J1141" s="203"/>
      <c r="K1141" s="203"/>
      <c r="L1141" s="207"/>
      <c r="M1141" s="208"/>
      <c r="N1141" s="209"/>
      <c r="O1141" s="209"/>
      <c r="P1141" s="209"/>
      <c r="Q1141" s="209"/>
      <c r="R1141" s="209"/>
      <c r="S1141" s="209"/>
      <c r="T1141" s="210"/>
      <c r="AT1141" s="211" t="s">
        <v>184</v>
      </c>
      <c r="AU1141" s="211" t="s">
        <v>171</v>
      </c>
      <c r="AV1141" s="12" t="s">
        <v>22</v>
      </c>
      <c r="AW1141" s="12" t="s">
        <v>35</v>
      </c>
      <c r="AX1141" s="12" t="s">
        <v>74</v>
      </c>
      <c r="AY1141" s="211" t="s">
        <v>159</v>
      </c>
    </row>
    <row r="1142" spans="2:65" s="12" customFormat="1" ht="11.25">
      <c r="B1142" s="202"/>
      <c r="C1142" s="203"/>
      <c r="D1142" s="199" t="s">
        <v>184</v>
      </c>
      <c r="E1142" s="204" t="s">
        <v>20</v>
      </c>
      <c r="F1142" s="205" t="s">
        <v>794</v>
      </c>
      <c r="G1142" s="203"/>
      <c r="H1142" s="204" t="s">
        <v>20</v>
      </c>
      <c r="I1142" s="206"/>
      <c r="J1142" s="203"/>
      <c r="K1142" s="203"/>
      <c r="L1142" s="207"/>
      <c r="M1142" s="208"/>
      <c r="N1142" s="209"/>
      <c r="O1142" s="209"/>
      <c r="P1142" s="209"/>
      <c r="Q1142" s="209"/>
      <c r="R1142" s="209"/>
      <c r="S1142" s="209"/>
      <c r="T1142" s="210"/>
      <c r="AT1142" s="211" t="s">
        <v>184</v>
      </c>
      <c r="AU1142" s="211" t="s">
        <v>171</v>
      </c>
      <c r="AV1142" s="12" t="s">
        <v>22</v>
      </c>
      <c r="AW1142" s="12" t="s">
        <v>35</v>
      </c>
      <c r="AX1142" s="12" t="s">
        <v>74</v>
      </c>
      <c r="AY1142" s="211" t="s">
        <v>159</v>
      </c>
    </row>
    <row r="1143" spans="2:65" s="12" customFormat="1" ht="11.25">
      <c r="B1143" s="202"/>
      <c r="C1143" s="203"/>
      <c r="D1143" s="199" t="s">
        <v>184</v>
      </c>
      <c r="E1143" s="204" t="s">
        <v>20</v>
      </c>
      <c r="F1143" s="205" t="s">
        <v>1914</v>
      </c>
      <c r="G1143" s="203"/>
      <c r="H1143" s="204" t="s">
        <v>20</v>
      </c>
      <c r="I1143" s="206"/>
      <c r="J1143" s="203"/>
      <c r="K1143" s="203"/>
      <c r="L1143" s="207"/>
      <c r="M1143" s="208"/>
      <c r="N1143" s="209"/>
      <c r="O1143" s="209"/>
      <c r="P1143" s="209"/>
      <c r="Q1143" s="209"/>
      <c r="R1143" s="209"/>
      <c r="S1143" s="209"/>
      <c r="T1143" s="210"/>
      <c r="AT1143" s="211" t="s">
        <v>184</v>
      </c>
      <c r="AU1143" s="211" t="s">
        <v>171</v>
      </c>
      <c r="AV1143" s="12" t="s">
        <v>22</v>
      </c>
      <c r="AW1143" s="12" t="s">
        <v>35</v>
      </c>
      <c r="AX1143" s="12" t="s">
        <v>74</v>
      </c>
      <c r="AY1143" s="211" t="s">
        <v>159</v>
      </c>
    </row>
    <row r="1144" spans="2:65" s="12" customFormat="1" ht="11.25">
      <c r="B1144" s="202"/>
      <c r="C1144" s="203"/>
      <c r="D1144" s="199" t="s">
        <v>184</v>
      </c>
      <c r="E1144" s="204" t="s">
        <v>20</v>
      </c>
      <c r="F1144" s="205" t="s">
        <v>2751</v>
      </c>
      <c r="G1144" s="203"/>
      <c r="H1144" s="204" t="s">
        <v>20</v>
      </c>
      <c r="I1144" s="206"/>
      <c r="J1144" s="203"/>
      <c r="K1144" s="203"/>
      <c r="L1144" s="207"/>
      <c r="M1144" s="208"/>
      <c r="N1144" s="209"/>
      <c r="O1144" s="209"/>
      <c r="P1144" s="209"/>
      <c r="Q1144" s="209"/>
      <c r="R1144" s="209"/>
      <c r="S1144" s="209"/>
      <c r="T1144" s="210"/>
      <c r="AT1144" s="211" t="s">
        <v>184</v>
      </c>
      <c r="AU1144" s="211" t="s">
        <v>171</v>
      </c>
      <c r="AV1144" s="12" t="s">
        <v>22</v>
      </c>
      <c r="AW1144" s="12" t="s">
        <v>35</v>
      </c>
      <c r="AX1144" s="12" t="s">
        <v>74</v>
      </c>
      <c r="AY1144" s="211" t="s">
        <v>159</v>
      </c>
    </row>
    <row r="1145" spans="2:65" s="13" customFormat="1" ht="11.25">
      <c r="B1145" s="212"/>
      <c r="C1145" s="213"/>
      <c r="D1145" s="199" t="s">
        <v>184</v>
      </c>
      <c r="E1145" s="214" t="s">
        <v>20</v>
      </c>
      <c r="F1145" s="215" t="s">
        <v>2764</v>
      </c>
      <c r="G1145" s="213"/>
      <c r="H1145" s="216">
        <v>415</v>
      </c>
      <c r="I1145" s="217"/>
      <c r="J1145" s="213"/>
      <c r="K1145" s="213"/>
      <c r="L1145" s="218"/>
      <c r="M1145" s="219"/>
      <c r="N1145" s="220"/>
      <c r="O1145" s="220"/>
      <c r="P1145" s="220"/>
      <c r="Q1145" s="220"/>
      <c r="R1145" s="220"/>
      <c r="S1145" s="220"/>
      <c r="T1145" s="221"/>
      <c r="AT1145" s="222" t="s">
        <v>184</v>
      </c>
      <c r="AU1145" s="222" t="s">
        <v>171</v>
      </c>
      <c r="AV1145" s="13" t="s">
        <v>84</v>
      </c>
      <c r="AW1145" s="13" t="s">
        <v>35</v>
      </c>
      <c r="AX1145" s="13" t="s">
        <v>22</v>
      </c>
      <c r="AY1145" s="222" t="s">
        <v>159</v>
      </c>
    </row>
    <row r="1146" spans="2:65" s="1" customFormat="1" ht="16.5" customHeight="1">
      <c r="B1146" s="35"/>
      <c r="C1146" s="186" t="s">
        <v>2765</v>
      </c>
      <c r="D1146" s="186" t="s">
        <v>162</v>
      </c>
      <c r="E1146" s="187" t="s">
        <v>1392</v>
      </c>
      <c r="F1146" s="188" t="s">
        <v>1393</v>
      </c>
      <c r="G1146" s="189" t="s">
        <v>464</v>
      </c>
      <c r="H1146" s="190">
        <v>6</v>
      </c>
      <c r="I1146" s="191"/>
      <c r="J1146" s="192">
        <f>ROUND(I1146*H1146,2)</f>
        <v>0</v>
      </c>
      <c r="K1146" s="188" t="s">
        <v>20</v>
      </c>
      <c r="L1146" s="39"/>
      <c r="M1146" s="193" t="s">
        <v>20</v>
      </c>
      <c r="N1146" s="194" t="s">
        <v>45</v>
      </c>
      <c r="O1146" s="64"/>
      <c r="P1146" s="195">
        <f>O1146*H1146</f>
        <v>0</v>
      </c>
      <c r="Q1146" s="195">
        <v>0</v>
      </c>
      <c r="R1146" s="195">
        <f>Q1146*H1146</f>
        <v>0</v>
      </c>
      <c r="S1146" s="195">
        <v>0</v>
      </c>
      <c r="T1146" s="196">
        <f>S1146*H1146</f>
        <v>0</v>
      </c>
      <c r="AR1146" s="197" t="s">
        <v>164</v>
      </c>
      <c r="AT1146" s="197" t="s">
        <v>162</v>
      </c>
      <c r="AU1146" s="197" t="s">
        <v>171</v>
      </c>
      <c r="AY1146" s="18" t="s">
        <v>159</v>
      </c>
      <c r="BE1146" s="198">
        <f>IF(N1146="základní",J1146,0)</f>
        <v>0</v>
      </c>
      <c r="BF1146" s="198">
        <f>IF(N1146="snížená",J1146,0)</f>
        <v>0</v>
      </c>
      <c r="BG1146" s="198">
        <f>IF(N1146="zákl. přenesená",J1146,0)</f>
        <v>0</v>
      </c>
      <c r="BH1146" s="198">
        <f>IF(N1146="sníž. přenesená",J1146,0)</f>
        <v>0</v>
      </c>
      <c r="BI1146" s="198">
        <f>IF(N1146="nulová",J1146,0)</f>
        <v>0</v>
      </c>
      <c r="BJ1146" s="18" t="s">
        <v>22</v>
      </c>
      <c r="BK1146" s="198">
        <f>ROUND(I1146*H1146,2)</f>
        <v>0</v>
      </c>
      <c r="BL1146" s="18" t="s">
        <v>164</v>
      </c>
      <c r="BM1146" s="197" t="s">
        <v>2766</v>
      </c>
    </row>
    <row r="1147" spans="2:65" s="12" customFormat="1" ht="11.25">
      <c r="B1147" s="202"/>
      <c r="C1147" s="203"/>
      <c r="D1147" s="199" t="s">
        <v>184</v>
      </c>
      <c r="E1147" s="204" t="s">
        <v>20</v>
      </c>
      <c r="F1147" s="205" t="s">
        <v>1395</v>
      </c>
      <c r="G1147" s="203"/>
      <c r="H1147" s="204" t="s">
        <v>20</v>
      </c>
      <c r="I1147" s="206"/>
      <c r="J1147" s="203"/>
      <c r="K1147" s="203"/>
      <c r="L1147" s="207"/>
      <c r="M1147" s="208"/>
      <c r="N1147" s="209"/>
      <c r="O1147" s="209"/>
      <c r="P1147" s="209"/>
      <c r="Q1147" s="209"/>
      <c r="R1147" s="209"/>
      <c r="S1147" s="209"/>
      <c r="T1147" s="210"/>
      <c r="AT1147" s="211" t="s">
        <v>184</v>
      </c>
      <c r="AU1147" s="211" t="s">
        <v>171</v>
      </c>
      <c r="AV1147" s="12" t="s">
        <v>22</v>
      </c>
      <c r="AW1147" s="12" t="s">
        <v>35</v>
      </c>
      <c r="AX1147" s="12" t="s">
        <v>74</v>
      </c>
      <c r="AY1147" s="211" t="s">
        <v>159</v>
      </c>
    </row>
    <row r="1148" spans="2:65" s="12" customFormat="1" ht="11.25">
      <c r="B1148" s="202"/>
      <c r="C1148" s="203"/>
      <c r="D1148" s="199" t="s">
        <v>184</v>
      </c>
      <c r="E1148" s="204" t="s">
        <v>20</v>
      </c>
      <c r="F1148" s="205" t="s">
        <v>1301</v>
      </c>
      <c r="G1148" s="203"/>
      <c r="H1148" s="204" t="s">
        <v>20</v>
      </c>
      <c r="I1148" s="206"/>
      <c r="J1148" s="203"/>
      <c r="K1148" s="203"/>
      <c r="L1148" s="207"/>
      <c r="M1148" s="208"/>
      <c r="N1148" s="209"/>
      <c r="O1148" s="209"/>
      <c r="P1148" s="209"/>
      <c r="Q1148" s="209"/>
      <c r="R1148" s="209"/>
      <c r="S1148" s="209"/>
      <c r="T1148" s="210"/>
      <c r="AT1148" s="211" t="s">
        <v>184</v>
      </c>
      <c r="AU1148" s="211" t="s">
        <v>171</v>
      </c>
      <c r="AV1148" s="12" t="s">
        <v>22</v>
      </c>
      <c r="AW1148" s="12" t="s">
        <v>35</v>
      </c>
      <c r="AX1148" s="12" t="s">
        <v>74</v>
      </c>
      <c r="AY1148" s="211" t="s">
        <v>159</v>
      </c>
    </row>
    <row r="1149" spans="2:65" s="12" customFormat="1" ht="11.25">
      <c r="B1149" s="202"/>
      <c r="C1149" s="203"/>
      <c r="D1149" s="199" t="s">
        <v>184</v>
      </c>
      <c r="E1149" s="204" t="s">
        <v>20</v>
      </c>
      <c r="F1149" s="205" t="s">
        <v>1396</v>
      </c>
      <c r="G1149" s="203"/>
      <c r="H1149" s="204" t="s">
        <v>20</v>
      </c>
      <c r="I1149" s="206"/>
      <c r="J1149" s="203"/>
      <c r="K1149" s="203"/>
      <c r="L1149" s="207"/>
      <c r="M1149" s="208"/>
      <c r="N1149" s="209"/>
      <c r="O1149" s="209"/>
      <c r="P1149" s="209"/>
      <c r="Q1149" s="209"/>
      <c r="R1149" s="209"/>
      <c r="S1149" s="209"/>
      <c r="T1149" s="210"/>
      <c r="AT1149" s="211" t="s">
        <v>184</v>
      </c>
      <c r="AU1149" s="211" t="s">
        <v>171</v>
      </c>
      <c r="AV1149" s="12" t="s">
        <v>22</v>
      </c>
      <c r="AW1149" s="12" t="s">
        <v>35</v>
      </c>
      <c r="AX1149" s="12" t="s">
        <v>74</v>
      </c>
      <c r="AY1149" s="211" t="s">
        <v>159</v>
      </c>
    </row>
    <row r="1150" spans="2:65" s="12" customFormat="1" ht="11.25">
      <c r="B1150" s="202"/>
      <c r="C1150" s="203"/>
      <c r="D1150" s="199" t="s">
        <v>184</v>
      </c>
      <c r="E1150" s="204" t="s">
        <v>20</v>
      </c>
      <c r="F1150" s="205" t="s">
        <v>1397</v>
      </c>
      <c r="G1150" s="203"/>
      <c r="H1150" s="204" t="s">
        <v>20</v>
      </c>
      <c r="I1150" s="206"/>
      <c r="J1150" s="203"/>
      <c r="K1150" s="203"/>
      <c r="L1150" s="207"/>
      <c r="M1150" s="208"/>
      <c r="N1150" s="209"/>
      <c r="O1150" s="209"/>
      <c r="P1150" s="209"/>
      <c r="Q1150" s="209"/>
      <c r="R1150" s="209"/>
      <c r="S1150" s="209"/>
      <c r="T1150" s="210"/>
      <c r="AT1150" s="211" t="s">
        <v>184</v>
      </c>
      <c r="AU1150" s="211" t="s">
        <v>171</v>
      </c>
      <c r="AV1150" s="12" t="s">
        <v>22</v>
      </c>
      <c r="AW1150" s="12" t="s">
        <v>35</v>
      </c>
      <c r="AX1150" s="12" t="s">
        <v>74</v>
      </c>
      <c r="AY1150" s="211" t="s">
        <v>159</v>
      </c>
    </row>
    <row r="1151" spans="2:65" s="12" customFormat="1" ht="11.25">
      <c r="B1151" s="202"/>
      <c r="C1151" s="203"/>
      <c r="D1151" s="199" t="s">
        <v>184</v>
      </c>
      <c r="E1151" s="204" t="s">
        <v>20</v>
      </c>
      <c r="F1151" s="205" t="s">
        <v>1398</v>
      </c>
      <c r="G1151" s="203"/>
      <c r="H1151" s="204" t="s">
        <v>20</v>
      </c>
      <c r="I1151" s="206"/>
      <c r="J1151" s="203"/>
      <c r="K1151" s="203"/>
      <c r="L1151" s="207"/>
      <c r="M1151" s="208"/>
      <c r="N1151" s="209"/>
      <c r="O1151" s="209"/>
      <c r="P1151" s="209"/>
      <c r="Q1151" s="209"/>
      <c r="R1151" s="209"/>
      <c r="S1151" s="209"/>
      <c r="T1151" s="210"/>
      <c r="AT1151" s="211" t="s">
        <v>184</v>
      </c>
      <c r="AU1151" s="211" t="s">
        <v>171</v>
      </c>
      <c r="AV1151" s="12" t="s">
        <v>22</v>
      </c>
      <c r="AW1151" s="12" t="s">
        <v>35</v>
      </c>
      <c r="AX1151" s="12" t="s">
        <v>74</v>
      </c>
      <c r="AY1151" s="211" t="s">
        <v>159</v>
      </c>
    </row>
    <row r="1152" spans="2:65" s="12" customFormat="1" ht="11.25">
      <c r="B1152" s="202"/>
      <c r="C1152" s="203"/>
      <c r="D1152" s="199" t="s">
        <v>184</v>
      </c>
      <c r="E1152" s="204" t="s">
        <v>20</v>
      </c>
      <c r="F1152" s="205" t="s">
        <v>794</v>
      </c>
      <c r="G1152" s="203"/>
      <c r="H1152" s="204" t="s">
        <v>20</v>
      </c>
      <c r="I1152" s="206"/>
      <c r="J1152" s="203"/>
      <c r="K1152" s="203"/>
      <c r="L1152" s="207"/>
      <c r="M1152" s="208"/>
      <c r="N1152" s="209"/>
      <c r="O1152" s="209"/>
      <c r="P1152" s="209"/>
      <c r="Q1152" s="209"/>
      <c r="R1152" s="209"/>
      <c r="S1152" s="209"/>
      <c r="T1152" s="210"/>
      <c r="AT1152" s="211" t="s">
        <v>184</v>
      </c>
      <c r="AU1152" s="211" t="s">
        <v>171</v>
      </c>
      <c r="AV1152" s="12" t="s">
        <v>22</v>
      </c>
      <c r="AW1152" s="12" t="s">
        <v>35</v>
      </c>
      <c r="AX1152" s="12" t="s">
        <v>74</v>
      </c>
      <c r="AY1152" s="211" t="s">
        <v>159</v>
      </c>
    </row>
    <row r="1153" spans="2:65" s="12" customFormat="1" ht="11.25">
      <c r="B1153" s="202"/>
      <c r="C1153" s="203"/>
      <c r="D1153" s="199" t="s">
        <v>184</v>
      </c>
      <c r="E1153" s="204" t="s">
        <v>20</v>
      </c>
      <c r="F1153" s="205" t="s">
        <v>2751</v>
      </c>
      <c r="G1153" s="203"/>
      <c r="H1153" s="204" t="s">
        <v>20</v>
      </c>
      <c r="I1153" s="206"/>
      <c r="J1153" s="203"/>
      <c r="K1153" s="203"/>
      <c r="L1153" s="207"/>
      <c r="M1153" s="208"/>
      <c r="N1153" s="209"/>
      <c r="O1153" s="209"/>
      <c r="P1153" s="209"/>
      <c r="Q1153" s="209"/>
      <c r="R1153" s="209"/>
      <c r="S1153" s="209"/>
      <c r="T1153" s="210"/>
      <c r="AT1153" s="211" t="s">
        <v>184</v>
      </c>
      <c r="AU1153" s="211" t="s">
        <v>171</v>
      </c>
      <c r="AV1153" s="12" t="s">
        <v>22</v>
      </c>
      <c r="AW1153" s="12" t="s">
        <v>35</v>
      </c>
      <c r="AX1153" s="12" t="s">
        <v>74</v>
      </c>
      <c r="AY1153" s="211" t="s">
        <v>159</v>
      </c>
    </row>
    <row r="1154" spans="2:65" s="13" customFormat="1" ht="11.25">
      <c r="B1154" s="212"/>
      <c r="C1154" s="213"/>
      <c r="D1154" s="199" t="s">
        <v>184</v>
      </c>
      <c r="E1154" s="214" t="s">
        <v>20</v>
      </c>
      <c r="F1154" s="215" t="s">
        <v>2767</v>
      </c>
      <c r="G1154" s="213"/>
      <c r="H1154" s="216">
        <v>6</v>
      </c>
      <c r="I1154" s="217"/>
      <c r="J1154" s="213"/>
      <c r="K1154" s="213"/>
      <c r="L1154" s="218"/>
      <c r="M1154" s="219"/>
      <c r="N1154" s="220"/>
      <c r="O1154" s="220"/>
      <c r="P1154" s="220"/>
      <c r="Q1154" s="220"/>
      <c r="R1154" s="220"/>
      <c r="S1154" s="220"/>
      <c r="T1154" s="221"/>
      <c r="AT1154" s="222" t="s">
        <v>184</v>
      </c>
      <c r="AU1154" s="222" t="s">
        <v>171</v>
      </c>
      <c r="AV1154" s="13" t="s">
        <v>84</v>
      </c>
      <c r="AW1154" s="13" t="s">
        <v>35</v>
      </c>
      <c r="AX1154" s="13" t="s">
        <v>22</v>
      </c>
      <c r="AY1154" s="222" t="s">
        <v>159</v>
      </c>
    </row>
    <row r="1155" spans="2:65" s="1" customFormat="1" ht="16.5" customHeight="1">
      <c r="B1155" s="35"/>
      <c r="C1155" s="186" t="s">
        <v>2768</v>
      </c>
      <c r="D1155" s="186" t="s">
        <v>162</v>
      </c>
      <c r="E1155" s="187" t="s">
        <v>1408</v>
      </c>
      <c r="F1155" s="188" t="s">
        <v>1409</v>
      </c>
      <c r="G1155" s="189" t="s">
        <v>464</v>
      </c>
      <c r="H1155" s="190">
        <v>11.55</v>
      </c>
      <c r="I1155" s="191"/>
      <c r="J1155" s="192">
        <f>ROUND(I1155*H1155,2)</f>
        <v>0</v>
      </c>
      <c r="K1155" s="188" t="s">
        <v>20</v>
      </c>
      <c r="L1155" s="39"/>
      <c r="M1155" s="193" t="s">
        <v>20</v>
      </c>
      <c r="N1155" s="194" t="s">
        <v>45</v>
      </c>
      <c r="O1155" s="64"/>
      <c r="P1155" s="195">
        <f>O1155*H1155</f>
        <v>0</v>
      </c>
      <c r="Q1155" s="195">
        <v>0</v>
      </c>
      <c r="R1155" s="195">
        <f>Q1155*H1155</f>
        <v>0</v>
      </c>
      <c r="S1155" s="195">
        <v>0</v>
      </c>
      <c r="T1155" s="196">
        <f>S1155*H1155</f>
        <v>0</v>
      </c>
      <c r="AR1155" s="197" t="s">
        <v>164</v>
      </c>
      <c r="AT1155" s="197" t="s">
        <v>162</v>
      </c>
      <c r="AU1155" s="197" t="s">
        <v>171</v>
      </c>
      <c r="AY1155" s="18" t="s">
        <v>159</v>
      </c>
      <c r="BE1155" s="198">
        <f>IF(N1155="základní",J1155,0)</f>
        <v>0</v>
      </c>
      <c r="BF1155" s="198">
        <f>IF(N1155="snížená",J1155,0)</f>
        <v>0</v>
      </c>
      <c r="BG1155" s="198">
        <f>IF(N1155="zákl. přenesená",J1155,0)</f>
        <v>0</v>
      </c>
      <c r="BH1155" s="198">
        <f>IF(N1155="sníž. přenesená",J1155,0)</f>
        <v>0</v>
      </c>
      <c r="BI1155" s="198">
        <f>IF(N1155="nulová",J1155,0)</f>
        <v>0</v>
      </c>
      <c r="BJ1155" s="18" t="s">
        <v>22</v>
      </c>
      <c r="BK1155" s="198">
        <f>ROUND(I1155*H1155,2)</f>
        <v>0</v>
      </c>
      <c r="BL1155" s="18" t="s">
        <v>164</v>
      </c>
      <c r="BM1155" s="197" t="s">
        <v>2769</v>
      </c>
    </row>
    <row r="1156" spans="2:65" s="12" customFormat="1" ht="11.25">
      <c r="B1156" s="202"/>
      <c r="C1156" s="203"/>
      <c r="D1156" s="199" t="s">
        <v>184</v>
      </c>
      <c r="E1156" s="204" t="s">
        <v>20</v>
      </c>
      <c r="F1156" s="205" t="s">
        <v>1395</v>
      </c>
      <c r="G1156" s="203"/>
      <c r="H1156" s="204" t="s">
        <v>20</v>
      </c>
      <c r="I1156" s="206"/>
      <c r="J1156" s="203"/>
      <c r="K1156" s="203"/>
      <c r="L1156" s="207"/>
      <c r="M1156" s="208"/>
      <c r="N1156" s="209"/>
      <c r="O1156" s="209"/>
      <c r="P1156" s="209"/>
      <c r="Q1156" s="209"/>
      <c r="R1156" s="209"/>
      <c r="S1156" s="209"/>
      <c r="T1156" s="210"/>
      <c r="AT1156" s="211" t="s">
        <v>184</v>
      </c>
      <c r="AU1156" s="211" t="s">
        <v>171</v>
      </c>
      <c r="AV1156" s="12" t="s">
        <v>22</v>
      </c>
      <c r="AW1156" s="12" t="s">
        <v>35</v>
      </c>
      <c r="AX1156" s="12" t="s">
        <v>74</v>
      </c>
      <c r="AY1156" s="211" t="s">
        <v>159</v>
      </c>
    </row>
    <row r="1157" spans="2:65" s="12" customFormat="1" ht="11.25">
      <c r="B1157" s="202"/>
      <c r="C1157" s="203"/>
      <c r="D1157" s="199" t="s">
        <v>184</v>
      </c>
      <c r="E1157" s="204" t="s">
        <v>20</v>
      </c>
      <c r="F1157" s="205" t="s">
        <v>1411</v>
      </c>
      <c r="G1157" s="203"/>
      <c r="H1157" s="204" t="s">
        <v>20</v>
      </c>
      <c r="I1157" s="206"/>
      <c r="J1157" s="203"/>
      <c r="K1157" s="203"/>
      <c r="L1157" s="207"/>
      <c r="M1157" s="208"/>
      <c r="N1157" s="209"/>
      <c r="O1157" s="209"/>
      <c r="P1157" s="209"/>
      <c r="Q1157" s="209"/>
      <c r="R1157" s="209"/>
      <c r="S1157" s="209"/>
      <c r="T1157" s="210"/>
      <c r="AT1157" s="211" t="s">
        <v>184</v>
      </c>
      <c r="AU1157" s="211" t="s">
        <v>171</v>
      </c>
      <c r="AV1157" s="12" t="s">
        <v>22</v>
      </c>
      <c r="AW1157" s="12" t="s">
        <v>35</v>
      </c>
      <c r="AX1157" s="12" t="s">
        <v>74</v>
      </c>
      <c r="AY1157" s="211" t="s">
        <v>159</v>
      </c>
    </row>
    <row r="1158" spans="2:65" s="12" customFormat="1" ht="11.25">
      <c r="B1158" s="202"/>
      <c r="C1158" s="203"/>
      <c r="D1158" s="199" t="s">
        <v>184</v>
      </c>
      <c r="E1158" s="204" t="s">
        <v>20</v>
      </c>
      <c r="F1158" s="205" t="s">
        <v>1412</v>
      </c>
      <c r="G1158" s="203"/>
      <c r="H1158" s="204" t="s">
        <v>20</v>
      </c>
      <c r="I1158" s="206"/>
      <c r="J1158" s="203"/>
      <c r="K1158" s="203"/>
      <c r="L1158" s="207"/>
      <c r="M1158" s="208"/>
      <c r="N1158" s="209"/>
      <c r="O1158" s="209"/>
      <c r="P1158" s="209"/>
      <c r="Q1158" s="209"/>
      <c r="R1158" s="209"/>
      <c r="S1158" s="209"/>
      <c r="T1158" s="210"/>
      <c r="AT1158" s="211" t="s">
        <v>184</v>
      </c>
      <c r="AU1158" s="211" t="s">
        <v>171</v>
      </c>
      <c r="AV1158" s="12" t="s">
        <v>22</v>
      </c>
      <c r="AW1158" s="12" t="s">
        <v>35</v>
      </c>
      <c r="AX1158" s="12" t="s">
        <v>74</v>
      </c>
      <c r="AY1158" s="211" t="s">
        <v>159</v>
      </c>
    </row>
    <row r="1159" spans="2:65" s="12" customFormat="1" ht="11.25">
      <c r="B1159" s="202"/>
      <c r="C1159" s="203"/>
      <c r="D1159" s="199" t="s">
        <v>184</v>
      </c>
      <c r="E1159" s="204" t="s">
        <v>20</v>
      </c>
      <c r="F1159" s="205" t="s">
        <v>1413</v>
      </c>
      <c r="G1159" s="203"/>
      <c r="H1159" s="204" t="s">
        <v>20</v>
      </c>
      <c r="I1159" s="206"/>
      <c r="J1159" s="203"/>
      <c r="K1159" s="203"/>
      <c r="L1159" s="207"/>
      <c r="M1159" s="208"/>
      <c r="N1159" s="209"/>
      <c r="O1159" s="209"/>
      <c r="P1159" s="209"/>
      <c r="Q1159" s="209"/>
      <c r="R1159" s="209"/>
      <c r="S1159" s="209"/>
      <c r="T1159" s="210"/>
      <c r="AT1159" s="211" t="s">
        <v>184</v>
      </c>
      <c r="AU1159" s="211" t="s">
        <v>171</v>
      </c>
      <c r="AV1159" s="12" t="s">
        <v>22</v>
      </c>
      <c r="AW1159" s="12" t="s">
        <v>35</v>
      </c>
      <c r="AX1159" s="12" t="s">
        <v>74</v>
      </c>
      <c r="AY1159" s="211" t="s">
        <v>159</v>
      </c>
    </row>
    <row r="1160" spans="2:65" s="12" customFormat="1" ht="11.25">
      <c r="B1160" s="202"/>
      <c r="C1160" s="203"/>
      <c r="D1160" s="199" t="s">
        <v>184</v>
      </c>
      <c r="E1160" s="204" t="s">
        <v>20</v>
      </c>
      <c r="F1160" s="205" t="s">
        <v>1414</v>
      </c>
      <c r="G1160" s="203"/>
      <c r="H1160" s="204" t="s">
        <v>20</v>
      </c>
      <c r="I1160" s="206"/>
      <c r="J1160" s="203"/>
      <c r="K1160" s="203"/>
      <c r="L1160" s="207"/>
      <c r="M1160" s="208"/>
      <c r="N1160" s="209"/>
      <c r="O1160" s="209"/>
      <c r="P1160" s="209"/>
      <c r="Q1160" s="209"/>
      <c r="R1160" s="209"/>
      <c r="S1160" s="209"/>
      <c r="T1160" s="210"/>
      <c r="AT1160" s="211" t="s">
        <v>184</v>
      </c>
      <c r="AU1160" s="211" t="s">
        <v>171</v>
      </c>
      <c r="AV1160" s="12" t="s">
        <v>22</v>
      </c>
      <c r="AW1160" s="12" t="s">
        <v>35</v>
      </c>
      <c r="AX1160" s="12" t="s">
        <v>74</v>
      </c>
      <c r="AY1160" s="211" t="s">
        <v>159</v>
      </c>
    </row>
    <row r="1161" spans="2:65" s="12" customFormat="1" ht="11.25">
      <c r="B1161" s="202"/>
      <c r="C1161" s="203"/>
      <c r="D1161" s="199" t="s">
        <v>184</v>
      </c>
      <c r="E1161" s="204" t="s">
        <v>20</v>
      </c>
      <c r="F1161" s="205" t="s">
        <v>1398</v>
      </c>
      <c r="G1161" s="203"/>
      <c r="H1161" s="204" t="s">
        <v>20</v>
      </c>
      <c r="I1161" s="206"/>
      <c r="J1161" s="203"/>
      <c r="K1161" s="203"/>
      <c r="L1161" s="207"/>
      <c r="M1161" s="208"/>
      <c r="N1161" s="209"/>
      <c r="O1161" s="209"/>
      <c r="P1161" s="209"/>
      <c r="Q1161" s="209"/>
      <c r="R1161" s="209"/>
      <c r="S1161" s="209"/>
      <c r="T1161" s="210"/>
      <c r="AT1161" s="211" t="s">
        <v>184</v>
      </c>
      <c r="AU1161" s="211" t="s">
        <v>171</v>
      </c>
      <c r="AV1161" s="12" t="s">
        <v>22</v>
      </c>
      <c r="AW1161" s="12" t="s">
        <v>35</v>
      </c>
      <c r="AX1161" s="12" t="s">
        <v>74</v>
      </c>
      <c r="AY1161" s="211" t="s">
        <v>159</v>
      </c>
    </row>
    <row r="1162" spans="2:65" s="12" customFormat="1" ht="11.25">
      <c r="B1162" s="202"/>
      <c r="C1162" s="203"/>
      <c r="D1162" s="199" t="s">
        <v>184</v>
      </c>
      <c r="E1162" s="204" t="s">
        <v>20</v>
      </c>
      <c r="F1162" s="205" t="s">
        <v>794</v>
      </c>
      <c r="G1162" s="203"/>
      <c r="H1162" s="204" t="s">
        <v>20</v>
      </c>
      <c r="I1162" s="206"/>
      <c r="J1162" s="203"/>
      <c r="K1162" s="203"/>
      <c r="L1162" s="207"/>
      <c r="M1162" s="208"/>
      <c r="N1162" s="209"/>
      <c r="O1162" s="209"/>
      <c r="P1162" s="209"/>
      <c r="Q1162" s="209"/>
      <c r="R1162" s="209"/>
      <c r="S1162" s="209"/>
      <c r="T1162" s="210"/>
      <c r="AT1162" s="211" t="s">
        <v>184</v>
      </c>
      <c r="AU1162" s="211" t="s">
        <v>171</v>
      </c>
      <c r="AV1162" s="12" t="s">
        <v>22</v>
      </c>
      <c r="AW1162" s="12" t="s">
        <v>35</v>
      </c>
      <c r="AX1162" s="12" t="s">
        <v>74</v>
      </c>
      <c r="AY1162" s="211" t="s">
        <v>159</v>
      </c>
    </row>
    <row r="1163" spans="2:65" s="12" customFormat="1" ht="11.25">
      <c r="B1163" s="202"/>
      <c r="C1163" s="203"/>
      <c r="D1163" s="199" t="s">
        <v>184</v>
      </c>
      <c r="E1163" s="204" t="s">
        <v>20</v>
      </c>
      <c r="F1163" s="205" t="s">
        <v>2770</v>
      </c>
      <c r="G1163" s="203"/>
      <c r="H1163" s="204" t="s">
        <v>20</v>
      </c>
      <c r="I1163" s="206"/>
      <c r="J1163" s="203"/>
      <c r="K1163" s="203"/>
      <c r="L1163" s="207"/>
      <c r="M1163" s="208"/>
      <c r="N1163" s="209"/>
      <c r="O1163" s="209"/>
      <c r="P1163" s="209"/>
      <c r="Q1163" s="209"/>
      <c r="R1163" s="209"/>
      <c r="S1163" s="209"/>
      <c r="T1163" s="210"/>
      <c r="AT1163" s="211" t="s">
        <v>184</v>
      </c>
      <c r="AU1163" s="211" t="s">
        <v>171</v>
      </c>
      <c r="AV1163" s="12" t="s">
        <v>22</v>
      </c>
      <c r="AW1163" s="12" t="s">
        <v>35</v>
      </c>
      <c r="AX1163" s="12" t="s">
        <v>74</v>
      </c>
      <c r="AY1163" s="211" t="s">
        <v>159</v>
      </c>
    </row>
    <row r="1164" spans="2:65" s="13" customFormat="1" ht="11.25">
      <c r="B1164" s="212"/>
      <c r="C1164" s="213"/>
      <c r="D1164" s="199" t="s">
        <v>184</v>
      </c>
      <c r="E1164" s="214" t="s">
        <v>20</v>
      </c>
      <c r="F1164" s="215" t="s">
        <v>2771</v>
      </c>
      <c r="G1164" s="213"/>
      <c r="H1164" s="216">
        <v>11.55</v>
      </c>
      <c r="I1164" s="217"/>
      <c r="J1164" s="213"/>
      <c r="K1164" s="213"/>
      <c r="L1164" s="218"/>
      <c r="M1164" s="219"/>
      <c r="N1164" s="220"/>
      <c r="O1164" s="220"/>
      <c r="P1164" s="220"/>
      <c r="Q1164" s="220"/>
      <c r="R1164" s="220"/>
      <c r="S1164" s="220"/>
      <c r="T1164" s="221"/>
      <c r="AT1164" s="222" t="s">
        <v>184</v>
      </c>
      <c r="AU1164" s="222" t="s">
        <v>171</v>
      </c>
      <c r="AV1164" s="13" t="s">
        <v>84</v>
      </c>
      <c r="AW1164" s="13" t="s">
        <v>35</v>
      </c>
      <c r="AX1164" s="13" t="s">
        <v>22</v>
      </c>
      <c r="AY1164" s="222" t="s">
        <v>159</v>
      </c>
    </row>
    <row r="1165" spans="2:65" s="1" customFormat="1" ht="16.5" customHeight="1">
      <c r="B1165" s="35"/>
      <c r="C1165" s="186" t="s">
        <v>2772</v>
      </c>
      <c r="D1165" s="186" t="s">
        <v>162</v>
      </c>
      <c r="E1165" s="187" t="s">
        <v>1418</v>
      </c>
      <c r="F1165" s="188" t="s">
        <v>1419</v>
      </c>
      <c r="G1165" s="189" t="s">
        <v>464</v>
      </c>
      <c r="H1165" s="190">
        <v>88.2</v>
      </c>
      <c r="I1165" s="191"/>
      <c r="J1165" s="192">
        <f>ROUND(I1165*H1165,2)</f>
        <v>0</v>
      </c>
      <c r="K1165" s="188" t="s">
        <v>20</v>
      </c>
      <c r="L1165" s="39"/>
      <c r="M1165" s="193" t="s">
        <v>20</v>
      </c>
      <c r="N1165" s="194" t="s">
        <v>45</v>
      </c>
      <c r="O1165" s="64"/>
      <c r="P1165" s="195">
        <f>O1165*H1165</f>
        <v>0</v>
      </c>
      <c r="Q1165" s="195">
        <v>0</v>
      </c>
      <c r="R1165" s="195">
        <f>Q1165*H1165</f>
        <v>0</v>
      </c>
      <c r="S1165" s="195">
        <v>0</v>
      </c>
      <c r="T1165" s="196">
        <f>S1165*H1165</f>
        <v>0</v>
      </c>
      <c r="AR1165" s="197" t="s">
        <v>164</v>
      </c>
      <c r="AT1165" s="197" t="s">
        <v>162</v>
      </c>
      <c r="AU1165" s="197" t="s">
        <v>171</v>
      </c>
      <c r="AY1165" s="18" t="s">
        <v>159</v>
      </c>
      <c r="BE1165" s="198">
        <f>IF(N1165="základní",J1165,0)</f>
        <v>0</v>
      </c>
      <c r="BF1165" s="198">
        <f>IF(N1165="snížená",J1165,0)</f>
        <v>0</v>
      </c>
      <c r="BG1165" s="198">
        <f>IF(N1165="zákl. přenesená",J1165,0)</f>
        <v>0</v>
      </c>
      <c r="BH1165" s="198">
        <f>IF(N1165="sníž. přenesená",J1165,0)</f>
        <v>0</v>
      </c>
      <c r="BI1165" s="198">
        <f>IF(N1165="nulová",J1165,0)</f>
        <v>0</v>
      </c>
      <c r="BJ1165" s="18" t="s">
        <v>22</v>
      </c>
      <c r="BK1165" s="198">
        <f>ROUND(I1165*H1165,2)</f>
        <v>0</v>
      </c>
      <c r="BL1165" s="18" t="s">
        <v>164</v>
      </c>
      <c r="BM1165" s="197" t="s">
        <v>1420</v>
      </c>
    </row>
    <row r="1166" spans="2:65" s="1" customFormat="1" ht="11.25">
      <c r="B1166" s="35"/>
      <c r="C1166" s="36"/>
      <c r="D1166" s="199" t="s">
        <v>166</v>
      </c>
      <c r="E1166" s="36"/>
      <c r="F1166" s="200" t="s">
        <v>1419</v>
      </c>
      <c r="G1166" s="36"/>
      <c r="H1166" s="36"/>
      <c r="I1166" s="115"/>
      <c r="J1166" s="36"/>
      <c r="K1166" s="36"/>
      <c r="L1166" s="39"/>
      <c r="M1166" s="201"/>
      <c r="N1166" s="64"/>
      <c r="O1166" s="64"/>
      <c r="P1166" s="64"/>
      <c r="Q1166" s="64"/>
      <c r="R1166" s="64"/>
      <c r="S1166" s="64"/>
      <c r="T1166" s="65"/>
      <c r="AT1166" s="18" t="s">
        <v>166</v>
      </c>
      <c r="AU1166" s="18" t="s">
        <v>171</v>
      </c>
    </row>
    <row r="1167" spans="2:65" s="12" customFormat="1" ht="11.25">
      <c r="B1167" s="202"/>
      <c r="C1167" s="203"/>
      <c r="D1167" s="199" t="s">
        <v>184</v>
      </c>
      <c r="E1167" s="204" t="s">
        <v>20</v>
      </c>
      <c r="F1167" s="205" t="s">
        <v>1395</v>
      </c>
      <c r="G1167" s="203"/>
      <c r="H1167" s="204" t="s">
        <v>20</v>
      </c>
      <c r="I1167" s="206"/>
      <c r="J1167" s="203"/>
      <c r="K1167" s="203"/>
      <c r="L1167" s="207"/>
      <c r="M1167" s="208"/>
      <c r="N1167" s="209"/>
      <c r="O1167" s="209"/>
      <c r="P1167" s="209"/>
      <c r="Q1167" s="209"/>
      <c r="R1167" s="209"/>
      <c r="S1167" s="209"/>
      <c r="T1167" s="210"/>
      <c r="AT1167" s="211" t="s">
        <v>184</v>
      </c>
      <c r="AU1167" s="211" t="s">
        <v>171</v>
      </c>
      <c r="AV1167" s="12" t="s">
        <v>22</v>
      </c>
      <c r="AW1167" s="12" t="s">
        <v>35</v>
      </c>
      <c r="AX1167" s="12" t="s">
        <v>74</v>
      </c>
      <c r="AY1167" s="211" t="s">
        <v>159</v>
      </c>
    </row>
    <row r="1168" spans="2:65" s="12" customFormat="1" ht="11.25">
      <c r="B1168" s="202"/>
      <c r="C1168" s="203"/>
      <c r="D1168" s="199" t="s">
        <v>184</v>
      </c>
      <c r="E1168" s="204" t="s">
        <v>20</v>
      </c>
      <c r="F1168" s="205" t="s">
        <v>1411</v>
      </c>
      <c r="G1168" s="203"/>
      <c r="H1168" s="204" t="s">
        <v>20</v>
      </c>
      <c r="I1168" s="206"/>
      <c r="J1168" s="203"/>
      <c r="K1168" s="203"/>
      <c r="L1168" s="207"/>
      <c r="M1168" s="208"/>
      <c r="N1168" s="209"/>
      <c r="O1168" s="209"/>
      <c r="P1168" s="209"/>
      <c r="Q1168" s="209"/>
      <c r="R1168" s="209"/>
      <c r="S1168" s="209"/>
      <c r="T1168" s="210"/>
      <c r="AT1168" s="211" t="s">
        <v>184</v>
      </c>
      <c r="AU1168" s="211" t="s">
        <v>171</v>
      </c>
      <c r="AV1168" s="12" t="s">
        <v>22</v>
      </c>
      <c r="AW1168" s="12" t="s">
        <v>35</v>
      </c>
      <c r="AX1168" s="12" t="s">
        <v>74</v>
      </c>
      <c r="AY1168" s="211" t="s">
        <v>159</v>
      </c>
    </row>
    <row r="1169" spans="2:65" s="12" customFormat="1" ht="11.25">
      <c r="B1169" s="202"/>
      <c r="C1169" s="203"/>
      <c r="D1169" s="199" t="s">
        <v>184</v>
      </c>
      <c r="E1169" s="204" t="s">
        <v>20</v>
      </c>
      <c r="F1169" s="205" t="s">
        <v>1421</v>
      </c>
      <c r="G1169" s="203"/>
      <c r="H1169" s="204" t="s">
        <v>20</v>
      </c>
      <c r="I1169" s="206"/>
      <c r="J1169" s="203"/>
      <c r="K1169" s="203"/>
      <c r="L1169" s="207"/>
      <c r="M1169" s="208"/>
      <c r="N1169" s="209"/>
      <c r="O1169" s="209"/>
      <c r="P1169" s="209"/>
      <c r="Q1169" s="209"/>
      <c r="R1169" s="209"/>
      <c r="S1169" s="209"/>
      <c r="T1169" s="210"/>
      <c r="AT1169" s="211" t="s">
        <v>184</v>
      </c>
      <c r="AU1169" s="211" t="s">
        <v>171</v>
      </c>
      <c r="AV1169" s="12" t="s">
        <v>22</v>
      </c>
      <c r="AW1169" s="12" t="s">
        <v>35</v>
      </c>
      <c r="AX1169" s="12" t="s">
        <v>74</v>
      </c>
      <c r="AY1169" s="211" t="s">
        <v>159</v>
      </c>
    </row>
    <row r="1170" spans="2:65" s="12" customFormat="1" ht="11.25">
      <c r="B1170" s="202"/>
      <c r="C1170" s="203"/>
      <c r="D1170" s="199" t="s">
        <v>184</v>
      </c>
      <c r="E1170" s="204" t="s">
        <v>20</v>
      </c>
      <c r="F1170" s="205" t="s">
        <v>1413</v>
      </c>
      <c r="G1170" s="203"/>
      <c r="H1170" s="204" t="s">
        <v>20</v>
      </c>
      <c r="I1170" s="206"/>
      <c r="J1170" s="203"/>
      <c r="K1170" s="203"/>
      <c r="L1170" s="207"/>
      <c r="M1170" s="208"/>
      <c r="N1170" s="209"/>
      <c r="O1170" s="209"/>
      <c r="P1170" s="209"/>
      <c r="Q1170" s="209"/>
      <c r="R1170" s="209"/>
      <c r="S1170" s="209"/>
      <c r="T1170" s="210"/>
      <c r="AT1170" s="211" t="s">
        <v>184</v>
      </c>
      <c r="AU1170" s="211" t="s">
        <v>171</v>
      </c>
      <c r="AV1170" s="12" t="s">
        <v>22</v>
      </c>
      <c r="AW1170" s="12" t="s">
        <v>35</v>
      </c>
      <c r="AX1170" s="12" t="s">
        <v>74</v>
      </c>
      <c r="AY1170" s="211" t="s">
        <v>159</v>
      </c>
    </row>
    <row r="1171" spans="2:65" s="12" customFormat="1" ht="11.25">
      <c r="B1171" s="202"/>
      <c r="C1171" s="203"/>
      <c r="D1171" s="199" t="s">
        <v>184</v>
      </c>
      <c r="E1171" s="204" t="s">
        <v>20</v>
      </c>
      <c r="F1171" s="205" t="s">
        <v>1414</v>
      </c>
      <c r="G1171" s="203"/>
      <c r="H1171" s="204" t="s">
        <v>20</v>
      </c>
      <c r="I1171" s="206"/>
      <c r="J1171" s="203"/>
      <c r="K1171" s="203"/>
      <c r="L1171" s="207"/>
      <c r="M1171" s="208"/>
      <c r="N1171" s="209"/>
      <c r="O1171" s="209"/>
      <c r="P1171" s="209"/>
      <c r="Q1171" s="209"/>
      <c r="R1171" s="209"/>
      <c r="S1171" s="209"/>
      <c r="T1171" s="210"/>
      <c r="AT1171" s="211" t="s">
        <v>184</v>
      </c>
      <c r="AU1171" s="211" t="s">
        <v>171</v>
      </c>
      <c r="AV1171" s="12" t="s">
        <v>22</v>
      </c>
      <c r="AW1171" s="12" t="s">
        <v>35</v>
      </c>
      <c r="AX1171" s="12" t="s">
        <v>74</v>
      </c>
      <c r="AY1171" s="211" t="s">
        <v>159</v>
      </c>
    </row>
    <row r="1172" spans="2:65" s="12" customFormat="1" ht="11.25">
      <c r="B1172" s="202"/>
      <c r="C1172" s="203"/>
      <c r="D1172" s="199" t="s">
        <v>184</v>
      </c>
      <c r="E1172" s="204" t="s">
        <v>20</v>
      </c>
      <c r="F1172" s="205" t="s">
        <v>1398</v>
      </c>
      <c r="G1172" s="203"/>
      <c r="H1172" s="204" t="s">
        <v>20</v>
      </c>
      <c r="I1172" s="206"/>
      <c r="J1172" s="203"/>
      <c r="K1172" s="203"/>
      <c r="L1172" s="207"/>
      <c r="M1172" s="208"/>
      <c r="N1172" s="209"/>
      <c r="O1172" s="209"/>
      <c r="P1172" s="209"/>
      <c r="Q1172" s="209"/>
      <c r="R1172" s="209"/>
      <c r="S1172" s="209"/>
      <c r="T1172" s="210"/>
      <c r="AT1172" s="211" t="s">
        <v>184</v>
      </c>
      <c r="AU1172" s="211" t="s">
        <v>171</v>
      </c>
      <c r="AV1172" s="12" t="s">
        <v>22</v>
      </c>
      <c r="AW1172" s="12" t="s">
        <v>35</v>
      </c>
      <c r="AX1172" s="12" t="s">
        <v>74</v>
      </c>
      <c r="AY1172" s="211" t="s">
        <v>159</v>
      </c>
    </row>
    <row r="1173" spans="2:65" s="12" customFormat="1" ht="11.25">
      <c r="B1173" s="202"/>
      <c r="C1173" s="203"/>
      <c r="D1173" s="199" t="s">
        <v>184</v>
      </c>
      <c r="E1173" s="204" t="s">
        <v>20</v>
      </c>
      <c r="F1173" s="205" t="s">
        <v>794</v>
      </c>
      <c r="G1173" s="203"/>
      <c r="H1173" s="204" t="s">
        <v>20</v>
      </c>
      <c r="I1173" s="206"/>
      <c r="J1173" s="203"/>
      <c r="K1173" s="203"/>
      <c r="L1173" s="207"/>
      <c r="M1173" s="208"/>
      <c r="N1173" s="209"/>
      <c r="O1173" s="209"/>
      <c r="P1173" s="209"/>
      <c r="Q1173" s="209"/>
      <c r="R1173" s="209"/>
      <c r="S1173" s="209"/>
      <c r="T1173" s="210"/>
      <c r="AT1173" s="211" t="s">
        <v>184</v>
      </c>
      <c r="AU1173" s="211" t="s">
        <v>171</v>
      </c>
      <c r="AV1173" s="12" t="s">
        <v>22</v>
      </c>
      <c r="AW1173" s="12" t="s">
        <v>35</v>
      </c>
      <c r="AX1173" s="12" t="s">
        <v>74</v>
      </c>
      <c r="AY1173" s="211" t="s">
        <v>159</v>
      </c>
    </row>
    <row r="1174" spans="2:65" s="12" customFormat="1" ht="11.25">
      <c r="B1174" s="202"/>
      <c r="C1174" s="203"/>
      <c r="D1174" s="199" t="s">
        <v>184</v>
      </c>
      <c r="E1174" s="204" t="s">
        <v>20</v>
      </c>
      <c r="F1174" s="205" t="s">
        <v>1914</v>
      </c>
      <c r="G1174" s="203"/>
      <c r="H1174" s="204" t="s">
        <v>20</v>
      </c>
      <c r="I1174" s="206"/>
      <c r="J1174" s="203"/>
      <c r="K1174" s="203"/>
      <c r="L1174" s="207"/>
      <c r="M1174" s="208"/>
      <c r="N1174" s="209"/>
      <c r="O1174" s="209"/>
      <c r="P1174" s="209"/>
      <c r="Q1174" s="209"/>
      <c r="R1174" s="209"/>
      <c r="S1174" s="209"/>
      <c r="T1174" s="210"/>
      <c r="AT1174" s="211" t="s">
        <v>184</v>
      </c>
      <c r="AU1174" s="211" t="s">
        <v>171</v>
      </c>
      <c r="AV1174" s="12" t="s">
        <v>22</v>
      </c>
      <c r="AW1174" s="12" t="s">
        <v>35</v>
      </c>
      <c r="AX1174" s="12" t="s">
        <v>74</v>
      </c>
      <c r="AY1174" s="211" t="s">
        <v>159</v>
      </c>
    </row>
    <row r="1175" spans="2:65" s="12" customFormat="1" ht="11.25">
      <c r="B1175" s="202"/>
      <c r="C1175" s="203"/>
      <c r="D1175" s="199" t="s">
        <v>184</v>
      </c>
      <c r="E1175" s="204" t="s">
        <v>20</v>
      </c>
      <c r="F1175" s="205" t="s">
        <v>2770</v>
      </c>
      <c r="G1175" s="203"/>
      <c r="H1175" s="204" t="s">
        <v>20</v>
      </c>
      <c r="I1175" s="206"/>
      <c r="J1175" s="203"/>
      <c r="K1175" s="203"/>
      <c r="L1175" s="207"/>
      <c r="M1175" s="208"/>
      <c r="N1175" s="209"/>
      <c r="O1175" s="209"/>
      <c r="P1175" s="209"/>
      <c r="Q1175" s="209"/>
      <c r="R1175" s="209"/>
      <c r="S1175" s="209"/>
      <c r="T1175" s="210"/>
      <c r="AT1175" s="211" t="s">
        <v>184</v>
      </c>
      <c r="AU1175" s="211" t="s">
        <v>171</v>
      </c>
      <c r="AV1175" s="12" t="s">
        <v>22</v>
      </c>
      <c r="AW1175" s="12" t="s">
        <v>35</v>
      </c>
      <c r="AX1175" s="12" t="s">
        <v>74</v>
      </c>
      <c r="AY1175" s="211" t="s">
        <v>159</v>
      </c>
    </row>
    <row r="1176" spans="2:65" s="13" customFormat="1" ht="11.25">
      <c r="B1176" s="212"/>
      <c r="C1176" s="213"/>
      <c r="D1176" s="199" t="s">
        <v>184</v>
      </c>
      <c r="E1176" s="214" t="s">
        <v>20</v>
      </c>
      <c r="F1176" s="215" t="s">
        <v>2773</v>
      </c>
      <c r="G1176" s="213"/>
      <c r="H1176" s="216">
        <v>88.2</v>
      </c>
      <c r="I1176" s="217"/>
      <c r="J1176" s="213"/>
      <c r="K1176" s="213"/>
      <c r="L1176" s="218"/>
      <c r="M1176" s="219"/>
      <c r="N1176" s="220"/>
      <c r="O1176" s="220"/>
      <c r="P1176" s="220"/>
      <c r="Q1176" s="220"/>
      <c r="R1176" s="220"/>
      <c r="S1176" s="220"/>
      <c r="T1176" s="221"/>
      <c r="AT1176" s="222" t="s">
        <v>184</v>
      </c>
      <c r="AU1176" s="222" t="s">
        <v>171</v>
      </c>
      <c r="AV1176" s="13" t="s">
        <v>84</v>
      </c>
      <c r="AW1176" s="13" t="s">
        <v>35</v>
      </c>
      <c r="AX1176" s="13" t="s">
        <v>22</v>
      </c>
      <c r="AY1176" s="222" t="s">
        <v>159</v>
      </c>
    </row>
    <row r="1177" spans="2:65" s="1" customFormat="1" ht="16.5" customHeight="1">
      <c r="B1177" s="35"/>
      <c r="C1177" s="186" t="s">
        <v>2774</v>
      </c>
      <c r="D1177" s="186" t="s">
        <v>162</v>
      </c>
      <c r="E1177" s="187" t="s">
        <v>1424</v>
      </c>
      <c r="F1177" s="188" t="s">
        <v>1425</v>
      </c>
      <c r="G1177" s="189" t="s">
        <v>464</v>
      </c>
      <c r="H1177" s="190">
        <v>290.60000000000002</v>
      </c>
      <c r="I1177" s="191"/>
      <c r="J1177" s="192">
        <f>ROUND(I1177*H1177,2)</f>
        <v>0</v>
      </c>
      <c r="K1177" s="188" t="s">
        <v>20</v>
      </c>
      <c r="L1177" s="39"/>
      <c r="M1177" s="193" t="s">
        <v>20</v>
      </c>
      <c r="N1177" s="194" t="s">
        <v>45</v>
      </c>
      <c r="O1177" s="64"/>
      <c r="P1177" s="195">
        <f>O1177*H1177</f>
        <v>0</v>
      </c>
      <c r="Q1177" s="195">
        <v>0</v>
      </c>
      <c r="R1177" s="195">
        <f>Q1177*H1177</f>
        <v>0</v>
      </c>
      <c r="S1177" s="195">
        <v>0</v>
      </c>
      <c r="T1177" s="196">
        <f>S1177*H1177</f>
        <v>0</v>
      </c>
      <c r="AR1177" s="197" t="s">
        <v>164</v>
      </c>
      <c r="AT1177" s="197" t="s">
        <v>162</v>
      </c>
      <c r="AU1177" s="197" t="s">
        <v>171</v>
      </c>
      <c r="AY1177" s="18" t="s">
        <v>159</v>
      </c>
      <c r="BE1177" s="198">
        <f>IF(N1177="základní",J1177,0)</f>
        <v>0</v>
      </c>
      <c r="BF1177" s="198">
        <f>IF(N1177="snížená",J1177,0)</f>
        <v>0</v>
      </c>
      <c r="BG1177" s="198">
        <f>IF(N1177="zákl. přenesená",J1177,0)</f>
        <v>0</v>
      </c>
      <c r="BH1177" s="198">
        <f>IF(N1177="sníž. přenesená",J1177,0)</f>
        <v>0</v>
      </c>
      <c r="BI1177" s="198">
        <f>IF(N1177="nulová",J1177,0)</f>
        <v>0</v>
      </c>
      <c r="BJ1177" s="18" t="s">
        <v>22</v>
      </c>
      <c r="BK1177" s="198">
        <f>ROUND(I1177*H1177,2)</f>
        <v>0</v>
      </c>
      <c r="BL1177" s="18" t="s">
        <v>164</v>
      </c>
      <c r="BM1177" s="197" t="s">
        <v>2775</v>
      </c>
    </row>
    <row r="1178" spans="2:65" s="12" customFormat="1" ht="11.25">
      <c r="B1178" s="202"/>
      <c r="C1178" s="203"/>
      <c r="D1178" s="199" t="s">
        <v>184</v>
      </c>
      <c r="E1178" s="204" t="s">
        <v>20</v>
      </c>
      <c r="F1178" s="205" t="s">
        <v>1395</v>
      </c>
      <c r="G1178" s="203"/>
      <c r="H1178" s="204" t="s">
        <v>20</v>
      </c>
      <c r="I1178" s="206"/>
      <c r="J1178" s="203"/>
      <c r="K1178" s="203"/>
      <c r="L1178" s="207"/>
      <c r="M1178" s="208"/>
      <c r="N1178" s="209"/>
      <c r="O1178" s="209"/>
      <c r="P1178" s="209"/>
      <c r="Q1178" s="209"/>
      <c r="R1178" s="209"/>
      <c r="S1178" s="209"/>
      <c r="T1178" s="210"/>
      <c r="AT1178" s="211" t="s">
        <v>184</v>
      </c>
      <c r="AU1178" s="211" t="s">
        <v>171</v>
      </c>
      <c r="AV1178" s="12" t="s">
        <v>22</v>
      </c>
      <c r="AW1178" s="12" t="s">
        <v>35</v>
      </c>
      <c r="AX1178" s="12" t="s">
        <v>74</v>
      </c>
      <c r="AY1178" s="211" t="s">
        <v>159</v>
      </c>
    </row>
    <row r="1179" spans="2:65" s="12" customFormat="1" ht="11.25">
      <c r="B1179" s="202"/>
      <c r="C1179" s="203"/>
      <c r="D1179" s="199" t="s">
        <v>184</v>
      </c>
      <c r="E1179" s="204" t="s">
        <v>20</v>
      </c>
      <c r="F1179" s="205" t="s">
        <v>1411</v>
      </c>
      <c r="G1179" s="203"/>
      <c r="H1179" s="204" t="s">
        <v>20</v>
      </c>
      <c r="I1179" s="206"/>
      <c r="J1179" s="203"/>
      <c r="K1179" s="203"/>
      <c r="L1179" s="207"/>
      <c r="M1179" s="208"/>
      <c r="N1179" s="209"/>
      <c r="O1179" s="209"/>
      <c r="P1179" s="209"/>
      <c r="Q1179" s="209"/>
      <c r="R1179" s="209"/>
      <c r="S1179" s="209"/>
      <c r="T1179" s="210"/>
      <c r="AT1179" s="211" t="s">
        <v>184</v>
      </c>
      <c r="AU1179" s="211" t="s">
        <v>171</v>
      </c>
      <c r="AV1179" s="12" t="s">
        <v>22</v>
      </c>
      <c r="AW1179" s="12" t="s">
        <v>35</v>
      </c>
      <c r="AX1179" s="12" t="s">
        <v>74</v>
      </c>
      <c r="AY1179" s="211" t="s">
        <v>159</v>
      </c>
    </row>
    <row r="1180" spans="2:65" s="12" customFormat="1" ht="11.25">
      <c r="B1180" s="202"/>
      <c r="C1180" s="203"/>
      <c r="D1180" s="199" t="s">
        <v>184</v>
      </c>
      <c r="E1180" s="204" t="s">
        <v>20</v>
      </c>
      <c r="F1180" s="205" t="s">
        <v>1427</v>
      </c>
      <c r="G1180" s="203"/>
      <c r="H1180" s="204" t="s">
        <v>20</v>
      </c>
      <c r="I1180" s="206"/>
      <c r="J1180" s="203"/>
      <c r="K1180" s="203"/>
      <c r="L1180" s="207"/>
      <c r="M1180" s="208"/>
      <c r="N1180" s="209"/>
      <c r="O1180" s="209"/>
      <c r="P1180" s="209"/>
      <c r="Q1180" s="209"/>
      <c r="R1180" s="209"/>
      <c r="S1180" s="209"/>
      <c r="T1180" s="210"/>
      <c r="AT1180" s="211" t="s">
        <v>184</v>
      </c>
      <c r="AU1180" s="211" t="s">
        <v>171</v>
      </c>
      <c r="AV1180" s="12" t="s">
        <v>22</v>
      </c>
      <c r="AW1180" s="12" t="s">
        <v>35</v>
      </c>
      <c r="AX1180" s="12" t="s">
        <v>74</v>
      </c>
      <c r="AY1180" s="211" t="s">
        <v>159</v>
      </c>
    </row>
    <row r="1181" spans="2:65" s="12" customFormat="1" ht="11.25">
      <c r="B1181" s="202"/>
      <c r="C1181" s="203"/>
      <c r="D1181" s="199" t="s">
        <v>184</v>
      </c>
      <c r="E1181" s="204" t="s">
        <v>20</v>
      </c>
      <c r="F1181" s="205" t="s">
        <v>1428</v>
      </c>
      <c r="G1181" s="203"/>
      <c r="H1181" s="204" t="s">
        <v>20</v>
      </c>
      <c r="I1181" s="206"/>
      <c r="J1181" s="203"/>
      <c r="K1181" s="203"/>
      <c r="L1181" s="207"/>
      <c r="M1181" s="208"/>
      <c r="N1181" s="209"/>
      <c r="O1181" s="209"/>
      <c r="P1181" s="209"/>
      <c r="Q1181" s="209"/>
      <c r="R1181" s="209"/>
      <c r="S1181" s="209"/>
      <c r="T1181" s="210"/>
      <c r="AT1181" s="211" t="s">
        <v>184</v>
      </c>
      <c r="AU1181" s="211" t="s">
        <v>171</v>
      </c>
      <c r="AV1181" s="12" t="s">
        <v>22</v>
      </c>
      <c r="AW1181" s="12" t="s">
        <v>35</v>
      </c>
      <c r="AX1181" s="12" t="s">
        <v>74</v>
      </c>
      <c r="AY1181" s="211" t="s">
        <v>159</v>
      </c>
    </row>
    <row r="1182" spans="2:65" s="12" customFormat="1" ht="11.25">
      <c r="B1182" s="202"/>
      <c r="C1182" s="203"/>
      <c r="D1182" s="199" t="s">
        <v>184</v>
      </c>
      <c r="E1182" s="204" t="s">
        <v>20</v>
      </c>
      <c r="F1182" s="205" t="s">
        <v>1414</v>
      </c>
      <c r="G1182" s="203"/>
      <c r="H1182" s="204" t="s">
        <v>20</v>
      </c>
      <c r="I1182" s="206"/>
      <c r="J1182" s="203"/>
      <c r="K1182" s="203"/>
      <c r="L1182" s="207"/>
      <c r="M1182" s="208"/>
      <c r="N1182" s="209"/>
      <c r="O1182" s="209"/>
      <c r="P1182" s="209"/>
      <c r="Q1182" s="209"/>
      <c r="R1182" s="209"/>
      <c r="S1182" s="209"/>
      <c r="T1182" s="210"/>
      <c r="AT1182" s="211" t="s">
        <v>184</v>
      </c>
      <c r="AU1182" s="211" t="s">
        <v>171</v>
      </c>
      <c r="AV1182" s="12" t="s">
        <v>22</v>
      </c>
      <c r="AW1182" s="12" t="s">
        <v>35</v>
      </c>
      <c r="AX1182" s="12" t="s">
        <v>74</v>
      </c>
      <c r="AY1182" s="211" t="s">
        <v>159</v>
      </c>
    </row>
    <row r="1183" spans="2:65" s="12" customFormat="1" ht="11.25">
      <c r="B1183" s="202"/>
      <c r="C1183" s="203"/>
      <c r="D1183" s="199" t="s">
        <v>184</v>
      </c>
      <c r="E1183" s="204" t="s">
        <v>20</v>
      </c>
      <c r="F1183" s="205" t="s">
        <v>1398</v>
      </c>
      <c r="G1183" s="203"/>
      <c r="H1183" s="204" t="s">
        <v>20</v>
      </c>
      <c r="I1183" s="206"/>
      <c r="J1183" s="203"/>
      <c r="K1183" s="203"/>
      <c r="L1183" s="207"/>
      <c r="M1183" s="208"/>
      <c r="N1183" s="209"/>
      <c r="O1183" s="209"/>
      <c r="P1183" s="209"/>
      <c r="Q1183" s="209"/>
      <c r="R1183" s="209"/>
      <c r="S1183" s="209"/>
      <c r="T1183" s="210"/>
      <c r="AT1183" s="211" t="s">
        <v>184</v>
      </c>
      <c r="AU1183" s="211" t="s">
        <v>171</v>
      </c>
      <c r="AV1183" s="12" t="s">
        <v>22</v>
      </c>
      <c r="AW1183" s="12" t="s">
        <v>35</v>
      </c>
      <c r="AX1183" s="12" t="s">
        <v>74</v>
      </c>
      <c r="AY1183" s="211" t="s">
        <v>159</v>
      </c>
    </row>
    <row r="1184" spans="2:65" s="12" customFormat="1" ht="11.25">
      <c r="B1184" s="202"/>
      <c r="C1184" s="203"/>
      <c r="D1184" s="199" t="s">
        <v>184</v>
      </c>
      <c r="E1184" s="204" t="s">
        <v>20</v>
      </c>
      <c r="F1184" s="205" t="s">
        <v>794</v>
      </c>
      <c r="G1184" s="203"/>
      <c r="H1184" s="204" t="s">
        <v>20</v>
      </c>
      <c r="I1184" s="206"/>
      <c r="J1184" s="203"/>
      <c r="K1184" s="203"/>
      <c r="L1184" s="207"/>
      <c r="M1184" s="208"/>
      <c r="N1184" s="209"/>
      <c r="O1184" s="209"/>
      <c r="P1184" s="209"/>
      <c r="Q1184" s="209"/>
      <c r="R1184" s="209"/>
      <c r="S1184" s="209"/>
      <c r="T1184" s="210"/>
      <c r="AT1184" s="211" t="s">
        <v>184</v>
      </c>
      <c r="AU1184" s="211" t="s">
        <v>171</v>
      </c>
      <c r="AV1184" s="12" t="s">
        <v>22</v>
      </c>
      <c r="AW1184" s="12" t="s">
        <v>35</v>
      </c>
      <c r="AX1184" s="12" t="s">
        <v>74</v>
      </c>
      <c r="AY1184" s="211" t="s">
        <v>159</v>
      </c>
    </row>
    <row r="1185" spans="2:65" s="12" customFormat="1" ht="11.25">
      <c r="B1185" s="202"/>
      <c r="C1185" s="203"/>
      <c r="D1185" s="199" t="s">
        <v>184</v>
      </c>
      <c r="E1185" s="204" t="s">
        <v>20</v>
      </c>
      <c r="F1185" s="205" t="s">
        <v>2770</v>
      </c>
      <c r="G1185" s="203"/>
      <c r="H1185" s="204" t="s">
        <v>20</v>
      </c>
      <c r="I1185" s="206"/>
      <c r="J1185" s="203"/>
      <c r="K1185" s="203"/>
      <c r="L1185" s="207"/>
      <c r="M1185" s="208"/>
      <c r="N1185" s="209"/>
      <c r="O1185" s="209"/>
      <c r="P1185" s="209"/>
      <c r="Q1185" s="209"/>
      <c r="R1185" s="209"/>
      <c r="S1185" s="209"/>
      <c r="T1185" s="210"/>
      <c r="AT1185" s="211" t="s">
        <v>184</v>
      </c>
      <c r="AU1185" s="211" t="s">
        <v>171</v>
      </c>
      <c r="AV1185" s="12" t="s">
        <v>22</v>
      </c>
      <c r="AW1185" s="12" t="s">
        <v>35</v>
      </c>
      <c r="AX1185" s="12" t="s">
        <v>74</v>
      </c>
      <c r="AY1185" s="211" t="s">
        <v>159</v>
      </c>
    </row>
    <row r="1186" spans="2:65" s="13" customFormat="1" ht="11.25">
      <c r="B1186" s="212"/>
      <c r="C1186" s="213"/>
      <c r="D1186" s="199" t="s">
        <v>184</v>
      </c>
      <c r="E1186" s="214" t="s">
        <v>20</v>
      </c>
      <c r="F1186" s="215" t="s">
        <v>2776</v>
      </c>
      <c r="G1186" s="213"/>
      <c r="H1186" s="216">
        <v>290.60000000000002</v>
      </c>
      <c r="I1186" s="217"/>
      <c r="J1186" s="213"/>
      <c r="K1186" s="213"/>
      <c r="L1186" s="218"/>
      <c r="M1186" s="219"/>
      <c r="N1186" s="220"/>
      <c r="O1186" s="220"/>
      <c r="P1186" s="220"/>
      <c r="Q1186" s="220"/>
      <c r="R1186" s="220"/>
      <c r="S1186" s="220"/>
      <c r="T1186" s="221"/>
      <c r="AT1186" s="222" t="s">
        <v>184</v>
      </c>
      <c r="AU1186" s="222" t="s">
        <v>171</v>
      </c>
      <c r="AV1186" s="13" t="s">
        <v>84</v>
      </c>
      <c r="AW1186" s="13" t="s">
        <v>35</v>
      </c>
      <c r="AX1186" s="13" t="s">
        <v>22</v>
      </c>
      <c r="AY1186" s="222" t="s">
        <v>159</v>
      </c>
    </row>
    <row r="1187" spans="2:65" s="1" customFormat="1" ht="16.5" customHeight="1">
      <c r="B1187" s="35"/>
      <c r="C1187" s="186" t="s">
        <v>2777</v>
      </c>
      <c r="D1187" s="186" t="s">
        <v>162</v>
      </c>
      <c r="E1187" s="187" t="s">
        <v>1431</v>
      </c>
      <c r="F1187" s="188" t="s">
        <v>1432</v>
      </c>
      <c r="G1187" s="189" t="s">
        <v>464</v>
      </c>
      <c r="H1187" s="190">
        <v>13.65</v>
      </c>
      <c r="I1187" s="191"/>
      <c r="J1187" s="192">
        <f>ROUND(I1187*H1187,2)</f>
        <v>0</v>
      </c>
      <c r="K1187" s="188" t="s">
        <v>20</v>
      </c>
      <c r="L1187" s="39"/>
      <c r="M1187" s="193" t="s">
        <v>20</v>
      </c>
      <c r="N1187" s="194" t="s">
        <v>45</v>
      </c>
      <c r="O1187" s="64"/>
      <c r="P1187" s="195">
        <f>O1187*H1187</f>
        <v>0</v>
      </c>
      <c r="Q1187" s="195">
        <v>0</v>
      </c>
      <c r="R1187" s="195">
        <f>Q1187*H1187</f>
        <v>0</v>
      </c>
      <c r="S1187" s="195">
        <v>0</v>
      </c>
      <c r="T1187" s="196">
        <f>S1187*H1187</f>
        <v>0</v>
      </c>
      <c r="AR1187" s="197" t="s">
        <v>164</v>
      </c>
      <c r="AT1187" s="197" t="s">
        <v>162</v>
      </c>
      <c r="AU1187" s="197" t="s">
        <v>171</v>
      </c>
      <c r="AY1187" s="18" t="s">
        <v>159</v>
      </c>
      <c r="BE1187" s="198">
        <f>IF(N1187="základní",J1187,0)</f>
        <v>0</v>
      </c>
      <c r="BF1187" s="198">
        <f>IF(N1187="snížená",J1187,0)</f>
        <v>0</v>
      </c>
      <c r="BG1187" s="198">
        <f>IF(N1187="zákl. přenesená",J1187,0)</f>
        <v>0</v>
      </c>
      <c r="BH1187" s="198">
        <f>IF(N1187="sníž. přenesená",J1187,0)</f>
        <v>0</v>
      </c>
      <c r="BI1187" s="198">
        <f>IF(N1187="nulová",J1187,0)</f>
        <v>0</v>
      </c>
      <c r="BJ1187" s="18" t="s">
        <v>22</v>
      </c>
      <c r="BK1187" s="198">
        <f>ROUND(I1187*H1187,2)</f>
        <v>0</v>
      </c>
      <c r="BL1187" s="18" t="s">
        <v>164</v>
      </c>
      <c r="BM1187" s="197" t="s">
        <v>2778</v>
      </c>
    </row>
    <row r="1188" spans="2:65" s="12" customFormat="1" ht="11.25">
      <c r="B1188" s="202"/>
      <c r="C1188" s="203"/>
      <c r="D1188" s="199" t="s">
        <v>184</v>
      </c>
      <c r="E1188" s="204" t="s">
        <v>20</v>
      </c>
      <c r="F1188" s="205" t="s">
        <v>1395</v>
      </c>
      <c r="G1188" s="203"/>
      <c r="H1188" s="204" t="s">
        <v>20</v>
      </c>
      <c r="I1188" s="206"/>
      <c r="J1188" s="203"/>
      <c r="K1188" s="203"/>
      <c r="L1188" s="207"/>
      <c r="M1188" s="208"/>
      <c r="N1188" s="209"/>
      <c r="O1188" s="209"/>
      <c r="P1188" s="209"/>
      <c r="Q1188" s="209"/>
      <c r="R1188" s="209"/>
      <c r="S1188" s="209"/>
      <c r="T1188" s="210"/>
      <c r="AT1188" s="211" t="s">
        <v>184</v>
      </c>
      <c r="AU1188" s="211" t="s">
        <v>171</v>
      </c>
      <c r="AV1188" s="12" t="s">
        <v>22</v>
      </c>
      <c r="AW1188" s="12" t="s">
        <v>35</v>
      </c>
      <c r="AX1188" s="12" t="s">
        <v>74</v>
      </c>
      <c r="AY1188" s="211" t="s">
        <v>159</v>
      </c>
    </row>
    <row r="1189" spans="2:65" s="12" customFormat="1" ht="11.25">
      <c r="B1189" s="202"/>
      <c r="C1189" s="203"/>
      <c r="D1189" s="199" t="s">
        <v>184</v>
      </c>
      <c r="E1189" s="204" t="s">
        <v>20</v>
      </c>
      <c r="F1189" s="205" t="s">
        <v>1411</v>
      </c>
      <c r="G1189" s="203"/>
      <c r="H1189" s="204" t="s">
        <v>20</v>
      </c>
      <c r="I1189" s="206"/>
      <c r="J1189" s="203"/>
      <c r="K1189" s="203"/>
      <c r="L1189" s="207"/>
      <c r="M1189" s="208"/>
      <c r="N1189" s="209"/>
      <c r="O1189" s="209"/>
      <c r="P1189" s="209"/>
      <c r="Q1189" s="209"/>
      <c r="R1189" s="209"/>
      <c r="S1189" s="209"/>
      <c r="T1189" s="210"/>
      <c r="AT1189" s="211" t="s">
        <v>184</v>
      </c>
      <c r="AU1189" s="211" t="s">
        <v>171</v>
      </c>
      <c r="AV1189" s="12" t="s">
        <v>22</v>
      </c>
      <c r="AW1189" s="12" t="s">
        <v>35</v>
      </c>
      <c r="AX1189" s="12" t="s">
        <v>74</v>
      </c>
      <c r="AY1189" s="211" t="s">
        <v>159</v>
      </c>
    </row>
    <row r="1190" spans="2:65" s="12" customFormat="1" ht="11.25">
      <c r="B1190" s="202"/>
      <c r="C1190" s="203"/>
      <c r="D1190" s="199" t="s">
        <v>184</v>
      </c>
      <c r="E1190" s="204" t="s">
        <v>20</v>
      </c>
      <c r="F1190" s="205" t="s">
        <v>1434</v>
      </c>
      <c r="G1190" s="203"/>
      <c r="H1190" s="204" t="s">
        <v>20</v>
      </c>
      <c r="I1190" s="206"/>
      <c r="J1190" s="203"/>
      <c r="K1190" s="203"/>
      <c r="L1190" s="207"/>
      <c r="M1190" s="208"/>
      <c r="N1190" s="209"/>
      <c r="O1190" s="209"/>
      <c r="P1190" s="209"/>
      <c r="Q1190" s="209"/>
      <c r="R1190" s="209"/>
      <c r="S1190" s="209"/>
      <c r="T1190" s="210"/>
      <c r="AT1190" s="211" t="s">
        <v>184</v>
      </c>
      <c r="AU1190" s="211" t="s">
        <v>171</v>
      </c>
      <c r="AV1190" s="12" t="s">
        <v>22</v>
      </c>
      <c r="AW1190" s="12" t="s">
        <v>35</v>
      </c>
      <c r="AX1190" s="12" t="s">
        <v>74</v>
      </c>
      <c r="AY1190" s="211" t="s">
        <v>159</v>
      </c>
    </row>
    <row r="1191" spans="2:65" s="12" customFormat="1" ht="11.25">
      <c r="B1191" s="202"/>
      <c r="C1191" s="203"/>
      <c r="D1191" s="199" t="s">
        <v>184</v>
      </c>
      <c r="E1191" s="204" t="s">
        <v>20</v>
      </c>
      <c r="F1191" s="205" t="s">
        <v>1435</v>
      </c>
      <c r="G1191" s="203"/>
      <c r="H1191" s="204" t="s">
        <v>20</v>
      </c>
      <c r="I1191" s="206"/>
      <c r="J1191" s="203"/>
      <c r="K1191" s="203"/>
      <c r="L1191" s="207"/>
      <c r="M1191" s="208"/>
      <c r="N1191" s="209"/>
      <c r="O1191" s="209"/>
      <c r="P1191" s="209"/>
      <c r="Q1191" s="209"/>
      <c r="R1191" s="209"/>
      <c r="S1191" s="209"/>
      <c r="T1191" s="210"/>
      <c r="AT1191" s="211" t="s">
        <v>184</v>
      </c>
      <c r="AU1191" s="211" t="s">
        <v>171</v>
      </c>
      <c r="AV1191" s="12" t="s">
        <v>22</v>
      </c>
      <c r="AW1191" s="12" t="s">
        <v>35</v>
      </c>
      <c r="AX1191" s="12" t="s">
        <v>74</v>
      </c>
      <c r="AY1191" s="211" t="s">
        <v>159</v>
      </c>
    </row>
    <row r="1192" spans="2:65" s="12" customFormat="1" ht="11.25">
      <c r="B1192" s="202"/>
      <c r="C1192" s="203"/>
      <c r="D1192" s="199" t="s">
        <v>184</v>
      </c>
      <c r="E1192" s="204" t="s">
        <v>20</v>
      </c>
      <c r="F1192" s="205" t="s">
        <v>1436</v>
      </c>
      <c r="G1192" s="203"/>
      <c r="H1192" s="204" t="s">
        <v>20</v>
      </c>
      <c r="I1192" s="206"/>
      <c r="J1192" s="203"/>
      <c r="K1192" s="203"/>
      <c r="L1192" s="207"/>
      <c r="M1192" s="208"/>
      <c r="N1192" s="209"/>
      <c r="O1192" s="209"/>
      <c r="P1192" s="209"/>
      <c r="Q1192" s="209"/>
      <c r="R1192" s="209"/>
      <c r="S1192" s="209"/>
      <c r="T1192" s="210"/>
      <c r="AT1192" s="211" t="s">
        <v>184</v>
      </c>
      <c r="AU1192" s="211" t="s">
        <v>171</v>
      </c>
      <c r="AV1192" s="12" t="s">
        <v>22</v>
      </c>
      <c r="AW1192" s="12" t="s">
        <v>35</v>
      </c>
      <c r="AX1192" s="12" t="s">
        <v>74</v>
      </c>
      <c r="AY1192" s="211" t="s">
        <v>159</v>
      </c>
    </row>
    <row r="1193" spans="2:65" s="12" customFormat="1" ht="11.25">
      <c r="B1193" s="202"/>
      <c r="C1193" s="203"/>
      <c r="D1193" s="199" t="s">
        <v>184</v>
      </c>
      <c r="E1193" s="204" t="s">
        <v>20</v>
      </c>
      <c r="F1193" s="205" t="s">
        <v>794</v>
      </c>
      <c r="G1193" s="203"/>
      <c r="H1193" s="204" t="s">
        <v>20</v>
      </c>
      <c r="I1193" s="206"/>
      <c r="J1193" s="203"/>
      <c r="K1193" s="203"/>
      <c r="L1193" s="207"/>
      <c r="M1193" s="208"/>
      <c r="N1193" s="209"/>
      <c r="O1193" s="209"/>
      <c r="P1193" s="209"/>
      <c r="Q1193" s="209"/>
      <c r="R1193" s="209"/>
      <c r="S1193" s="209"/>
      <c r="T1193" s="210"/>
      <c r="AT1193" s="211" t="s">
        <v>184</v>
      </c>
      <c r="AU1193" s="211" t="s">
        <v>171</v>
      </c>
      <c r="AV1193" s="12" t="s">
        <v>22</v>
      </c>
      <c r="AW1193" s="12" t="s">
        <v>35</v>
      </c>
      <c r="AX1193" s="12" t="s">
        <v>74</v>
      </c>
      <c r="AY1193" s="211" t="s">
        <v>159</v>
      </c>
    </row>
    <row r="1194" spans="2:65" s="12" customFormat="1" ht="11.25">
      <c r="B1194" s="202"/>
      <c r="C1194" s="203"/>
      <c r="D1194" s="199" t="s">
        <v>184</v>
      </c>
      <c r="E1194" s="204" t="s">
        <v>20</v>
      </c>
      <c r="F1194" s="205" t="s">
        <v>2770</v>
      </c>
      <c r="G1194" s="203"/>
      <c r="H1194" s="204" t="s">
        <v>20</v>
      </c>
      <c r="I1194" s="206"/>
      <c r="J1194" s="203"/>
      <c r="K1194" s="203"/>
      <c r="L1194" s="207"/>
      <c r="M1194" s="208"/>
      <c r="N1194" s="209"/>
      <c r="O1194" s="209"/>
      <c r="P1194" s="209"/>
      <c r="Q1194" s="209"/>
      <c r="R1194" s="209"/>
      <c r="S1194" s="209"/>
      <c r="T1194" s="210"/>
      <c r="AT1194" s="211" t="s">
        <v>184</v>
      </c>
      <c r="AU1194" s="211" t="s">
        <v>171</v>
      </c>
      <c r="AV1194" s="12" t="s">
        <v>22</v>
      </c>
      <c r="AW1194" s="12" t="s">
        <v>35</v>
      </c>
      <c r="AX1194" s="12" t="s">
        <v>74</v>
      </c>
      <c r="AY1194" s="211" t="s">
        <v>159</v>
      </c>
    </row>
    <row r="1195" spans="2:65" s="13" customFormat="1" ht="11.25">
      <c r="B1195" s="212"/>
      <c r="C1195" s="213"/>
      <c r="D1195" s="199" t="s">
        <v>184</v>
      </c>
      <c r="E1195" s="214" t="s">
        <v>20</v>
      </c>
      <c r="F1195" s="215" t="s">
        <v>2779</v>
      </c>
      <c r="G1195" s="213"/>
      <c r="H1195" s="216">
        <v>13.65</v>
      </c>
      <c r="I1195" s="217"/>
      <c r="J1195" s="213"/>
      <c r="K1195" s="213"/>
      <c r="L1195" s="218"/>
      <c r="M1195" s="219"/>
      <c r="N1195" s="220"/>
      <c r="O1195" s="220"/>
      <c r="P1195" s="220"/>
      <c r="Q1195" s="220"/>
      <c r="R1195" s="220"/>
      <c r="S1195" s="220"/>
      <c r="T1195" s="221"/>
      <c r="AT1195" s="222" t="s">
        <v>184</v>
      </c>
      <c r="AU1195" s="222" t="s">
        <v>171</v>
      </c>
      <c r="AV1195" s="13" t="s">
        <v>84</v>
      </c>
      <c r="AW1195" s="13" t="s">
        <v>35</v>
      </c>
      <c r="AX1195" s="13" t="s">
        <v>22</v>
      </c>
      <c r="AY1195" s="222" t="s">
        <v>159</v>
      </c>
    </row>
    <row r="1196" spans="2:65" s="1" customFormat="1" ht="16.5" customHeight="1">
      <c r="B1196" s="35"/>
      <c r="C1196" s="186" t="s">
        <v>2780</v>
      </c>
      <c r="D1196" s="186" t="s">
        <v>162</v>
      </c>
      <c r="E1196" s="187" t="s">
        <v>1439</v>
      </c>
      <c r="F1196" s="188" t="s">
        <v>1440</v>
      </c>
      <c r="G1196" s="189" t="s">
        <v>464</v>
      </c>
      <c r="H1196" s="190">
        <v>18.899999999999999</v>
      </c>
      <c r="I1196" s="191"/>
      <c r="J1196" s="192">
        <f>ROUND(I1196*H1196,2)</f>
        <v>0</v>
      </c>
      <c r="K1196" s="188" t="s">
        <v>20</v>
      </c>
      <c r="L1196" s="39"/>
      <c r="M1196" s="193" t="s">
        <v>20</v>
      </c>
      <c r="N1196" s="194" t="s">
        <v>45</v>
      </c>
      <c r="O1196" s="64"/>
      <c r="P1196" s="195">
        <f>O1196*H1196</f>
        <v>0</v>
      </c>
      <c r="Q1196" s="195">
        <v>0</v>
      </c>
      <c r="R1196" s="195">
        <f>Q1196*H1196</f>
        <v>0</v>
      </c>
      <c r="S1196" s="195">
        <v>0</v>
      </c>
      <c r="T1196" s="196">
        <f>S1196*H1196</f>
        <v>0</v>
      </c>
      <c r="AR1196" s="197" t="s">
        <v>164</v>
      </c>
      <c r="AT1196" s="197" t="s">
        <v>162</v>
      </c>
      <c r="AU1196" s="197" t="s">
        <v>171</v>
      </c>
      <c r="AY1196" s="18" t="s">
        <v>159</v>
      </c>
      <c r="BE1196" s="198">
        <f>IF(N1196="základní",J1196,0)</f>
        <v>0</v>
      </c>
      <c r="BF1196" s="198">
        <f>IF(N1196="snížená",J1196,0)</f>
        <v>0</v>
      </c>
      <c r="BG1196" s="198">
        <f>IF(N1196="zákl. přenesená",J1196,0)</f>
        <v>0</v>
      </c>
      <c r="BH1196" s="198">
        <f>IF(N1196="sníž. přenesená",J1196,0)</f>
        <v>0</v>
      </c>
      <c r="BI1196" s="198">
        <f>IF(N1196="nulová",J1196,0)</f>
        <v>0</v>
      </c>
      <c r="BJ1196" s="18" t="s">
        <v>22</v>
      </c>
      <c r="BK1196" s="198">
        <f>ROUND(I1196*H1196,2)</f>
        <v>0</v>
      </c>
      <c r="BL1196" s="18" t="s">
        <v>164</v>
      </c>
      <c r="BM1196" s="197" t="s">
        <v>2781</v>
      </c>
    </row>
    <row r="1197" spans="2:65" s="1" customFormat="1" ht="11.25">
      <c r="B1197" s="35"/>
      <c r="C1197" s="36"/>
      <c r="D1197" s="199" t="s">
        <v>166</v>
      </c>
      <c r="E1197" s="36"/>
      <c r="F1197" s="200" t="s">
        <v>1440</v>
      </c>
      <c r="G1197" s="36"/>
      <c r="H1197" s="36"/>
      <c r="I1197" s="115"/>
      <c r="J1197" s="36"/>
      <c r="K1197" s="36"/>
      <c r="L1197" s="39"/>
      <c r="M1197" s="201"/>
      <c r="N1197" s="64"/>
      <c r="O1197" s="64"/>
      <c r="P1197" s="64"/>
      <c r="Q1197" s="64"/>
      <c r="R1197" s="64"/>
      <c r="S1197" s="64"/>
      <c r="T1197" s="65"/>
      <c r="AT1197" s="18" t="s">
        <v>166</v>
      </c>
      <c r="AU1197" s="18" t="s">
        <v>171</v>
      </c>
    </row>
    <row r="1198" spans="2:65" s="12" customFormat="1" ht="11.25">
      <c r="B1198" s="202"/>
      <c r="C1198" s="203"/>
      <c r="D1198" s="199" t="s">
        <v>184</v>
      </c>
      <c r="E1198" s="204" t="s">
        <v>20</v>
      </c>
      <c r="F1198" s="205" t="s">
        <v>1395</v>
      </c>
      <c r="G1198" s="203"/>
      <c r="H1198" s="204" t="s">
        <v>20</v>
      </c>
      <c r="I1198" s="206"/>
      <c r="J1198" s="203"/>
      <c r="K1198" s="203"/>
      <c r="L1198" s="207"/>
      <c r="M1198" s="208"/>
      <c r="N1198" s="209"/>
      <c r="O1198" s="209"/>
      <c r="P1198" s="209"/>
      <c r="Q1198" s="209"/>
      <c r="R1198" s="209"/>
      <c r="S1198" s="209"/>
      <c r="T1198" s="210"/>
      <c r="AT1198" s="211" t="s">
        <v>184</v>
      </c>
      <c r="AU1198" s="211" t="s">
        <v>171</v>
      </c>
      <c r="AV1198" s="12" t="s">
        <v>22</v>
      </c>
      <c r="AW1198" s="12" t="s">
        <v>35</v>
      </c>
      <c r="AX1198" s="12" t="s">
        <v>74</v>
      </c>
      <c r="AY1198" s="211" t="s">
        <v>159</v>
      </c>
    </row>
    <row r="1199" spans="2:65" s="12" customFormat="1" ht="11.25">
      <c r="B1199" s="202"/>
      <c r="C1199" s="203"/>
      <c r="D1199" s="199" t="s">
        <v>184</v>
      </c>
      <c r="E1199" s="204" t="s">
        <v>20</v>
      </c>
      <c r="F1199" s="205" t="s">
        <v>1301</v>
      </c>
      <c r="G1199" s="203"/>
      <c r="H1199" s="204" t="s">
        <v>20</v>
      </c>
      <c r="I1199" s="206"/>
      <c r="J1199" s="203"/>
      <c r="K1199" s="203"/>
      <c r="L1199" s="207"/>
      <c r="M1199" s="208"/>
      <c r="N1199" s="209"/>
      <c r="O1199" s="209"/>
      <c r="P1199" s="209"/>
      <c r="Q1199" s="209"/>
      <c r="R1199" s="209"/>
      <c r="S1199" s="209"/>
      <c r="T1199" s="210"/>
      <c r="AT1199" s="211" t="s">
        <v>184</v>
      </c>
      <c r="AU1199" s="211" t="s">
        <v>171</v>
      </c>
      <c r="AV1199" s="12" t="s">
        <v>22</v>
      </c>
      <c r="AW1199" s="12" t="s">
        <v>35</v>
      </c>
      <c r="AX1199" s="12" t="s">
        <v>74</v>
      </c>
      <c r="AY1199" s="211" t="s">
        <v>159</v>
      </c>
    </row>
    <row r="1200" spans="2:65" s="12" customFormat="1" ht="11.25">
      <c r="B1200" s="202"/>
      <c r="C1200" s="203"/>
      <c r="D1200" s="199" t="s">
        <v>184</v>
      </c>
      <c r="E1200" s="204" t="s">
        <v>20</v>
      </c>
      <c r="F1200" s="205" t="s">
        <v>1442</v>
      </c>
      <c r="G1200" s="203"/>
      <c r="H1200" s="204" t="s">
        <v>20</v>
      </c>
      <c r="I1200" s="206"/>
      <c r="J1200" s="203"/>
      <c r="K1200" s="203"/>
      <c r="L1200" s="207"/>
      <c r="M1200" s="208"/>
      <c r="N1200" s="209"/>
      <c r="O1200" s="209"/>
      <c r="P1200" s="209"/>
      <c r="Q1200" s="209"/>
      <c r="R1200" s="209"/>
      <c r="S1200" s="209"/>
      <c r="T1200" s="210"/>
      <c r="AT1200" s="211" t="s">
        <v>184</v>
      </c>
      <c r="AU1200" s="211" t="s">
        <v>171</v>
      </c>
      <c r="AV1200" s="12" t="s">
        <v>22</v>
      </c>
      <c r="AW1200" s="12" t="s">
        <v>35</v>
      </c>
      <c r="AX1200" s="12" t="s">
        <v>74</v>
      </c>
      <c r="AY1200" s="211" t="s">
        <v>159</v>
      </c>
    </row>
    <row r="1201" spans="2:65" s="12" customFormat="1" ht="11.25">
      <c r="B1201" s="202"/>
      <c r="C1201" s="203"/>
      <c r="D1201" s="199" t="s">
        <v>184</v>
      </c>
      <c r="E1201" s="204" t="s">
        <v>20</v>
      </c>
      <c r="F1201" s="205" t="s">
        <v>1443</v>
      </c>
      <c r="G1201" s="203"/>
      <c r="H1201" s="204" t="s">
        <v>20</v>
      </c>
      <c r="I1201" s="206"/>
      <c r="J1201" s="203"/>
      <c r="K1201" s="203"/>
      <c r="L1201" s="207"/>
      <c r="M1201" s="208"/>
      <c r="N1201" s="209"/>
      <c r="O1201" s="209"/>
      <c r="P1201" s="209"/>
      <c r="Q1201" s="209"/>
      <c r="R1201" s="209"/>
      <c r="S1201" s="209"/>
      <c r="T1201" s="210"/>
      <c r="AT1201" s="211" t="s">
        <v>184</v>
      </c>
      <c r="AU1201" s="211" t="s">
        <v>171</v>
      </c>
      <c r="AV1201" s="12" t="s">
        <v>22</v>
      </c>
      <c r="AW1201" s="12" t="s">
        <v>35</v>
      </c>
      <c r="AX1201" s="12" t="s">
        <v>74</v>
      </c>
      <c r="AY1201" s="211" t="s">
        <v>159</v>
      </c>
    </row>
    <row r="1202" spans="2:65" s="12" customFormat="1" ht="11.25">
      <c r="B1202" s="202"/>
      <c r="C1202" s="203"/>
      <c r="D1202" s="199" t="s">
        <v>184</v>
      </c>
      <c r="E1202" s="204" t="s">
        <v>20</v>
      </c>
      <c r="F1202" s="205" t="s">
        <v>1444</v>
      </c>
      <c r="G1202" s="203"/>
      <c r="H1202" s="204" t="s">
        <v>20</v>
      </c>
      <c r="I1202" s="206"/>
      <c r="J1202" s="203"/>
      <c r="K1202" s="203"/>
      <c r="L1202" s="207"/>
      <c r="M1202" s="208"/>
      <c r="N1202" s="209"/>
      <c r="O1202" s="209"/>
      <c r="P1202" s="209"/>
      <c r="Q1202" s="209"/>
      <c r="R1202" s="209"/>
      <c r="S1202" s="209"/>
      <c r="T1202" s="210"/>
      <c r="AT1202" s="211" t="s">
        <v>184</v>
      </c>
      <c r="AU1202" s="211" t="s">
        <v>171</v>
      </c>
      <c r="AV1202" s="12" t="s">
        <v>22</v>
      </c>
      <c r="AW1202" s="12" t="s">
        <v>35</v>
      </c>
      <c r="AX1202" s="12" t="s">
        <v>74</v>
      </c>
      <c r="AY1202" s="211" t="s">
        <v>159</v>
      </c>
    </row>
    <row r="1203" spans="2:65" s="12" customFormat="1" ht="11.25">
      <c r="B1203" s="202"/>
      <c r="C1203" s="203"/>
      <c r="D1203" s="199" t="s">
        <v>184</v>
      </c>
      <c r="E1203" s="204" t="s">
        <v>20</v>
      </c>
      <c r="F1203" s="205" t="s">
        <v>794</v>
      </c>
      <c r="G1203" s="203"/>
      <c r="H1203" s="204" t="s">
        <v>20</v>
      </c>
      <c r="I1203" s="206"/>
      <c r="J1203" s="203"/>
      <c r="K1203" s="203"/>
      <c r="L1203" s="207"/>
      <c r="M1203" s="208"/>
      <c r="N1203" s="209"/>
      <c r="O1203" s="209"/>
      <c r="P1203" s="209"/>
      <c r="Q1203" s="209"/>
      <c r="R1203" s="209"/>
      <c r="S1203" s="209"/>
      <c r="T1203" s="210"/>
      <c r="AT1203" s="211" t="s">
        <v>184</v>
      </c>
      <c r="AU1203" s="211" t="s">
        <v>171</v>
      </c>
      <c r="AV1203" s="12" t="s">
        <v>22</v>
      </c>
      <c r="AW1203" s="12" t="s">
        <v>35</v>
      </c>
      <c r="AX1203" s="12" t="s">
        <v>74</v>
      </c>
      <c r="AY1203" s="211" t="s">
        <v>159</v>
      </c>
    </row>
    <row r="1204" spans="2:65" s="12" customFormat="1" ht="11.25">
      <c r="B1204" s="202"/>
      <c r="C1204" s="203"/>
      <c r="D1204" s="199" t="s">
        <v>184</v>
      </c>
      <c r="E1204" s="204" t="s">
        <v>20</v>
      </c>
      <c r="F1204" s="205" t="s">
        <v>2770</v>
      </c>
      <c r="G1204" s="203"/>
      <c r="H1204" s="204" t="s">
        <v>20</v>
      </c>
      <c r="I1204" s="206"/>
      <c r="J1204" s="203"/>
      <c r="K1204" s="203"/>
      <c r="L1204" s="207"/>
      <c r="M1204" s="208"/>
      <c r="N1204" s="209"/>
      <c r="O1204" s="209"/>
      <c r="P1204" s="209"/>
      <c r="Q1204" s="209"/>
      <c r="R1204" s="209"/>
      <c r="S1204" s="209"/>
      <c r="T1204" s="210"/>
      <c r="AT1204" s="211" t="s">
        <v>184</v>
      </c>
      <c r="AU1204" s="211" t="s">
        <v>171</v>
      </c>
      <c r="AV1204" s="12" t="s">
        <v>22</v>
      </c>
      <c r="AW1204" s="12" t="s">
        <v>35</v>
      </c>
      <c r="AX1204" s="12" t="s">
        <v>74</v>
      </c>
      <c r="AY1204" s="211" t="s">
        <v>159</v>
      </c>
    </row>
    <row r="1205" spans="2:65" s="13" customFormat="1" ht="11.25">
      <c r="B1205" s="212"/>
      <c r="C1205" s="213"/>
      <c r="D1205" s="199" t="s">
        <v>184</v>
      </c>
      <c r="E1205" s="214" t="s">
        <v>20</v>
      </c>
      <c r="F1205" s="215" t="s">
        <v>2782</v>
      </c>
      <c r="G1205" s="213"/>
      <c r="H1205" s="216">
        <v>18.899999999999999</v>
      </c>
      <c r="I1205" s="217"/>
      <c r="J1205" s="213"/>
      <c r="K1205" s="213"/>
      <c r="L1205" s="218"/>
      <c r="M1205" s="219"/>
      <c r="N1205" s="220"/>
      <c r="O1205" s="220"/>
      <c r="P1205" s="220"/>
      <c r="Q1205" s="220"/>
      <c r="R1205" s="220"/>
      <c r="S1205" s="220"/>
      <c r="T1205" s="221"/>
      <c r="AT1205" s="222" t="s">
        <v>184</v>
      </c>
      <c r="AU1205" s="222" t="s">
        <v>171</v>
      </c>
      <c r="AV1205" s="13" t="s">
        <v>84</v>
      </c>
      <c r="AW1205" s="13" t="s">
        <v>35</v>
      </c>
      <c r="AX1205" s="13" t="s">
        <v>22</v>
      </c>
      <c r="AY1205" s="222" t="s">
        <v>159</v>
      </c>
    </row>
    <row r="1206" spans="2:65" s="1" customFormat="1" ht="16.5" customHeight="1">
      <c r="B1206" s="35"/>
      <c r="C1206" s="186" t="s">
        <v>2783</v>
      </c>
      <c r="D1206" s="186" t="s">
        <v>162</v>
      </c>
      <c r="E1206" s="187" t="s">
        <v>1341</v>
      </c>
      <c r="F1206" s="188" t="s">
        <v>1342</v>
      </c>
      <c r="G1206" s="189" t="s">
        <v>669</v>
      </c>
      <c r="H1206" s="190">
        <v>1102.1320000000001</v>
      </c>
      <c r="I1206" s="191"/>
      <c r="J1206" s="192">
        <f>ROUND(I1206*H1206,2)</f>
        <v>0</v>
      </c>
      <c r="K1206" s="188" t="s">
        <v>194</v>
      </c>
      <c r="L1206" s="39"/>
      <c r="M1206" s="193" t="s">
        <v>20</v>
      </c>
      <c r="N1206" s="194" t="s">
        <v>45</v>
      </c>
      <c r="O1206" s="64"/>
      <c r="P1206" s="195">
        <f>O1206*H1206</f>
        <v>0</v>
      </c>
      <c r="Q1206" s="195">
        <v>0</v>
      </c>
      <c r="R1206" s="195">
        <f>Q1206*H1206</f>
        <v>0</v>
      </c>
      <c r="S1206" s="195">
        <v>0</v>
      </c>
      <c r="T1206" s="196">
        <f>S1206*H1206</f>
        <v>0</v>
      </c>
      <c r="AR1206" s="197" t="s">
        <v>164</v>
      </c>
      <c r="AT1206" s="197" t="s">
        <v>162</v>
      </c>
      <c r="AU1206" s="197" t="s">
        <v>171</v>
      </c>
      <c r="AY1206" s="18" t="s">
        <v>159</v>
      </c>
      <c r="BE1206" s="198">
        <f>IF(N1206="základní",J1206,0)</f>
        <v>0</v>
      </c>
      <c r="BF1206" s="198">
        <f>IF(N1206="snížená",J1206,0)</f>
        <v>0</v>
      </c>
      <c r="BG1206" s="198">
        <f>IF(N1206="zákl. přenesená",J1206,0)</f>
        <v>0</v>
      </c>
      <c r="BH1206" s="198">
        <f>IF(N1206="sníž. přenesená",J1206,0)</f>
        <v>0</v>
      </c>
      <c r="BI1206" s="198">
        <f>IF(N1206="nulová",J1206,0)</f>
        <v>0</v>
      </c>
      <c r="BJ1206" s="18" t="s">
        <v>22</v>
      </c>
      <c r="BK1206" s="198">
        <f>ROUND(I1206*H1206,2)</f>
        <v>0</v>
      </c>
      <c r="BL1206" s="18" t="s">
        <v>164</v>
      </c>
      <c r="BM1206" s="197" t="s">
        <v>1461</v>
      </c>
    </row>
    <row r="1207" spans="2:65" s="1" customFormat="1" ht="19.5">
      <c r="B1207" s="35"/>
      <c r="C1207" s="36"/>
      <c r="D1207" s="199" t="s">
        <v>166</v>
      </c>
      <c r="E1207" s="36"/>
      <c r="F1207" s="200" t="s">
        <v>1344</v>
      </c>
      <c r="G1207" s="36"/>
      <c r="H1207" s="36"/>
      <c r="I1207" s="115"/>
      <c r="J1207" s="36"/>
      <c r="K1207" s="36"/>
      <c r="L1207" s="39"/>
      <c r="M1207" s="201"/>
      <c r="N1207" s="64"/>
      <c r="O1207" s="64"/>
      <c r="P1207" s="64"/>
      <c r="Q1207" s="64"/>
      <c r="R1207" s="64"/>
      <c r="S1207" s="64"/>
      <c r="T1207" s="65"/>
      <c r="AT1207" s="18" t="s">
        <v>166</v>
      </c>
      <c r="AU1207" s="18" t="s">
        <v>171</v>
      </c>
    </row>
    <row r="1208" spans="2:65" s="11" customFormat="1" ht="22.9" customHeight="1">
      <c r="B1208" s="170"/>
      <c r="C1208" s="171"/>
      <c r="D1208" s="172" t="s">
        <v>73</v>
      </c>
      <c r="E1208" s="184" t="s">
        <v>1462</v>
      </c>
      <c r="F1208" s="184" t="s">
        <v>1463</v>
      </c>
      <c r="G1208" s="171"/>
      <c r="H1208" s="171"/>
      <c r="I1208" s="174"/>
      <c r="J1208" s="185">
        <f>BK1208</f>
        <v>0</v>
      </c>
      <c r="K1208" s="171"/>
      <c r="L1208" s="176"/>
      <c r="M1208" s="177"/>
      <c r="N1208" s="178"/>
      <c r="O1208" s="178"/>
      <c r="P1208" s="179">
        <f>P1209+P1263</f>
        <v>0</v>
      </c>
      <c r="Q1208" s="178"/>
      <c r="R1208" s="179">
        <f>R1209+R1263</f>
        <v>0.101025</v>
      </c>
      <c r="S1208" s="178"/>
      <c r="T1208" s="180">
        <f>T1209+T1263</f>
        <v>4113.4724999999999</v>
      </c>
      <c r="AR1208" s="181" t="s">
        <v>22</v>
      </c>
      <c r="AT1208" s="182" t="s">
        <v>73</v>
      </c>
      <c r="AU1208" s="182" t="s">
        <v>22</v>
      </c>
      <c r="AY1208" s="181" t="s">
        <v>159</v>
      </c>
      <c r="BK1208" s="183">
        <f>BK1209+BK1263</f>
        <v>0</v>
      </c>
    </row>
    <row r="1209" spans="2:65" s="11" customFormat="1" ht="20.85" customHeight="1">
      <c r="B1209" s="170"/>
      <c r="C1209" s="171"/>
      <c r="D1209" s="172" t="s">
        <v>73</v>
      </c>
      <c r="E1209" s="184" t="s">
        <v>1464</v>
      </c>
      <c r="F1209" s="184" t="s">
        <v>1465</v>
      </c>
      <c r="G1209" s="171"/>
      <c r="H1209" s="171"/>
      <c r="I1209" s="174"/>
      <c r="J1209" s="185">
        <f>BK1209</f>
        <v>0</v>
      </c>
      <c r="K1209" s="171"/>
      <c r="L1209" s="176"/>
      <c r="M1209" s="177"/>
      <c r="N1209" s="178"/>
      <c r="O1209" s="178"/>
      <c r="P1209" s="179">
        <f>SUM(P1210:P1262)</f>
        <v>0</v>
      </c>
      <c r="Q1209" s="178"/>
      <c r="R1209" s="179">
        <f>SUM(R1210:R1262)</f>
        <v>0</v>
      </c>
      <c r="S1209" s="178"/>
      <c r="T1209" s="180">
        <f>SUM(T1210:T1262)</f>
        <v>3268.9034999999999</v>
      </c>
      <c r="AR1209" s="181" t="s">
        <v>22</v>
      </c>
      <c r="AT1209" s="182" t="s">
        <v>73</v>
      </c>
      <c r="AU1209" s="182" t="s">
        <v>84</v>
      </c>
      <c r="AY1209" s="181" t="s">
        <v>159</v>
      </c>
      <c r="BK1209" s="183">
        <f>SUM(BK1210:BK1262)</f>
        <v>0</v>
      </c>
    </row>
    <row r="1210" spans="2:65" s="1" customFormat="1" ht="16.5" customHeight="1">
      <c r="B1210" s="35"/>
      <c r="C1210" s="186" t="s">
        <v>2784</v>
      </c>
      <c r="D1210" s="186" t="s">
        <v>162</v>
      </c>
      <c r="E1210" s="187" t="s">
        <v>1467</v>
      </c>
      <c r="F1210" s="188" t="s">
        <v>1468</v>
      </c>
      <c r="G1210" s="189" t="s">
        <v>464</v>
      </c>
      <c r="H1210" s="190">
        <v>2487.75</v>
      </c>
      <c r="I1210" s="191"/>
      <c r="J1210" s="192">
        <f>ROUND(I1210*H1210,2)</f>
        <v>0</v>
      </c>
      <c r="K1210" s="188" t="s">
        <v>194</v>
      </c>
      <c r="L1210" s="39"/>
      <c r="M1210" s="193" t="s">
        <v>20</v>
      </c>
      <c r="N1210" s="194" t="s">
        <v>45</v>
      </c>
      <c r="O1210" s="64"/>
      <c r="P1210" s="195">
        <f>O1210*H1210</f>
        <v>0</v>
      </c>
      <c r="Q1210" s="195">
        <v>0</v>
      </c>
      <c r="R1210" s="195">
        <f>Q1210*H1210</f>
        <v>0</v>
      </c>
      <c r="S1210" s="195">
        <v>0.28999999999999998</v>
      </c>
      <c r="T1210" s="196">
        <f>S1210*H1210</f>
        <v>721.44749999999999</v>
      </c>
      <c r="AR1210" s="197" t="s">
        <v>164</v>
      </c>
      <c r="AT1210" s="197" t="s">
        <v>162</v>
      </c>
      <c r="AU1210" s="197" t="s">
        <v>171</v>
      </c>
      <c r="AY1210" s="18" t="s">
        <v>159</v>
      </c>
      <c r="BE1210" s="198">
        <f>IF(N1210="základní",J1210,0)</f>
        <v>0</v>
      </c>
      <c r="BF1210" s="198">
        <f>IF(N1210="snížená",J1210,0)</f>
        <v>0</v>
      </c>
      <c r="BG1210" s="198">
        <f>IF(N1210="zákl. přenesená",J1210,0)</f>
        <v>0</v>
      </c>
      <c r="BH1210" s="198">
        <f>IF(N1210="sníž. přenesená",J1210,0)</f>
        <v>0</v>
      </c>
      <c r="BI1210" s="198">
        <f>IF(N1210="nulová",J1210,0)</f>
        <v>0</v>
      </c>
      <c r="BJ1210" s="18" t="s">
        <v>22</v>
      </c>
      <c r="BK1210" s="198">
        <f>ROUND(I1210*H1210,2)</f>
        <v>0</v>
      </c>
      <c r="BL1210" s="18" t="s">
        <v>164</v>
      </c>
      <c r="BM1210" s="197" t="s">
        <v>1469</v>
      </c>
    </row>
    <row r="1211" spans="2:65" s="1" customFormat="1" ht="19.5">
      <c r="B1211" s="35"/>
      <c r="C1211" s="36"/>
      <c r="D1211" s="199" t="s">
        <v>166</v>
      </c>
      <c r="E1211" s="36"/>
      <c r="F1211" s="200" t="s">
        <v>1470</v>
      </c>
      <c r="G1211" s="36"/>
      <c r="H1211" s="36"/>
      <c r="I1211" s="115"/>
      <c r="J1211" s="36"/>
      <c r="K1211" s="36"/>
      <c r="L1211" s="39"/>
      <c r="M1211" s="201"/>
      <c r="N1211" s="64"/>
      <c r="O1211" s="64"/>
      <c r="P1211" s="64"/>
      <c r="Q1211" s="64"/>
      <c r="R1211" s="64"/>
      <c r="S1211" s="64"/>
      <c r="T1211" s="65"/>
      <c r="AT1211" s="18" t="s">
        <v>166</v>
      </c>
      <c r="AU1211" s="18" t="s">
        <v>171</v>
      </c>
    </row>
    <row r="1212" spans="2:65" s="12" customFormat="1" ht="11.25">
      <c r="B1212" s="202"/>
      <c r="C1212" s="203"/>
      <c r="D1212" s="199" t="s">
        <v>184</v>
      </c>
      <c r="E1212" s="204" t="s">
        <v>20</v>
      </c>
      <c r="F1212" s="205" t="s">
        <v>1234</v>
      </c>
      <c r="G1212" s="203"/>
      <c r="H1212" s="204" t="s">
        <v>20</v>
      </c>
      <c r="I1212" s="206"/>
      <c r="J1212" s="203"/>
      <c r="K1212" s="203"/>
      <c r="L1212" s="207"/>
      <c r="M1212" s="208"/>
      <c r="N1212" s="209"/>
      <c r="O1212" s="209"/>
      <c r="P1212" s="209"/>
      <c r="Q1212" s="209"/>
      <c r="R1212" s="209"/>
      <c r="S1212" s="209"/>
      <c r="T1212" s="210"/>
      <c r="AT1212" s="211" t="s">
        <v>184</v>
      </c>
      <c r="AU1212" s="211" t="s">
        <v>171</v>
      </c>
      <c r="AV1212" s="12" t="s">
        <v>22</v>
      </c>
      <c r="AW1212" s="12" t="s">
        <v>35</v>
      </c>
      <c r="AX1212" s="12" t="s">
        <v>74</v>
      </c>
      <c r="AY1212" s="211" t="s">
        <v>159</v>
      </c>
    </row>
    <row r="1213" spans="2:65" s="12" customFormat="1" ht="11.25">
      <c r="B1213" s="202"/>
      <c r="C1213" s="203"/>
      <c r="D1213" s="199" t="s">
        <v>184</v>
      </c>
      <c r="E1213" s="204" t="s">
        <v>20</v>
      </c>
      <c r="F1213" s="205" t="s">
        <v>1914</v>
      </c>
      <c r="G1213" s="203"/>
      <c r="H1213" s="204" t="s">
        <v>20</v>
      </c>
      <c r="I1213" s="206"/>
      <c r="J1213" s="203"/>
      <c r="K1213" s="203"/>
      <c r="L1213" s="207"/>
      <c r="M1213" s="208"/>
      <c r="N1213" s="209"/>
      <c r="O1213" s="209"/>
      <c r="P1213" s="209"/>
      <c r="Q1213" s="209"/>
      <c r="R1213" s="209"/>
      <c r="S1213" s="209"/>
      <c r="T1213" s="210"/>
      <c r="AT1213" s="211" t="s">
        <v>184</v>
      </c>
      <c r="AU1213" s="211" t="s">
        <v>171</v>
      </c>
      <c r="AV1213" s="12" t="s">
        <v>22</v>
      </c>
      <c r="AW1213" s="12" t="s">
        <v>35</v>
      </c>
      <c r="AX1213" s="12" t="s">
        <v>74</v>
      </c>
      <c r="AY1213" s="211" t="s">
        <v>159</v>
      </c>
    </row>
    <row r="1214" spans="2:65" s="12" customFormat="1" ht="11.25">
      <c r="B1214" s="202"/>
      <c r="C1214" s="203"/>
      <c r="D1214" s="199" t="s">
        <v>184</v>
      </c>
      <c r="E1214" s="204" t="s">
        <v>20</v>
      </c>
      <c r="F1214" s="205" t="s">
        <v>2731</v>
      </c>
      <c r="G1214" s="203"/>
      <c r="H1214" s="204" t="s">
        <v>20</v>
      </c>
      <c r="I1214" s="206"/>
      <c r="J1214" s="203"/>
      <c r="K1214" s="203"/>
      <c r="L1214" s="207"/>
      <c r="M1214" s="208"/>
      <c r="N1214" s="209"/>
      <c r="O1214" s="209"/>
      <c r="P1214" s="209"/>
      <c r="Q1214" s="209"/>
      <c r="R1214" s="209"/>
      <c r="S1214" s="209"/>
      <c r="T1214" s="210"/>
      <c r="AT1214" s="211" t="s">
        <v>184</v>
      </c>
      <c r="AU1214" s="211" t="s">
        <v>171</v>
      </c>
      <c r="AV1214" s="12" t="s">
        <v>22</v>
      </c>
      <c r="AW1214" s="12" t="s">
        <v>35</v>
      </c>
      <c r="AX1214" s="12" t="s">
        <v>74</v>
      </c>
      <c r="AY1214" s="211" t="s">
        <v>159</v>
      </c>
    </row>
    <row r="1215" spans="2:65" s="13" customFormat="1" ht="11.25">
      <c r="B1215" s="212"/>
      <c r="C1215" s="213"/>
      <c r="D1215" s="199" t="s">
        <v>184</v>
      </c>
      <c r="E1215" s="214" t="s">
        <v>20</v>
      </c>
      <c r="F1215" s="215" t="s">
        <v>2732</v>
      </c>
      <c r="G1215" s="213"/>
      <c r="H1215" s="216">
        <v>2487.75</v>
      </c>
      <c r="I1215" s="217"/>
      <c r="J1215" s="213"/>
      <c r="K1215" s="213"/>
      <c r="L1215" s="218"/>
      <c r="M1215" s="219"/>
      <c r="N1215" s="220"/>
      <c r="O1215" s="220"/>
      <c r="P1215" s="220"/>
      <c r="Q1215" s="220"/>
      <c r="R1215" s="220"/>
      <c r="S1215" s="220"/>
      <c r="T1215" s="221"/>
      <c r="AT1215" s="222" t="s">
        <v>184</v>
      </c>
      <c r="AU1215" s="222" t="s">
        <v>171</v>
      </c>
      <c r="AV1215" s="13" t="s">
        <v>84</v>
      </c>
      <c r="AW1215" s="13" t="s">
        <v>35</v>
      </c>
      <c r="AX1215" s="13" t="s">
        <v>22</v>
      </c>
      <c r="AY1215" s="222" t="s">
        <v>159</v>
      </c>
    </row>
    <row r="1216" spans="2:65" s="1" customFormat="1" ht="16.5" customHeight="1">
      <c r="B1216" s="35"/>
      <c r="C1216" s="186" t="s">
        <v>2785</v>
      </c>
      <c r="D1216" s="186" t="s">
        <v>162</v>
      </c>
      <c r="E1216" s="187" t="s">
        <v>1467</v>
      </c>
      <c r="F1216" s="188" t="s">
        <v>1468</v>
      </c>
      <c r="G1216" s="189" t="s">
        <v>464</v>
      </c>
      <c r="H1216" s="190">
        <v>3151.15</v>
      </c>
      <c r="I1216" s="191"/>
      <c r="J1216" s="192">
        <f>ROUND(I1216*H1216,2)</f>
        <v>0</v>
      </c>
      <c r="K1216" s="188" t="s">
        <v>194</v>
      </c>
      <c r="L1216" s="39"/>
      <c r="M1216" s="193" t="s">
        <v>20</v>
      </c>
      <c r="N1216" s="194" t="s">
        <v>45</v>
      </c>
      <c r="O1216" s="64"/>
      <c r="P1216" s="195">
        <f>O1216*H1216</f>
        <v>0</v>
      </c>
      <c r="Q1216" s="195">
        <v>0</v>
      </c>
      <c r="R1216" s="195">
        <f>Q1216*H1216</f>
        <v>0</v>
      </c>
      <c r="S1216" s="195">
        <v>0.28999999999999998</v>
      </c>
      <c r="T1216" s="196">
        <f>S1216*H1216</f>
        <v>913.83349999999996</v>
      </c>
      <c r="AR1216" s="197" t="s">
        <v>164</v>
      </c>
      <c r="AT1216" s="197" t="s">
        <v>162</v>
      </c>
      <c r="AU1216" s="197" t="s">
        <v>171</v>
      </c>
      <c r="AY1216" s="18" t="s">
        <v>159</v>
      </c>
      <c r="BE1216" s="198">
        <f>IF(N1216="základní",J1216,0)</f>
        <v>0</v>
      </c>
      <c r="BF1216" s="198">
        <f>IF(N1216="snížená",J1216,0)</f>
        <v>0</v>
      </c>
      <c r="BG1216" s="198">
        <f>IF(N1216="zákl. přenesená",J1216,0)</f>
        <v>0</v>
      </c>
      <c r="BH1216" s="198">
        <f>IF(N1216="sníž. přenesená",J1216,0)</f>
        <v>0</v>
      </c>
      <c r="BI1216" s="198">
        <f>IF(N1216="nulová",J1216,0)</f>
        <v>0</v>
      </c>
      <c r="BJ1216" s="18" t="s">
        <v>22</v>
      </c>
      <c r="BK1216" s="198">
        <f>ROUND(I1216*H1216,2)</f>
        <v>0</v>
      </c>
      <c r="BL1216" s="18" t="s">
        <v>164</v>
      </c>
      <c r="BM1216" s="197" t="s">
        <v>1472</v>
      </c>
    </row>
    <row r="1217" spans="2:65" s="1" customFormat="1" ht="19.5">
      <c r="B1217" s="35"/>
      <c r="C1217" s="36"/>
      <c r="D1217" s="199" t="s">
        <v>166</v>
      </c>
      <c r="E1217" s="36"/>
      <c r="F1217" s="200" t="s">
        <v>1470</v>
      </c>
      <c r="G1217" s="36"/>
      <c r="H1217" s="36"/>
      <c r="I1217" s="115"/>
      <c r="J1217" s="36"/>
      <c r="K1217" s="36"/>
      <c r="L1217" s="39"/>
      <c r="M1217" s="201"/>
      <c r="N1217" s="64"/>
      <c r="O1217" s="64"/>
      <c r="P1217" s="64"/>
      <c r="Q1217" s="64"/>
      <c r="R1217" s="64"/>
      <c r="S1217" s="64"/>
      <c r="T1217" s="65"/>
      <c r="AT1217" s="18" t="s">
        <v>166</v>
      </c>
      <c r="AU1217" s="18" t="s">
        <v>171</v>
      </c>
    </row>
    <row r="1218" spans="2:65" s="12" customFormat="1" ht="11.25">
      <c r="B1218" s="202"/>
      <c r="C1218" s="203"/>
      <c r="D1218" s="199" t="s">
        <v>184</v>
      </c>
      <c r="E1218" s="204" t="s">
        <v>20</v>
      </c>
      <c r="F1218" s="205" t="s">
        <v>1234</v>
      </c>
      <c r="G1218" s="203"/>
      <c r="H1218" s="204" t="s">
        <v>20</v>
      </c>
      <c r="I1218" s="206"/>
      <c r="J1218" s="203"/>
      <c r="K1218" s="203"/>
      <c r="L1218" s="207"/>
      <c r="M1218" s="208"/>
      <c r="N1218" s="209"/>
      <c r="O1218" s="209"/>
      <c r="P1218" s="209"/>
      <c r="Q1218" s="209"/>
      <c r="R1218" s="209"/>
      <c r="S1218" s="209"/>
      <c r="T1218" s="210"/>
      <c r="AT1218" s="211" t="s">
        <v>184</v>
      </c>
      <c r="AU1218" s="211" t="s">
        <v>171</v>
      </c>
      <c r="AV1218" s="12" t="s">
        <v>22</v>
      </c>
      <c r="AW1218" s="12" t="s">
        <v>35</v>
      </c>
      <c r="AX1218" s="12" t="s">
        <v>74</v>
      </c>
      <c r="AY1218" s="211" t="s">
        <v>159</v>
      </c>
    </row>
    <row r="1219" spans="2:65" s="12" customFormat="1" ht="11.25">
      <c r="B1219" s="202"/>
      <c r="C1219" s="203"/>
      <c r="D1219" s="199" t="s">
        <v>184</v>
      </c>
      <c r="E1219" s="204" t="s">
        <v>20</v>
      </c>
      <c r="F1219" s="205" t="s">
        <v>1914</v>
      </c>
      <c r="G1219" s="203"/>
      <c r="H1219" s="204" t="s">
        <v>20</v>
      </c>
      <c r="I1219" s="206"/>
      <c r="J1219" s="203"/>
      <c r="K1219" s="203"/>
      <c r="L1219" s="207"/>
      <c r="M1219" s="208"/>
      <c r="N1219" s="209"/>
      <c r="O1219" s="209"/>
      <c r="P1219" s="209"/>
      <c r="Q1219" s="209"/>
      <c r="R1219" s="209"/>
      <c r="S1219" s="209"/>
      <c r="T1219" s="210"/>
      <c r="AT1219" s="211" t="s">
        <v>184</v>
      </c>
      <c r="AU1219" s="211" t="s">
        <v>171</v>
      </c>
      <c r="AV1219" s="12" t="s">
        <v>22</v>
      </c>
      <c r="AW1219" s="12" t="s">
        <v>35</v>
      </c>
      <c r="AX1219" s="12" t="s">
        <v>74</v>
      </c>
      <c r="AY1219" s="211" t="s">
        <v>159</v>
      </c>
    </row>
    <row r="1220" spans="2:65" s="12" customFormat="1" ht="11.25">
      <c r="B1220" s="202"/>
      <c r="C1220" s="203"/>
      <c r="D1220" s="199" t="s">
        <v>184</v>
      </c>
      <c r="E1220" s="204" t="s">
        <v>20</v>
      </c>
      <c r="F1220" s="205" t="s">
        <v>2731</v>
      </c>
      <c r="G1220" s="203"/>
      <c r="H1220" s="204" t="s">
        <v>20</v>
      </c>
      <c r="I1220" s="206"/>
      <c r="J1220" s="203"/>
      <c r="K1220" s="203"/>
      <c r="L1220" s="207"/>
      <c r="M1220" s="208"/>
      <c r="N1220" s="209"/>
      <c r="O1220" s="209"/>
      <c r="P1220" s="209"/>
      <c r="Q1220" s="209"/>
      <c r="R1220" s="209"/>
      <c r="S1220" s="209"/>
      <c r="T1220" s="210"/>
      <c r="AT1220" s="211" t="s">
        <v>184</v>
      </c>
      <c r="AU1220" s="211" t="s">
        <v>171</v>
      </c>
      <c r="AV1220" s="12" t="s">
        <v>22</v>
      </c>
      <c r="AW1220" s="12" t="s">
        <v>35</v>
      </c>
      <c r="AX1220" s="12" t="s">
        <v>74</v>
      </c>
      <c r="AY1220" s="211" t="s">
        <v>159</v>
      </c>
    </row>
    <row r="1221" spans="2:65" s="13" customFormat="1" ht="11.25">
      <c r="B1221" s="212"/>
      <c r="C1221" s="213"/>
      <c r="D1221" s="199" t="s">
        <v>184</v>
      </c>
      <c r="E1221" s="214" t="s">
        <v>20</v>
      </c>
      <c r="F1221" s="215" t="s">
        <v>2734</v>
      </c>
      <c r="G1221" s="213"/>
      <c r="H1221" s="216">
        <v>3151.15</v>
      </c>
      <c r="I1221" s="217"/>
      <c r="J1221" s="213"/>
      <c r="K1221" s="213"/>
      <c r="L1221" s="218"/>
      <c r="M1221" s="219"/>
      <c r="N1221" s="220"/>
      <c r="O1221" s="220"/>
      <c r="P1221" s="220"/>
      <c r="Q1221" s="220"/>
      <c r="R1221" s="220"/>
      <c r="S1221" s="220"/>
      <c r="T1221" s="221"/>
      <c r="AT1221" s="222" t="s">
        <v>184</v>
      </c>
      <c r="AU1221" s="222" t="s">
        <v>171</v>
      </c>
      <c r="AV1221" s="13" t="s">
        <v>84</v>
      </c>
      <c r="AW1221" s="13" t="s">
        <v>35</v>
      </c>
      <c r="AX1221" s="13" t="s">
        <v>22</v>
      </c>
      <c r="AY1221" s="222" t="s">
        <v>159</v>
      </c>
    </row>
    <row r="1222" spans="2:65" s="1" customFormat="1" ht="16.5" customHeight="1">
      <c r="B1222" s="35"/>
      <c r="C1222" s="186" t="s">
        <v>2786</v>
      </c>
      <c r="D1222" s="186" t="s">
        <v>162</v>
      </c>
      <c r="E1222" s="187" t="s">
        <v>1474</v>
      </c>
      <c r="F1222" s="188" t="s">
        <v>1475</v>
      </c>
      <c r="G1222" s="189" t="s">
        <v>464</v>
      </c>
      <c r="H1222" s="190">
        <v>3814.55</v>
      </c>
      <c r="I1222" s="191"/>
      <c r="J1222" s="192">
        <f>ROUND(I1222*H1222,2)</f>
        <v>0</v>
      </c>
      <c r="K1222" s="188" t="s">
        <v>194</v>
      </c>
      <c r="L1222" s="39"/>
      <c r="M1222" s="193" t="s">
        <v>20</v>
      </c>
      <c r="N1222" s="194" t="s">
        <v>45</v>
      </c>
      <c r="O1222" s="64"/>
      <c r="P1222" s="195">
        <f>O1222*H1222</f>
        <v>0</v>
      </c>
      <c r="Q1222" s="195">
        <v>0</v>
      </c>
      <c r="R1222" s="195">
        <f>Q1222*H1222</f>
        <v>0</v>
      </c>
      <c r="S1222" s="195">
        <v>0.17</v>
      </c>
      <c r="T1222" s="196">
        <f>S1222*H1222</f>
        <v>648.47350000000006</v>
      </c>
      <c r="AR1222" s="197" t="s">
        <v>164</v>
      </c>
      <c r="AT1222" s="197" t="s">
        <v>162</v>
      </c>
      <c r="AU1222" s="197" t="s">
        <v>171</v>
      </c>
      <c r="AY1222" s="18" t="s">
        <v>159</v>
      </c>
      <c r="BE1222" s="198">
        <f>IF(N1222="základní",J1222,0)</f>
        <v>0</v>
      </c>
      <c r="BF1222" s="198">
        <f>IF(N1222="snížená",J1222,0)</f>
        <v>0</v>
      </c>
      <c r="BG1222" s="198">
        <f>IF(N1222="zákl. přenesená",J1222,0)</f>
        <v>0</v>
      </c>
      <c r="BH1222" s="198">
        <f>IF(N1222="sníž. přenesená",J1222,0)</f>
        <v>0</v>
      </c>
      <c r="BI1222" s="198">
        <f>IF(N1222="nulová",J1222,0)</f>
        <v>0</v>
      </c>
      <c r="BJ1222" s="18" t="s">
        <v>22</v>
      </c>
      <c r="BK1222" s="198">
        <f>ROUND(I1222*H1222,2)</f>
        <v>0</v>
      </c>
      <c r="BL1222" s="18" t="s">
        <v>164</v>
      </c>
      <c r="BM1222" s="197" t="s">
        <v>1476</v>
      </c>
    </row>
    <row r="1223" spans="2:65" s="1" customFormat="1" ht="19.5">
      <c r="B1223" s="35"/>
      <c r="C1223" s="36"/>
      <c r="D1223" s="199" t="s">
        <v>166</v>
      </c>
      <c r="E1223" s="36"/>
      <c r="F1223" s="200" t="s">
        <v>1477</v>
      </c>
      <c r="G1223" s="36"/>
      <c r="H1223" s="36"/>
      <c r="I1223" s="115"/>
      <c r="J1223" s="36"/>
      <c r="K1223" s="36"/>
      <c r="L1223" s="39"/>
      <c r="M1223" s="201"/>
      <c r="N1223" s="64"/>
      <c r="O1223" s="64"/>
      <c r="P1223" s="64"/>
      <c r="Q1223" s="64"/>
      <c r="R1223" s="64"/>
      <c r="S1223" s="64"/>
      <c r="T1223" s="65"/>
      <c r="AT1223" s="18" t="s">
        <v>166</v>
      </c>
      <c r="AU1223" s="18" t="s">
        <v>171</v>
      </c>
    </row>
    <row r="1224" spans="2:65" s="12" customFormat="1" ht="11.25">
      <c r="B1224" s="202"/>
      <c r="C1224" s="203"/>
      <c r="D1224" s="199" t="s">
        <v>184</v>
      </c>
      <c r="E1224" s="204" t="s">
        <v>20</v>
      </c>
      <c r="F1224" s="205" t="s">
        <v>1234</v>
      </c>
      <c r="G1224" s="203"/>
      <c r="H1224" s="204" t="s">
        <v>20</v>
      </c>
      <c r="I1224" s="206"/>
      <c r="J1224" s="203"/>
      <c r="K1224" s="203"/>
      <c r="L1224" s="207"/>
      <c r="M1224" s="208"/>
      <c r="N1224" s="209"/>
      <c r="O1224" s="209"/>
      <c r="P1224" s="209"/>
      <c r="Q1224" s="209"/>
      <c r="R1224" s="209"/>
      <c r="S1224" s="209"/>
      <c r="T1224" s="210"/>
      <c r="AT1224" s="211" t="s">
        <v>184</v>
      </c>
      <c r="AU1224" s="211" t="s">
        <v>171</v>
      </c>
      <c r="AV1224" s="12" t="s">
        <v>22</v>
      </c>
      <c r="AW1224" s="12" t="s">
        <v>35</v>
      </c>
      <c r="AX1224" s="12" t="s">
        <v>74</v>
      </c>
      <c r="AY1224" s="211" t="s">
        <v>159</v>
      </c>
    </row>
    <row r="1225" spans="2:65" s="12" customFormat="1" ht="11.25">
      <c r="B1225" s="202"/>
      <c r="C1225" s="203"/>
      <c r="D1225" s="199" t="s">
        <v>184</v>
      </c>
      <c r="E1225" s="204" t="s">
        <v>20</v>
      </c>
      <c r="F1225" s="205" t="s">
        <v>1914</v>
      </c>
      <c r="G1225" s="203"/>
      <c r="H1225" s="204" t="s">
        <v>20</v>
      </c>
      <c r="I1225" s="206"/>
      <c r="J1225" s="203"/>
      <c r="K1225" s="203"/>
      <c r="L1225" s="207"/>
      <c r="M1225" s="208"/>
      <c r="N1225" s="209"/>
      <c r="O1225" s="209"/>
      <c r="P1225" s="209"/>
      <c r="Q1225" s="209"/>
      <c r="R1225" s="209"/>
      <c r="S1225" s="209"/>
      <c r="T1225" s="210"/>
      <c r="AT1225" s="211" t="s">
        <v>184</v>
      </c>
      <c r="AU1225" s="211" t="s">
        <v>171</v>
      </c>
      <c r="AV1225" s="12" t="s">
        <v>22</v>
      </c>
      <c r="AW1225" s="12" t="s">
        <v>35</v>
      </c>
      <c r="AX1225" s="12" t="s">
        <v>74</v>
      </c>
      <c r="AY1225" s="211" t="s">
        <v>159</v>
      </c>
    </row>
    <row r="1226" spans="2:65" s="12" customFormat="1" ht="11.25">
      <c r="B1226" s="202"/>
      <c r="C1226" s="203"/>
      <c r="D1226" s="199" t="s">
        <v>184</v>
      </c>
      <c r="E1226" s="204" t="s">
        <v>20</v>
      </c>
      <c r="F1226" s="205" t="s">
        <v>2731</v>
      </c>
      <c r="G1226" s="203"/>
      <c r="H1226" s="204" t="s">
        <v>20</v>
      </c>
      <c r="I1226" s="206"/>
      <c r="J1226" s="203"/>
      <c r="K1226" s="203"/>
      <c r="L1226" s="207"/>
      <c r="M1226" s="208"/>
      <c r="N1226" s="209"/>
      <c r="O1226" s="209"/>
      <c r="P1226" s="209"/>
      <c r="Q1226" s="209"/>
      <c r="R1226" s="209"/>
      <c r="S1226" s="209"/>
      <c r="T1226" s="210"/>
      <c r="AT1226" s="211" t="s">
        <v>184</v>
      </c>
      <c r="AU1226" s="211" t="s">
        <v>171</v>
      </c>
      <c r="AV1226" s="12" t="s">
        <v>22</v>
      </c>
      <c r="AW1226" s="12" t="s">
        <v>35</v>
      </c>
      <c r="AX1226" s="12" t="s">
        <v>74</v>
      </c>
      <c r="AY1226" s="211" t="s">
        <v>159</v>
      </c>
    </row>
    <row r="1227" spans="2:65" s="13" customFormat="1" ht="11.25">
      <c r="B1227" s="212"/>
      <c r="C1227" s="213"/>
      <c r="D1227" s="199" t="s">
        <v>184</v>
      </c>
      <c r="E1227" s="214" t="s">
        <v>20</v>
      </c>
      <c r="F1227" s="215" t="s">
        <v>2736</v>
      </c>
      <c r="G1227" s="213"/>
      <c r="H1227" s="216">
        <v>3814.55</v>
      </c>
      <c r="I1227" s="217"/>
      <c r="J1227" s="213"/>
      <c r="K1227" s="213"/>
      <c r="L1227" s="218"/>
      <c r="M1227" s="219"/>
      <c r="N1227" s="220"/>
      <c r="O1227" s="220"/>
      <c r="P1227" s="220"/>
      <c r="Q1227" s="220"/>
      <c r="R1227" s="220"/>
      <c r="S1227" s="220"/>
      <c r="T1227" s="221"/>
      <c r="AT1227" s="222" t="s">
        <v>184</v>
      </c>
      <c r="AU1227" s="222" t="s">
        <v>171</v>
      </c>
      <c r="AV1227" s="13" t="s">
        <v>84</v>
      </c>
      <c r="AW1227" s="13" t="s">
        <v>35</v>
      </c>
      <c r="AX1227" s="13" t="s">
        <v>22</v>
      </c>
      <c r="AY1227" s="222" t="s">
        <v>159</v>
      </c>
    </row>
    <row r="1228" spans="2:65" s="1" customFormat="1" ht="16.5" customHeight="1">
      <c r="B1228" s="35"/>
      <c r="C1228" s="186" t="s">
        <v>2787</v>
      </c>
      <c r="D1228" s="186" t="s">
        <v>162</v>
      </c>
      <c r="E1228" s="187" t="s">
        <v>1479</v>
      </c>
      <c r="F1228" s="188" t="s">
        <v>1480</v>
      </c>
      <c r="G1228" s="189" t="s">
        <v>464</v>
      </c>
      <c r="H1228" s="190">
        <v>4477.95</v>
      </c>
      <c r="I1228" s="191"/>
      <c r="J1228" s="192">
        <f>ROUND(I1228*H1228,2)</f>
        <v>0</v>
      </c>
      <c r="K1228" s="188" t="s">
        <v>194</v>
      </c>
      <c r="L1228" s="39"/>
      <c r="M1228" s="193" t="s">
        <v>20</v>
      </c>
      <c r="N1228" s="194" t="s">
        <v>45</v>
      </c>
      <c r="O1228" s="64"/>
      <c r="P1228" s="195">
        <f>O1228*H1228</f>
        <v>0</v>
      </c>
      <c r="Q1228" s="195">
        <v>0</v>
      </c>
      <c r="R1228" s="195">
        <f>Q1228*H1228</f>
        <v>0</v>
      </c>
      <c r="S1228" s="195">
        <v>0.22</v>
      </c>
      <c r="T1228" s="196">
        <f>S1228*H1228</f>
        <v>985.149</v>
      </c>
      <c r="AR1228" s="197" t="s">
        <v>164</v>
      </c>
      <c r="AT1228" s="197" t="s">
        <v>162</v>
      </c>
      <c r="AU1228" s="197" t="s">
        <v>171</v>
      </c>
      <c r="AY1228" s="18" t="s">
        <v>159</v>
      </c>
      <c r="BE1228" s="198">
        <f>IF(N1228="základní",J1228,0)</f>
        <v>0</v>
      </c>
      <c r="BF1228" s="198">
        <f>IF(N1228="snížená",J1228,0)</f>
        <v>0</v>
      </c>
      <c r="BG1228" s="198">
        <f>IF(N1228="zákl. přenesená",J1228,0)</f>
        <v>0</v>
      </c>
      <c r="BH1228" s="198">
        <f>IF(N1228="sníž. přenesená",J1228,0)</f>
        <v>0</v>
      </c>
      <c r="BI1228" s="198">
        <f>IF(N1228="nulová",J1228,0)</f>
        <v>0</v>
      </c>
      <c r="BJ1228" s="18" t="s">
        <v>22</v>
      </c>
      <c r="BK1228" s="198">
        <f>ROUND(I1228*H1228,2)</f>
        <v>0</v>
      </c>
      <c r="BL1228" s="18" t="s">
        <v>164</v>
      </c>
      <c r="BM1228" s="197" t="s">
        <v>1481</v>
      </c>
    </row>
    <row r="1229" spans="2:65" s="1" customFormat="1" ht="19.5">
      <c r="B1229" s="35"/>
      <c r="C1229" s="36"/>
      <c r="D1229" s="199" t="s">
        <v>166</v>
      </c>
      <c r="E1229" s="36"/>
      <c r="F1229" s="200" t="s">
        <v>1482</v>
      </c>
      <c r="G1229" s="36"/>
      <c r="H1229" s="36"/>
      <c r="I1229" s="115"/>
      <c r="J1229" s="36"/>
      <c r="K1229" s="36"/>
      <c r="L1229" s="39"/>
      <c r="M1229" s="201"/>
      <c r="N1229" s="64"/>
      <c r="O1229" s="64"/>
      <c r="P1229" s="64"/>
      <c r="Q1229" s="64"/>
      <c r="R1229" s="64"/>
      <c r="S1229" s="64"/>
      <c r="T1229" s="65"/>
      <c r="AT1229" s="18" t="s">
        <v>166</v>
      </c>
      <c r="AU1229" s="18" t="s">
        <v>171</v>
      </c>
    </row>
    <row r="1230" spans="2:65" s="12" customFormat="1" ht="11.25">
      <c r="B1230" s="202"/>
      <c r="C1230" s="203"/>
      <c r="D1230" s="199" t="s">
        <v>184</v>
      </c>
      <c r="E1230" s="204" t="s">
        <v>20</v>
      </c>
      <c r="F1230" s="205" t="s">
        <v>1234</v>
      </c>
      <c r="G1230" s="203"/>
      <c r="H1230" s="204" t="s">
        <v>20</v>
      </c>
      <c r="I1230" s="206"/>
      <c r="J1230" s="203"/>
      <c r="K1230" s="203"/>
      <c r="L1230" s="207"/>
      <c r="M1230" s="208"/>
      <c r="N1230" s="209"/>
      <c r="O1230" s="209"/>
      <c r="P1230" s="209"/>
      <c r="Q1230" s="209"/>
      <c r="R1230" s="209"/>
      <c r="S1230" s="209"/>
      <c r="T1230" s="210"/>
      <c r="AT1230" s="211" t="s">
        <v>184</v>
      </c>
      <c r="AU1230" s="211" t="s">
        <v>171</v>
      </c>
      <c r="AV1230" s="12" t="s">
        <v>22</v>
      </c>
      <c r="AW1230" s="12" t="s">
        <v>35</v>
      </c>
      <c r="AX1230" s="12" t="s">
        <v>74</v>
      </c>
      <c r="AY1230" s="211" t="s">
        <v>159</v>
      </c>
    </row>
    <row r="1231" spans="2:65" s="12" customFormat="1" ht="11.25">
      <c r="B1231" s="202"/>
      <c r="C1231" s="203"/>
      <c r="D1231" s="199" t="s">
        <v>184</v>
      </c>
      <c r="E1231" s="204" t="s">
        <v>20</v>
      </c>
      <c r="F1231" s="205" t="s">
        <v>1914</v>
      </c>
      <c r="G1231" s="203"/>
      <c r="H1231" s="204" t="s">
        <v>20</v>
      </c>
      <c r="I1231" s="206"/>
      <c r="J1231" s="203"/>
      <c r="K1231" s="203"/>
      <c r="L1231" s="207"/>
      <c r="M1231" s="208"/>
      <c r="N1231" s="209"/>
      <c r="O1231" s="209"/>
      <c r="P1231" s="209"/>
      <c r="Q1231" s="209"/>
      <c r="R1231" s="209"/>
      <c r="S1231" s="209"/>
      <c r="T1231" s="210"/>
      <c r="AT1231" s="211" t="s">
        <v>184</v>
      </c>
      <c r="AU1231" s="211" t="s">
        <v>171</v>
      </c>
      <c r="AV1231" s="12" t="s">
        <v>22</v>
      </c>
      <c r="AW1231" s="12" t="s">
        <v>35</v>
      </c>
      <c r="AX1231" s="12" t="s">
        <v>74</v>
      </c>
      <c r="AY1231" s="211" t="s">
        <v>159</v>
      </c>
    </row>
    <row r="1232" spans="2:65" s="12" customFormat="1" ht="11.25">
      <c r="B1232" s="202"/>
      <c r="C1232" s="203"/>
      <c r="D1232" s="199" t="s">
        <v>184</v>
      </c>
      <c r="E1232" s="204" t="s">
        <v>20</v>
      </c>
      <c r="F1232" s="205" t="s">
        <v>2731</v>
      </c>
      <c r="G1232" s="203"/>
      <c r="H1232" s="204" t="s">
        <v>20</v>
      </c>
      <c r="I1232" s="206"/>
      <c r="J1232" s="203"/>
      <c r="K1232" s="203"/>
      <c r="L1232" s="207"/>
      <c r="M1232" s="208"/>
      <c r="N1232" s="209"/>
      <c r="O1232" s="209"/>
      <c r="P1232" s="209"/>
      <c r="Q1232" s="209"/>
      <c r="R1232" s="209"/>
      <c r="S1232" s="209"/>
      <c r="T1232" s="210"/>
      <c r="AT1232" s="211" t="s">
        <v>184</v>
      </c>
      <c r="AU1232" s="211" t="s">
        <v>171</v>
      </c>
      <c r="AV1232" s="12" t="s">
        <v>22</v>
      </c>
      <c r="AW1232" s="12" t="s">
        <v>35</v>
      </c>
      <c r="AX1232" s="12" t="s">
        <v>74</v>
      </c>
      <c r="AY1232" s="211" t="s">
        <v>159</v>
      </c>
    </row>
    <row r="1233" spans="2:65" s="13" customFormat="1" ht="11.25">
      <c r="B1233" s="212"/>
      <c r="C1233" s="213"/>
      <c r="D1233" s="199" t="s">
        <v>184</v>
      </c>
      <c r="E1233" s="214" t="s">
        <v>20</v>
      </c>
      <c r="F1233" s="215" t="s">
        <v>2738</v>
      </c>
      <c r="G1233" s="213"/>
      <c r="H1233" s="216">
        <v>4477.95</v>
      </c>
      <c r="I1233" s="217"/>
      <c r="J1233" s="213"/>
      <c r="K1233" s="213"/>
      <c r="L1233" s="218"/>
      <c r="M1233" s="219"/>
      <c r="N1233" s="220"/>
      <c r="O1233" s="220"/>
      <c r="P1233" s="220"/>
      <c r="Q1233" s="220"/>
      <c r="R1233" s="220"/>
      <c r="S1233" s="220"/>
      <c r="T1233" s="221"/>
      <c r="AT1233" s="222" t="s">
        <v>184</v>
      </c>
      <c r="AU1233" s="222" t="s">
        <v>171</v>
      </c>
      <c r="AV1233" s="13" t="s">
        <v>84</v>
      </c>
      <c r="AW1233" s="13" t="s">
        <v>35</v>
      </c>
      <c r="AX1233" s="13" t="s">
        <v>22</v>
      </c>
      <c r="AY1233" s="222" t="s">
        <v>159</v>
      </c>
    </row>
    <row r="1234" spans="2:65" s="1" customFormat="1" ht="16.5" customHeight="1">
      <c r="B1234" s="35"/>
      <c r="C1234" s="186" t="s">
        <v>2788</v>
      </c>
      <c r="D1234" s="186" t="s">
        <v>162</v>
      </c>
      <c r="E1234" s="187" t="s">
        <v>1484</v>
      </c>
      <c r="F1234" s="188" t="s">
        <v>1485</v>
      </c>
      <c r="G1234" s="189" t="s">
        <v>201</v>
      </c>
      <c r="H1234" s="190">
        <v>3317</v>
      </c>
      <c r="I1234" s="191"/>
      <c r="J1234" s="192">
        <f>ROUND(I1234*H1234,2)</f>
        <v>0</v>
      </c>
      <c r="K1234" s="188" t="s">
        <v>194</v>
      </c>
      <c r="L1234" s="39"/>
      <c r="M1234" s="193" t="s">
        <v>20</v>
      </c>
      <c r="N1234" s="194" t="s">
        <v>45</v>
      </c>
      <c r="O1234" s="64"/>
      <c r="P1234" s="195">
        <f>O1234*H1234</f>
        <v>0</v>
      </c>
      <c r="Q1234" s="195">
        <v>0</v>
      </c>
      <c r="R1234" s="195">
        <f>Q1234*H1234</f>
        <v>0</v>
      </c>
      <c r="S1234" s="195">
        <v>0</v>
      </c>
      <c r="T1234" s="196">
        <f>S1234*H1234</f>
        <v>0</v>
      </c>
      <c r="AR1234" s="197" t="s">
        <v>164</v>
      </c>
      <c r="AT1234" s="197" t="s">
        <v>162</v>
      </c>
      <c r="AU1234" s="197" t="s">
        <v>171</v>
      </c>
      <c r="AY1234" s="18" t="s">
        <v>159</v>
      </c>
      <c r="BE1234" s="198">
        <f>IF(N1234="základní",J1234,0)</f>
        <v>0</v>
      </c>
      <c r="BF1234" s="198">
        <f>IF(N1234="snížená",J1234,0)</f>
        <v>0</v>
      </c>
      <c r="BG1234" s="198">
        <f>IF(N1234="zákl. přenesená",J1234,0)</f>
        <v>0</v>
      </c>
      <c r="BH1234" s="198">
        <f>IF(N1234="sníž. přenesená",J1234,0)</f>
        <v>0</v>
      </c>
      <c r="BI1234" s="198">
        <f>IF(N1234="nulová",J1234,0)</f>
        <v>0</v>
      </c>
      <c r="BJ1234" s="18" t="s">
        <v>22</v>
      </c>
      <c r="BK1234" s="198">
        <f>ROUND(I1234*H1234,2)</f>
        <v>0</v>
      </c>
      <c r="BL1234" s="18" t="s">
        <v>164</v>
      </c>
      <c r="BM1234" s="197" t="s">
        <v>1486</v>
      </c>
    </row>
    <row r="1235" spans="2:65" s="1" customFormat="1" ht="11.25">
      <c r="B1235" s="35"/>
      <c r="C1235" s="36"/>
      <c r="D1235" s="199" t="s">
        <v>166</v>
      </c>
      <c r="E1235" s="36"/>
      <c r="F1235" s="200" t="s">
        <v>1487</v>
      </c>
      <c r="G1235" s="36"/>
      <c r="H1235" s="36"/>
      <c r="I1235" s="115"/>
      <c r="J1235" s="36"/>
      <c r="K1235" s="36"/>
      <c r="L1235" s="39"/>
      <c r="M1235" s="201"/>
      <c r="N1235" s="64"/>
      <c r="O1235" s="64"/>
      <c r="P1235" s="64"/>
      <c r="Q1235" s="64"/>
      <c r="R1235" s="64"/>
      <c r="S1235" s="64"/>
      <c r="T1235" s="65"/>
      <c r="AT1235" s="18" t="s">
        <v>166</v>
      </c>
      <c r="AU1235" s="18" t="s">
        <v>171</v>
      </c>
    </row>
    <row r="1236" spans="2:65" s="12" customFormat="1" ht="11.25">
      <c r="B1236" s="202"/>
      <c r="C1236" s="203"/>
      <c r="D1236" s="199" t="s">
        <v>184</v>
      </c>
      <c r="E1236" s="204" t="s">
        <v>20</v>
      </c>
      <c r="F1236" s="205" t="s">
        <v>1234</v>
      </c>
      <c r="G1236" s="203"/>
      <c r="H1236" s="204" t="s">
        <v>20</v>
      </c>
      <c r="I1236" s="206"/>
      <c r="J1236" s="203"/>
      <c r="K1236" s="203"/>
      <c r="L1236" s="207"/>
      <c r="M1236" s="208"/>
      <c r="N1236" s="209"/>
      <c r="O1236" s="209"/>
      <c r="P1236" s="209"/>
      <c r="Q1236" s="209"/>
      <c r="R1236" s="209"/>
      <c r="S1236" s="209"/>
      <c r="T1236" s="210"/>
      <c r="AT1236" s="211" t="s">
        <v>184</v>
      </c>
      <c r="AU1236" s="211" t="s">
        <v>171</v>
      </c>
      <c r="AV1236" s="12" t="s">
        <v>22</v>
      </c>
      <c r="AW1236" s="12" t="s">
        <v>35</v>
      </c>
      <c r="AX1236" s="12" t="s">
        <v>74</v>
      </c>
      <c r="AY1236" s="211" t="s">
        <v>159</v>
      </c>
    </row>
    <row r="1237" spans="2:65" s="12" customFormat="1" ht="11.25">
      <c r="B1237" s="202"/>
      <c r="C1237" s="203"/>
      <c r="D1237" s="199" t="s">
        <v>184</v>
      </c>
      <c r="E1237" s="204" t="s">
        <v>20</v>
      </c>
      <c r="F1237" s="205" t="s">
        <v>1914</v>
      </c>
      <c r="G1237" s="203"/>
      <c r="H1237" s="204" t="s">
        <v>20</v>
      </c>
      <c r="I1237" s="206"/>
      <c r="J1237" s="203"/>
      <c r="K1237" s="203"/>
      <c r="L1237" s="207"/>
      <c r="M1237" s="208"/>
      <c r="N1237" s="209"/>
      <c r="O1237" s="209"/>
      <c r="P1237" s="209"/>
      <c r="Q1237" s="209"/>
      <c r="R1237" s="209"/>
      <c r="S1237" s="209"/>
      <c r="T1237" s="210"/>
      <c r="AT1237" s="211" t="s">
        <v>184</v>
      </c>
      <c r="AU1237" s="211" t="s">
        <v>171</v>
      </c>
      <c r="AV1237" s="12" t="s">
        <v>22</v>
      </c>
      <c r="AW1237" s="12" t="s">
        <v>35</v>
      </c>
      <c r="AX1237" s="12" t="s">
        <v>74</v>
      </c>
      <c r="AY1237" s="211" t="s">
        <v>159</v>
      </c>
    </row>
    <row r="1238" spans="2:65" s="12" customFormat="1" ht="11.25">
      <c r="B1238" s="202"/>
      <c r="C1238" s="203"/>
      <c r="D1238" s="199" t="s">
        <v>184</v>
      </c>
      <c r="E1238" s="204" t="s">
        <v>20</v>
      </c>
      <c r="F1238" s="205" t="s">
        <v>2731</v>
      </c>
      <c r="G1238" s="203"/>
      <c r="H1238" s="204" t="s">
        <v>20</v>
      </c>
      <c r="I1238" s="206"/>
      <c r="J1238" s="203"/>
      <c r="K1238" s="203"/>
      <c r="L1238" s="207"/>
      <c r="M1238" s="208"/>
      <c r="N1238" s="209"/>
      <c r="O1238" s="209"/>
      <c r="P1238" s="209"/>
      <c r="Q1238" s="209"/>
      <c r="R1238" s="209"/>
      <c r="S1238" s="209"/>
      <c r="T1238" s="210"/>
      <c r="AT1238" s="211" t="s">
        <v>184</v>
      </c>
      <c r="AU1238" s="211" t="s">
        <v>171</v>
      </c>
      <c r="AV1238" s="12" t="s">
        <v>22</v>
      </c>
      <c r="AW1238" s="12" t="s">
        <v>35</v>
      </c>
      <c r="AX1238" s="12" t="s">
        <v>74</v>
      </c>
      <c r="AY1238" s="211" t="s">
        <v>159</v>
      </c>
    </row>
    <row r="1239" spans="2:65" s="13" customFormat="1" ht="11.25">
      <c r="B1239" s="212"/>
      <c r="C1239" s="213"/>
      <c r="D1239" s="199" t="s">
        <v>184</v>
      </c>
      <c r="E1239" s="214" t="s">
        <v>20</v>
      </c>
      <c r="F1239" s="215" t="s">
        <v>2789</v>
      </c>
      <c r="G1239" s="213"/>
      <c r="H1239" s="216">
        <v>3317</v>
      </c>
      <c r="I1239" s="217"/>
      <c r="J1239" s="213"/>
      <c r="K1239" s="213"/>
      <c r="L1239" s="218"/>
      <c r="M1239" s="219"/>
      <c r="N1239" s="220"/>
      <c r="O1239" s="220"/>
      <c r="P1239" s="220"/>
      <c r="Q1239" s="220"/>
      <c r="R1239" s="220"/>
      <c r="S1239" s="220"/>
      <c r="T1239" s="221"/>
      <c r="AT1239" s="222" t="s">
        <v>184</v>
      </c>
      <c r="AU1239" s="222" t="s">
        <v>171</v>
      </c>
      <c r="AV1239" s="13" t="s">
        <v>84</v>
      </c>
      <c r="AW1239" s="13" t="s">
        <v>35</v>
      </c>
      <c r="AX1239" s="13" t="s">
        <v>22</v>
      </c>
      <c r="AY1239" s="222" t="s">
        <v>159</v>
      </c>
    </row>
    <row r="1240" spans="2:65" s="1" customFormat="1" ht="16.5" customHeight="1">
      <c r="B1240" s="35"/>
      <c r="C1240" s="186" t="s">
        <v>2790</v>
      </c>
      <c r="D1240" s="186" t="s">
        <v>162</v>
      </c>
      <c r="E1240" s="187" t="s">
        <v>1497</v>
      </c>
      <c r="F1240" s="188" t="s">
        <v>1498</v>
      </c>
      <c r="G1240" s="189" t="s">
        <v>669</v>
      </c>
      <c r="H1240" s="190">
        <v>3268.8939999999998</v>
      </c>
      <c r="I1240" s="191"/>
      <c r="J1240" s="192">
        <f>ROUND(I1240*H1240,2)</f>
        <v>0</v>
      </c>
      <c r="K1240" s="188" t="s">
        <v>194</v>
      </c>
      <c r="L1240" s="39"/>
      <c r="M1240" s="193" t="s">
        <v>20</v>
      </c>
      <c r="N1240" s="194" t="s">
        <v>45</v>
      </c>
      <c r="O1240" s="64"/>
      <c r="P1240" s="195">
        <f>O1240*H1240</f>
        <v>0</v>
      </c>
      <c r="Q1240" s="195">
        <v>0</v>
      </c>
      <c r="R1240" s="195">
        <f>Q1240*H1240</f>
        <v>0</v>
      </c>
      <c r="S1240" s="195">
        <v>0</v>
      </c>
      <c r="T1240" s="196">
        <f>S1240*H1240</f>
        <v>0</v>
      </c>
      <c r="AR1240" s="197" t="s">
        <v>164</v>
      </c>
      <c r="AT1240" s="197" t="s">
        <v>162</v>
      </c>
      <c r="AU1240" s="197" t="s">
        <v>171</v>
      </c>
      <c r="AY1240" s="18" t="s">
        <v>159</v>
      </c>
      <c r="BE1240" s="198">
        <f>IF(N1240="základní",J1240,0)</f>
        <v>0</v>
      </c>
      <c r="BF1240" s="198">
        <f>IF(N1240="snížená",J1240,0)</f>
        <v>0</v>
      </c>
      <c r="BG1240" s="198">
        <f>IF(N1240="zákl. přenesená",J1240,0)</f>
        <v>0</v>
      </c>
      <c r="BH1240" s="198">
        <f>IF(N1240="sníž. přenesená",J1240,0)</f>
        <v>0</v>
      </c>
      <c r="BI1240" s="198">
        <f>IF(N1240="nulová",J1240,0)</f>
        <v>0</v>
      </c>
      <c r="BJ1240" s="18" t="s">
        <v>22</v>
      </c>
      <c r="BK1240" s="198">
        <f>ROUND(I1240*H1240,2)</f>
        <v>0</v>
      </c>
      <c r="BL1240" s="18" t="s">
        <v>164</v>
      </c>
      <c r="BM1240" s="197" t="s">
        <v>1499</v>
      </c>
    </row>
    <row r="1241" spans="2:65" s="1" customFormat="1" ht="11.25">
      <c r="B1241" s="35"/>
      <c r="C1241" s="36"/>
      <c r="D1241" s="199" t="s">
        <v>166</v>
      </c>
      <c r="E1241" s="36"/>
      <c r="F1241" s="200" t="s">
        <v>1500</v>
      </c>
      <c r="G1241" s="36"/>
      <c r="H1241" s="36"/>
      <c r="I1241" s="115"/>
      <c r="J1241" s="36"/>
      <c r="K1241" s="36"/>
      <c r="L1241" s="39"/>
      <c r="M1241" s="201"/>
      <c r="N1241" s="64"/>
      <c r="O1241" s="64"/>
      <c r="P1241" s="64"/>
      <c r="Q1241" s="64"/>
      <c r="R1241" s="64"/>
      <c r="S1241" s="64"/>
      <c r="T1241" s="65"/>
      <c r="AT1241" s="18" t="s">
        <v>166</v>
      </c>
      <c r="AU1241" s="18" t="s">
        <v>171</v>
      </c>
    </row>
    <row r="1242" spans="2:65" s="12" customFormat="1" ht="11.25">
      <c r="B1242" s="202"/>
      <c r="C1242" s="203"/>
      <c r="D1242" s="199" t="s">
        <v>184</v>
      </c>
      <c r="E1242" s="204" t="s">
        <v>20</v>
      </c>
      <c r="F1242" s="205" t="s">
        <v>1234</v>
      </c>
      <c r="G1242" s="203"/>
      <c r="H1242" s="204" t="s">
        <v>20</v>
      </c>
      <c r="I1242" s="206"/>
      <c r="J1242" s="203"/>
      <c r="K1242" s="203"/>
      <c r="L1242" s="207"/>
      <c r="M1242" s="208"/>
      <c r="N1242" s="209"/>
      <c r="O1242" s="209"/>
      <c r="P1242" s="209"/>
      <c r="Q1242" s="209"/>
      <c r="R1242" s="209"/>
      <c r="S1242" s="209"/>
      <c r="T1242" s="210"/>
      <c r="AT1242" s="211" t="s">
        <v>184</v>
      </c>
      <c r="AU1242" s="211" t="s">
        <v>171</v>
      </c>
      <c r="AV1242" s="12" t="s">
        <v>22</v>
      </c>
      <c r="AW1242" s="12" t="s">
        <v>35</v>
      </c>
      <c r="AX1242" s="12" t="s">
        <v>74</v>
      </c>
      <c r="AY1242" s="211" t="s">
        <v>159</v>
      </c>
    </row>
    <row r="1243" spans="2:65" s="13" customFormat="1" ht="11.25">
      <c r="B1243" s="212"/>
      <c r="C1243" s="213"/>
      <c r="D1243" s="199" t="s">
        <v>184</v>
      </c>
      <c r="E1243" s="214" t="s">
        <v>20</v>
      </c>
      <c r="F1243" s="215" t="s">
        <v>2791</v>
      </c>
      <c r="G1243" s="213"/>
      <c r="H1243" s="216">
        <v>721.44799999999998</v>
      </c>
      <c r="I1243" s="217"/>
      <c r="J1243" s="213"/>
      <c r="K1243" s="213"/>
      <c r="L1243" s="218"/>
      <c r="M1243" s="219"/>
      <c r="N1243" s="220"/>
      <c r="O1243" s="220"/>
      <c r="P1243" s="220"/>
      <c r="Q1243" s="220"/>
      <c r="R1243" s="220"/>
      <c r="S1243" s="220"/>
      <c r="T1243" s="221"/>
      <c r="AT1243" s="222" t="s">
        <v>184</v>
      </c>
      <c r="AU1243" s="222" t="s">
        <v>171</v>
      </c>
      <c r="AV1243" s="13" t="s">
        <v>84</v>
      </c>
      <c r="AW1243" s="13" t="s">
        <v>35</v>
      </c>
      <c r="AX1243" s="13" t="s">
        <v>74</v>
      </c>
      <c r="AY1243" s="222" t="s">
        <v>159</v>
      </c>
    </row>
    <row r="1244" spans="2:65" s="13" customFormat="1" ht="11.25">
      <c r="B1244" s="212"/>
      <c r="C1244" s="213"/>
      <c r="D1244" s="199" t="s">
        <v>184</v>
      </c>
      <c r="E1244" s="214" t="s">
        <v>20</v>
      </c>
      <c r="F1244" s="215" t="s">
        <v>2792</v>
      </c>
      <c r="G1244" s="213"/>
      <c r="H1244" s="216">
        <v>913.83399999999995</v>
      </c>
      <c r="I1244" s="217"/>
      <c r="J1244" s="213"/>
      <c r="K1244" s="213"/>
      <c r="L1244" s="218"/>
      <c r="M1244" s="219"/>
      <c r="N1244" s="220"/>
      <c r="O1244" s="220"/>
      <c r="P1244" s="220"/>
      <c r="Q1244" s="220"/>
      <c r="R1244" s="220"/>
      <c r="S1244" s="220"/>
      <c r="T1244" s="221"/>
      <c r="AT1244" s="222" t="s">
        <v>184</v>
      </c>
      <c r="AU1244" s="222" t="s">
        <v>171</v>
      </c>
      <c r="AV1244" s="13" t="s">
        <v>84</v>
      </c>
      <c r="AW1244" s="13" t="s">
        <v>35</v>
      </c>
      <c r="AX1244" s="13" t="s">
        <v>74</v>
      </c>
      <c r="AY1244" s="222" t="s">
        <v>159</v>
      </c>
    </row>
    <row r="1245" spans="2:65" s="13" customFormat="1" ht="11.25">
      <c r="B1245" s="212"/>
      <c r="C1245" s="213"/>
      <c r="D1245" s="199" t="s">
        <v>184</v>
      </c>
      <c r="E1245" s="214" t="s">
        <v>20</v>
      </c>
      <c r="F1245" s="215" t="s">
        <v>2793</v>
      </c>
      <c r="G1245" s="213"/>
      <c r="H1245" s="216">
        <v>648.47400000000005</v>
      </c>
      <c r="I1245" s="217"/>
      <c r="J1245" s="213"/>
      <c r="K1245" s="213"/>
      <c r="L1245" s="218"/>
      <c r="M1245" s="219"/>
      <c r="N1245" s="220"/>
      <c r="O1245" s="220"/>
      <c r="P1245" s="220"/>
      <c r="Q1245" s="220"/>
      <c r="R1245" s="220"/>
      <c r="S1245" s="220"/>
      <c r="T1245" s="221"/>
      <c r="AT1245" s="222" t="s">
        <v>184</v>
      </c>
      <c r="AU1245" s="222" t="s">
        <v>171</v>
      </c>
      <c r="AV1245" s="13" t="s">
        <v>84</v>
      </c>
      <c r="AW1245" s="13" t="s">
        <v>35</v>
      </c>
      <c r="AX1245" s="13" t="s">
        <v>74</v>
      </c>
      <c r="AY1245" s="222" t="s">
        <v>159</v>
      </c>
    </row>
    <row r="1246" spans="2:65" s="13" customFormat="1" ht="11.25">
      <c r="B1246" s="212"/>
      <c r="C1246" s="213"/>
      <c r="D1246" s="199" t="s">
        <v>184</v>
      </c>
      <c r="E1246" s="214" t="s">
        <v>20</v>
      </c>
      <c r="F1246" s="215" t="s">
        <v>2794</v>
      </c>
      <c r="G1246" s="213"/>
      <c r="H1246" s="216">
        <v>985.13800000000003</v>
      </c>
      <c r="I1246" s="217"/>
      <c r="J1246" s="213"/>
      <c r="K1246" s="213"/>
      <c r="L1246" s="218"/>
      <c r="M1246" s="219"/>
      <c r="N1246" s="220"/>
      <c r="O1246" s="220"/>
      <c r="P1246" s="220"/>
      <c r="Q1246" s="220"/>
      <c r="R1246" s="220"/>
      <c r="S1246" s="220"/>
      <c r="T1246" s="221"/>
      <c r="AT1246" s="222" t="s">
        <v>184</v>
      </c>
      <c r="AU1246" s="222" t="s">
        <v>171</v>
      </c>
      <c r="AV1246" s="13" t="s">
        <v>84</v>
      </c>
      <c r="AW1246" s="13" t="s">
        <v>35</v>
      </c>
      <c r="AX1246" s="13" t="s">
        <v>74</v>
      </c>
      <c r="AY1246" s="222" t="s">
        <v>159</v>
      </c>
    </row>
    <row r="1247" spans="2:65" s="14" customFormat="1" ht="11.25">
      <c r="B1247" s="223"/>
      <c r="C1247" s="224"/>
      <c r="D1247" s="199" t="s">
        <v>184</v>
      </c>
      <c r="E1247" s="225" t="s">
        <v>20</v>
      </c>
      <c r="F1247" s="226" t="s">
        <v>223</v>
      </c>
      <c r="G1247" s="224"/>
      <c r="H1247" s="227">
        <v>3268.8939999999998</v>
      </c>
      <c r="I1247" s="228"/>
      <c r="J1247" s="224"/>
      <c r="K1247" s="224"/>
      <c r="L1247" s="229"/>
      <c r="M1247" s="230"/>
      <c r="N1247" s="231"/>
      <c r="O1247" s="231"/>
      <c r="P1247" s="231"/>
      <c r="Q1247" s="231"/>
      <c r="R1247" s="231"/>
      <c r="S1247" s="231"/>
      <c r="T1247" s="232"/>
      <c r="AT1247" s="233" t="s">
        <v>184</v>
      </c>
      <c r="AU1247" s="233" t="s">
        <v>171</v>
      </c>
      <c r="AV1247" s="14" t="s">
        <v>164</v>
      </c>
      <c r="AW1247" s="14" t="s">
        <v>35</v>
      </c>
      <c r="AX1247" s="14" t="s">
        <v>22</v>
      </c>
      <c r="AY1247" s="233" t="s">
        <v>159</v>
      </c>
    </row>
    <row r="1248" spans="2:65" s="1" customFormat="1" ht="16.5" customHeight="1">
      <c r="B1248" s="35"/>
      <c r="C1248" s="186" t="s">
        <v>2795</v>
      </c>
      <c r="D1248" s="186" t="s">
        <v>162</v>
      </c>
      <c r="E1248" s="187" t="s">
        <v>1509</v>
      </c>
      <c r="F1248" s="188" t="s">
        <v>1510</v>
      </c>
      <c r="G1248" s="189" t="s">
        <v>669</v>
      </c>
      <c r="H1248" s="190">
        <v>52302.303999999996</v>
      </c>
      <c r="I1248" s="191"/>
      <c r="J1248" s="192">
        <f>ROUND(I1248*H1248,2)</f>
        <v>0</v>
      </c>
      <c r="K1248" s="188" t="s">
        <v>194</v>
      </c>
      <c r="L1248" s="39"/>
      <c r="M1248" s="193" t="s">
        <v>20</v>
      </c>
      <c r="N1248" s="194" t="s">
        <v>45</v>
      </c>
      <c r="O1248" s="64"/>
      <c r="P1248" s="195">
        <f>O1248*H1248</f>
        <v>0</v>
      </c>
      <c r="Q1248" s="195">
        <v>0</v>
      </c>
      <c r="R1248" s="195">
        <f>Q1248*H1248</f>
        <v>0</v>
      </c>
      <c r="S1248" s="195">
        <v>0</v>
      </c>
      <c r="T1248" s="196">
        <f>S1248*H1248</f>
        <v>0</v>
      </c>
      <c r="AR1248" s="197" t="s">
        <v>164</v>
      </c>
      <c r="AT1248" s="197" t="s">
        <v>162</v>
      </c>
      <c r="AU1248" s="197" t="s">
        <v>171</v>
      </c>
      <c r="AY1248" s="18" t="s">
        <v>159</v>
      </c>
      <c r="BE1248" s="198">
        <f>IF(N1248="základní",J1248,0)</f>
        <v>0</v>
      </c>
      <c r="BF1248" s="198">
        <f>IF(N1248="snížená",J1248,0)</f>
        <v>0</v>
      </c>
      <c r="BG1248" s="198">
        <f>IF(N1248="zákl. přenesená",J1248,0)</f>
        <v>0</v>
      </c>
      <c r="BH1248" s="198">
        <f>IF(N1248="sníž. přenesená",J1248,0)</f>
        <v>0</v>
      </c>
      <c r="BI1248" s="198">
        <f>IF(N1248="nulová",J1248,0)</f>
        <v>0</v>
      </c>
      <c r="BJ1248" s="18" t="s">
        <v>22</v>
      </c>
      <c r="BK1248" s="198">
        <f>ROUND(I1248*H1248,2)</f>
        <v>0</v>
      </c>
      <c r="BL1248" s="18" t="s">
        <v>164</v>
      </c>
      <c r="BM1248" s="197" t="s">
        <v>1511</v>
      </c>
    </row>
    <row r="1249" spans="2:65" s="1" customFormat="1" ht="11.25">
      <c r="B1249" s="35"/>
      <c r="C1249" s="36"/>
      <c r="D1249" s="199" t="s">
        <v>166</v>
      </c>
      <c r="E1249" s="36"/>
      <c r="F1249" s="200" t="s">
        <v>1512</v>
      </c>
      <c r="G1249" s="36"/>
      <c r="H1249" s="36"/>
      <c r="I1249" s="115"/>
      <c r="J1249" s="36"/>
      <c r="K1249" s="36"/>
      <c r="L1249" s="39"/>
      <c r="M1249" s="201"/>
      <c r="N1249" s="64"/>
      <c r="O1249" s="64"/>
      <c r="P1249" s="64"/>
      <c r="Q1249" s="64"/>
      <c r="R1249" s="64"/>
      <c r="S1249" s="64"/>
      <c r="T1249" s="65"/>
      <c r="AT1249" s="18" t="s">
        <v>166</v>
      </c>
      <c r="AU1249" s="18" t="s">
        <v>171</v>
      </c>
    </row>
    <row r="1250" spans="2:65" s="12" customFormat="1" ht="11.25">
      <c r="B1250" s="202"/>
      <c r="C1250" s="203"/>
      <c r="D1250" s="199" t="s">
        <v>184</v>
      </c>
      <c r="E1250" s="204" t="s">
        <v>20</v>
      </c>
      <c r="F1250" s="205" t="s">
        <v>1234</v>
      </c>
      <c r="G1250" s="203"/>
      <c r="H1250" s="204" t="s">
        <v>20</v>
      </c>
      <c r="I1250" s="206"/>
      <c r="J1250" s="203"/>
      <c r="K1250" s="203"/>
      <c r="L1250" s="207"/>
      <c r="M1250" s="208"/>
      <c r="N1250" s="209"/>
      <c r="O1250" s="209"/>
      <c r="P1250" s="209"/>
      <c r="Q1250" s="209"/>
      <c r="R1250" s="209"/>
      <c r="S1250" s="209"/>
      <c r="T1250" s="210"/>
      <c r="AT1250" s="211" t="s">
        <v>184</v>
      </c>
      <c r="AU1250" s="211" t="s">
        <v>171</v>
      </c>
      <c r="AV1250" s="12" t="s">
        <v>22</v>
      </c>
      <c r="AW1250" s="12" t="s">
        <v>35</v>
      </c>
      <c r="AX1250" s="12" t="s">
        <v>74</v>
      </c>
      <c r="AY1250" s="211" t="s">
        <v>159</v>
      </c>
    </row>
    <row r="1251" spans="2:65" s="13" customFormat="1" ht="11.25">
      <c r="B1251" s="212"/>
      <c r="C1251" s="213"/>
      <c r="D1251" s="199" t="s">
        <v>184</v>
      </c>
      <c r="E1251" s="214" t="s">
        <v>20</v>
      </c>
      <c r="F1251" s="215" t="s">
        <v>2796</v>
      </c>
      <c r="G1251" s="213"/>
      <c r="H1251" s="216">
        <v>52302.303999999996</v>
      </c>
      <c r="I1251" s="217"/>
      <c r="J1251" s="213"/>
      <c r="K1251" s="213"/>
      <c r="L1251" s="218"/>
      <c r="M1251" s="219"/>
      <c r="N1251" s="220"/>
      <c r="O1251" s="220"/>
      <c r="P1251" s="220"/>
      <c r="Q1251" s="220"/>
      <c r="R1251" s="220"/>
      <c r="S1251" s="220"/>
      <c r="T1251" s="221"/>
      <c r="AT1251" s="222" t="s">
        <v>184</v>
      </c>
      <c r="AU1251" s="222" t="s">
        <v>171</v>
      </c>
      <c r="AV1251" s="13" t="s">
        <v>84</v>
      </c>
      <c r="AW1251" s="13" t="s">
        <v>35</v>
      </c>
      <c r="AX1251" s="13" t="s">
        <v>22</v>
      </c>
      <c r="AY1251" s="222" t="s">
        <v>159</v>
      </c>
    </row>
    <row r="1252" spans="2:65" s="1" customFormat="1" ht="16.5" customHeight="1">
      <c r="B1252" s="35"/>
      <c r="C1252" s="186" t="s">
        <v>2797</v>
      </c>
      <c r="D1252" s="186" t="s">
        <v>162</v>
      </c>
      <c r="E1252" s="187" t="s">
        <v>1515</v>
      </c>
      <c r="F1252" s="188" t="s">
        <v>1516</v>
      </c>
      <c r="G1252" s="189" t="s">
        <v>669</v>
      </c>
      <c r="H1252" s="190">
        <v>985.13800000000003</v>
      </c>
      <c r="I1252" s="191"/>
      <c r="J1252" s="192">
        <f>ROUND(I1252*H1252,2)</f>
        <v>0</v>
      </c>
      <c r="K1252" s="188" t="s">
        <v>194</v>
      </c>
      <c r="L1252" s="39"/>
      <c r="M1252" s="193" t="s">
        <v>20</v>
      </c>
      <c r="N1252" s="194" t="s">
        <v>45</v>
      </c>
      <c r="O1252" s="64"/>
      <c r="P1252" s="195">
        <f>O1252*H1252</f>
        <v>0</v>
      </c>
      <c r="Q1252" s="195">
        <v>0</v>
      </c>
      <c r="R1252" s="195">
        <f>Q1252*H1252</f>
        <v>0</v>
      </c>
      <c r="S1252" s="195">
        <v>0</v>
      </c>
      <c r="T1252" s="196">
        <f>S1252*H1252</f>
        <v>0</v>
      </c>
      <c r="AR1252" s="197" t="s">
        <v>164</v>
      </c>
      <c r="AT1252" s="197" t="s">
        <v>162</v>
      </c>
      <c r="AU1252" s="197" t="s">
        <v>171</v>
      </c>
      <c r="AY1252" s="18" t="s">
        <v>159</v>
      </c>
      <c r="BE1252" s="198">
        <f>IF(N1252="základní",J1252,0)</f>
        <v>0</v>
      </c>
      <c r="BF1252" s="198">
        <f>IF(N1252="snížená",J1252,0)</f>
        <v>0</v>
      </c>
      <c r="BG1252" s="198">
        <f>IF(N1252="zákl. přenesená",J1252,0)</f>
        <v>0</v>
      </c>
      <c r="BH1252" s="198">
        <f>IF(N1252="sníž. přenesená",J1252,0)</f>
        <v>0</v>
      </c>
      <c r="BI1252" s="198">
        <f>IF(N1252="nulová",J1252,0)</f>
        <v>0</v>
      </c>
      <c r="BJ1252" s="18" t="s">
        <v>22</v>
      </c>
      <c r="BK1252" s="198">
        <f>ROUND(I1252*H1252,2)</f>
        <v>0</v>
      </c>
      <c r="BL1252" s="18" t="s">
        <v>164</v>
      </c>
      <c r="BM1252" s="197" t="s">
        <v>1517</v>
      </c>
    </row>
    <row r="1253" spans="2:65" s="1" customFormat="1" ht="19.5">
      <c r="B1253" s="35"/>
      <c r="C1253" s="36"/>
      <c r="D1253" s="199" t="s">
        <v>166</v>
      </c>
      <c r="E1253" s="36"/>
      <c r="F1253" s="200" t="s">
        <v>1518</v>
      </c>
      <c r="G1253" s="36"/>
      <c r="H1253" s="36"/>
      <c r="I1253" s="115"/>
      <c r="J1253" s="36"/>
      <c r="K1253" s="36"/>
      <c r="L1253" s="39"/>
      <c r="M1253" s="201"/>
      <c r="N1253" s="64"/>
      <c r="O1253" s="64"/>
      <c r="P1253" s="64"/>
      <c r="Q1253" s="64"/>
      <c r="R1253" s="64"/>
      <c r="S1253" s="64"/>
      <c r="T1253" s="65"/>
      <c r="AT1253" s="18" t="s">
        <v>166</v>
      </c>
      <c r="AU1253" s="18" t="s">
        <v>171</v>
      </c>
    </row>
    <row r="1254" spans="2:65" s="12" customFormat="1" ht="11.25">
      <c r="B1254" s="202"/>
      <c r="C1254" s="203"/>
      <c r="D1254" s="199" t="s">
        <v>184</v>
      </c>
      <c r="E1254" s="204" t="s">
        <v>20</v>
      </c>
      <c r="F1254" s="205" t="s">
        <v>1234</v>
      </c>
      <c r="G1254" s="203"/>
      <c r="H1254" s="204" t="s">
        <v>20</v>
      </c>
      <c r="I1254" s="206"/>
      <c r="J1254" s="203"/>
      <c r="K1254" s="203"/>
      <c r="L1254" s="207"/>
      <c r="M1254" s="208"/>
      <c r="N1254" s="209"/>
      <c r="O1254" s="209"/>
      <c r="P1254" s="209"/>
      <c r="Q1254" s="209"/>
      <c r="R1254" s="209"/>
      <c r="S1254" s="209"/>
      <c r="T1254" s="210"/>
      <c r="AT1254" s="211" t="s">
        <v>184</v>
      </c>
      <c r="AU1254" s="211" t="s">
        <v>171</v>
      </c>
      <c r="AV1254" s="12" t="s">
        <v>22</v>
      </c>
      <c r="AW1254" s="12" t="s">
        <v>35</v>
      </c>
      <c r="AX1254" s="12" t="s">
        <v>74</v>
      </c>
      <c r="AY1254" s="211" t="s">
        <v>159</v>
      </c>
    </row>
    <row r="1255" spans="2:65" s="13" customFormat="1" ht="11.25">
      <c r="B1255" s="212"/>
      <c r="C1255" s="213"/>
      <c r="D1255" s="199" t="s">
        <v>184</v>
      </c>
      <c r="E1255" s="214" t="s">
        <v>20</v>
      </c>
      <c r="F1255" s="215" t="s">
        <v>2794</v>
      </c>
      <c r="G1255" s="213"/>
      <c r="H1255" s="216">
        <v>985.13800000000003</v>
      </c>
      <c r="I1255" s="217"/>
      <c r="J1255" s="213"/>
      <c r="K1255" s="213"/>
      <c r="L1255" s="218"/>
      <c r="M1255" s="219"/>
      <c r="N1255" s="220"/>
      <c r="O1255" s="220"/>
      <c r="P1255" s="220"/>
      <c r="Q1255" s="220"/>
      <c r="R1255" s="220"/>
      <c r="S1255" s="220"/>
      <c r="T1255" s="221"/>
      <c r="AT1255" s="222" t="s">
        <v>184</v>
      </c>
      <c r="AU1255" s="222" t="s">
        <v>171</v>
      </c>
      <c r="AV1255" s="13" t="s">
        <v>84</v>
      </c>
      <c r="AW1255" s="13" t="s">
        <v>35</v>
      </c>
      <c r="AX1255" s="13" t="s">
        <v>22</v>
      </c>
      <c r="AY1255" s="222" t="s">
        <v>159</v>
      </c>
    </row>
    <row r="1256" spans="2:65" s="1" customFormat="1" ht="16.5" customHeight="1">
      <c r="B1256" s="35"/>
      <c r="C1256" s="186" t="s">
        <v>2798</v>
      </c>
      <c r="D1256" s="186" t="s">
        <v>162</v>
      </c>
      <c r="E1256" s="187" t="s">
        <v>1520</v>
      </c>
      <c r="F1256" s="188" t="s">
        <v>1521</v>
      </c>
      <c r="G1256" s="189" t="s">
        <v>669</v>
      </c>
      <c r="H1256" s="190">
        <v>2283.7559999999999</v>
      </c>
      <c r="I1256" s="191"/>
      <c r="J1256" s="192">
        <f>ROUND(I1256*H1256,2)</f>
        <v>0</v>
      </c>
      <c r="K1256" s="188" t="s">
        <v>194</v>
      </c>
      <c r="L1256" s="39"/>
      <c r="M1256" s="193" t="s">
        <v>20</v>
      </c>
      <c r="N1256" s="194" t="s">
        <v>45</v>
      </c>
      <c r="O1256" s="64"/>
      <c r="P1256" s="195">
        <f>O1256*H1256</f>
        <v>0</v>
      </c>
      <c r="Q1256" s="195">
        <v>0</v>
      </c>
      <c r="R1256" s="195">
        <f>Q1256*H1256</f>
        <v>0</v>
      </c>
      <c r="S1256" s="195">
        <v>0</v>
      </c>
      <c r="T1256" s="196">
        <f>S1256*H1256</f>
        <v>0</v>
      </c>
      <c r="AR1256" s="197" t="s">
        <v>164</v>
      </c>
      <c r="AT1256" s="197" t="s">
        <v>162</v>
      </c>
      <c r="AU1256" s="197" t="s">
        <v>171</v>
      </c>
      <c r="AY1256" s="18" t="s">
        <v>159</v>
      </c>
      <c r="BE1256" s="198">
        <f>IF(N1256="základní",J1256,0)</f>
        <v>0</v>
      </c>
      <c r="BF1256" s="198">
        <f>IF(N1256="snížená",J1256,0)</f>
        <v>0</v>
      </c>
      <c r="BG1256" s="198">
        <f>IF(N1256="zákl. přenesená",J1256,0)</f>
        <v>0</v>
      </c>
      <c r="BH1256" s="198">
        <f>IF(N1256="sníž. přenesená",J1256,0)</f>
        <v>0</v>
      </c>
      <c r="BI1256" s="198">
        <f>IF(N1256="nulová",J1256,0)</f>
        <v>0</v>
      </c>
      <c r="BJ1256" s="18" t="s">
        <v>22</v>
      </c>
      <c r="BK1256" s="198">
        <f>ROUND(I1256*H1256,2)</f>
        <v>0</v>
      </c>
      <c r="BL1256" s="18" t="s">
        <v>164</v>
      </c>
      <c r="BM1256" s="197" t="s">
        <v>1522</v>
      </c>
    </row>
    <row r="1257" spans="2:65" s="1" customFormat="1" ht="11.25">
      <c r="B1257" s="35"/>
      <c r="C1257" s="36"/>
      <c r="D1257" s="199" t="s">
        <v>166</v>
      </c>
      <c r="E1257" s="36"/>
      <c r="F1257" s="200" t="s">
        <v>671</v>
      </c>
      <c r="G1257" s="36"/>
      <c r="H1257" s="36"/>
      <c r="I1257" s="115"/>
      <c r="J1257" s="36"/>
      <c r="K1257" s="36"/>
      <c r="L1257" s="39"/>
      <c r="M1257" s="201"/>
      <c r="N1257" s="64"/>
      <c r="O1257" s="64"/>
      <c r="P1257" s="64"/>
      <c r="Q1257" s="64"/>
      <c r="R1257" s="64"/>
      <c r="S1257" s="64"/>
      <c r="T1257" s="65"/>
      <c r="AT1257" s="18" t="s">
        <v>166</v>
      </c>
      <c r="AU1257" s="18" t="s">
        <v>171</v>
      </c>
    </row>
    <row r="1258" spans="2:65" s="12" customFormat="1" ht="11.25">
      <c r="B1258" s="202"/>
      <c r="C1258" s="203"/>
      <c r="D1258" s="199" t="s">
        <v>184</v>
      </c>
      <c r="E1258" s="204" t="s">
        <v>20</v>
      </c>
      <c r="F1258" s="205" t="s">
        <v>1234</v>
      </c>
      <c r="G1258" s="203"/>
      <c r="H1258" s="204" t="s">
        <v>20</v>
      </c>
      <c r="I1258" s="206"/>
      <c r="J1258" s="203"/>
      <c r="K1258" s="203"/>
      <c r="L1258" s="207"/>
      <c r="M1258" s="208"/>
      <c r="N1258" s="209"/>
      <c r="O1258" s="209"/>
      <c r="P1258" s="209"/>
      <c r="Q1258" s="209"/>
      <c r="R1258" s="209"/>
      <c r="S1258" s="209"/>
      <c r="T1258" s="210"/>
      <c r="AT1258" s="211" t="s">
        <v>184</v>
      </c>
      <c r="AU1258" s="211" t="s">
        <v>171</v>
      </c>
      <c r="AV1258" s="12" t="s">
        <v>22</v>
      </c>
      <c r="AW1258" s="12" t="s">
        <v>35</v>
      </c>
      <c r="AX1258" s="12" t="s">
        <v>74</v>
      </c>
      <c r="AY1258" s="211" t="s">
        <v>159</v>
      </c>
    </row>
    <row r="1259" spans="2:65" s="13" customFormat="1" ht="11.25">
      <c r="B1259" s="212"/>
      <c r="C1259" s="213"/>
      <c r="D1259" s="199" t="s">
        <v>184</v>
      </c>
      <c r="E1259" s="214" t="s">
        <v>20</v>
      </c>
      <c r="F1259" s="215" t="s">
        <v>2791</v>
      </c>
      <c r="G1259" s="213"/>
      <c r="H1259" s="216">
        <v>721.44799999999998</v>
      </c>
      <c r="I1259" s="217"/>
      <c r="J1259" s="213"/>
      <c r="K1259" s="213"/>
      <c r="L1259" s="218"/>
      <c r="M1259" s="219"/>
      <c r="N1259" s="220"/>
      <c r="O1259" s="220"/>
      <c r="P1259" s="220"/>
      <c r="Q1259" s="220"/>
      <c r="R1259" s="220"/>
      <c r="S1259" s="220"/>
      <c r="T1259" s="221"/>
      <c r="AT1259" s="222" t="s">
        <v>184</v>
      </c>
      <c r="AU1259" s="222" t="s">
        <v>171</v>
      </c>
      <c r="AV1259" s="13" t="s">
        <v>84</v>
      </c>
      <c r="AW1259" s="13" t="s">
        <v>35</v>
      </c>
      <c r="AX1259" s="13" t="s">
        <v>74</v>
      </c>
      <c r="AY1259" s="222" t="s">
        <v>159</v>
      </c>
    </row>
    <row r="1260" spans="2:65" s="13" customFormat="1" ht="11.25">
      <c r="B1260" s="212"/>
      <c r="C1260" s="213"/>
      <c r="D1260" s="199" t="s">
        <v>184</v>
      </c>
      <c r="E1260" s="214" t="s">
        <v>20</v>
      </c>
      <c r="F1260" s="215" t="s">
        <v>2792</v>
      </c>
      <c r="G1260" s="213"/>
      <c r="H1260" s="216">
        <v>913.83399999999995</v>
      </c>
      <c r="I1260" s="217"/>
      <c r="J1260" s="213"/>
      <c r="K1260" s="213"/>
      <c r="L1260" s="218"/>
      <c r="M1260" s="219"/>
      <c r="N1260" s="220"/>
      <c r="O1260" s="220"/>
      <c r="P1260" s="220"/>
      <c r="Q1260" s="220"/>
      <c r="R1260" s="220"/>
      <c r="S1260" s="220"/>
      <c r="T1260" s="221"/>
      <c r="AT1260" s="222" t="s">
        <v>184</v>
      </c>
      <c r="AU1260" s="222" t="s">
        <v>171</v>
      </c>
      <c r="AV1260" s="13" t="s">
        <v>84</v>
      </c>
      <c r="AW1260" s="13" t="s">
        <v>35</v>
      </c>
      <c r="AX1260" s="13" t="s">
        <v>74</v>
      </c>
      <c r="AY1260" s="222" t="s">
        <v>159</v>
      </c>
    </row>
    <row r="1261" spans="2:65" s="13" customFormat="1" ht="11.25">
      <c r="B1261" s="212"/>
      <c r="C1261" s="213"/>
      <c r="D1261" s="199" t="s">
        <v>184</v>
      </c>
      <c r="E1261" s="214" t="s">
        <v>20</v>
      </c>
      <c r="F1261" s="215" t="s">
        <v>2793</v>
      </c>
      <c r="G1261" s="213"/>
      <c r="H1261" s="216">
        <v>648.47400000000005</v>
      </c>
      <c r="I1261" s="217"/>
      <c r="J1261" s="213"/>
      <c r="K1261" s="213"/>
      <c r="L1261" s="218"/>
      <c r="M1261" s="219"/>
      <c r="N1261" s="220"/>
      <c r="O1261" s="220"/>
      <c r="P1261" s="220"/>
      <c r="Q1261" s="220"/>
      <c r="R1261" s="220"/>
      <c r="S1261" s="220"/>
      <c r="T1261" s="221"/>
      <c r="AT1261" s="222" t="s">
        <v>184</v>
      </c>
      <c r="AU1261" s="222" t="s">
        <v>171</v>
      </c>
      <c r="AV1261" s="13" t="s">
        <v>84</v>
      </c>
      <c r="AW1261" s="13" t="s">
        <v>35</v>
      </c>
      <c r="AX1261" s="13" t="s">
        <v>74</v>
      </c>
      <c r="AY1261" s="222" t="s">
        <v>159</v>
      </c>
    </row>
    <row r="1262" spans="2:65" s="14" customFormat="1" ht="11.25">
      <c r="B1262" s="223"/>
      <c r="C1262" s="224"/>
      <c r="D1262" s="199" t="s">
        <v>184</v>
      </c>
      <c r="E1262" s="225" t="s">
        <v>20</v>
      </c>
      <c r="F1262" s="226" t="s">
        <v>223</v>
      </c>
      <c r="G1262" s="224"/>
      <c r="H1262" s="227">
        <v>2283.7559999999999</v>
      </c>
      <c r="I1262" s="228"/>
      <c r="J1262" s="224"/>
      <c r="K1262" s="224"/>
      <c r="L1262" s="229"/>
      <c r="M1262" s="230"/>
      <c r="N1262" s="231"/>
      <c r="O1262" s="231"/>
      <c r="P1262" s="231"/>
      <c r="Q1262" s="231"/>
      <c r="R1262" s="231"/>
      <c r="S1262" s="231"/>
      <c r="T1262" s="232"/>
      <c r="AT1262" s="233" t="s">
        <v>184</v>
      </c>
      <c r="AU1262" s="233" t="s">
        <v>171</v>
      </c>
      <c r="AV1262" s="14" t="s">
        <v>164</v>
      </c>
      <c r="AW1262" s="14" t="s">
        <v>35</v>
      </c>
      <c r="AX1262" s="14" t="s">
        <v>22</v>
      </c>
      <c r="AY1262" s="233" t="s">
        <v>159</v>
      </c>
    </row>
    <row r="1263" spans="2:65" s="11" customFormat="1" ht="20.85" customHeight="1">
      <c r="B1263" s="170"/>
      <c r="C1263" s="171"/>
      <c r="D1263" s="172" t="s">
        <v>73</v>
      </c>
      <c r="E1263" s="184" t="s">
        <v>1523</v>
      </c>
      <c r="F1263" s="184" t="s">
        <v>1524</v>
      </c>
      <c r="G1263" s="171"/>
      <c r="H1263" s="171"/>
      <c r="I1263" s="174"/>
      <c r="J1263" s="185">
        <f>BK1263</f>
        <v>0</v>
      </c>
      <c r="K1263" s="171"/>
      <c r="L1263" s="176"/>
      <c r="M1263" s="177"/>
      <c r="N1263" s="178"/>
      <c r="O1263" s="178"/>
      <c r="P1263" s="179">
        <f>SUM(P1264:P1300)</f>
        <v>0</v>
      </c>
      <c r="Q1263" s="178"/>
      <c r="R1263" s="179">
        <f>SUM(R1264:R1300)</f>
        <v>0.101025</v>
      </c>
      <c r="S1263" s="178"/>
      <c r="T1263" s="180">
        <f>SUM(T1264:T1300)</f>
        <v>844.56899999999996</v>
      </c>
      <c r="AR1263" s="181" t="s">
        <v>22</v>
      </c>
      <c r="AT1263" s="182" t="s">
        <v>73</v>
      </c>
      <c r="AU1263" s="182" t="s">
        <v>84</v>
      </c>
      <c r="AY1263" s="181" t="s">
        <v>159</v>
      </c>
      <c r="BK1263" s="183">
        <f>SUM(BK1264:BK1300)</f>
        <v>0</v>
      </c>
    </row>
    <row r="1264" spans="2:65" s="1" customFormat="1" ht="16.5" customHeight="1">
      <c r="B1264" s="35"/>
      <c r="C1264" s="186" t="s">
        <v>2799</v>
      </c>
      <c r="D1264" s="186" t="s">
        <v>162</v>
      </c>
      <c r="E1264" s="187" t="s">
        <v>1526</v>
      </c>
      <c r="F1264" s="188" t="s">
        <v>1527</v>
      </c>
      <c r="G1264" s="189" t="s">
        <v>464</v>
      </c>
      <c r="H1264" s="190">
        <v>1010.25</v>
      </c>
      <c r="I1264" s="191"/>
      <c r="J1264" s="192">
        <f>ROUND(I1264*H1264,2)</f>
        <v>0</v>
      </c>
      <c r="K1264" s="188" t="s">
        <v>194</v>
      </c>
      <c r="L1264" s="39"/>
      <c r="M1264" s="193" t="s">
        <v>20</v>
      </c>
      <c r="N1264" s="194" t="s">
        <v>45</v>
      </c>
      <c r="O1264" s="64"/>
      <c r="P1264" s="195">
        <f>O1264*H1264</f>
        <v>0</v>
      </c>
      <c r="Q1264" s="195">
        <v>0</v>
      </c>
      <c r="R1264" s="195">
        <f>Q1264*H1264</f>
        <v>0</v>
      </c>
      <c r="S1264" s="195">
        <v>0.57999999999999996</v>
      </c>
      <c r="T1264" s="196">
        <f>S1264*H1264</f>
        <v>585.94499999999994</v>
      </c>
      <c r="AR1264" s="197" t="s">
        <v>164</v>
      </c>
      <c r="AT1264" s="197" t="s">
        <v>162</v>
      </c>
      <c r="AU1264" s="197" t="s">
        <v>171</v>
      </c>
      <c r="AY1264" s="18" t="s">
        <v>159</v>
      </c>
      <c r="BE1264" s="198">
        <f>IF(N1264="základní",J1264,0)</f>
        <v>0</v>
      </c>
      <c r="BF1264" s="198">
        <f>IF(N1264="snížená",J1264,0)</f>
        <v>0</v>
      </c>
      <c r="BG1264" s="198">
        <f>IF(N1264="zákl. přenesená",J1264,0)</f>
        <v>0</v>
      </c>
      <c r="BH1264" s="198">
        <f>IF(N1264="sníž. přenesená",J1264,0)</f>
        <v>0</v>
      </c>
      <c r="BI1264" s="198">
        <f>IF(N1264="nulová",J1264,0)</f>
        <v>0</v>
      </c>
      <c r="BJ1264" s="18" t="s">
        <v>22</v>
      </c>
      <c r="BK1264" s="198">
        <f>ROUND(I1264*H1264,2)</f>
        <v>0</v>
      </c>
      <c r="BL1264" s="18" t="s">
        <v>164</v>
      </c>
      <c r="BM1264" s="197" t="s">
        <v>1528</v>
      </c>
    </row>
    <row r="1265" spans="2:65" s="1" customFormat="1" ht="19.5">
      <c r="B1265" s="35"/>
      <c r="C1265" s="36"/>
      <c r="D1265" s="199" t="s">
        <v>166</v>
      </c>
      <c r="E1265" s="36"/>
      <c r="F1265" s="200" t="s">
        <v>1529</v>
      </c>
      <c r="G1265" s="36"/>
      <c r="H1265" s="36"/>
      <c r="I1265" s="115"/>
      <c r="J1265" s="36"/>
      <c r="K1265" s="36"/>
      <c r="L1265" s="39"/>
      <c r="M1265" s="201"/>
      <c r="N1265" s="64"/>
      <c r="O1265" s="64"/>
      <c r="P1265" s="64"/>
      <c r="Q1265" s="64"/>
      <c r="R1265" s="64"/>
      <c r="S1265" s="64"/>
      <c r="T1265" s="65"/>
      <c r="AT1265" s="18" t="s">
        <v>166</v>
      </c>
      <c r="AU1265" s="18" t="s">
        <v>171</v>
      </c>
    </row>
    <row r="1266" spans="2:65" s="13" customFormat="1" ht="11.25">
      <c r="B1266" s="212"/>
      <c r="C1266" s="213"/>
      <c r="D1266" s="199" t="s">
        <v>184</v>
      </c>
      <c r="E1266" s="214" t="s">
        <v>20</v>
      </c>
      <c r="F1266" s="215" t="s">
        <v>2754</v>
      </c>
      <c r="G1266" s="213"/>
      <c r="H1266" s="216">
        <v>1010.25</v>
      </c>
      <c r="I1266" s="217"/>
      <c r="J1266" s="213"/>
      <c r="K1266" s="213"/>
      <c r="L1266" s="218"/>
      <c r="M1266" s="219"/>
      <c r="N1266" s="220"/>
      <c r="O1266" s="220"/>
      <c r="P1266" s="220"/>
      <c r="Q1266" s="220"/>
      <c r="R1266" s="220"/>
      <c r="S1266" s="220"/>
      <c r="T1266" s="221"/>
      <c r="AT1266" s="222" t="s">
        <v>184</v>
      </c>
      <c r="AU1266" s="222" t="s">
        <v>171</v>
      </c>
      <c r="AV1266" s="13" t="s">
        <v>84</v>
      </c>
      <c r="AW1266" s="13" t="s">
        <v>35</v>
      </c>
      <c r="AX1266" s="13" t="s">
        <v>22</v>
      </c>
      <c r="AY1266" s="222" t="s">
        <v>159</v>
      </c>
    </row>
    <row r="1267" spans="2:65" s="1" customFormat="1" ht="16.5" customHeight="1">
      <c r="B1267" s="35"/>
      <c r="C1267" s="186" t="s">
        <v>2800</v>
      </c>
      <c r="D1267" s="186" t="s">
        <v>162</v>
      </c>
      <c r="E1267" s="187" t="s">
        <v>1490</v>
      </c>
      <c r="F1267" s="188" t="s">
        <v>1491</v>
      </c>
      <c r="G1267" s="189" t="s">
        <v>464</v>
      </c>
      <c r="H1267" s="190">
        <v>1010.25</v>
      </c>
      <c r="I1267" s="191"/>
      <c r="J1267" s="192">
        <f>ROUND(I1267*H1267,2)</f>
        <v>0</v>
      </c>
      <c r="K1267" s="188" t="s">
        <v>194</v>
      </c>
      <c r="L1267" s="39"/>
      <c r="M1267" s="193" t="s">
        <v>20</v>
      </c>
      <c r="N1267" s="194" t="s">
        <v>45</v>
      </c>
      <c r="O1267" s="64"/>
      <c r="P1267" s="195">
        <f>O1267*H1267</f>
        <v>0</v>
      </c>
      <c r="Q1267" s="195">
        <v>5.0000000000000002E-5</v>
      </c>
      <c r="R1267" s="195">
        <f>Q1267*H1267</f>
        <v>5.0512500000000002E-2</v>
      </c>
      <c r="S1267" s="195">
        <v>0.128</v>
      </c>
      <c r="T1267" s="196">
        <f>S1267*H1267</f>
        <v>129.31200000000001</v>
      </c>
      <c r="AR1267" s="197" t="s">
        <v>164</v>
      </c>
      <c r="AT1267" s="197" t="s">
        <v>162</v>
      </c>
      <c r="AU1267" s="197" t="s">
        <v>171</v>
      </c>
      <c r="AY1267" s="18" t="s">
        <v>159</v>
      </c>
      <c r="BE1267" s="198">
        <f>IF(N1267="základní",J1267,0)</f>
        <v>0</v>
      </c>
      <c r="BF1267" s="198">
        <f>IF(N1267="snížená",J1267,0)</f>
        <v>0</v>
      </c>
      <c r="BG1267" s="198">
        <f>IF(N1267="zákl. přenesená",J1267,0)</f>
        <v>0</v>
      </c>
      <c r="BH1267" s="198">
        <f>IF(N1267="sníž. přenesená",J1267,0)</f>
        <v>0</v>
      </c>
      <c r="BI1267" s="198">
        <f>IF(N1267="nulová",J1267,0)</f>
        <v>0</v>
      </c>
      <c r="BJ1267" s="18" t="s">
        <v>22</v>
      </c>
      <c r="BK1267" s="198">
        <f>ROUND(I1267*H1267,2)</f>
        <v>0</v>
      </c>
      <c r="BL1267" s="18" t="s">
        <v>164</v>
      </c>
      <c r="BM1267" s="197" t="s">
        <v>1531</v>
      </c>
    </row>
    <row r="1268" spans="2:65" s="1" customFormat="1" ht="19.5">
      <c r="B1268" s="35"/>
      <c r="C1268" s="36"/>
      <c r="D1268" s="199" t="s">
        <v>166</v>
      </c>
      <c r="E1268" s="36"/>
      <c r="F1268" s="200" t="s">
        <v>1493</v>
      </c>
      <c r="G1268" s="36"/>
      <c r="H1268" s="36"/>
      <c r="I1268" s="115"/>
      <c r="J1268" s="36"/>
      <c r="K1268" s="36"/>
      <c r="L1268" s="39"/>
      <c r="M1268" s="201"/>
      <c r="N1268" s="64"/>
      <c r="O1268" s="64"/>
      <c r="P1268" s="64"/>
      <c r="Q1268" s="64"/>
      <c r="R1268" s="64"/>
      <c r="S1268" s="64"/>
      <c r="T1268" s="65"/>
      <c r="AT1268" s="18" t="s">
        <v>166</v>
      </c>
      <c r="AU1268" s="18" t="s">
        <v>171</v>
      </c>
    </row>
    <row r="1269" spans="2:65" s="13" customFormat="1" ht="11.25">
      <c r="B1269" s="212"/>
      <c r="C1269" s="213"/>
      <c r="D1269" s="199" t="s">
        <v>184</v>
      </c>
      <c r="E1269" s="214" t="s">
        <v>20</v>
      </c>
      <c r="F1269" s="215" t="s">
        <v>2754</v>
      </c>
      <c r="G1269" s="213"/>
      <c r="H1269" s="216">
        <v>1010.25</v>
      </c>
      <c r="I1269" s="217"/>
      <c r="J1269" s="213"/>
      <c r="K1269" s="213"/>
      <c r="L1269" s="218"/>
      <c r="M1269" s="219"/>
      <c r="N1269" s="220"/>
      <c r="O1269" s="220"/>
      <c r="P1269" s="220"/>
      <c r="Q1269" s="220"/>
      <c r="R1269" s="220"/>
      <c r="S1269" s="220"/>
      <c r="T1269" s="221"/>
      <c r="AT1269" s="222" t="s">
        <v>184</v>
      </c>
      <c r="AU1269" s="222" t="s">
        <v>171</v>
      </c>
      <c r="AV1269" s="13" t="s">
        <v>84</v>
      </c>
      <c r="AW1269" s="13" t="s">
        <v>35</v>
      </c>
      <c r="AX1269" s="13" t="s">
        <v>22</v>
      </c>
      <c r="AY1269" s="222" t="s">
        <v>159</v>
      </c>
    </row>
    <row r="1270" spans="2:65" s="1" customFormat="1" ht="16.5" customHeight="1">
      <c r="B1270" s="35"/>
      <c r="C1270" s="186" t="s">
        <v>2801</v>
      </c>
      <c r="D1270" s="186" t="s">
        <v>162</v>
      </c>
      <c r="E1270" s="187" t="s">
        <v>1490</v>
      </c>
      <c r="F1270" s="188" t="s">
        <v>1491</v>
      </c>
      <c r="G1270" s="189" t="s">
        <v>464</v>
      </c>
      <c r="H1270" s="190">
        <v>1010.25</v>
      </c>
      <c r="I1270" s="191"/>
      <c r="J1270" s="192">
        <f>ROUND(I1270*H1270,2)</f>
        <v>0</v>
      </c>
      <c r="K1270" s="188" t="s">
        <v>194</v>
      </c>
      <c r="L1270" s="39"/>
      <c r="M1270" s="193" t="s">
        <v>20</v>
      </c>
      <c r="N1270" s="194" t="s">
        <v>45</v>
      </c>
      <c r="O1270" s="64"/>
      <c r="P1270" s="195">
        <f>O1270*H1270</f>
        <v>0</v>
      </c>
      <c r="Q1270" s="195">
        <v>5.0000000000000002E-5</v>
      </c>
      <c r="R1270" s="195">
        <f>Q1270*H1270</f>
        <v>5.0512500000000002E-2</v>
      </c>
      <c r="S1270" s="195">
        <v>0.128</v>
      </c>
      <c r="T1270" s="196">
        <f>S1270*H1270</f>
        <v>129.31200000000001</v>
      </c>
      <c r="AR1270" s="197" t="s">
        <v>164</v>
      </c>
      <c r="AT1270" s="197" t="s">
        <v>162</v>
      </c>
      <c r="AU1270" s="197" t="s">
        <v>171</v>
      </c>
      <c r="AY1270" s="18" t="s">
        <v>159</v>
      </c>
      <c r="BE1270" s="198">
        <f>IF(N1270="základní",J1270,0)</f>
        <v>0</v>
      </c>
      <c r="BF1270" s="198">
        <f>IF(N1270="snížená",J1270,0)</f>
        <v>0</v>
      </c>
      <c r="BG1270" s="198">
        <f>IF(N1270="zákl. přenesená",J1270,0)</f>
        <v>0</v>
      </c>
      <c r="BH1270" s="198">
        <f>IF(N1270="sníž. přenesená",J1270,0)</f>
        <v>0</v>
      </c>
      <c r="BI1270" s="198">
        <f>IF(N1270="nulová",J1270,0)</f>
        <v>0</v>
      </c>
      <c r="BJ1270" s="18" t="s">
        <v>22</v>
      </c>
      <c r="BK1270" s="198">
        <f>ROUND(I1270*H1270,2)</f>
        <v>0</v>
      </c>
      <c r="BL1270" s="18" t="s">
        <v>164</v>
      </c>
      <c r="BM1270" s="197" t="s">
        <v>1533</v>
      </c>
    </row>
    <row r="1271" spans="2:65" s="1" customFormat="1" ht="19.5">
      <c r="B1271" s="35"/>
      <c r="C1271" s="36"/>
      <c r="D1271" s="199" t="s">
        <v>166</v>
      </c>
      <c r="E1271" s="36"/>
      <c r="F1271" s="200" t="s">
        <v>1493</v>
      </c>
      <c r="G1271" s="36"/>
      <c r="H1271" s="36"/>
      <c r="I1271" s="115"/>
      <c r="J1271" s="36"/>
      <c r="K1271" s="36"/>
      <c r="L1271" s="39"/>
      <c r="M1271" s="201"/>
      <c r="N1271" s="64"/>
      <c r="O1271" s="64"/>
      <c r="P1271" s="64"/>
      <c r="Q1271" s="64"/>
      <c r="R1271" s="64"/>
      <c r="S1271" s="64"/>
      <c r="T1271" s="65"/>
      <c r="AT1271" s="18" t="s">
        <v>166</v>
      </c>
      <c r="AU1271" s="18" t="s">
        <v>171</v>
      </c>
    </row>
    <row r="1272" spans="2:65" s="13" customFormat="1" ht="11.25">
      <c r="B1272" s="212"/>
      <c r="C1272" s="213"/>
      <c r="D1272" s="199" t="s">
        <v>184</v>
      </c>
      <c r="E1272" s="214" t="s">
        <v>20</v>
      </c>
      <c r="F1272" s="215" t="s">
        <v>2802</v>
      </c>
      <c r="G1272" s="213"/>
      <c r="H1272" s="216">
        <v>1010.25</v>
      </c>
      <c r="I1272" s="217"/>
      <c r="J1272" s="213"/>
      <c r="K1272" s="213"/>
      <c r="L1272" s="218"/>
      <c r="M1272" s="219"/>
      <c r="N1272" s="220"/>
      <c r="O1272" s="220"/>
      <c r="P1272" s="220"/>
      <c r="Q1272" s="220"/>
      <c r="R1272" s="220"/>
      <c r="S1272" s="220"/>
      <c r="T1272" s="221"/>
      <c r="AT1272" s="222" t="s">
        <v>184</v>
      </c>
      <c r="AU1272" s="222" t="s">
        <v>171</v>
      </c>
      <c r="AV1272" s="13" t="s">
        <v>84</v>
      </c>
      <c r="AW1272" s="13" t="s">
        <v>35</v>
      </c>
      <c r="AX1272" s="13" t="s">
        <v>22</v>
      </c>
      <c r="AY1272" s="222" t="s">
        <v>159</v>
      </c>
    </row>
    <row r="1273" spans="2:65" s="1" customFormat="1" ht="16.5" customHeight="1">
      <c r="B1273" s="35"/>
      <c r="C1273" s="186" t="s">
        <v>2803</v>
      </c>
      <c r="D1273" s="186" t="s">
        <v>162</v>
      </c>
      <c r="E1273" s="187" t="s">
        <v>1536</v>
      </c>
      <c r="F1273" s="188" t="s">
        <v>1537</v>
      </c>
      <c r="G1273" s="189" t="s">
        <v>201</v>
      </c>
      <c r="H1273" s="190">
        <v>1333</v>
      </c>
      <c r="I1273" s="191"/>
      <c r="J1273" s="192">
        <f>ROUND(I1273*H1273,2)</f>
        <v>0</v>
      </c>
      <c r="K1273" s="188" t="s">
        <v>194</v>
      </c>
      <c r="L1273" s="39"/>
      <c r="M1273" s="193" t="s">
        <v>20</v>
      </c>
      <c r="N1273" s="194" t="s">
        <v>45</v>
      </c>
      <c r="O1273" s="64"/>
      <c r="P1273" s="195">
        <f>O1273*H1273</f>
        <v>0</v>
      </c>
      <c r="Q1273" s="195">
        <v>0</v>
      </c>
      <c r="R1273" s="195">
        <f>Q1273*H1273</f>
        <v>0</v>
      </c>
      <c r="S1273" s="195">
        <v>0</v>
      </c>
      <c r="T1273" s="196">
        <f>S1273*H1273</f>
        <v>0</v>
      </c>
      <c r="AR1273" s="197" t="s">
        <v>164</v>
      </c>
      <c r="AT1273" s="197" t="s">
        <v>162</v>
      </c>
      <c r="AU1273" s="197" t="s">
        <v>171</v>
      </c>
      <c r="AY1273" s="18" t="s">
        <v>159</v>
      </c>
      <c r="BE1273" s="198">
        <f>IF(N1273="základní",J1273,0)</f>
        <v>0</v>
      </c>
      <c r="BF1273" s="198">
        <f>IF(N1273="snížená",J1273,0)</f>
        <v>0</v>
      </c>
      <c r="BG1273" s="198">
        <f>IF(N1273="zákl. přenesená",J1273,0)</f>
        <v>0</v>
      </c>
      <c r="BH1273" s="198">
        <f>IF(N1273="sníž. přenesená",J1273,0)</f>
        <v>0</v>
      </c>
      <c r="BI1273" s="198">
        <f>IF(N1273="nulová",J1273,0)</f>
        <v>0</v>
      </c>
      <c r="BJ1273" s="18" t="s">
        <v>22</v>
      </c>
      <c r="BK1273" s="198">
        <f>ROUND(I1273*H1273,2)</f>
        <v>0</v>
      </c>
      <c r="BL1273" s="18" t="s">
        <v>164</v>
      </c>
      <c r="BM1273" s="197" t="s">
        <v>1538</v>
      </c>
    </row>
    <row r="1274" spans="2:65" s="1" customFormat="1" ht="11.25">
      <c r="B1274" s="35"/>
      <c r="C1274" s="36"/>
      <c r="D1274" s="199" t="s">
        <v>166</v>
      </c>
      <c r="E1274" s="36"/>
      <c r="F1274" s="200" t="s">
        <v>1539</v>
      </c>
      <c r="G1274" s="36"/>
      <c r="H1274" s="36"/>
      <c r="I1274" s="115"/>
      <c r="J1274" s="36"/>
      <c r="K1274" s="36"/>
      <c r="L1274" s="39"/>
      <c r="M1274" s="201"/>
      <c r="N1274" s="64"/>
      <c r="O1274" s="64"/>
      <c r="P1274" s="64"/>
      <c r="Q1274" s="64"/>
      <c r="R1274" s="64"/>
      <c r="S1274" s="64"/>
      <c r="T1274" s="65"/>
      <c r="AT1274" s="18" t="s">
        <v>166</v>
      </c>
      <c r="AU1274" s="18" t="s">
        <v>171</v>
      </c>
    </row>
    <row r="1275" spans="2:65" s="12" customFormat="1" ht="11.25">
      <c r="B1275" s="202"/>
      <c r="C1275" s="203"/>
      <c r="D1275" s="199" t="s">
        <v>184</v>
      </c>
      <c r="E1275" s="204" t="s">
        <v>20</v>
      </c>
      <c r="F1275" s="205" t="s">
        <v>1352</v>
      </c>
      <c r="G1275" s="203"/>
      <c r="H1275" s="204" t="s">
        <v>20</v>
      </c>
      <c r="I1275" s="206"/>
      <c r="J1275" s="203"/>
      <c r="K1275" s="203"/>
      <c r="L1275" s="207"/>
      <c r="M1275" s="208"/>
      <c r="N1275" s="209"/>
      <c r="O1275" s="209"/>
      <c r="P1275" s="209"/>
      <c r="Q1275" s="209"/>
      <c r="R1275" s="209"/>
      <c r="S1275" s="209"/>
      <c r="T1275" s="210"/>
      <c r="AT1275" s="211" t="s">
        <v>184</v>
      </c>
      <c r="AU1275" s="211" t="s">
        <v>171</v>
      </c>
      <c r="AV1275" s="12" t="s">
        <v>22</v>
      </c>
      <c r="AW1275" s="12" t="s">
        <v>35</v>
      </c>
      <c r="AX1275" s="12" t="s">
        <v>74</v>
      </c>
      <c r="AY1275" s="211" t="s">
        <v>159</v>
      </c>
    </row>
    <row r="1276" spans="2:65" s="12" customFormat="1" ht="11.25">
      <c r="B1276" s="202"/>
      <c r="C1276" s="203"/>
      <c r="D1276" s="199" t="s">
        <v>184</v>
      </c>
      <c r="E1276" s="204" t="s">
        <v>20</v>
      </c>
      <c r="F1276" s="205" t="s">
        <v>1914</v>
      </c>
      <c r="G1276" s="203"/>
      <c r="H1276" s="204" t="s">
        <v>20</v>
      </c>
      <c r="I1276" s="206"/>
      <c r="J1276" s="203"/>
      <c r="K1276" s="203"/>
      <c r="L1276" s="207"/>
      <c r="M1276" s="208"/>
      <c r="N1276" s="209"/>
      <c r="O1276" s="209"/>
      <c r="P1276" s="209"/>
      <c r="Q1276" s="209"/>
      <c r="R1276" s="209"/>
      <c r="S1276" s="209"/>
      <c r="T1276" s="210"/>
      <c r="AT1276" s="211" t="s">
        <v>184</v>
      </c>
      <c r="AU1276" s="211" t="s">
        <v>171</v>
      </c>
      <c r="AV1276" s="12" t="s">
        <v>22</v>
      </c>
      <c r="AW1276" s="12" t="s">
        <v>35</v>
      </c>
      <c r="AX1276" s="12" t="s">
        <v>74</v>
      </c>
      <c r="AY1276" s="211" t="s">
        <v>159</v>
      </c>
    </row>
    <row r="1277" spans="2:65" s="12" customFormat="1" ht="11.25">
      <c r="B1277" s="202"/>
      <c r="C1277" s="203"/>
      <c r="D1277" s="199" t="s">
        <v>184</v>
      </c>
      <c r="E1277" s="204" t="s">
        <v>20</v>
      </c>
      <c r="F1277" s="205" t="s">
        <v>2751</v>
      </c>
      <c r="G1277" s="203"/>
      <c r="H1277" s="204" t="s">
        <v>20</v>
      </c>
      <c r="I1277" s="206"/>
      <c r="J1277" s="203"/>
      <c r="K1277" s="203"/>
      <c r="L1277" s="207"/>
      <c r="M1277" s="208"/>
      <c r="N1277" s="209"/>
      <c r="O1277" s="209"/>
      <c r="P1277" s="209"/>
      <c r="Q1277" s="209"/>
      <c r="R1277" s="209"/>
      <c r="S1277" s="209"/>
      <c r="T1277" s="210"/>
      <c r="AT1277" s="211" t="s">
        <v>184</v>
      </c>
      <c r="AU1277" s="211" t="s">
        <v>171</v>
      </c>
      <c r="AV1277" s="12" t="s">
        <v>22</v>
      </c>
      <c r="AW1277" s="12" t="s">
        <v>35</v>
      </c>
      <c r="AX1277" s="12" t="s">
        <v>74</v>
      </c>
      <c r="AY1277" s="211" t="s">
        <v>159</v>
      </c>
    </row>
    <row r="1278" spans="2:65" s="13" customFormat="1" ht="11.25">
      <c r="B1278" s="212"/>
      <c r="C1278" s="213"/>
      <c r="D1278" s="199" t="s">
        <v>184</v>
      </c>
      <c r="E1278" s="214" t="s">
        <v>20</v>
      </c>
      <c r="F1278" s="215" t="s">
        <v>2760</v>
      </c>
      <c r="G1278" s="213"/>
      <c r="H1278" s="216">
        <v>1333</v>
      </c>
      <c r="I1278" s="217"/>
      <c r="J1278" s="213"/>
      <c r="K1278" s="213"/>
      <c r="L1278" s="218"/>
      <c r="M1278" s="219"/>
      <c r="N1278" s="220"/>
      <c r="O1278" s="220"/>
      <c r="P1278" s="220"/>
      <c r="Q1278" s="220"/>
      <c r="R1278" s="220"/>
      <c r="S1278" s="220"/>
      <c r="T1278" s="221"/>
      <c r="AT1278" s="222" t="s">
        <v>184</v>
      </c>
      <c r="AU1278" s="222" t="s">
        <v>171</v>
      </c>
      <c r="AV1278" s="13" t="s">
        <v>84</v>
      </c>
      <c r="AW1278" s="13" t="s">
        <v>35</v>
      </c>
      <c r="AX1278" s="13" t="s">
        <v>22</v>
      </c>
      <c r="AY1278" s="222" t="s">
        <v>159</v>
      </c>
    </row>
    <row r="1279" spans="2:65" s="1" customFormat="1" ht="16.5" customHeight="1">
      <c r="B1279" s="35"/>
      <c r="C1279" s="186" t="s">
        <v>2804</v>
      </c>
      <c r="D1279" s="186" t="s">
        <v>162</v>
      </c>
      <c r="E1279" s="187" t="s">
        <v>1497</v>
      </c>
      <c r="F1279" s="188" t="s">
        <v>1498</v>
      </c>
      <c r="G1279" s="189" t="s">
        <v>669</v>
      </c>
      <c r="H1279" s="190">
        <v>844.56899999999996</v>
      </c>
      <c r="I1279" s="191"/>
      <c r="J1279" s="192">
        <f>ROUND(I1279*H1279,2)</f>
        <v>0</v>
      </c>
      <c r="K1279" s="188" t="s">
        <v>194</v>
      </c>
      <c r="L1279" s="39"/>
      <c r="M1279" s="193" t="s">
        <v>20</v>
      </c>
      <c r="N1279" s="194" t="s">
        <v>45</v>
      </c>
      <c r="O1279" s="64"/>
      <c r="P1279" s="195">
        <f>O1279*H1279</f>
        <v>0</v>
      </c>
      <c r="Q1279" s="195">
        <v>0</v>
      </c>
      <c r="R1279" s="195">
        <f>Q1279*H1279</f>
        <v>0</v>
      </c>
      <c r="S1279" s="195">
        <v>0</v>
      </c>
      <c r="T1279" s="196">
        <f>S1279*H1279</f>
        <v>0</v>
      </c>
      <c r="AR1279" s="197" t="s">
        <v>164</v>
      </c>
      <c r="AT1279" s="197" t="s">
        <v>162</v>
      </c>
      <c r="AU1279" s="197" t="s">
        <v>171</v>
      </c>
      <c r="AY1279" s="18" t="s">
        <v>159</v>
      </c>
      <c r="BE1279" s="198">
        <f>IF(N1279="základní",J1279,0)</f>
        <v>0</v>
      </c>
      <c r="BF1279" s="198">
        <f>IF(N1279="snížená",J1279,0)</f>
        <v>0</v>
      </c>
      <c r="BG1279" s="198">
        <f>IF(N1279="zákl. přenesená",J1279,0)</f>
        <v>0</v>
      </c>
      <c r="BH1279" s="198">
        <f>IF(N1279="sníž. přenesená",J1279,0)</f>
        <v>0</v>
      </c>
      <c r="BI1279" s="198">
        <f>IF(N1279="nulová",J1279,0)</f>
        <v>0</v>
      </c>
      <c r="BJ1279" s="18" t="s">
        <v>22</v>
      </c>
      <c r="BK1279" s="198">
        <f>ROUND(I1279*H1279,2)</f>
        <v>0</v>
      </c>
      <c r="BL1279" s="18" t="s">
        <v>164</v>
      </c>
      <c r="BM1279" s="197" t="s">
        <v>1542</v>
      </c>
    </row>
    <row r="1280" spans="2:65" s="1" customFormat="1" ht="11.25">
      <c r="B1280" s="35"/>
      <c r="C1280" s="36"/>
      <c r="D1280" s="199" t="s">
        <v>166</v>
      </c>
      <c r="E1280" s="36"/>
      <c r="F1280" s="200" t="s">
        <v>1500</v>
      </c>
      <c r="G1280" s="36"/>
      <c r="H1280" s="36"/>
      <c r="I1280" s="115"/>
      <c r="J1280" s="36"/>
      <c r="K1280" s="36"/>
      <c r="L1280" s="39"/>
      <c r="M1280" s="201"/>
      <c r="N1280" s="64"/>
      <c r="O1280" s="64"/>
      <c r="P1280" s="64"/>
      <c r="Q1280" s="64"/>
      <c r="R1280" s="64"/>
      <c r="S1280" s="64"/>
      <c r="T1280" s="65"/>
      <c r="AT1280" s="18" t="s">
        <v>166</v>
      </c>
      <c r="AU1280" s="18" t="s">
        <v>171</v>
      </c>
    </row>
    <row r="1281" spans="2:65" s="12" customFormat="1" ht="11.25">
      <c r="B1281" s="202"/>
      <c r="C1281" s="203"/>
      <c r="D1281" s="199" t="s">
        <v>184</v>
      </c>
      <c r="E1281" s="204" t="s">
        <v>20</v>
      </c>
      <c r="F1281" s="205" t="s">
        <v>1352</v>
      </c>
      <c r="G1281" s="203"/>
      <c r="H1281" s="204" t="s">
        <v>20</v>
      </c>
      <c r="I1281" s="206"/>
      <c r="J1281" s="203"/>
      <c r="K1281" s="203"/>
      <c r="L1281" s="207"/>
      <c r="M1281" s="208"/>
      <c r="N1281" s="209"/>
      <c r="O1281" s="209"/>
      <c r="P1281" s="209"/>
      <c r="Q1281" s="209"/>
      <c r="R1281" s="209"/>
      <c r="S1281" s="209"/>
      <c r="T1281" s="210"/>
      <c r="AT1281" s="211" t="s">
        <v>184</v>
      </c>
      <c r="AU1281" s="211" t="s">
        <v>171</v>
      </c>
      <c r="AV1281" s="12" t="s">
        <v>22</v>
      </c>
      <c r="AW1281" s="12" t="s">
        <v>35</v>
      </c>
      <c r="AX1281" s="12" t="s">
        <v>74</v>
      </c>
      <c r="AY1281" s="211" t="s">
        <v>159</v>
      </c>
    </row>
    <row r="1282" spans="2:65" s="13" customFormat="1" ht="11.25">
      <c r="B1282" s="212"/>
      <c r="C1282" s="213"/>
      <c r="D1282" s="199" t="s">
        <v>184</v>
      </c>
      <c r="E1282" s="214" t="s">
        <v>20</v>
      </c>
      <c r="F1282" s="215" t="s">
        <v>2805</v>
      </c>
      <c r="G1282" s="213"/>
      <c r="H1282" s="216">
        <v>585.94500000000005</v>
      </c>
      <c r="I1282" s="217"/>
      <c r="J1282" s="213"/>
      <c r="K1282" s="213"/>
      <c r="L1282" s="218"/>
      <c r="M1282" s="219"/>
      <c r="N1282" s="220"/>
      <c r="O1282" s="220"/>
      <c r="P1282" s="220"/>
      <c r="Q1282" s="220"/>
      <c r="R1282" s="220"/>
      <c r="S1282" s="220"/>
      <c r="T1282" s="221"/>
      <c r="AT1282" s="222" t="s">
        <v>184</v>
      </c>
      <c r="AU1282" s="222" t="s">
        <v>171</v>
      </c>
      <c r="AV1282" s="13" t="s">
        <v>84</v>
      </c>
      <c r="AW1282" s="13" t="s">
        <v>35</v>
      </c>
      <c r="AX1282" s="13" t="s">
        <v>74</v>
      </c>
      <c r="AY1282" s="222" t="s">
        <v>159</v>
      </c>
    </row>
    <row r="1283" spans="2:65" s="13" customFormat="1" ht="11.25">
      <c r="B1283" s="212"/>
      <c r="C1283" s="213"/>
      <c r="D1283" s="199" t="s">
        <v>184</v>
      </c>
      <c r="E1283" s="214" t="s">
        <v>20</v>
      </c>
      <c r="F1283" s="215" t="s">
        <v>2806</v>
      </c>
      <c r="G1283" s="213"/>
      <c r="H1283" s="216">
        <v>129.31200000000001</v>
      </c>
      <c r="I1283" s="217"/>
      <c r="J1283" s="213"/>
      <c r="K1283" s="213"/>
      <c r="L1283" s="218"/>
      <c r="M1283" s="219"/>
      <c r="N1283" s="220"/>
      <c r="O1283" s="220"/>
      <c r="P1283" s="220"/>
      <c r="Q1283" s="220"/>
      <c r="R1283" s="220"/>
      <c r="S1283" s="220"/>
      <c r="T1283" s="221"/>
      <c r="AT1283" s="222" t="s">
        <v>184</v>
      </c>
      <c r="AU1283" s="222" t="s">
        <v>171</v>
      </c>
      <c r="AV1283" s="13" t="s">
        <v>84</v>
      </c>
      <c r="AW1283" s="13" t="s">
        <v>35</v>
      </c>
      <c r="AX1283" s="13" t="s">
        <v>74</v>
      </c>
      <c r="AY1283" s="222" t="s">
        <v>159</v>
      </c>
    </row>
    <row r="1284" spans="2:65" s="12" customFormat="1" ht="11.25">
      <c r="B1284" s="202"/>
      <c r="C1284" s="203"/>
      <c r="D1284" s="199" t="s">
        <v>184</v>
      </c>
      <c r="E1284" s="204" t="s">
        <v>20</v>
      </c>
      <c r="F1284" s="205" t="s">
        <v>1389</v>
      </c>
      <c r="G1284" s="203"/>
      <c r="H1284" s="204" t="s">
        <v>20</v>
      </c>
      <c r="I1284" s="206"/>
      <c r="J1284" s="203"/>
      <c r="K1284" s="203"/>
      <c r="L1284" s="207"/>
      <c r="M1284" s="208"/>
      <c r="N1284" s="209"/>
      <c r="O1284" s="209"/>
      <c r="P1284" s="209"/>
      <c r="Q1284" s="209"/>
      <c r="R1284" s="209"/>
      <c r="S1284" s="209"/>
      <c r="T1284" s="210"/>
      <c r="AT1284" s="211" t="s">
        <v>184</v>
      </c>
      <c r="AU1284" s="211" t="s">
        <v>171</v>
      </c>
      <c r="AV1284" s="12" t="s">
        <v>22</v>
      </c>
      <c r="AW1284" s="12" t="s">
        <v>35</v>
      </c>
      <c r="AX1284" s="12" t="s">
        <v>74</v>
      </c>
      <c r="AY1284" s="211" t="s">
        <v>159</v>
      </c>
    </row>
    <row r="1285" spans="2:65" s="13" customFormat="1" ht="11.25">
      <c r="B1285" s="212"/>
      <c r="C1285" s="213"/>
      <c r="D1285" s="199" t="s">
        <v>184</v>
      </c>
      <c r="E1285" s="214" t="s">
        <v>20</v>
      </c>
      <c r="F1285" s="215" t="s">
        <v>2806</v>
      </c>
      <c r="G1285" s="213"/>
      <c r="H1285" s="216">
        <v>129.31200000000001</v>
      </c>
      <c r="I1285" s="217"/>
      <c r="J1285" s="213"/>
      <c r="K1285" s="213"/>
      <c r="L1285" s="218"/>
      <c r="M1285" s="219"/>
      <c r="N1285" s="220"/>
      <c r="O1285" s="220"/>
      <c r="P1285" s="220"/>
      <c r="Q1285" s="220"/>
      <c r="R1285" s="220"/>
      <c r="S1285" s="220"/>
      <c r="T1285" s="221"/>
      <c r="AT1285" s="222" t="s">
        <v>184</v>
      </c>
      <c r="AU1285" s="222" t="s">
        <v>171</v>
      </c>
      <c r="AV1285" s="13" t="s">
        <v>84</v>
      </c>
      <c r="AW1285" s="13" t="s">
        <v>35</v>
      </c>
      <c r="AX1285" s="13" t="s">
        <v>74</v>
      </c>
      <c r="AY1285" s="222" t="s">
        <v>159</v>
      </c>
    </row>
    <row r="1286" spans="2:65" s="14" customFormat="1" ht="11.25">
      <c r="B1286" s="223"/>
      <c r="C1286" s="224"/>
      <c r="D1286" s="199" t="s">
        <v>184</v>
      </c>
      <c r="E1286" s="225" t="s">
        <v>20</v>
      </c>
      <c r="F1286" s="226" t="s">
        <v>223</v>
      </c>
      <c r="G1286" s="224"/>
      <c r="H1286" s="227">
        <v>844.56899999999996</v>
      </c>
      <c r="I1286" s="228"/>
      <c r="J1286" s="224"/>
      <c r="K1286" s="224"/>
      <c r="L1286" s="229"/>
      <c r="M1286" s="230"/>
      <c r="N1286" s="231"/>
      <c r="O1286" s="231"/>
      <c r="P1286" s="231"/>
      <c r="Q1286" s="231"/>
      <c r="R1286" s="231"/>
      <c r="S1286" s="231"/>
      <c r="T1286" s="232"/>
      <c r="AT1286" s="233" t="s">
        <v>184</v>
      </c>
      <c r="AU1286" s="233" t="s">
        <v>171</v>
      </c>
      <c r="AV1286" s="14" t="s">
        <v>164</v>
      </c>
      <c r="AW1286" s="14" t="s">
        <v>35</v>
      </c>
      <c r="AX1286" s="14" t="s">
        <v>22</v>
      </c>
      <c r="AY1286" s="233" t="s">
        <v>159</v>
      </c>
    </row>
    <row r="1287" spans="2:65" s="1" customFormat="1" ht="16.5" customHeight="1">
      <c r="B1287" s="35"/>
      <c r="C1287" s="186" t="s">
        <v>2807</v>
      </c>
      <c r="D1287" s="186" t="s">
        <v>162</v>
      </c>
      <c r="E1287" s="187" t="s">
        <v>1509</v>
      </c>
      <c r="F1287" s="188" t="s">
        <v>1510</v>
      </c>
      <c r="G1287" s="189" t="s">
        <v>669</v>
      </c>
      <c r="H1287" s="190">
        <v>13513.103999999999</v>
      </c>
      <c r="I1287" s="191"/>
      <c r="J1287" s="192">
        <f>ROUND(I1287*H1287,2)</f>
        <v>0</v>
      </c>
      <c r="K1287" s="188" t="s">
        <v>194</v>
      </c>
      <c r="L1287" s="39"/>
      <c r="M1287" s="193" t="s">
        <v>20</v>
      </c>
      <c r="N1287" s="194" t="s">
        <v>45</v>
      </c>
      <c r="O1287" s="64"/>
      <c r="P1287" s="195">
        <f>O1287*H1287</f>
        <v>0</v>
      </c>
      <c r="Q1287" s="195">
        <v>0</v>
      </c>
      <c r="R1287" s="195">
        <f>Q1287*H1287</f>
        <v>0</v>
      </c>
      <c r="S1287" s="195">
        <v>0</v>
      </c>
      <c r="T1287" s="196">
        <f>S1287*H1287</f>
        <v>0</v>
      </c>
      <c r="AR1287" s="197" t="s">
        <v>164</v>
      </c>
      <c r="AT1287" s="197" t="s">
        <v>162</v>
      </c>
      <c r="AU1287" s="197" t="s">
        <v>171</v>
      </c>
      <c r="AY1287" s="18" t="s">
        <v>159</v>
      </c>
      <c r="BE1287" s="198">
        <f>IF(N1287="základní",J1287,0)</f>
        <v>0</v>
      </c>
      <c r="BF1287" s="198">
        <f>IF(N1287="snížená",J1287,0)</f>
        <v>0</v>
      </c>
      <c r="BG1287" s="198">
        <f>IF(N1287="zákl. přenesená",J1287,0)</f>
        <v>0</v>
      </c>
      <c r="BH1287" s="198">
        <f>IF(N1287="sníž. přenesená",J1287,0)</f>
        <v>0</v>
      </c>
      <c r="BI1287" s="198">
        <f>IF(N1287="nulová",J1287,0)</f>
        <v>0</v>
      </c>
      <c r="BJ1287" s="18" t="s">
        <v>22</v>
      </c>
      <c r="BK1287" s="198">
        <f>ROUND(I1287*H1287,2)</f>
        <v>0</v>
      </c>
      <c r="BL1287" s="18" t="s">
        <v>164</v>
      </c>
      <c r="BM1287" s="197" t="s">
        <v>1546</v>
      </c>
    </row>
    <row r="1288" spans="2:65" s="1" customFormat="1" ht="11.25">
      <c r="B1288" s="35"/>
      <c r="C1288" s="36"/>
      <c r="D1288" s="199" t="s">
        <v>166</v>
      </c>
      <c r="E1288" s="36"/>
      <c r="F1288" s="200" t="s">
        <v>1512</v>
      </c>
      <c r="G1288" s="36"/>
      <c r="H1288" s="36"/>
      <c r="I1288" s="115"/>
      <c r="J1288" s="36"/>
      <c r="K1288" s="36"/>
      <c r="L1288" s="39"/>
      <c r="M1288" s="201"/>
      <c r="N1288" s="64"/>
      <c r="O1288" s="64"/>
      <c r="P1288" s="64"/>
      <c r="Q1288" s="64"/>
      <c r="R1288" s="64"/>
      <c r="S1288" s="64"/>
      <c r="T1288" s="65"/>
      <c r="AT1288" s="18" t="s">
        <v>166</v>
      </c>
      <c r="AU1288" s="18" t="s">
        <v>171</v>
      </c>
    </row>
    <row r="1289" spans="2:65" s="13" customFormat="1" ht="11.25">
      <c r="B1289" s="212"/>
      <c r="C1289" s="213"/>
      <c r="D1289" s="199" t="s">
        <v>184</v>
      </c>
      <c r="E1289" s="214" t="s">
        <v>20</v>
      </c>
      <c r="F1289" s="215" t="s">
        <v>2808</v>
      </c>
      <c r="G1289" s="213"/>
      <c r="H1289" s="216">
        <v>13513.103999999999</v>
      </c>
      <c r="I1289" s="217"/>
      <c r="J1289" s="213"/>
      <c r="K1289" s="213"/>
      <c r="L1289" s="218"/>
      <c r="M1289" s="219"/>
      <c r="N1289" s="220"/>
      <c r="O1289" s="220"/>
      <c r="P1289" s="220"/>
      <c r="Q1289" s="220"/>
      <c r="R1289" s="220"/>
      <c r="S1289" s="220"/>
      <c r="T1289" s="221"/>
      <c r="AT1289" s="222" t="s">
        <v>184</v>
      </c>
      <c r="AU1289" s="222" t="s">
        <v>171</v>
      </c>
      <c r="AV1289" s="13" t="s">
        <v>84</v>
      </c>
      <c r="AW1289" s="13" t="s">
        <v>35</v>
      </c>
      <c r="AX1289" s="13" t="s">
        <v>22</v>
      </c>
      <c r="AY1289" s="222" t="s">
        <v>159</v>
      </c>
    </row>
    <row r="1290" spans="2:65" s="1" customFormat="1" ht="16.5" customHeight="1">
      <c r="B1290" s="35"/>
      <c r="C1290" s="186" t="s">
        <v>2809</v>
      </c>
      <c r="D1290" s="186" t="s">
        <v>162</v>
      </c>
      <c r="E1290" s="187" t="s">
        <v>1515</v>
      </c>
      <c r="F1290" s="188" t="s">
        <v>1516</v>
      </c>
      <c r="G1290" s="189" t="s">
        <v>669</v>
      </c>
      <c r="H1290" s="190">
        <v>258.62400000000002</v>
      </c>
      <c r="I1290" s="191"/>
      <c r="J1290" s="192">
        <f>ROUND(I1290*H1290,2)</f>
        <v>0</v>
      </c>
      <c r="K1290" s="188" t="s">
        <v>194</v>
      </c>
      <c r="L1290" s="39"/>
      <c r="M1290" s="193" t="s">
        <v>20</v>
      </c>
      <c r="N1290" s="194" t="s">
        <v>45</v>
      </c>
      <c r="O1290" s="64"/>
      <c r="P1290" s="195">
        <f>O1290*H1290</f>
        <v>0</v>
      </c>
      <c r="Q1290" s="195">
        <v>0</v>
      </c>
      <c r="R1290" s="195">
        <f>Q1290*H1290</f>
        <v>0</v>
      </c>
      <c r="S1290" s="195">
        <v>0</v>
      </c>
      <c r="T1290" s="196">
        <f>S1290*H1290</f>
        <v>0</v>
      </c>
      <c r="AR1290" s="197" t="s">
        <v>164</v>
      </c>
      <c r="AT1290" s="197" t="s">
        <v>162</v>
      </c>
      <c r="AU1290" s="197" t="s">
        <v>171</v>
      </c>
      <c r="AY1290" s="18" t="s">
        <v>159</v>
      </c>
      <c r="BE1290" s="198">
        <f>IF(N1290="základní",J1290,0)</f>
        <v>0</v>
      </c>
      <c r="BF1290" s="198">
        <f>IF(N1290="snížená",J1290,0)</f>
        <v>0</v>
      </c>
      <c r="BG1290" s="198">
        <f>IF(N1290="zákl. přenesená",J1290,0)</f>
        <v>0</v>
      </c>
      <c r="BH1290" s="198">
        <f>IF(N1290="sníž. přenesená",J1290,0)</f>
        <v>0</v>
      </c>
      <c r="BI1290" s="198">
        <f>IF(N1290="nulová",J1290,0)</f>
        <v>0</v>
      </c>
      <c r="BJ1290" s="18" t="s">
        <v>22</v>
      </c>
      <c r="BK1290" s="198">
        <f>ROUND(I1290*H1290,2)</f>
        <v>0</v>
      </c>
      <c r="BL1290" s="18" t="s">
        <v>164</v>
      </c>
      <c r="BM1290" s="197" t="s">
        <v>1549</v>
      </c>
    </row>
    <row r="1291" spans="2:65" s="1" customFormat="1" ht="19.5">
      <c r="B1291" s="35"/>
      <c r="C1291" s="36"/>
      <c r="D1291" s="199" t="s">
        <v>166</v>
      </c>
      <c r="E1291" s="36"/>
      <c r="F1291" s="200" t="s">
        <v>1518</v>
      </c>
      <c r="G1291" s="36"/>
      <c r="H1291" s="36"/>
      <c r="I1291" s="115"/>
      <c r="J1291" s="36"/>
      <c r="K1291" s="36"/>
      <c r="L1291" s="39"/>
      <c r="M1291" s="201"/>
      <c r="N1291" s="64"/>
      <c r="O1291" s="64"/>
      <c r="P1291" s="64"/>
      <c r="Q1291" s="64"/>
      <c r="R1291" s="64"/>
      <c r="S1291" s="64"/>
      <c r="T1291" s="65"/>
      <c r="AT1291" s="18" t="s">
        <v>166</v>
      </c>
      <c r="AU1291" s="18" t="s">
        <v>171</v>
      </c>
    </row>
    <row r="1292" spans="2:65" s="12" customFormat="1" ht="11.25">
      <c r="B1292" s="202"/>
      <c r="C1292" s="203"/>
      <c r="D1292" s="199" t="s">
        <v>184</v>
      </c>
      <c r="E1292" s="204" t="s">
        <v>20</v>
      </c>
      <c r="F1292" s="205" t="s">
        <v>1352</v>
      </c>
      <c r="G1292" s="203"/>
      <c r="H1292" s="204" t="s">
        <v>20</v>
      </c>
      <c r="I1292" s="206"/>
      <c r="J1292" s="203"/>
      <c r="K1292" s="203"/>
      <c r="L1292" s="207"/>
      <c r="M1292" s="208"/>
      <c r="N1292" s="209"/>
      <c r="O1292" s="209"/>
      <c r="P1292" s="209"/>
      <c r="Q1292" s="209"/>
      <c r="R1292" s="209"/>
      <c r="S1292" s="209"/>
      <c r="T1292" s="210"/>
      <c r="AT1292" s="211" t="s">
        <v>184</v>
      </c>
      <c r="AU1292" s="211" t="s">
        <v>171</v>
      </c>
      <c r="AV1292" s="12" t="s">
        <v>22</v>
      </c>
      <c r="AW1292" s="12" t="s">
        <v>35</v>
      </c>
      <c r="AX1292" s="12" t="s">
        <v>74</v>
      </c>
      <c r="AY1292" s="211" t="s">
        <v>159</v>
      </c>
    </row>
    <row r="1293" spans="2:65" s="13" customFormat="1" ht="11.25">
      <c r="B1293" s="212"/>
      <c r="C1293" s="213"/>
      <c r="D1293" s="199" t="s">
        <v>184</v>
      </c>
      <c r="E1293" s="214" t="s">
        <v>20</v>
      </c>
      <c r="F1293" s="215" t="s">
        <v>2806</v>
      </c>
      <c r="G1293" s="213"/>
      <c r="H1293" s="216">
        <v>129.31200000000001</v>
      </c>
      <c r="I1293" s="217"/>
      <c r="J1293" s="213"/>
      <c r="K1293" s="213"/>
      <c r="L1293" s="218"/>
      <c r="M1293" s="219"/>
      <c r="N1293" s="220"/>
      <c r="O1293" s="220"/>
      <c r="P1293" s="220"/>
      <c r="Q1293" s="220"/>
      <c r="R1293" s="220"/>
      <c r="S1293" s="220"/>
      <c r="T1293" s="221"/>
      <c r="AT1293" s="222" t="s">
        <v>184</v>
      </c>
      <c r="AU1293" s="222" t="s">
        <v>171</v>
      </c>
      <c r="AV1293" s="13" t="s">
        <v>84</v>
      </c>
      <c r="AW1293" s="13" t="s">
        <v>35</v>
      </c>
      <c r="AX1293" s="13" t="s">
        <v>74</v>
      </c>
      <c r="AY1293" s="222" t="s">
        <v>159</v>
      </c>
    </row>
    <row r="1294" spans="2:65" s="12" customFormat="1" ht="11.25">
      <c r="B1294" s="202"/>
      <c r="C1294" s="203"/>
      <c r="D1294" s="199" t="s">
        <v>184</v>
      </c>
      <c r="E1294" s="204" t="s">
        <v>20</v>
      </c>
      <c r="F1294" s="205" t="s">
        <v>1389</v>
      </c>
      <c r="G1294" s="203"/>
      <c r="H1294" s="204" t="s">
        <v>20</v>
      </c>
      <c r="I1294" s="206"/>
      <c r="J1294" s="203"/>
      <c r="K1294" s="203"/>
      <c r="L1294" s="207"/>
      <c r="M1294" s="208"/>
      <c r="N1294" s="209"/>
      <c r="O1294" s="209"/>
      <c r="P1294" s="209"/>
      <c r="Q1294" s="209"/>
      <c r="R1294" s="209"/>
      <c r="S1294" s="209"/>
      <c r="T1294" s="210"/>
      <c r="AT1294" s="211" t="s">
        <v>184</v>
      </c>
      <c r="AU1294" s="211" t="s">
        <v>171</v>
      </c>
      <c r="AV1294" s="12" t="s">
        <v>22</v>
      </c>
      <c r="AW1294" s="12" t="s">
        <v>35</v>
      </c>
      <c r="AX1294" s="12" t="s">
        <v>74</v>
      </c>
      <c r="AY1294" s="211" t="s">
        <v>159</v>
      </c>
    </row>
    <row r="1295" spans="2:65" s="13" customFormat="1" ht="11.25">
      <c r="B1295" s="212"/>
      <c r="C1295" s="213"/>
      <c r="D1295" s="199" t="s">
        <v>184</v>
      </c>
      <c r="E1295" s="214" t="s">
        <v>20</v>
      </c>
      <c r="F1295" s="215" t="s">
        <v>2806</v>
      </c>
      <c r="G1295" s="213"/>
      <c r="H1295" s="216">
        <v>129.31200000000001</v>
      </c>
      <c r="I1295" s="217"/>
      <c r="J1295" s="213"/>
      <c r="K1295" s="213"/>
      <c r="L1295" s="218"/>
      <c r="M1295" s="219"/>
      <c r="N1295" s="220"/>
      <c r="O1295" s="220"/>
      <c r="P1295" s="220"/>
      <c r="Q1295" s="220"/>
      <c r="R1295" s="220"/>
      <c r="S1295" s="220"/>
      <c r="T1295" s="221"/>
      <c r="AT1295" s="222" t="s">
        <v>184</v>
      </c>
      <c r="AU1295" s="222" t="s">
        <v>171</v>
      </c>
      <c r="AV1295" s="13" t="s">
        <v>84</v>
      </c>
      <c r="AW1295" s="13" t="s">
        <v>35</v>
      </c>
      <c r="AX1295" s="13" t="s">
        <v>74</v>
      </c>
      <c r="AY1295" s="222" t="s">
        <v>159</v>
      </c>
    </row>
    <row r="1296" spans="2:65" s="14" customFormat="1" ht="11.25">
      <c r="B1296" s="223"/>
      <c r="C1296" s="224"/>
      <c r="D1296" s="199" t="s">
        <v>184</v>
      </c>
      <c r="E1296" s="225" t="s">
        <v>20</v>
      </c>
      <c r="F1296" s="226" t="s">
        <v>223</v>
      </c>
      <c r="G1296" s="224"/>
      <c r="H1296" s="227">
        <v>258.62400000000002</v>
      </c>
      <c r="I1296" s="228"/>
      <c r="J1296" s="224"/>
      <c r="K1296" s="224"/>
      <c r="L1296" s="229"/>
      <c r="M1296" s="230"/>
      <c r="N1296" s="231"/>
      <c r="O1296" s="231"/>
      <c r="P1296" s="231"/>
      <c r="Q1296" s="231"/>
      <c r="R1296" s="231"/>
      <c r="S1296" s="231"/>
      <c r="T1296" s="232"/>
      <c r="AT1296" s="233" t="s">
        <v>184</v>
      </c>
      <c r="AU1296" s="233" t="s">
        <v>171</v>
      </c>
      <c r="AV1296" s="14" t="s">
        <v>164</v>
      </c>
      <c r="AW1296" s="14" t="s">
        <v>35</v>
      </c>
      <c r="AX1296" s="14" t="s">
        <v>22</v>
      </c>
      <c r="AY1296" s="233" t="s">
        <v>159</v>
      </c>
    </row>
    <row r="1297" spans="2:65" s="1" customFormat="1" ht="16.5" customHeight="1">
      <c r="B1297" s="35"/>
      <c r="C1297" s="186" t="s">
        <v>2810</v>
      </c>
      <c r="D1297" s="186" t="s">
        <v>162</v>
      </c>
      <c r="E1297" s="187" t="s">
        <v>1520</v>
      </c>
      <c r="F1297" s="188" t="s">
        <v>1521</v>
      </c>
      <c r="G1297" s="189" t="s">
        <v>669</v>
      </c>
      <c r="H1297" s="190">
        <v>585.94500000000005</v>
      </c>
      <c r="I1297" s="191"/>
      <c r="J1297" s="192">
        <f>ROUND(I1297*H1297,2)</f>
        <v>0</v>
      </c>
      <c r="K1297" s="188" t="s">
        <v>194</v>
      </c>
      <c r="L1297" s="39"/>
      <c r="M1297" s="193" t="s">
        <v>20</v>
      </c>
      <c r="N1297" s="194" t="s">
        <v>45</v>
      </c>
      <c r="O1297" s="64"/>
      <c r="P1297" s="195">
        <f>O1297*H1297</f>
        <v>0</v>
      </c>
      <c r="Q1297" s="195">
        <v>0</v>
      </c>
      <c r="R1297" s="195">
        <f>Q1297*H1297</f>
        <v>0</v>
      </c>
      <c r="S1297" s="195">
        <v>0</v>
      </c>
      <c r="T1297" s="196">
        <f>S1297*H1297</f>
        <v>0</v>
      </c>
      <c r="AR1297" s="197" t="s">
        <v>164</v>
      </c>
      <c r="AT1297" s="197" t="s">
        <v>162</v>
      </c>
      <c r="AU1297" s="197" t="s">
        <v>171</v>
      </c>
      <c r="AY1297" s="18" t="s">
        <v>159</v>
      </c>
      <c r="BE1297" s="198">
        <f>IF(N1297="základní",J1297,0)</f>
        <v>0</v>
      </c>
      <c r="BF1297" s="198">
        <f>IF(N1297="snížená",J1297,0)</f>
        <v>0</v>
      </c>
      <c r="BG1297" s="198">
        <f>IF(N1297="zákl. přenesená",J1297,0)</f>
        <v>0</v>
      </c>
      <c r="BH1297" s="198">
        <f>IF(N1297="sníž. přenesená",J1297,0)</f>
        <v>0</v>
      </c>
      <c r="BI1297" s="198">
        <f>IF(N1297="nulová",J1297,0)</f>
        <v>0</v>
      </c>
      <c r="BJ1297" s="18" t="s">
        <v>22</v>
      </c>
      <c r="BK1297" s="198">
        <f>ROUND(I1297*H1297,2)</f>
        <v>0</v>
      </c>
      <c r="BL1297" s="18" t="s">
        <v>164</v>
      </c>
      <c r="BM1297" s="197" t="s">
        <v>1551</v>
      </c>
    </row>
    <row r="1298" spans="2:65" s="1" customFormat="1" ht="11.25">
      <c r="B1298" s="35"/>
      <c r="C1298" s="36"/>
      <c r="D1298" s="199" t="s">
        <v>166</v>
      </c>
      <c r="E1298" s="36"/>
      <c r="F1298" s="200" t="s">
        <v>671</v>
      </c>
      <c r="G1298" s="36"/>
      <c r="H1298" s="36"/>
      <c r="I1298" s="115"/>
      <c r="J1298" s="36"/>
      <c r="K1298" s="36"/>
      <c r="L1298" s="39"/>
      <c r="M1298" s="201"/>
      <c r="N1298" s="64"/>
      <c r="O1298" s="64"/>
      <c r="P1298" s="64"/>
      <c r="Q1298" s="64"/>
      <c r="R1298" s="64"/>
      <c r="S1298" s="64"/>
      <c r="T1298" s="65"/>
      <c r="AT1298" s="18" t="s">
        <v>166</v>
      </c>
      <c r="AU1298" s="18" t="s">
        <v>171</v>
      </c>
    </row>
    <row r="1299" spans="2:65" s="12" customFormat="1" ht="11.25">
      <c r="B1299" s="202"/>
      <c r="C1299" s="203"/>
      <c r="D1299" s="199" t="s">
        <v>184</v>
      </c>
      <c r="E1299" s="204" t="s">
        <v>20</v>
      </c>
      <c r="F1299" s="205" t="s">
        <v>1352</v>
      </c>
      <c r="G1299" s="203"/>
      <c r="H1299" s="204" t="s">
        <v>20</v>
      </c>
      <c r="I1299" s="206"/>
      <c r="J1299" s="203"/>
      <c r="K1299" s="203"/>
      <c r="L1299" s="207"/>
      <c r="M1299" s="208"/>
      <c r="N1299" s="209"/>
      <c r="O1299" s="209"/>
      <c r="P1299" s="209"/>
      <c r="Q1299" s="209"/>
      <c r="R1299" s="209"/>
      <c r="S1299" s="209"/>
      <c r="T1299" s="210"/>
      <c r="AT1299" s="211" t="s">
        <v>184</v>
      </c>
      <c r="AU1299" s="211" t="s">
        <v>171</v>
      </c>
      <c r="AV1299" s="12" t="s">
        <v>22</v>
      </c>
      <c r="AW1299" s="12" t="s">
        <v>35</v>
      </c>
      <c r="AX1299" s="12" t="s">
        <v>74</v>
      </c>
      <c r="AY1299" s="211" t="s">
        <v>159</v>
      </c>
    </row>
    <row r="1300" spans="2:65" s="13" customFormat="1" ht="11.25">
      <c r="B1300" s="212"/>
      <c r="C1300" s="213"/>
      <c r="D1300" s="199" t="s">
        <v>184</v>
      </c>
      <c r="E1300" s="214" t="s">
        <v>20</v>
      </c>
      <c r="F1300" s="215" t="s">
        <v>2805</v>
      </c>
      <c r="G1300" s="213"/>
      <c r="H1300" s="216">
        <v>585.94500000000005</v>
      </c>
      <c r="I1300" s="217"/>
      <c r="J1300" s="213"/>
      <c r="K1300" s="213"/>
      <c r="L1300" s="218"/>
      <c r="M1300" s="219"/>
      <c r="N1300" s="220"/>
      <c r="O1300" s="220"/>
      <c r="P1300" s="220"/>
      <c r="Q1300" s="220"/>
      <c r="R1300" s="220"/>
      <c r="S1300" s="220"/>
      <c r="T1300" s="221"/>
      <c r="AT1300" s="222" t="s">
        <v>184</v>
      </c>
      <c r="AU1300" s="222" t="s">
        <v>171</v>
      </c>
      <c r="AV1300" s="13" t="s">
        <v>84</v>
      </c>
      <c r="AW1300" s="13" t="s">
        <v>35</v>
      </c>
      <c r="AX1300" s="13" t="s">
        <v>22</v>
      </c>
      <c r="AY1300" s="222" t="s">
        <v>159</v>
      </c>
    </row>
    <row r="1301" spans="2:65" s="11" customFormat="1" ht="22.9" customHeight="1">
      <c r="B1301" s="170"/>
      <c r="C1301" s="171"/>
      <c r="D1301" s="172" t="s">
        <v>73</v>
      </c>
      <c r="E1301" s="184" t="s">
        <v>1552</v>
      </c>
      <c r="F1301" s="184" t="s">
        <v>1552</v>
      </c>
      <c r="G1301" s="171"/>
      <c r="H1301" s="171"/>
      <c r="I1301" s="174"/>
      <c r="J1301" s="185">
        <f>BK1301</f>
        <v>0</v>
      </c>
      <c r="K1301" s="171"/>
      <c r="L1301" s="176"/>
      <c r="M1301" s="177"/>
      <c r="N1301" s="178"/>
      <c r="O1301" s="178"/>
      <c r="P1301" s="179">
        <f>SUM(P1302:P1307)</f>
        <v>0</v>
      </c>
      <c r="Q1301" s="178"/>
      <c r="R1301" s="179">
        <f>SUM(R1302:R1307)</f>
        <v>0</v>
      </c>
      <c r="S1301" s="178"/>
      <c r="T1301" s="180">
        <f>SUM(T1302:T1307)</f>
        <v>0</v>
      </c>
      <c r="AR1301" s="181" t="s">
        <v>22</v>
      </c>
      <c r="AT1301" s="182" t="s">
        <v>73</v>
      </c>
      <c r="AU1301" s="182" t="s">
        <v>22</v>
      </c>
      <c r="AY1301" s="181" t="s">
        <v>159</v>
      </c>
      <c r="BK1301" s="183">
        <f>SUM(BK1302:BK1307)</f>
        <v>0</v>
      </c>
    </row>
    <row r="1302" spans="2:65" s="1" customFormat="1" ht="16.5" customHeight="1">
      <c r="B1302" s="35"/>
      <c r="C1302" s="186" t="s">
        <v>2811</v>
      </c>
      <c r="D1302" s="186" t="s">
        <v>162</v>
      </c>
      <c r="E1302" s="187" t="s">
        <v>2812</v>
      </c>
      <c r="F1302" s="188" t="s">
        <v>1555</v>
      </c>
      <c r="G1302" s="189" t="s">
        <v>1556</v>
      </c>
      <c r="H1302" s="190">
        <v>1</v>
      </c>
      <c r="I1302" s="191"/>
      <c r="J1302" s="192">
        <f>ROUND(I1302*H1302,2)</f>
        <v>0</v>
      </c>
      <c r="K1302" s="188" t="s">
        <v>20</v>
      </c>
      <c r="L1302" s="39"/>
      <c r="M1302" s="193" t="s">
        <v>20</v>
      </c>
      <c r="N1302" s="194" t="s">
        <v>45</v>
      </c>
      <c r="O1302" s="64"/>
      <c r="P1302" s="195">
        <f>O1302*H1302</f>
        <v>0</v>
      </c>
      <c r="Q1302" s="195">
        <v>0</v>
      </c>
      <c r="R1302" s="195">
        <f>Q1302*H1302</f>
        <v>0</v>
      </c>
      <c r="S1302" s="195">
        <v>0</v>
      </c>
      <c r="T1302" s="196">
        <f>S1302*H1302</f>
        <v>0</v>
      </c>
      <c r="AR1302" s="197" t="s">
        <v>164</v>
      </c>
      <c r="AT1302" s="197" t="s">
        <v>162</v>
      </c>
      <c r="AU1302" s="197" t="s">
        <v>84</v>
      </c>
      <c r="AY1302" s="18" t="s">
        <v>159</v>
      </c>
      <c r="BE1302" s="198">
        <f>IF(N1302="základní",J1302,0)</f>
        <v>0</v>
      </c>
      <c r="BF1302" s="198">
        <f>IF(N1302="snížená",J1302,0)</f>
        <v>0</v>
      </c>
      <c r="BG1302" s="198">
        <f>IF(N1302="zákl. přenesená",J1302,0)</f>
        <v>0</v>
      </c>
      <c r="BH1302" s="198">
        <f>IF(N1302="sníž. přenesená",J1302,0)</f>
        <v>0</v>
      </c>
      <c r="BI1302" s="198">
        <f>IF(N1302="nulová",J1302,0)</f>
        <v>0</v>
      </c>
      <c r="BJ1302" s="18" t="s">
        <v>22</v>
      </c>
      <c r="BK1302" s="198">
        <f>ROUND(I1302*H1302,2)</f>
        <v>0</v>
      </c>
      <c r="BL1302" s="18" t="s">
        <v>164</v>
      </c>
      <c r="BM1302" s="197" t="s">
        <v>1557</v>
      </c>
    </row>
    <row r="1303" spans="2:65" s="1" customFormat="1" ht="16.5" customHeight="1">
      <c r="B1303" s="35"/>
      <c r="C1303" s="186" t="s">
        <v>2813</v>
      </c>
      <c r="D1303" s="186" t="s">
        <v>162</v>
      </c>
      <c r="E1303" s="187" t="s">
        <v>2814</v>
      </c>
      <c r="F1303" s="188" t="s">
        <v>1560</v>
      </c>
      <c r="G1303" s="189" t="s">
        <v>201</v>
      </c>
      <c r="H1303" s="190">
        <v>300</v>
      </c>
      <c r="I1303" s="191"/>
      <c r="J1303" s="192">
        <f>ROUND(I1303*H1303,2)</f>
        <v>0</v>
      </c>
      <c r="K1303" s="188" t="s">
        <v>20</v>
      </c>
      <c r="L1303" s="39"/>
      <c r="M1303" s="193" t="s">
        <v>20</v>
      </c>
      <c r="N1303" s="194" t="s">
        <v>45</v>
      </c>
      <c r="O1303" s="64"/>
      <c r="P1303" s="195">
        <f>O1303*H1303</f>
        <v>0</v>
      </c>
      <c r="Q1303" s="195">
        <v>0</v>
      </c>
      <c r="R1303" s="195">
        <f>Q1303*H1303</f>
        <v>0</v>
      </c>
      <c r="S1303" s="195">
        <v>0</v>
      </c>
      <c r="T1303" s="196">
        <f>S1303*H1303</f>
        <v>0</v>
      </c>
      <c r="AR1303" s="197" t="s">
        <v>164</v>
      </c>
      <c r="AT1303" s="197" t="s">
        <v>162</v>
      </c>
      <c r="AU1303" s="197" t="s">
        <v>84</v>
      </c>
      <c r="AY1303" s="18" t="s">
        <v>159</v>
      </c>
      <c r="BE1303" s="198">
        <f>IF(N1303="základní",J1303,0)</f>
        <v>0</v>
      </c>
      <c r="BF1303" s="198">
        <f>IF(N1303="snížená",J1303,0)</f>
        <v>0</v>
      </c>
      <c r="BG1303" s="198">
        <f>IF(N1303="zákl. přenesená",J1303,0)</f>
        <v>0</v>
      </c>
      <c r="BH1303" s="198">
        <f>IF(N1303="sníž. přenesená",J1303,0)</f>
        <v>0</v>
      </c>
      <c r="BI1303" s="198">
        <f>IF(N1303="nulová",J1303,0)</f>
        <v>0</v>
      </c>
      <c r="BJ1303" s="18" t="s">
        <v>22</v>
      </c>
      <c r="BK1303" s="198">
        <f>ROUND(I1303*H1303,2)</f>
        <v>0</v>
      </c>
      <c r="BL1303" s="18" t="s">
        <v>164</v>
      </c>
      <c r="BM1303" s="197" t="s">
        <v>1561</v>
      </c>
    </row>
    <row r="1304" spans="2:65" s="12" customFormat="1" ht="11.25">
      <c r="B1304" s="202"/>
      <c r="C1304" s="203"/>
      <c r="D1304" s="199" t="s">
        <v>184</v>
      </c>
      <c r="E1304" s="204" t="s">
        <v>20</v>
      </c>
      <c r="F1304" s="205" t="s">
        <v>1562</v>
      </c>
      <c r="G1304" s="203"/>
      <c r="H1304" s="204" t="s">
        <v>20</v>
      </c>
      <c r="I1304" s="206"/>
      <c r="J1304" s="203"/>
      <c r="K1304" s="203"/>
      <c r="L1304" s="207"/>
      <c r="M1304" s="208"/>
      <c r="N1304" s="209"/>
      <c r="O1304" s="209"/>
      <c r="P1304" s="209"/>
      <c r="Q1304" s="209"/>
      <c r="R1304" s="209"/>
      <c r="S1304" s="209"/>
      <c r="T1304" s="210"/>
      <c r="AT1304" s="211" t="s">
        <v>184</v>
      </c>
      <c r="AU1304" s="211" t="s">
        <v>84</v>
      </c>
      <c r="AV1304" s="12" t="s">
        <v>22</v>
      </c>
      <c r="AW1304" s="12" t="s">
        <v>35</v>
      </c>
      <c r="AX1304" s="12" t="s">
        <v>74</v>
      </c>
      <c r="AY1304" s="211" t="s">
        <v>159</v>
      </c>
    </row>
    <row r="1305" spans="2:65" s="12" customFormat="1" ht="11.25">
      <c r="B1305" s="202"/>
      <c r="C1305" s="203"/>
      <c r="D1305" s="199" t="s">
        <v>184</v>
      </c>
      <c r="E1305" s="204" t="s">
        <v>20</v>
      </c>
      <c r="F1305" s="205" t="s">
        <v>1563</v>
      </c>
      <c r="G1305" s="203"/>
      <c r="H1305" s="204" t="s">
        <v>20</v>
      </c>
      <c r="I1305" s="206"/>
      <c r="J1305" s="203"/>
      <c r="K1305" s="203"/>
      <c r="L1305" s="207"/>
      <c r="M1305" s="208"/>
      <c r="N1305" s="209"/>
      <c r="O1305" s="209"/>
      <c r="P1305" s="209"/>
      <c r="Q1305" s="209"/>
      <c r="R1305" s="209"/>
      <c r="S1305" s="209"/>
      <c r="T1305" s="210"/>
      <c r="AT1305" s="211" t="s">
        <v>184</v>
      </c>
      <c r="AU1305" s="211" t="s">
        <v>84</v>
      </c>
      <c r="AV1305" s="12" t="s">
        <v>22</v>
      </c>
      <c r="AW1305" s="12" t="s">
        <v>35</v>
      </c>
      <c r="AX1305" s="12" t="s">
        <v>74</v>
      </c>
      <c r="AY1305" s="211" t="s">
        <v>159</v>
      </c>
    </row>
    <row r="1306" spans="2:65" s="12" customFormat="1" ht="11.25">
      <c r="B1306" s="202"/>
      <c r="C1306" s="203"/>
      <c r="D1306" s="199" t="s">
        <v>184</v>
      </c>
      <c r="E1306" s="204" t="s">
        <v>20</v>
      </c>
      <c r="F1306" s="205" t="s">
        <v>1564</v>
      </c>
      <c r="G1306" s="203"/>
      <c r="H1306" s="204" t="s">
        <v>20</v>
      </c>
      <c r="I1306" s="206"/>
      <c r="J1306" s="203"/>
      <c r="K1306" s="203"/>
      <c r="L1306" s="207"/>
      <c r="M1306" s="208"/>
      <c r="N1306" s="209"/>
      <c r="O1306" s="209"/>
      <c r="P1306" s="209"/>
      <c r="Q1306" s="209"/>
      <c r="R1306" s="209"/>
      <c r="S1306" s="209"/>
      <c r="T1306" s="210"/>
      <c r="AT1306" s="211" t="s">
        <v>184</v>
      </c>
      <c r="AU1306" s="211" t="s">
        <v>84</v>
      </c>
      <c r="AV1306" s="12" t="s">
        <v>22</v>
      </c>
      <c r="AW1306" s="12" t="s">
        <v>35</v>
      </c>
      <c r="AX1306" s="12" t="s">
        <v>74</v>
      </c>
      <c r="AY1306" s="211" t="s">
        <v>159</v>
      </c>
    </row>
    <row r="1307" spans="2:65" s="13" customFormat="1" ht="11.25">
      <c r="B1307" s="212"/>
      <c r="C1307" s="213"/>
      <c r="D1307" s="199" t="s">
        <v>184</v>
      </c>
      <c r="E1307" s="214" t="s">
        <v>20</v>
      </c>
      <c r="F1307" s="215" t="s">
        <v>2815</v>
      </c>
      <c r="G1307" s="213"/>
      <c r="H1307" s="216">
        <v>300</v>
      </c>
      <c r="I1307" s="217"/>
      <c r="J1307" s="213"/>
      <c r="K1307" s="213"/>
      <c r="L1307" s="218"/>
      <c r="M1307" s="256"/>
      <c r="N1307" s="257"/>
      <c r="O1307" s="257"/>
      <c r="P1307" s="257"/>
      <c r="Q1307" s="257"/>
      <c r="R1307" s="257"/>
      <c r="S1307" s="257"/>
      <c r="T1307" s="258"/>
      <c r="AT1307" s="222" t="s">
        <v>184</v>
      </c>
      <c r="AU1307" s="222" t="s">
        <v>84</v>
      </c>
      <c r="AV1307" s="13" t="s">
        <v>84</v>
      </c>
      <c r="AW1307" s="13" t="s">
        <v>35</v>
      </c>
      <c r="AX1307" s="13" t="s">
        <v>22</v>
      </c>
      <c r="AY1307" s="222" t="s">
        <v>159</v>
      </c>
    </row>
    <row r="1308" spans="2:65" s="1" customFormat="1" ht="6.95" customHeight="1">
      <c r="B1308" s="47"/>
      <c r="C1308" s="48"/>
      <c r="D1308" s="48"/>
      <c r="E1308" s="48"/>
      <c r="F1308" s="48"/>
      <c r="G1308" s="48"/>
      <c r="H1308" s="48"/>
      <c r="I1308" s="138"/>
      <c r="J1308" s="48"/>
      <c r="K1308" s="48"/>
      <c r="L1308" s="39"/>
    </row>
  </sheetData>
  <sheetProtection algorithmName="SHA-512" hashValue="+KxkNsAZjZolCsWlSjaLBmFprlqKJwAcyOxfP75upstBtoI6rQdyhkyJVfUXQNbYvqKfVO3rrhLRzmPQzt0kRA==" saltValue="6VHuKLXZXu1Dp9ieqjWz/ttmM3ivlwOZrg4S0S1rL5LFRI0RJA4VpaFlmTjT1GTYv2AUrfEDHRISTgVmFRpNSA==" spinCount="100000" sheet="1" objects="1" scenarios="1" formatColumns="0" formatRows="0" autoFilter="0"/>
  <autoFilter ref="C97:K1307"/>
  <mergeCells count="9">
    <mergeCell ref="E50:H50"/>
    <mergeCell ref="E88:H88"/>
    <mergeCell ref="E90:H90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21"/>
  <sheetViews>
    <sheetView showGridLines="0" workbookViewId="0">
      <selection activeCell="F32" sqref="F32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9" width="20.1640625" style="108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354"/>
      <c r="M2" s="354"/>
      <c r="N2" s="354"/>
      <c r="O2" s="354"/>
      <c r="P2" s="354"/>
      <c r="Q2" s="354"/>
      <c r="R2" s="354"/>
      <c r="S2" s="354"/>
      <c r="T2" s="354"/>
      <c r="U2" s="354"/>
      <c r="V2" s="354"/>
      <c r="AT2" s="18" t="s">
        <v>98</v>
      </c>
      <c r="AZ2" s="264" t="s">
        <v>2816</v>
      </c>
      <c r="BA2" s="264" t="s">
        <v>2817</v>
      </c>
      <c r="BB2" s="264" t="s">
        <v>20</v>
      </c>
      <c r="BC2" s="264" t="s">
        <v>2818</v>
      </c>
      <c r="BD2" s="264" t="s">
        <v>84</v>
      </c>
    </row>
    <row r="3" spans="2:56" ht="6.95" customHeight="1">
      <c r="B3" s="109"/>
      <c r="C3" s="110"/>
      <c r="D3" s="110"/>
      <c r="E3" s="110"/>
      <c r="F3" s="110"/>
      <c r="G3" s="110"/>
      <c r="H3" s="110"/>
      <c r="I3" s="111"/>
      <c r="J3" s="110"/>
      <c r="K3" s="110"/>
      <c r="L3" s="21"/>
      <c r="AT3" s="18" t="s">
        <v>84</v>
      </c>
      <c r="AZ3" s="264" t="s">
        <v>2819</v>
      </c>
      <c r="BA3" s="264" t="s">
        <v>2820</v>
      </c>
      <c r="BB3" s="264" t="s">
        <v>20</v>
      </c>
      <c r="BC3" s="264" t="s">
        <v>2821</v>
      </c>
      <c r="BD3" s="264" t="s">
        <v>84</v>
      </c>
    </row>
    <row r="4" spans="2:56" ht="24.95" customHeight="1">
      <c r="B4" s="21"/>
      <c r="D4" s="112" t="s">
        <v>118</v>
      </c>
      <c r="L4" s="21"/>
      <c r="M4" s="113" t="s">
        <v>10</v>
      </c>
      <c r="AT4" s="18" t="s">
        <v>4</v>
      </c>
      <c r="AZ4" s="264" t="s">
        <v>2822</v>
      </c>
      <c r="BA4" s="264" t="s">
        <v>20</v>
      </c>
      <c r="BB4" s="264" t="s">
        <v>20</v>
      </c>
      <c r="BC4" s="264" t="s">
        <v>2823</v>
      </c>
      <c r="BD4" s="264" t="s">
        <v>84</v>
      </c>
    </row>
    <row r="5" spans="2:56" ht="6.95" customHeight="1">
      <c r="B5" s="21"/>
      <c r="L5" s="21"/>
      <c r="AZ5" s="264" t="s">
        <v>2824</v>
      </c>
      <c r="BA5" s="264" t="s">
        <v>20</v>
      </c>
      <c r="BB5" s="264" t="s">
        <v>20</v>
      </c>
      <c r="BC5" s="264" t="s">
        <v>2825</v>
      </c>
      <c r="BD5" s="264" t="s">
        <v>84</v>
      </c>
    </row>
    <row r="6" spans="2:56" ht="12" customHeight="1">
      <c r="B6" s="21"/>
      <c r="D6" s="114" t="s">
        <v>16</v>
      </c>
      <c r="L6" s="21"/>
      <c r="AZ6" s="264" t="s">
        <v>2826</v>
      </c>
      <c r="BA6" s="264" t="s">
        <v>2827</v>
      </c>
      <c r="BB6" s="264" t="s">
        <v>20</v>
      </c>
      <c r="BC6" s="264" t="s">
        <v>2828</v>
      </c>
      <c r="BD6" s="264" t="s">
        <v>84</v>
      </c>
    </row>
    <row r="7" spans="2:56" ht="16.5" customHeight="1">
      <c r="B7" s="21"/>
      <c r="E7" s="387" t="str">
        <f>'Rekapitulace stavby'!K6</f>
        <v>Obec Pěnčín - stoková síť</v>
      </c>
      <c r="F7" s="388"/>
      <c r="G7" s="388"/>
      <c r="H7" s="388"/>
      <c r="L7" s="21"/>
      <c r="AZ7" s="264" t="s">
        <v>2829</v>
      </c>
      <c r="BA7" s="264" t="s">
        <v>20</v>
      </c>
      <c r="BB7" s="264" t="s">
        <v>20</v>
      </c>
      <c r="BC7" s="264" t="s">
        <v>2825</v>
      </c>
      <c r="BD7" s="264" t="s">
        <v>84</v>
      </c>
    </row>
    <row r="8" spans="2:56" ht="12" customHeight="1">
      <c r="B8" s="21"/>
      <c r="D8" s="114" t="s">
        <v>119</v>
      </c>
      <c r="L8" s="21"/>
      <c r="AZ8" s="264" t="s">
        <v>2830</v>
      </c>
      <c r="BA8" s="264" t="s">
        <v>20</v>
      </c>
      <c r="BB8" s="264" t="s">
        <v>20</v>
      </c>
      <c r="BC8" s="264" t="s">
        <v>2831</v>
      </c>
      <c r="BD8" s="264" t="s">
        <v>84</v>
      </c>
    </row>
    <row r="9" spans="2:56" s="1" customFormat="1" ht="16.5" customHeight="1">
      <c r="B9" s="39"/>
      <c r="E9" s="387" t="s">
        <v>2832</v>
      </c>
      <c r="F9" s="390"/>
      <c r="G9" s="390"/>
      <c r="H9" s="390"/>
      <c r="I9" s="115"/>
      <c r="L9" s="39"/>
    </row>
    <row r="10" spans="2:56" s="1" customFormat="1" ht="12" customHeight="1">
      <c r="B10" s="39"/>
      <c r="D10" s="114" t="s">
        <v>2833</v>
      </c>
      <c r="I10" s="115"/>
      <c r="L10" s="39"/>
    </row>
    <row r="11" spans="2:56" s="1" customFormat="1" ht="36.950000000000003" customHeight="1">
      <c r="B11" s="39"/>
      <c r="E11" s="389" t="s">
        <v>2834</v>
      </c>
      <c r="F11" s="390"/>
      <c r="G11" s="390"/>
      <c r="H11" s="390"/>
      <c r="I11" s="115"/>
      <c r="L11" s="39"/>
    </row>
    <row r="12" spans="2:56" s="1" customFormat="1" ht="11.25">
      <c r="B12" s="39"/>
      <c r="I12" s="115"/>
      <c r="L12" s="39"/>
    </row>
    <row r="13" spans="2:56" s="1" customFormat="1" ht="12" customHeight="1">
      <c r="B13" s="39"/>
      <c r="D13" s="114" t="s">
        <v>19</v>
      </c>
      <c r="F13" s="103" t="s">
        <v>99</v>
      </c>
      <c r="I13" s="116" t="s">
        <v>21</v>
      </c>
      <c r="J13" s="103" t="s">
        <v>20</v>
      </c>
      <c r="L13" s="39"/>
    </row>
    <row r="14" spans="2:56" s="1" customFormat="1" ht="12" customHeight="1">
      <c r="B14" s="39"/>
      <c r="D14" s="114" t="s">
        <v>23</v>
      </c>
      <c r="F14" s="103" t="s">
        <v>24</v>
      </c>
      <c r="I14" s="116" t="s">
        <v>25</v>
      </c>
      <c r="J14" s="117" t="str">
        <f>'Rekapitulace stavby'!AN8</f>
        <v>26. 4. 2019</v>
      </c>
      <c r="L14" s="39"/>
    </row>
    <row r="15" spans="2:56" s="1" customFormat="1" ht="10.9" customHeight="1">
      <c r="B15" s="39"/>
      <c r="I15" s="115"/>
      <c r="L15" s="39"/>
    </row>
    <row r="16" spans="2:56" s="1" customFormat="1" ht="12" customHeight="1">
      <c r="B16" s="39"/>
      <c r="D16" s="114" t="s">
        <v>27</v>
      </c>
      <c r="I16" s="116" t="s">
        <v>28</v>
      </c>
      <c r="J16" s="103" t="s">
        <v>20</v>
      </c>
      <c r="L16" s="39"/>
    </row>
    <row r="17" spans="2:12" s="1" customFormat="1" ht="18" customHeight="1">
      <c r="B17" s="39"/>
      <c r="E17" s="103" t="s">
        <v>29</v>
      </c>
      <c r="I17" s="116" t="s">
        <v>30</v>
      </c>
      <c r="J17" s="103" t="s">
        <v>20</v>
      </c>
      <c r="L17" s="39"/>
    </row>
    <row r="18" spans="2:12" s="1" customFormat="1" ht="6.95" customHeight="1">
      <c r="B18" s="39"/>
      <c r="I18" s="115"/>
      <c r="L18" s="39"/>
    </row>
    <row r="19" spans="2:12" s="1" customFormat="1" ht="12" customHeight="1">
      <c r="B19" s="39"/>
      <c r="D19" s="114" t="s">
        <v>31</v>
      </c>
      <c r="I19" s="116" t="s">
        <v>28</v>
      </c>
      <c r="J19" s="31" t="str">
        <f>'Rekapitulace stavby'!AN13</f>
        <v>Vyplň údaj</v>
      </c>
      <c r="L19" s="39"/>
    </row>
    <row r="20" spans="2:12" s="1" customFormat="1" ht="18" customHeight="1">
      <c r="B20" s="39"/>
      <c r="E20" s="391" t="str">
        <f>'Rekapitulace stavby'!E14</f>
        <v>Vyplň údaj</v>
      </c>
      <c r="F20" s="392"/>
      <c r="G20" s="392"/>
      <c r="H20" s="392"/>
      <c r="I20" s="116" t="s">
        <v>30</v>
      </c>
      <c r="J20" s="31" t="str">
        <f>'Rekapitulace stavby'!AN14</f>
        <v>Vyplň údaj</v>
      </c>
      <c r="L20" s="39"/>
    </row>
    <row r="21" spans="2:12" s="1" customFormat="1" ht="6.95" customHeight="1">
      <c r="B21" s="39"/>
      <c r="I21" s="115"/>
      <c r="L21" s="39"/>
    </row>
    <row r="22" spans="2:12" s="1" customFormat="1" ht="12" customHeight="1">
      <c r="B22" s="39"/>
      <c r="D22" s="114" t="s">
        <v>33</v>
      </c>
      <c r="I22" s="116" t="s">
        <v>28</v>
      </c>
      <c r="J22" s="103" t="s">
        <v>20</v>
      </c>
      <c r="L22" s="39"/>
    </row>
    <row r="23" spans="2:12" s="1" customFormat="1" ht="18" customHeight="1">
      <c r="B23" s="39"/>
      <c r="E23" s="103" t="s">
        <v>34</v>
      </c>
      <c r="I23" s="116" t="s">
        <v>30</v>
      </c>
      <c r="J23" s="103" t="s">
        <v>20</v>
      </c>
      <c r="L23" s="39"/>
    </row>
    <row r="24" spans="2:12" s="1" customFormat="1" ht="6.95" customHeight="1">
      <c r="B24" s="39"/>
      <c r="I24" s="115"/>
      <c r="L24" s="39"/>
    </row>
    <row r="25" spans="2:12" s="1" customFormat="1" ht="12" customHeight="1">
      <c r="B25" s="39"/>
      <c r="D25" s="114" t="s">
        <v>36</v>
      </c>
      <c r="I25" s="116" t="s">
        <v>28</v>
      </c>
      <c r="J25" s="103" t="s">
        <v>20</v>
      </c>
      <c r="L25" s="39"/>
    </row>
    <row r="26" spans="2:12" s="1" customFormat="1" ht="18" customHeight="1">
      <c r="B26" s="39"/>
      <c r="E26" s="103" t="s">
        <v>37</v>
      </c>
      <c r="I26" s="116" t="s">
        <v>30</v>
      </c>
      <c r="J26" s="103" t="s">
        <v>20</v>
      </c>
      <c r="L26" s="39"/>
    </row>
    <row r="27" spans="2:12" s="1" customFormat="1" ht="6.95" customHeight="1">
      <c r="B27" s="39"/>
      <c r="I27" s="115"/>
      <c r="L27" s="39"/>
    </row>
    <row r="28" spans="2:12" s="1" customFormat="1" ht="12" customHeight="1">
      <c r="B28" s="39"/>
      <c r="D28" s="114" t="s">
        <v>38</v>
      </c>
      <c r="I28" s="115"/>
      <c r="L28" s="39"/>
    </row>
    <row r="29" spans="2:12" s="7" customFormat="1" ht="51" customHeight="1">
      <c r="B29" s="118"/>
      <c r="E29" s="393" t="s">
        <v>39</v>
      </c>
      <c r="F29" s="393"/>
      <c r="G29" s="393"/>
      <c r="H29" s="393"/>
      <c r="I29" s="119"/>
      <c r="L29" s="118"/>
    </row>
    <row r="30" spans="2:12" s="1" customFormat="1" ht="6.95" customHeight="1">
      <c r="B30" s="39"/>
      <c r="I30" s="115"/>
      <c r="L30" s="39"/>
    </row>
    <row r="31" spans="2:12" s="1" customFormat="1" ht="6.95" customHeight="1">
      <c r="B31" s="39"/>
      <c r="D31" s="60"/>
      <c r="E31" s="60"/>
      <c r="F31" s="60"/>
      <c r="G31" s="60"/>
      <c r="H31" s="60"/>
      <c r="I31" s="120"/>
      <c r="J31" s="60"/>
      <c r="K31" s="60"/>
      <c r="L31" s="39"/>
    </row>
    <row r="32" spans="2:12" s="1" customFormat="1" ht="25.35" customHeight="1">
      <c r="B32" s="39"/>
      <c r="D32" s="121" t="s">
        <v>40</v>
      </c>
      <c r="I32" s="115"/>
      <c r="J32" s="122">
        <f>ROUND(J92, 2)</f>
        <v>0</v>
      </c>
      <c r="L32" s="39"/>
    </row>
    <row r="33" spans="2:12" s="1" customFormat="1" ht="6.95" customHeight="1">
      <c r="B33" s="39"/>
      <c r="D33" s="60"/>
      <c r="E33" s="60"/>
      <c r="F33" s="60"/>
      <c r="G33" s="60"/>
      <c r="H33" s="60"/>
      <c r="I33" s="120"/>
      <c r="J33" s="60"/>
      <c r="K33" s="60"/>
      <c r="L33" s="39"/>
    </row>
    <row r="34" spans="2:12" s="1" customFormat="1" ht="14.45" customHeight="1">
      <c r="B34" s="39"/>
      <c r="F34" s="123" t="s">
        <v>42</v>
      </c>
      <c r="I34" s="124" t="s">
        <v>41</v>
      </c>
      <c r="J34" s="123" t="s">
        <v>43</v>
      </c>
      <c r="L34" s="39"/>
    </row>
    <row r="35" spans="2:12" s="1" customFormat="1" ht="14.45" customHeight="1">
      <c r="B35" s="39"/>
      <c r="D35" s="125" t="s">
        <v>44</v>
      </c>
      <c r="E35" s="114" t="s">
        <v>45</v>
      </c>
      <c r="F35" s="126">
        <f>ROUND((SUM(BE92:BE220)),  2)</f>
        <v>0</v>
      </c>
      <c r="I35" s="127">
        <v>0.21</v>
      </c>
      <c r="J35" s="126">
        <f>ROUND(((SUM(BE92:BE220))*I35),  2)</f>
        <v>0</v>
      </c>
      <c r="L35" s="39"/>
    </row>
    <row r="36" spans="2:12" s="1" customFormat="1" ht="14.45" customHeight="1">
      <c r="B36" s="39"/>
      <c r="E36" s="114" t="s">
        <v>46</v>
      </c>
      <c r="F36" s="126">
        <f>ROUND((SUM(BF92:BF220)),  2)</f>
        <v>0</v>
      </c>
      <c r="I36" s="127">
        <v>0.15</v>
      </c>
      <c r="J36" s="126">
        <f>ROUND(((SUM(BF92:BF220))*I36),  2)</f>
        <v>0</v>
      </c>
      <c r="L36" s="39"/>
    </row>
    <row r="37" spans="2:12" s="1" customFormat="1" ht="14.45" hidden="1" customHeight="1">
      <c r="B37" s="39"/>
      <c r="E37" s="114" t="s">
        <v>47</v>
      </c>
      <c r="F37" s="126">
        <f>ROUND((SUM(BG92:BG220)),  2)</f>
        <v>0</v>
      </c>
      <c r="I37" s="127">
        <v>0.21</v>
      </c>
      <c r="J37" s="126">
        <f>0</f>
        <v>0</v>
      </c>
      <c r="L37" s="39"/>
    </row>
    <row r="38" spans="2:12" s="1" customFormat="1" ht="14.45" hidden="1" customHeight="1">
      <c r="B38" s="39"/>
      <c r="E38" s="114" t="s">
        <v>48</v>
      </c>
      <c r="F38" s="126">
        <f>ROUND((SUM(BH92:BH220)),  2)</f>
        <v>0</v>
      </c>
      <c r="I38" s="127">
        <v>0.15</v>
      </c>
      <c r="J38" s="126">
        <f>0</f>
        <v>0</v>
      </c>
      <c r="L38" s="39"/>
    </row>
    <row r="39" spans="2:12" s="1" customFormat="1" ht="14.45" hidden="1" customHeight="1">
      <c r="B39" s="39"/>
      <c r="E39" s="114" t="s">
        <v>49</v>
      </c>
      <c r="F39" s="126">
        <f>ROUND((SUM(BI92:BI220)),  2)</f>
        <v>0</v>
      </c>
      <c r="I39" s="127">
        <v>0</v>
      </c>
      <c r="J39" s="126">
        <f>0</f>
        <v>0</v>
      </c>
      <c r="L39" s="39"/>
    </row>
    <row r="40" spans="2:12" s="1" customFormat="1" ht="6.95" customHeight="1">
      <c r="B40" s="39"/>
      <c r="I40" s="115"/>
      <c r="L40" s="39"/>
    </row>
    <row r="41" spans="2:12" s="1" customFormat="1" ht="25.35" customHeight="1">
      <c r="B41" s="39"/>
      <c r="C41" s="128"/>
      <c r="D41" s="129" t="s">
        <v>50</v>
      </c>
      <c r="E41" s="130"/>
      <c r="F41" s="130"/>
      <c r="G41" s="131" t="s">
        <v>51</v>
      </c>
      <c r="H41" s="132" t="s">
        <v>52</v>
      </c>
      <c r="I41" s="133"/>
      <c r="J41" s="134">
        <f>SUM(J32:J39)</f>
        <v>0</v>
      </c>
      <c r="K41" s="135"/>
      <c r="L41" s="39"/>
    </row>
    <row r="42" spans="2:12" s="1" customFormat="1" ht="14.45" customHeight="1">
      <c r="B42" s="136"/>
      <c r="C42" s="137"/>
      <c r="D42" s="137"/>
      <c r="E42" s="137"/>
      <c r="F42" s="137"/>
      <c r="G42" s="137"/>
      <c r="H42" s="137"/>
      <c r="I42" s="138"/>
      <c r="J42" s="137"/>
      <c r="K42" s="137"/>
      <c r="L42" s="39"/>
    </row>
    <row r="46" spans="2:12" s="1" customFormat="1" ht="6.95" customHeight="1">
      <c r="B46" s="139"/>
      <c r="C46" s="140"/>
      <c r="D46" s="140"/>
      <c r="E46" s="140"/>
      <c r="F46" s="140"/>
      <c r="G46" s="140"/>
      <c r="H46" s="140"/>
      <c r="I46" s="141"/>
      <c r="J46" s="140"/>
      <c r="K46" s="140"/>
      <c r="L46" s="39"/>
    </row>
    <row r="47" spans="2:12" s="1" customFormat="1" ht="24.95" customHeight="1">
      <c r="B47" s="35"/>
      <c r="C47" s="24" t="s">
        <v>121</v>
      </c>
      <c r="D47" s="36"/>
      <c r="E47" s="36"/>
      <c r="F47" s="36"/>
      <c r="G47" s="36"/>
      <c r="H47" s="36"/>
      <c r="I47" s="115"/>
      <c r="J47" s="36"/>
      <c r="K47" s="36"/>
      <c r="L47" s="39"/>
    </row>
    <row r="48" spans="2:12" s="1" customFormat="1" ht="6.95" customHeight="1">
      <c r="B48" s="35"/>
      <c r="C48" s="36"/>
      <c r="D48" s="36"/>
      <c r="E48" s="36"/>
      <c r="F48" s="36"/>
      <c r="G48" s="36"/>
      <c r="H48" s="36"/>
      <c r="I48" s="115"/>
      <c r="J48" s="36"/>
      <c r="K48" s="36"/>
      <c r="L48" s="39"/>
    </row>
    <row r="49" spans="2:47" s="1" customFormat="1" ht="12" customHeight="1">
      <c r="B49" s="35"/>
      <c r="C49" s="30" t="s">
        <v>16</v>
      </c>
      <c r="D49" s="36"/>
      <c r="E49" s="36"/>
      <c r="F49" s="36"/>
      <c r="G49" s="36"/>
      <c r="H49" s="36"/>
      <c r="I49" s="115"/>
      <c r="J49" s="36"/>
      <c r="K49" s="36"/>
      <c r="L49" s="39"/>
    </row>
    <row r="50" spans="2:47" s="1" customFormat="1" ht="16.5" customHeight="1">
      <c r="B50" s="35"/>
      <c r="C50" s="36"/>
      <c r="D50" s="36"/>
      <c r="E50" s="394" t="str">
        <f>E7</f>
        <v>Obec Pěnčín - stoková síť</v>
      </c>
      <c r="F50" s="395"/>
      <c r="G50" s="395"/>
      <c r="H50" s="395"/>
      <c r="I50" s="115"/>
      <c r="J50" s="36"/>
      <c r="K50" s="36"/>
      <c r="L50" s="39"/>
    </row>
    <row r="51" spans="2:47" ht="12" customHeight="1">
      <c r="B51" s="22"/>
      <c r="C51" s="30" t="s">
        <v>119</v>
      </c>
      <c r="D51" s="23"/>
      <c r="E51" s="23"/>
      <c r="F51" s="23"/>
      <c r="G51" s="23"/>
      <c r="H51" s="23"/>
      <c r="J51" s="23"/>
      <c r="K51" s="23"/>
      <c r="L51" s="21"/>
    </row>
    <row r="52" spans="2:47" s="1" customFormat="1" ht="16.5" customHeight="1">
      <c r="B52" s="35"/>
      <c r="C52" s="36"/>
      <c r="D52" s="36"/>
      <c r="E52" s="394" t="s">
        <v>2832</v>
      </c>
      <c r="F52" s="396"/>
      <c r="G52" s="396"/>
      <c r="H52" s="396"/>
      <c r="I52" s="115"/>
      <c r="J52" s="36"/>
      <c r="K52" s="36"/>
      <c r="L52" s="39"/>
    </row>
    <row r="53" spans="2:47" s="1" customFormat="1" ht="12" customHeight="1">
      <c r="B53" s="35"/>
      <c r="C53" s="30" t="s">
        <v>2833</v>
      </c>
      <c r="D53" s="36"/>
      <c r="E53" s="36"/>
      <c r="F53" s="36"/>
      <c r="G53" s="36"/>
      <c r="H53" s="36"/>
      <c r="I53" s="115"/>
      <c r="J53" s="36"/>
      <c r="K53" s="36"/>
      <c r="L53" s="39"/>
    </row>
    <row r="54" spans="2:47" s="1" customFormat="1" ht="16.5" customHeight="1">
      <c r="B54" s="35"/>
      <c r="C54" s="36"/>
      <c r="D54" s="36"/>
      <c r="E54" s="363" t="str">
        <f>E11</f>
        <v>04.1 - Čerpací stanice ČS VA</v>
      </c>
      <c r="F54" s="396"/>
      <c r="G54" s="396"/>
      <c r="H54" s="396"/>
      <c r="I54" s="115"/>
      <c r="J54" s="36"/>
      <c r="K54" s="36"/>
      <c r="L54" s="39"/>
    </row>
    <row r="55" spans="2:47" s="1" customFormat="1" ht="6.95" customHeight="1">
      <c r="B55" s="35"/>
      <c r="C55" s="36"/>
      <c r="D55" s="36"/>
      <c r="E55" s="36"/>
      <c r="F55" s="36"/>
      <c r="G55" s="36"/>
      <c r="H55" s="36"/>
      <c r="I55" s="115"/>
      <c r="J55" s="36"/>
      <c r="K55" s="36"/>
      <c r="L55" s="39"/>
    </row>
    <row r="56" spans="2:47" s="1" customFormat="1" ht="12" customHeight="1">
      <c r="B56" s="35"/>
      <c r="C56" s="30" t="s">
        <v>23</v>
      </c>
      <c r="D56" s="36"/>
      <c r="E56" s="36"/>
      <c r="F56" s="28" t="str">
        <f>F14</f>
        <v>Pěnčín</v>
      </c>
      <c r="G56" s="36"/>
      <c r="H56" s="36"/>
      <c r="I56" s="116" t="s">
        <v>25</v>
      </c>
      <c r="J56" s="59" t="str">
        <f>IF(J14="","",J14)</f>
        <v>26. 4. 2019</v>
      </c>
      <c r="K56" s="36"/>
      <c r="L56" s="39"/>
    </row>
    <row r="57" spans="2:47" s="1" customFormat="1" ht="6.95" customHeight="1">
      <c r="B57" s="35"/>
      <c r="C57" s="36"/>
      <c r="D57" s="36"/>
      <c r="E57" s="36"/>
      <c r="F57" s="36"/>
      <c r="G57" s="36"/>
      <c r="H57" s="36"/>
      <c r="I57" s="115"/>
      <c r="J57" s="36"/>
      <c r="K57" s="36"/>
      <c r="L57" s="39"/>
    </row>
    <row r="58" spans="2:47" s="1" customFormat="1" ht="15.2" customHeight="1">
      <c r="B58" s="35"/>
      <c r="C58" s="30" t="s">
        <v>27</v>
      </c>
      <c r="D58" s="36"/>
      <c r="E58" s="36"/>
      <c r="F58" s="28" t="str">
        <f>E17</f>
        <v>Kanalizace ČOV svazek obcí Pěnčín - Laškov</v>
      </c>
      <c r="G58" s="36"/>
      <c r="H58" s="36"/>
      <c r="I58" s="116" t="s">
        <v>33</v>
      </c>
      <c r="J58" s="33" t="str">
        <f>E23</f>
        <v>PROVOD s.r.o.</v>
      </c>
      <c r="K58" s="36"/>
      <c r="L58" s="39"/>
    </row>
    <row r="59" spans="2:47" s="1" customFormat="1" ht="15.2" customHeight="1">
      <c r="B59" s="35"/>
      <c r="C59" s="30" t="s">
        <v>31</v>
      </c>
      <c r="D59" s="36"/>
      <c r="E59" s="36"/>
      <c r="F59" s="28" t="str">
        <f>IF(E20="","",E20)</f>
        <v>Vyplň údaj</v>
      </c>
      <c r="G59" s="36"/>
      <c r="H59" s="36"/>
      <c r="I59" s="116" t="s">
        <v>36</v>
      </c>
      <c r="J59" s="33" t="str">
        <f>E26</f>
        <v>Martin Růžička</v>
      </c>
      <c r="K59" s="36"/>
      <c r="L59" s="39"/>
    </row>
    <row r="60" spans="2:47" s="1" customFormat="1" ht="10.35" customHeight="1">
      <c r="B60" s="35"/>
      <c r="C60" s="36"/>
      <c r="D60" s="36"/>
      <c r="E60" s="36"/>
      <c r="F60" s="36"/>
      <c r="G60" s="36"/>
      <c r="H60" s="36"/>
      <c r="I60" s="115"/>
      <c r="J60" s="36"/>
      <c r="K60" s="36"/>
      <c r="L60" s="39"/>
    </row>
    <row r="61" spans="2:47" s="1" customFormat="1" ht="29.25" customHeight="1">
      <c r="B61" s="35"/>
      <c r="C61" s="142" t="s">
        <v>122</v>
      </c>
      <c r="D61" s="143"/>
      <c r="E61" s="143"/>
      <c r="F61" s="143"/>
      <c r="G61" s="143"/>
      <c r="H61" s="143"/>
      <c r="I61" s="144"/>
      <c r="J61" s="145" t="s">
        <v>123</v>
      </c>
      <c r="K61" s="143"/>
      <c r="L61" s="39"/>
    </row>
    <row r="62" spans="2:47" s="1" customFormat="1" ht="10.35" customHeight="1">
      <c r="B62" s="35"/>
      <c r="C62" s="36"/>
      <c r="D62" s="36"/>
      <c r="E62" s="36"/>
      <c r="F62" s="36"/>
      <c r="G62" s="36"/>
      <c r="H62" s="36"/>
      <c r="I62" s="115"/>
      <c r="J62" s="36"/>
      <c r="K62" s="36"/>
      <c r="L62" s="39"/>
    </row>
    <row r="63" spans="2:47" s="1" customFormat="1" ht="22.9" customHeight="1">
      <c r="B63" s="35"/>
      <c r="C63" s="146" t="s">
        <v>72</v>
      </c>
      <c r="D63" s="36"/>
      <c r="E63" s="36"/>
      <c r="F63" s="36"/>
      <c r="G63" s="36"/>
      <c r="H63" s="36"/>
      <c r="I63" s="115"/>
      <c r="J63" s="77">
        <f>J92</f>
        <v>0</v>
      </c>
      <c r="K63" s="36"/>
      <c r="L63" s="39"/>
      <c r="AU63" s="18" t="s">
        <v>124</v>
      </c>
    </row>
    <row r="64" spans="2:47" s="8" customFormat="1" ht="24.95" customHeight="1">
      <c r="B64" s="147"/>
      <c r="C64" s="148"/>
      <c r="D64" s="149" t="s">
        <v>125</v>
      </c>
      <c r="E64" s="150"/>
      <c r="F64" s="150"/>
      <c r="G64" s="150"/>
      <c r="H64" s="150"/>
      <c r="I64" s="151"/>
      <c r="J64" s="152">
        <f>J93</f>
        <v>0</v>
      </c>
      <c r="K64" s="148"/>
      <c r="L64" s="153"/>
    </row>
    <row r="65" spans="2:12" s="9" customFormat="1" ht="19.899999999999999" customHeight="1">
      <c r="B65" s="154"/>
      <c r="C65" s="97"/>
      <c r="D65" s="155" t="s">
        <v>126</v>
      </c>
      <c r="E65" s="156"/>
      <c r="F65" s="156"/>
      <c r="G65" s="156"/>
      <c r="H65" s="156"/>
      <c r="I65" s="157"/>
      <c r="J65" s="158">
        <f>J94</f>
        <v>0</v>
      </c>
      <c r="K65" s="97"/>
      <c r="L65" s="159"/>
    </row>
    <row r="66" spans="2:12" s="9" customFormat="1" ht="19.899999999999999" customHeight="1">
      <c r="B66" s="154"/>
      <c r="C66" s="97"/>
      <c r="D66" s="155" t="s">
        <v>127</v>
      </c>
      <c r="E66" s="156"/>
      <c r="F66" s="156"/>
      <c r="G66" s="156"/>
      <c r="H66" s="156"/>
      <c r="I66" s="157"/>
      <c r="J66" s="158">
        <f>J103</f>
        <v>0</v>
      </c>
      <c r="K66" s="97"/>
      <c r="L66" s="159"/>
    </row>
    <row r="67" spans="2:12" s="9" customFormat="1" ht="19.899999999999999" customHeight="1">
      <c r="B67" s="154"/>
      <c r="C67" s="97"/>
      <c r="D67" s="155" t="s">
        <v>2835</v>
      </c>
      <c r="E67" s="156"/>
      <c r="F67" s="156"/>
      <c r="G67" s="156"/>
      <c r="H67" s="156"/>
      <c r="I67" s="157"/>
      <c r="J67" s="158">
        <f>J177</f>
        <v>0</v>
      </c>
      <c r="K67" s="97"/>
      <c r="L67" s="159"/>
    </row>
    <row r="68" spans="2:12" s="9" customFormat="1" ht="19.899999999999999" customHeight="1">
      <c r="B68" s="154"/>
      <c r="C68" s="97"/>
      <c r="D68" s="155" t="s">
        <v>2836</v>
      </c>
      <c r="E68" s="156"/>
      <c r="F68" s="156"/>
      <c r="G68" s="156"/>
      <c r="H68" s="156"/>
      <c r="I68" s="157"/>
      <c r="J68" s="158">
        <f>J199</f>
        <v>0</v>
      </c>
      <c r="K68" s="97"/>
      <c r="L68" s="159"/>
    </row>
    <row r="69" spans="2:12" s="9" customFormat="1" ht="19.899999999999999" customHeight="1">
      <c r="B69" s="154"/>
      <c r="C69" s="97"/>
      <c r="D69" s="155" t="s">
        <v>134</v>
      </c>
      <c r="E69" s="156"/>
      <c r="F69" s="156"/>
      <c r="G69" s="156"/>
      <c r="H69" s="156"/>
      <c r="I69" s="157"/>
      <c r="J69" s="158">
        <f>J202</f>
        <v>0</v>
      </c>
      <c r="K69" s="97"/>
      <c r="L69" s="159"/>
    </row>
    <row r="70" spans="2:12" s="9" customFormat="1" ht="19.899999999999999" customHeight="1">
      <c r="B70" s="154"/>
      <c r="C70" s="97"/>
      <c r="D70" s="155" t="s">
        <v>135</v>
      </c>
      <c r="E70" s="156"/>
      <c r="F70" s="156"/>
      <c r="G70" s="156"/>
      <c r="H70" s="156"/>
      <c r="I70" s="157"/>
      <c r="J70" s="158">
        <f>J205</f>
        <v>0</v>
      </c>
      <c r="K70" s="97"/>
      <c r="L70" s="159"/>
    </row>
    <row r="71" spans="2:12" s="1" customFormat="1" ht="21.75" customHeight="1">
      <c r="B71" s="35"/>
      <c r="C71" s="36"/>
      <c r="D71" s="36"/>
      <c r="E71" s="36"/>
      <c r="F71" s="36"/>
      <c r="G71" s="36"/>
      <c r="H71" s="36"/>
      <c r="I71" s="115"/>
      <c r="J71" s="36"/>
      <c r="K71" s="36"/>
      <c r="L71" s="39"/>
    </row>
    <row r="72" spans="2:12" s="1" customFormat="1" ht="6.95" customHeight="1">
      <c r="B72" s="47"/>
      <c r="C72" s="48"/>
      <c r="D72" s="48"/>
      <c r="E72" s="48"/>
      <c r="F72" s="48"/>
      <c r="G72" s="48"/>
      <c r="H72" s="48"/>
      <c r="I72" s="138"/>
      <c r="J72" s="48"/>
      <c r="K72" s="48"/>
      <c r="L72" s="39"/>
    </row>
    <row r="76" spans="2:12" s="1" customFormat="1" ht="6.95" customHeight="1">
      <c r="B76" s="49"/>
      <c r="C76" s="50"/>
      <c r="D76" s="50"/>
      <c r="E76" s="50"/>
      <c r="F76" s="50"/>
      <c r="G76" s="50"/>
      <c r="H76" s="50"/>
      <c r="I76" s="141"/>
      <c r="J76" s="50"/>
      <c r="K76" s="50"/>
      <c r="L76" s="39"/>
    </row>
    <row r="77" spans="2:12" s="1" customFormat="1" ht="24.95" customHeight="1">
      <c r="B77" s="35"/>
      <c r="C77" s="24" t="s">
        <v>144</v>
      </c>
      <c r="D77" s="36"/>
      <c r="E77" s="36"/>
      <c r="F77" s="36"/>
      <c r="G77" s="36"/>
      <c r="H77" s="36"/>
      <c r="I77" s="115"/>
      <c r="J77" s="36"/>
      <c r="K77" s="36"/>
      <c r="L77" s="39"/>
    </row>
    <row r="78" spans="2:12" s="1" customFormat="1" ht="6.95" customHeight="1">
      <c r="B78" s="35"/>
      <c r="C78" s="36"/>
      <c r="D78" s="36"/>
      <c r="E78" s="36"/>
      <c r="F78" s="36"/>
      <c r="G78" s="36"/>
      <c r="H78" s="36"/>
      <c r="I78" s="115"/>
      <c r="J78" s="36"/>
      <c r="K78" s="36"/>
      <c r="L78" s="39"/>
    </row>
    <row r="79" spans="2:12" s="1" customFormat="1" ht="12" customHeight="1">
      <c r="B79" s="35"/>
      <c r="C79" s="30" t="s">
        <v>16</v>
      </c>
      <c r="D79" s="36"/>
      <c r="E79" s="36"/>
      <c r="F79" s="36"/>
      <c r="G79" s="36"/>
      <c r="H79" s="36"/>
      <c r="I79" s="115"/>
      <c r="J79" s="36"/>
      <c r="K79" s="36"/>
      <c r="L79" s="39"/>
    </row>
    <row r="80" spans="2:12" s="1" customFormat="1" ht="16.5" customHeight="1">
      <c r="B80" s="35"/>
      <c r="C80" s="36"/>
      <c r="D80" s="36"/>
      <c r="E80" s="394" t="str">
        <f>E7</f>
        <v>Obec Pěnčín - stoková síť</v>
      </c>
      <c r="F80" s="395"/>
      <c r="G80" s="395"/>
      <c r="H80" s="395"/>
      <c r="I80" s="115"/>
      <c r="J80" s="36"/>
      <c r="K80" s="36"/>
      <c r="L80" s="39"/>
    </row>
    <row r="81" spans="2:65" ht="12" customHeight="1">
      <c r="B81" s="22"/>
      <c r="C81" s="30" t="s">
        <v>119</v>
      </c>
      <c r="D81" s="23"/>
      <c r="E81" s="23"/>
      <c r="F81" s="23"/>
      <c r="G81" s="23"/>
      <c r="H81" s="23"/>
      <c r="J81" s="23"/>
      <c r="K81" s="23"/>
      <c r="L81" s="21"/>
    </row>
    <row r="82" spans="2:65" s="1" customFormat="1" ht="16.5" customHeight="1">
      <c r="B82" s="35"/>
      <c r="C82" s="36"/>
      <c r="D82" s="36"/>
      <c r="E82" s="394" t="s">
        <v>2832</v>
      </c>
      <c r="F82" s="396"/>
      <c r="G82" s="396"/>
      <c r="H82" s="396"/>
      <c r="I82" s="115"/>
      <c r="J82" s="36"/>
      <c r="K82" s="36"/>
      <c r="L82" s="39"/>
    </row>
    <row r="83" spans="2:65" s="1" customFormat="1" ht="12" customHeight="1">
      <c r="B83" s="35"/>
      <c r="C83" s="30" t="s">
        <v>2833</v>
      </c>
      <c r="D83" s="36"/>
      <c r="E83" s="36"/>
      <c r="F83" s="36"/>
      <c r="G83" s="36"/>
      <c r="H83" s="36"/>
      <c r="I83" s="115"/>
      <c r="J83" s="36"/>
      <c r="K83" s="36"/>
      <c r="L83" s="39"/>
    </row>
    <row r="84" spans="2:65" s="1" customFormat="1" ht="16.5" customHeight="1">
      <c r="B84" s="35"/>
      <c r="C84" s="36"/>
      <c r="D84" s="36"/>
      <c r="E84" s="363" t="str">
        <f>E11</f>
        <v>04.1 - Čerpací stanice ČS VA</v>
      </c>
      <c r="F84" s="396"/>
      <c r="G84" s="396"/>
      <c r="H84" s="396"/>
      <c r="I84" s="115"/>
      <c r="J84" s="36"/>
      <c r="K84" s="36"/>
      <c r="L84" s="39"/>
    </row>
    <row r="85" spans="2:65" s="1" customFormat="1" ht="6.95" customHeight="1">
      <c r="B85" s="35"/>
      <c r="C85" s="36"/>
      <c r="D85" s="36"/>
      <c r="E85" s="36"/>
      <c r="F85" s="36"/>
      <c r="G85" s="36"/>
      <c r="H85" s="36"/>
      <c r="I85" s="115"/>
      <c r="J85" s="36"/>
      <c r="K85" s="36"/>
      <c r="L85" s="39"/>
    </row>
    <row r="86" spans="2:65" s="1" customFormat="1" ht="12" customHeight="1">
      <c r="B86" s="35"/>
      <c r="C86" s="30" t="s">
        <v>23</v>
      </c>
      <c r="D86" s="36"/>
      <c r="E86" s="36"/>
      <c r="F86" s="28" t="str">
        <f>F14</f>
        <v>Pěnčín</v>
      </c>
      <c r="G86" s="36"/>
      <c r="H86" s="36"/>
      <c r="I86" s="116" t="s">
        <v>25</v>
      </c>
      <c r="J86" s="59" t="str">
        <f>IF(J14="","",J14)</f>
        <v>26. 4. 2019</v>
      </c>
      <c r="K86" s="36"/>
      <c r="L86" s="39"/>
    </row>
    <row r="87" spans="2:65" s="1" customFormat="1" ht="6.95" customHeight="1">
      <c r="B87" s="35"/>
      <c r="C87" s="36"/>
      <c r="D87" s="36"/>
      <c r="E87" s="36"/>
      <c r="F87" s="36"/>
      <c r="G87" s="36"/>
      <c r="H87" s="36"/>
      <c r="I87" s="115"/>
      <c r="J87" s="36"/>
      <c r="K87" s="36"/>
      <c r="L87" s="39"/>
    </row>
    <row r="88" spans="2:65" s="1" customFormat="1" ht="15.2" customHeight="1">
      <c r="B88" s="35"/>
      <c r="C88" s="30" t="s">
        <v>27</v>
      </c>
      <c r="D88" s="36"/>
      <c r="E88" s="36"/>
      <c r="F88" s="28" t="str">
        <f>E17</f>
        <v>Kanalizace ČOV svazek obcí Pěnčín - Laškov</v>
      </c>
      <c r="G88" s="36"/>
      <c r="H88" s="36"/>
      <c r="I88" s="116" t="s">
        <v>33</v>
      </c>
      <c r="J88" s="33" t="str">
        <f>E23</f>
        <v>PROVOD s.r.o.</v>
      </c>
      <c r="K88" s="36"/>
      <c r="L88" s="39"/>
    </row>
    <row r="89" spans="2:65" s="1" customFormat="1" ht="15.2" customHeight="1">
      <c r="B89" s="35"/>
      <c r="C89" s="30" t="s">
        <v>31</v>
      </c>
      <c r="D89" s="36"/>
      <c r="E89" s="36"/>
      <c r="F89" s="28" t="str">
        <f>IF(E20="","",E20)</f>
        <v>Vyplň údaj</v>
      </c>
      <c r="G89" s="36"/>
      <c r="H89" s="36"/>
      <c r="I89" s="116" t="s">
        <v>36</v>
      </c>
      <c r="J89" s="33" t="str">
        <f>E26</f>
        <v>Martin Růžička</v>
      </c>
      <c r="K89" s="36"/>
      <c r="L89" s="39"/>
    </row>
    <row r="90" spans="2:65" s="1" customFormat="1" ht="10.35" customHeight="1">
      <c r="B90" s="35"/>
      <c r="C90" s="36"/>
      <c r="D90" s="36"/>
      <c r="E90" s="36"/>
      <c r="F90" s="36"/>
      <c r="G90" s="36"/>
      <c r="H90" s="36"/>
      <c r="I90" s="115"/>
      <c r="J90" s="36"/>
      <c r="K90" s="36"/>
      <c r="L90" s="39"/>
    </row>
    <row r="91" spans="2:65" s="10" customFormat="1" ht="29.25" customHeight="1">
      <c r="B91" s="160"/>
      <c r="C91" s="161" t="s">
        <v>145</v>
      </c>
      <c r="D91" s="162" t="s">
        <v>59</v>
      </c>
      <c r="E91" s="162" t="s">
        <v>55</v>
      </c>
      <c r="F91" s="162" t="s">
        <v>56</v>
      </c>
      <c r="G91" s="162" t="s">
        <v>146</v>
      </c>
      <c r="H91" s="162" t="s">
        <v>147</v>
      </c>
      <c r="I91" s="163" t="s">
        <v>148</v>
      </c>
      <c r="J91" s="162" t="s">
        <v>123</v>
      </c>
      <c r="K91" s="164" t="s">
        <v>149</v>
      </c>
      <c r="L91" s="165"/>
      <c r="M91" s="68" t="s">
        <v>20</v>
      </c>
      <c r="N91" s="69" t="s">
        <v>44</v>
      </c>
      <c r="O91" s="69" t="s">
        <v>150</v>
      </c>
      <c r="P91" s="69" t="s">
        <v>151</v>
      </c>
      <c r="Q91" s="69" t="s">
        <v>152</v>
      </c>
      <c r="R91" s="69" t="s">
        <v>153</v>
      </c>
      <c r="S91" s="69" t="s">
        <v>154</v>
      </c>
      <c r="T91" s="70" t="s">
        <v>155</v>
      </c>
    </row>
    <row r="92" spans="2:65" s="1" customFormat="1" ht="22.9" customHeight="1">
      <c r="B92" s="35"/>
      <c r="C92" s="75" t="s">
        <v>156</v>
      </c>
      <c r="D92" s="36"/>
      <c r="E92" s="36"/>
      <c r="F92" s="36"/>
      <c r="G92" s="36"/>
      <c r="H92" s="36"/>
      <c r="I92" s="115"/>
      <c r="J92" s="166">
        <f>BK92</f>
        <v>0</v>
      </c>
      <c r="K92" s="36"/>
      <c r="L92" s="39"/>
      <c r="M92" s="71"/>
      <c r="N92" s="72"/>
      <c r="O92" s="72"/>
      <c r="P92" s="167">
        <f>P93</f>
        <v>0</v>
      </c>
      <c r="Q92" s="72"/>
      <c r="R92" s="167">
        <f>R93</f>
        <v>116.87520549999999</v>
      </c>
      <c r="S92" s="72"/>
      <c r="T92" s="168">
        <f>T93</f>
        <v>0</v>
      </c>
      <c r="AT92" s="18" t="s">
        <v>73</v>
      </c>
      <c r="AU92" s="18" t="s">
        <v>124</v>
      </c>
      <c r="BK92" s="169">
        <f>BK93</f>
        <v>0</v>
      </c>
    </row>
    <row r="93" spans="2:65" s="11" customFormat="1" ht="25.9" customHeight="1">
      <c r="B93" s="170"/>
      <c r="C93" s="171"/>
      <c r="D93" s="172" t="s">
        <v>73</v>
      </c>
      <c r="E93" s="173" t="s">
        <v>157</v>
      </c>
      <c r="F93" s="173" t="s">
        <v>158</v>
      </c>
      <c r="G93" s="171"/>
      <c r="H93" s="171"/>
      <c r="I93" s="174"/>
      <c r="J93" s="175">
        <f>BK93</f>
        <v>0</v>
      </c>
      <c r="K93" s="171"/>
      <c r="L93" s="176"/>
      <c r="M93" s="177"/>
      <c r="N93" s="178"/>
      <c r="O93" s="178"/>
      <c r="P93" s="179">
        <f>P94+P103+P177+P199+P202+P205</f>
        <v>0</v>
      </c>
      <c r="Q93" s="178"/>
      <c r="R93" s="179">
        <f>R94+R103+R177+R199+R202+R205</f>
        <v>116.87520549999999</v>
      </c>
      <c r="S93" s="178"/>
      <c r="T93" s="180">
        <f>T94+T103+T177+T199+T202+T205</f>
        <v>0</v>
      </c>
      <c r="AR93" s="181" t="s">
        <v>22</v>
      </c>
      <c r="AT93" s="182" t="s">
        <v>73</v>
      </c>
      <c r="AU93" s="182" t="s">
        <v>74</v>
      </c>
      <c r="AY93" s="181" t="s">
        <v>159</v>
      </c>
      <c r="BK93" s="183">
        <f>BK94+BK103+BK177+BK199+BK202+BK205</f>
        <v>0</v>
      </c>
    </row>
    <row r="94" spans="2:65" s="11" customFormat="1" ht="22.9" customHeight="1">
      <c r="B94" s="170"/>
      <c r="C94" s="171"/>
      <c r="D94" s="172" t="s">
        <v>73</v>
      </c>
      <c r="E94" s="184" t="s">
        <v>160</v>
      </c>
      <c r="F94" s="184" t="s">
        <v>161</v>
      </c>
      <c r="G94" s="171"/>
      <c r="H94" s="171"/>
      <c r="I94" s="174"/>
      <c r="J94" s="185">
        <f>BK94</f>
        <v>0</v>
      </c>
      <c r="K94" s="171"/>
      <c r="L94" s="176"/>
      <c r="M94" s="177"/>
      <c r="N94" s="178"/>
      <c r="O94" s="178"/>
      <c r="P94" s="179">
        <f>SUM(P95:P102)</f>
        <v>0</v>
      </c>
      <c r="Q94" s="178"/>
      <c r="R94" s="179">
        <f>SUM(R95:R102)</f>
        <v>0</v>
      </c>
      <c r="S94" s="178"/>
      <c r="T94" s="180">
        <f>SUM(T95:T102)</f>
        <v>0</v>
      </c>
      <c r="AR94" s="181" t="s">
        <v>22</v>
      </c>
      <c r="AT94" s="182" t="s">
        <v>73</v>
      </c>
      <c r="AU94" s="182" t="s">
        <v>22</v>
      </c>
      <c r="AY94" s="181" t="s">
        <v>159</v>
      </c>
      <c r="BK94" s="183">
        <f>SUM(BK95:BK102)</f>
        <v>0</v>
      </c>
    </row>
    <row r="95" spans="2:65" s="1" customFormat="1" ht="16.5" customHeight="1">
      <c r="B95" s="35"/>
      <c r="C95" s="186" t="s">
        <v>22</v>
      </c>
      <c r="D95" s="186" t="s">
        <v>162</v>
      </c>
      <c r="E95" s="187" t="s">
        <v>79</v>
      </c>
      <c r="F95" s="188" t="s">
        <v>163</v>
      </c>
      <c r="G95" s="189" t="s">
        <v>20</v>
      </c>
      <c r="H95" s="190">
        <v>0</v>
      </c>
      <c r="I95" s="191"/>
      <c r="J95" s="192">
        <f>ROUND(I95*H95,2)</f>
        <v>0</v>
      </c>
      <c r="K95" s="188" t="s">
        <v>20</v>
      </c>
      <c r="L95" s="39"/>
      <c r="M95" s="193" t="s">
        <v>20</v>
      </c>
      <c r="N95" s="194" t="s">
        <v>45</v>
      </c>
      <c r="O95" s="64"/>
      <c r="P95" s="195">
        <f>O95*H95</f>
        <v>0</v>
      </c>
      <c r="Q95" s="195">
        <v>0</v>
      </c>
      <c r="R95" s="195">
        <f>Q95*H95</f>
        <v>0</v>
      </c>
      <c r="S95" s="195">
        <v>0</v>
      </c>
      <c r="T95" s="196">
        <f>S95*H95</f>
        <v>0</v>
      </c>
      <c r="AR95" s="197" t="s">
        <v>164</v>
      </c>
      <c r="AT95" s="197" t="s">
        <v>162</v>
      </c>
      <c r="AU95" s="197" t="s">
        <v>84</v>
      </c>
      <c r="AY95" s="18" t="s">
        <v>159</v>
      </c>
      <c r="BE95" s="198">
        <f>IF(N95="základní",J95,0)</f>
        <v>0</v>
      </c>
      <c r="BF95" s="198">
        <f>IF(N95="snížená",J95,0)</f>
        <v>0</v>
      </c>
      <c r="BG95" s="198">
        <f>IF(N95="zákl. přenesená",J95,0)</f>
        <v>0</v>
      </c>
      <c r="BH95" s="198">
        <f>IF(N95="sníž. přenesená",J95,0)</f>
        <v>0</v>
      </c>
      <c r="BI95" s="198">
        <f>IF(N95="nulová",J95,0)</f>
        <v>0</v>
      </c>
      <c r="BJ95" s="18" t="s">
        <v>22</v>
      </c>
      <c r="BK95" s="198">
        <f>ROUND(I95*H95,2)</f>
        <v>0</v>
      </c>
      <c r="BL95" s="18" t="s">
        <v>164</v>
      </c>
      <c r="BM95" s="197" t="s">
        <v>2837</v>
      </c>
    </row>
    <row r="96" spans="2:65" s="1" customFormat="1" ht="19.5">
      <c r="B96" s="35"/>
      <c r="C96" s="36"/>
      <c r="D96" s="199" t="s">
        <v>166</v>
      </c>
      <c r="E96" s="36"/>
      <c r="F96" s="200" t="s">
        <v>167</v>
      </c>
      <c r="G96" s="36"/>
      <c r="H96" s="36"/>
      <c r="I96" s="115"/>
      <c r="J96" s="36"/>
      <c r="K96" s="36"/>
      <c r="L96" s="39"/>
      <c r="M96" s="201"/>
      <c r="N96" s="64"/>
      <c r="O96" s="64"/>
      <c r="P96" s="64"/>
      <c r="Q96" s="64"/>
      <c r="R96" s="64"/>
      <c r="S96" s="64"/>
      <c r="T96" s="65"/>
      <c r="AT96" s="18" t="s">
        <v>166</v>
      </c>
      <c r="AU96" s="18" t="s">
        <v>84</v>
      </c>
    </row>
    <row r="97" spans="2:65" s="1" customFormat="1" ht="16.5" customHeight="1">
      <c r="B97" s="35"/>
      <c r="C97" s="186" t="s">
        <v>84</v>
      </c>
      <c r="D97" s="186" t="s">
        <v>162</v>
      </c>
      <c r="E97" s="187" t="s">
        <v>85</v>
      </c>
      <c r="F97" s="188" t="s">
        <v>168</v>
      </c>
      <c r="G97" s="189" t="s">
        <v>20</v>
      </c>
      <c r="H97" s="190">
        <v>0</v>
      </c>
      <c r="I97" s="191"/>
      <c r="J97" s="192">
        <f>ROUND(I97*H97,2)</f>
        <v>0</v>
      </c>
      <c r="K97" s="188" t="s">
        <v>20</v>
      </c>
      <c r="L97" s="39"/>
      <c r="M97" s="193" t="s">
        <v>20</v>
      </c>
      <c r="N97" s="194" t="s">
        <v>45</v>
      </c>
      <c r="O97" s="64"/>
      <c r="P97" s="195">
        <f>O97*H97</f>
        <v>0</v>
      </c>
      <c r="Q97" s="195">
        <v>0</v>
      </c>
      <c r="R97" s="195">
        <f>Q97*H97</f>
        <v>0</v>
      </c>
      <c r="S97" s="195">
        <v>0</v>
      </c>
      <c r="T97" s="196">
        <f>S97*H97</f>
        <v>0</v>
      </c>
      <c r="AR97" s="197" t="s">
        <v>164</v>
      </c>
      <c r="AT97" s="197" t="s">
        <v>162</v>
      </c>
      <c r="AU97" s="197" t="s">
        <v>84</v>
      </c>
      <c r="AY97" s="18" t="s">
        <v>159</v>
      </c>
      <c r="BE97" s="198">
        <f>IF(N97="základní",J97,0)</f>
        <v>0</v>
      </c>
      <c r="BF97" s="198">
        <f>IF(N97="snížená",J97,0)</f>
        <v>0</v>
      </c>
      <c r="BG97" s="198">
        <f>IF(N97="zákl. přenesená",J97,0)</f>
        <v>0</v>
      </c>
      <c r="BH97" s="198">
        <f>IF(N97="sníž. přenesená",J97,0)</f>
        <v>0</v>
      </c>
      <c r="BI97" s="198">
        <f>IF(N97="nulová",J97,0)</f>
        <v>0</v>
      </c>
      <c r="BJ97" s="18" t="s">
        <v>22</v>
      </c>
      <c r="BK97" s="198">
        <f>ROUND(I97*H97,2)</f>
        <v>0</v>
      </c>
      <c r="BL97" s="18" t="s">
        <v>164</v>
      </c>
      <c r="BM97" s="197" t="s">
        <v>2838</v>
      </c>
    </row>
    <row r="98" spans="2:65" s="1" customFormat="1" ht="29.25">
      <c r="B98" s="35"/>
      <c r="C98" s="36"/>
      <c r="D98" s="199" t="s">
        <v>166</v>
      </c>
      <c r="E98" s="36"/>
      <c r="F98" s="200" t="s">
        <v>170</v>
      </c>
      <c r="G98" s="36"/>
      <c r="H98" s="36"/>
      <c r="I98" s="115"/>
      <c r="J98" s="36"/>
      <c r="K98" s="36"/>
      <c r="L98" s="39"/>
      <c r="M98" s="201"/>
      <c r="N98" s="64"/>
      <c r="O98" s="64"/>
      <c r="P98" s="64"/>
      <c r="Q98" s="64"/>
      <c r="R98" s="64"/>
      <c r="S98" s="64"/>
      <c r="T98" s="65"/>
      <c r="AT98" s="18" t="s">
        <v>166</v>
      </c>
      <c r="AU98" s="18" t="s">
        <v>84</v>
      </c>
    </row>
    <row r="99" spans="2:65" s="1" customFormat="1" ht="16.5" customHeight="1">
      <c r="B99" s="35"/>
      <c r="C99" s="186" t="s">
        <v>171</v>
      </c>
      <c r="D99" s="186" t="s">
        <v>162</v>
      </c>
      <c r="E99" s="187" t="s">
        <v>88</v>
      </c>
      <c r="F99" s="188" t="s">
        <v>172</v>
      </c>
      <c r="G99" s="189" t="s">
        <v>20</v>
      </c>
      <c r="H99" s="190">
        <v>0</v>
      </c>
      <c r="I99" s="191"/>
      <c r="J99" s="192">
        <f>ROUND(I99*H99,2)</f>
        <v>0</v>
      </c>
      <c r="K99" s="188" t="s">
        <v>20</v>
      </c>
      <c r="L99" s="39"/>
      <c r="M99" s="193" t="s">
        <v>20</v>
      </c>
      <c r="N99" s="194" t="s">
        <v>45</v>
      </c>
      <c r="O99" s="64"/>
      <c r="P99" s="195">
        <f>O99*H99</f>
        <v>0</v>
      </c>
      <c r="Q99" s="195">
        <v>0</v>
      </c>
      <c r="R99" s="195">
        <f>Q99*H99</f>
        <v>0</v>
      </c>
      <c r="S99" s="195">
        <v>0</v>
      </c>
      <c r="T99" s="196">
        <f>S99*H99</f>
        <v>0</v>
      </c>
      <c r="AR99" s="197" t="s">
        <v>164</v>
      </c>
      <c r="AT99" s="197" t="s">
        <v>162</v>
      </c>
      <c r="AU99" s="197" t="s">
        <v>84</v>
      </c>
      <c r="AY99" s="18" t="s">
        <v>159</v>
      </c>
      <c r="BE99" s="198">
        <f>IF(N99="základní",J99,0)</f>
        <v>0</v>
      </c>
      <c r="BF99" s="198">
        <f>IF(N99="snížená",J99,0)</f>
        <v>0</v>
      </c>
      <c r="BG99" s="198">
        <f>IF(N99="zákl. přenesená",J99,0)</f>
        <v>0</v>
      </c>
      <c r="BH99" s="198">
        <f>IF(N99="sníž. přenesená",J99,0)</f>
        <v>0</v>
      </c>
      <c r="BI99" s="198">
        <f>IF(N99="nulová",J99,0)</f>
        <v>0</v>
      </c>
      <c r="BJ99" s="18" t="s">
        <v>22</v>
      </c>
      <c r="BK99" s="198">
        <f>ROUND(I99*H99,2)</f>
        <v>0</v>
      </c>
      <c r="BL99" s="18" t="s">
        <v>164</v>
      </c>
      <c r="BM99" s="197" t="s">
        <v>2839</v>
      </c>
    </row>
    <row r="100" spans="2:65" s="1" customFormat="1" ht="39">
      <c r="B100" s="35"/>
      <c r="C100" s="36"/>
      <c r="D100" s="199" t="s">
        <v>166</v>
      </c>
      <c r="E100" s="36"/>
      <c r="F100" s="200" t="s">
        <v>174</v>
      </c>
      <c r="G100" s="36"/>
      <c r="H100" s="36"/>
      <c r="I100" s="115"/>
      <c r="J100" s="36"/>
      <c r="K100" s="36"/>
      <c r="L100" s="39"/>
      <c r="M100" s="201"/>
      <c r="N100" s="64"/>
      <c r="O100" s="64"/>
      <c r="P100" s="64"/>
      <c r="Q100" s="64"/>
      <c r="R100" s="64"/>
      <c r="S100" s="64"/>
      <c r="T100" s="65"/>
      <c r="AT100" s="18" t="s">
        <v>166</v>
      </c>
      <c r="AU100" s="18" t="s">
        <v>84</v>
      </c>
    </row>
    <row r="101" spans="2:65" s="1" customFormat="1" ht="16.5" customHeight="1">
      <c r="B101" s="35"/>
      <c r="C101" s="186" t="s">
        <v>164</v>
      </c>
      <c r="D101" s="186" t="s">
        <v>162</v>
      </c>
      <c r="E101" s="187" t="s">
        <v>91</v>
      </c>
      <c r="F101" s="188" t="s">
        <v>175</v>
      </c>
      <c r="G101" s="189" t="s">
        <v>20</v>
      </c>
      <c r="H101" s="190">
        <v>0</v>
      </c>
      <c r="I101" s="191"/>
      <c r="J101" s="192">
        <f>ROUND(I101*H101,2)</f>
        <v>0</v>
      </c>
      <c r="K101" s="188" t="s">
        <v>20</v>
      </c>
      <c r="L101" s="39"/>
      <c r="M101" s="193" t="s">
        <v>20</v>
      </c>
      <c r="N101" s="194" t="s">
        <v>45</v>
      </c>
      <c r="O101" s="64"/>
      <c r="P101" s="195">
        <f>O101*H101</f>
        <v>0</v>
      </c>
      <c r="Q101" s="195">
        <v>0</v>
      </c>
      <c r="R101" s="195">
        <f>Q101*H101</f>
        <v>0</v>
      </c>
      <c r="S101" s="195">
        <v>0</v>
      </c>
      <c r="T101" s="196">
        <f>S101*H101</f>
        <v>0</v>
      </c>
      <c r="AR101" s="197" t="s">
        <v>164</v>
      </c>
      <c r="AT101" s="197" t="s">
        <v>162</v>
      </c>
      <c r="AU101" s="197" t="s">
        <v>84</v>
      </c>
      <c r="AY101" s="18" t="s">
        <v>159</v>
      </c>
      <c r="BE101" s="198">
        <f>IF(N101="základní",J101,0)</f>
        <v>0</v>
      </c>
      <c r="BF101" s="198">
        <f>IF(N101="snížená",J101,0)</f>
        <v>0</v>
      </c>
      <c r="BG101" s="198">
        <f>IF(N101="zákl. přenesená",J101,0)</f>
        <v>0</v>
      </c>
      <c r="BH101" s="198">
        <f>IF(N101="sníž. přenesená",J101,0)</f>
        <v>0</v>
      </c>
      <c r="BI101" s="198">
        <f>IF(N101="nulová",J101,0)</f>
        <v>0</v>
      </c>
      <c r="BJ101" s="18" t="s">
        <v>22</v>
      </c>
      <c r="BK101" s="198">
        <f>ROUND(I101*H101,2)</f>
        <v>0</v>
      </c>
      <c r="BL101" s="18" t="s">
        <v>164</v>
      </c>
      <c r="BM101" s="197" t="s">
        <v>2840</v>
      </c>
    </row>
    <row r="102" spans="2:65" s="1" customFormat="1" ht="11.25">
      <c r="B102" s="35"/>
      <c r="C102" s="36"/>
      <c r="D102" s="199" t="s">
        <v>166</v>
      </c>
      <c r="E102" s="36"/>
      <c r="F102" s="200" t="s">
        <v>177</v>
      </c>
      <c r="G102" s="36"/>
      <c r="H102" s="36"/>
      <c r="I102" s="115"/>
      <c r="J102" s="36"/>
      <c r="K102" s="36"/>
      <c r="L102" s="39"/>
      <c r="M102" s="201"/>
      <c r="N102" s="64"/>
      <c r="O102" s="64"/>
      <c r="P102" s="64"/>
      <c r="Q102" s="64"/>
      <c r="R102" s="64"/>
      <c r="S102" s="64"/>
      <c r="T102" s="65"/>
      <c r="AT102" s="18" t="s">
        <v>166</v>
      </c>
      <c r="AU102" s="18" t="s">
        <v>84</v>
      </c>
    </row>
    <row r="103" spans="2:65" s="11" customFormat="1" ht="22.9" customHeight="1">
      <c r="B103" s="170"/>
      <c r="C103" s="171"/>
      <c r="D103" s="172" t="s">
        <v>73</v>
      </c>
      <c r="E103" s="184" t="s">
        <v>22</v>
      </c>
      <c r="F103" s="184" t="s">
        <v>178</v>
      </c>
      <c r="G103" s="171"/>
      <c r="H103" s="171"/>
      <c r="I103" s="174"/>
      <c r="J103" s="185">
        <f>BK103</f>
        <v>0</v>
      </c>
      <c r="K103" s="171"/>
      <c r="L103" s="176"/>
      <c r="M103" s="177"/>
      <c r="N103" s="178"/>
      <c r="O103" s="178"/>
      <c r="P103" s="179">
        <f>SUM(P104:P176)</f>
        <v>0</v>
      </c>
      <c r="Q103" s="178"/>
      <c r="R103" s="179">
        <f>SUM(R104:R176)</f>
        <v>6.9205500000000003E-2</v>
      </c>
      <c r="S103" s="178"/>
      <c r="T103" s="180">
        <f>SUM(T104:T176)</f>
        <v>0</v>
      </c>
      <c r="AR103" s="181" t="s">
        <v>22</v>
      </c>
      <c r="AT103" s="182" t="s">
        <v>73</v>
      </c>
      <c r="AU103" s="182" t="s">
        <v>22</v>
      </c>
      <c r="AY103" s="181" t="s">
        <v>159</v>
      </c>
      <c r="BK103" s="183">
        <f>SUM(BK104:BK176)</f>
        <v>0</v>
      </c>
    </row>
    <row r="104" spans="2:65" s="1" customFormat="1" ht="24" customHeight="1">
      <c r="B104" s="35"/>
      <c r="C104" s="186" t="s">
        <v>179</v>
      </c>
      <c r="D104" s="186" t="s">
        <v>162</v>
      </c>
      <c r="E104" s="187" t="s">
        <v>180</v>
      </c>
      <c r="F104" s="188" t="s">
        <v>181</v>
      </c>
      <c r="G104" s="189" t="s">
        <v>182</v>
      </c>
      <c r="H104" s="190">
        <v>1296</v>
      </c>
      <c r="I104" s="191"/>
      <c r="J104" s="192">
        <f>ROUND(I104*H104,2)</f>
        <v>0</v>
      </c>
      <c r="K104" s="188" t="s">
        <v>20</v>
      </c>
      <c r="L104" s="39"/>
      <c r="M104" s="193" t="s">
        <v>20</v>
      </c>
      <c r="N104" s="194" t="s">
        <v>45</v>
      </c>
      <c r="O104" s="64"/>
      <c r="P104" s="195">
        <f>O104*H104</f>
        <v>0</v>
      </c>
      <c r="Q104" s="195">
        <v>0</v>
      </c>
      <c r="R104" s="195">
        <f>Q104*H104</f>
        <v>0</v>
      </c>
      <c r="S104" s="195">
        <v>0</v>
      </c>
      <c r="T104" s="196">
        <f>S104*H104</f>
        <v>0</v>
      </c>
      <c r="AR104" s="197" t="s">
        <v>164</v>
      </c>
      <c r="AT104" s="197" t="s">
        <v>162</v>
      </c>
      <c r="AU104" s="197" t="s">
        <v>84</v>
      </c>
      <c r="AY104" s="18" t="s">
        <v>159</v>
      </c>
      <c r="BE104" s="198">
        <f>IF(N104="základní",J104,0)</f>
        <v>0</v>
      </c>
      <c r="BF104" s="198">
        <f>IF(N104="snížená",J104,0)</f>
        <v>0</v>
      </c>
      <c r="BG104" s="198">
        <f>IF(N104="zákl. přenesená",J104,0)</f>
        <v>0</v>
      </c>
      <c r="BH104" s="198">
        <f>IF(N104="sníž. přenesená",J104,0)</f>
        <v>0</v>
      </c>
      <c r="BI104" s="198">
        <f>IF(N104="nulová",J104,0)</f>
        <v>0</v>
      </c>
      <c r="BJ104" s="18" t="s">
        <v>22</v>
      </c>
      <c r="BK104" s="198">
        <f>ROUND(I104*H104,2)</f>
        <v>0</v>
      </c>
      <c r="BL104" s="18" t="s">
        <v>164</v>
      </c>
      <c r="BM104" s="197" t="s">
        <v>2841</v>
      </c>
    </row>
    <row r="105" spans="2:65" s="1" customFormat="1" ht="19.5">
      <c r="B105" s="35"/>
      <c r="C105" s="36"/>
      <c r="D105" s="199" t="s">
        <v>166</v>
      </c>
      <c r="E105" s="36"/>
      <c r="F105" s="200" t="s">
        <v>181</v>
      </c>
      <c r="G105" s="36"/>
      <c r="H105" s="36"/>
      <c r="I105" s="115"/>
      <c r="J105" s="36"/>
      <c r="K105" s="36"/>
      <c r="L105" s="39"/>
      <c r="M105" s="201"/>
      <c r="N105" s="64"/>
      <c r="O105" s="64"/>
      <c r="P105" s="64"/>
      <c r="Q105" s="64"/>
      <c r="R105" s="64"/>
      <c r="S105" s="64"/>
      <c r="T105" s="65"/>
      <c r="AT105" s="18" t="s">
        <v>166</v>
      </c>
      <c r="AU105" s="18" t="s">
        <v>84</v>
      </c>
    </row>
    <row r="106" spans="2:65" s="12" customFormat="1" ht="11.25">
      <c r="B106" s="202"/>
      <c r="C106" s="203"/>
      <c r="D106" s="199" t="s">
        <v>184</v>
      </c>
      <c r="E106" s="204" t="s">
        <v>20</v>
      </c>
      <c r="F106" s="205" t="s">
        <v>185</v>
      </c>
      <c r="G106" s="203"/>
      <c r="H106" s="204" t="s">
        <v>20</v>
      </c>
      <c r="I106" s="206"/>
      <c r="J106" s="203"/>
      <c r="K106" s="203"/>
      <c r="L106" s="207"/>
      <c r="M106" s="208"/>
      <c r="N106" s="209"/>
      <c r="O106" s="209"/>
      <c r="P106" s="209"/>
      <c r="Q106" s="209"/>
      <c r="R106" s="209"/>
      <c r="S106" s="209"/>
      <c r="T106" s="210"/>
      <c r="AT106" s="211" t="s">
        <v>184</v>
      </c>
      <c r="AU106" s="211" t="s">
        <v>84</v>
      </c>
      <c r="AV106" s="12" t="s">
        <v>22</v>
      </c>
      <c r="AW106" s="12" t="s">
        <v>35</v>
      </c>
      <c r="AX106" s="12" t="s">
        <v>74</v>
      </c>
      <c r="AY106" s="211" t="s">
        <v>159</v>
      </c>
    </row>
    <row r="107" spans="2:65" s="12" customFormat="1" ht="11.25">
      <c r="B107" s="202"/>
      <c r="C107" s="203"/>
      <c r="D107" s="199" t="s">
        <v>184</v>
      </c>
      <c r="E107" s="204" t="s">
        <v>20</v>
      </c>
      <c r="F107" s="205" t="s">
        <v>186</v>
      </c>
      <c r="G107" s="203"/>
      <c r="H107" s="204" t="s">
        <v>20</v>
      </c>
      <c r="I107" s="206"/>
      <c r="J107" s="203"/>
      <c r="K107" s="203"/>
      <c r="L107" s="207"/>
      <c r="M107" s="208"/>
      <c r="N107" s="209"/>
      <c r="O107" s="209"/>
      <c r="P107" s="209"/>
      <c r="Q107" s="209"/>
      <c r="R107" s="209"/>
      <c r="S107" s="209"/>
      <c r="T107" s="210"/>
      <c r="AT107" s="211" t="s">
        <v>184</v>
      </c>
      <c r="AU107" s="211" t="s">
        <v>84</v>
      </c>
      <c r="AV107" s="12" t="s">
        <v>22</v>
      </c>
      <c r="AW107" s="12" t="s">
        <v>35</v>
      </c>
      <c r="AX107" s="12" t="s">
        <v>74</v>
      </c>
      <c r="AY107" s="211" t="s">
        <v>159</v>
      </c>
    </row>
    <row r="108" spans="2:65" s="12" customFormat="1" ht="11.25">
      <c r="B108" s="202"/>
      <c r="C108" s="203"/>
      <c r="D108" s="199" t="s">
        <v>184</v>
      </c>
      <c r="E108" s="204" t="s">
        <v>20</v>
      </c>
      <c r="F108" s="205" t="s">
        <v>187</v>
      </c>
      <c r="G108" s="203"/>
      <c r="H108" s="204" t="s">
        <v>20</v>
      </c>
      <c r="I108" s="206"/>
      <c r="J108" s="203"/>
      <c r="K108" s="203"/>
      <c r="L108" s="207"/>
      <c r="M108" s="208"/>
      <c r="N108" s="209"/>
      <c r="O108" s="209"/>
      <c r="P108" s="209"/>
      <c r="Q108" s="209"/>
      <c r="R108" s="209"/>
      <c r="S108" s="209"/>
      <c r="T108" s="210"/>
      <c r="AT108" s="211" t="s">
        <v>184</v>
      </c>
      <c r="AU108" s="211" t="s">
        <v>84</v>
      </c>
      <c r="AV108" s="12" t="s">
        <v>22</v>
      </c>
      <c r="AW108" s="12" t="s">
        <v>35</v>
      </c>
      <c r="AX108" s="12" t="s">
        <v>74</v>
      </c>
      <c r="AY108" s="211" t="s">
        <v>159</v>
      </c>
    </row>
    <row r="109" spans="2:65" s="12" customFormat="1" ht="11.25">
      <c r="B109" s="202"/>
      <c r="C109" s="203"/>
      <c r="D109" s="199" t="s">
        <v>184</v>
      </c>
      <c r="E109" s="204" t="s">
        <v>20</v>
      </c>
      <c r="F109" s="205" t="s">
        <v>188</v>
      </c>
      <c r="G109" s="203"/>
      <c r="H109" s="204" t="s">
        <v>20</v>
      </c>
      <c r="I109" s="206"/>
      <c r="J109" s="203"/>
      <c r="K109" s="203"/>
      <c r="L109" s="207"/>
      <c r="M109" s="208"/>
      <c r="N109" s="209"/>
      <c r="O109" s="209"/>
      <c r="P109" s="209"/>
      <c r="Q109" s="209"/>
      <c r="R109" s="209"/>
      <c r="S109" s="209"/>
      <c r="T109" s="210"/>
      <c r="AT109" s="211" t="s">
        <v>184</v>
      </c>
      <c r="AU109" s="211" t="s">
        <v>84</v>
      </c>
      <c r="AV109" s="12" t="s">
        <v>22</v>
      </c>
      <c r="AW109" s="12" t="s">
        <v>35</v>
      </c>
      <c r="AX109" s="12" t="s">
        <v>74</v>
      </c>
      <c r="AY109" s="211" t="s">
        <v>159</v>
      </c>
    </row>
    <row r="110" spans="2:65" s="13" customFormat="1" ht="11.25">
      <c r="B110" s="212"/>
      <c r="C110" s="213"/>
      <c r="D110" s="199" t="s">
        <v>184</v>
      </c>
      <c r="E110" s="214" t="s">
        <v>20</v>
      </c>
      <c r="F110" s="215" t="s">
        <v>2842</v>
      </c>
      <c r="G110" s="213"/>
      <c r="H110" s="216">
        <v>1296</v>
      </c>
      <c r="I110" s="217"/>
      <c r="J110" s="213"/>
      <c r="K110" s="213"/>
      <c r="L110" s="218"/>
      <c r="M110" s="219"/>
      <c r="N110" s="220"/>
      <c r="O110" s="220"/>
      <c r="P110" s="220"/>
      <c r="Q110" s="220"/>
      <c r="R110" s="220"/>
      <c r="S110" s="220"/>
      <c r="T110" s="221"/>
      <c r="AT110" s="222" t="s">
        <v>184</v>
      </c>
      <c r="AU110" s="222" t="s">
        <v>84</v>
      </c>
      <c r="AV110" s="13" t="s">
        <v>84</v>
      </c>
      <c r="AW110" s="13" t="s">
        <v>35</v>
      </c>
      <c r="AX110" s="13" t="s">
        <v>22</v>
      </c>
      <c r="AY110" s="222" t="s">
        <v>159</v>
      </c>
    </row>
    <row r="111" spans="2:65" s="1" customFormat="1" ht="16.5" customHeight="1">
      <c r="B111" s="35"/>
      <c r="C111" s="186" t="s">
        <v>190</v>
      </c>
      <c r="D111" s="186" t="s">
        <v>162</v>
      </c>
      <c r="E111" s="187" t="s">
        <v>191</v>
      </c>
      <c r="F111" s="188" t="s">
        <v>192</v>
      </c>
      <c r="G111" s="189" t="s">
        <v>193</v>
      </c>
      <c r="H111" s="190">
        <v>15</v>
      </c>
      <c r="I111" s="191"/>
      <c r="J111" s="192">
        <f>ROUND(I111*H111,2)</f>
        <v>0</v>
      </c>
      <c r="K111" s="188" t="s">
        <v>194</v>
      </c>
      <c r="L111" s="39"/>
      <c r="M111" s="193" t="s">
        <v>20</v>
      </c>
      <c r="N111" s="194" t="s">
        <v>45</v>
      </c>
      <c r="O111" s="64"/>
      <c r="P111" s="195">
        <f>O111*H111</f>
        <v>0</v>
      </c>
      <c r="Q111" s="195">
        <v>0</v>
      </c>
      <c r="R111" s="195">
        <f>Q111*H111</f>
        <v>0</v>
      </c>
      <c r="S111" s="195">
        <v>0</v>
      </c>
      <c r="T111" s="196">
        <f>S111*H111</f>
        <v>0</v>
      </c>
      <c r="AR111" s="197" t="s">
        <v>164</v>
      </c>
      <c r="AT111" s="197" t="s">
        <v>162</v>
      </c>
      <c r="AU111" s="197" t="s">
        <v>84</v>
      </c>
      <c r="AY111" s="18" t="s">
        <v>159</v>
      </c>
      <c r="BE111" s="198">
        <f>IF(N111="základní",J111,0)</f>
        <v>0</v>
      </c>
      <c r="BF111" s="198">
        <f>IF(N111="snížená",J111,0)</f>
        <v>0</v>
      </c>
      <c r="BG111" s="198">
        <f>IF(N111="zákl. přenesená",J111,0)</f>
        <v>0</v>
      </c>
      <c r="BH111" s="198">
        <f>IF(N111="sníž. přenesená",J111,0)</f>
        <v>0</v>
      </c>
      <c r="BI111" s="198">
        <f>IF(N111="nulová",J111,0)</f>
        <v>0</v>
      </c>
      <c r="BJ111" s="18" t="s">
        <v>22</v>
      </c>
      <c r="BK111" s="198">
        <f>ROUND(I111*H111,2)</f>
        <v>0</v>
      </c>
      <c r="BL111" s="18" t="s">
        <v>164</v>
      </c>
      <c r="BM111" s="197" t="s">
        <v>2843</v>
      </c>
    </row>
    <row r="112" spans="2:65" s="1" customFormat="1" ht="11.25">
      <c r="B112" s="35"/>
      <c r="C112" s="36"/>
      <c r="D112" s="199" t="s">
        <v>166</v>
      </c>
      <c r="E112" s="36"/>
      <c r="F112" s="200" t="s">
        <v>196</v>
      </c>
      <c r="G112" s="36"/>
      <c r="H112" s="36"/>
      <c r="I112" s="115"/>
      <c r="J112" s="36"/>
      <c r="K112" s="36"/>
      <c r="L112" s="39"/>
      <c r="M112" s="201"/>
      <c r="N112" s="64"/>
      <c r="O112" s="64"/>
      <c r="P112" s="64"/>
      <c r="Q112" s="64"/>
      <c r="R112" s="64"/>
      <c r="S112" s="64"/>
      <c r="T112" s="65"/>
      <c r="AT112" s="18" t="s">
        <v>166</v>
      </c>
      <c r="AU112" s="18" t="s">
        <v>84</v>
      </c>
    </row>
    <row r="113" spans="2:65" s="12" customFormat="1" ht="11.25">
      <c r="B113" s="202"/>
      <c r="C113" s="203"/>
      <c r="D113" s="199" t="s">
        <v>184</v>
      </c>
      <c r="E113" s="204" t="s">
        <v>20</v>
      </c>
      <c r="F113" s="205" t="s">
        <v>185</v>
      </c>
      <c r="G113" s="203"/>
      <c r="H113" s="204" t="s">
        <v>20</v>
      </c>
      <c r="I113" s="206"/>
      <c r="J113" s="203"/>
      <c r="K113" s="203"/>
      <c r="L113" s="207"/>
      <c r="M113" s="208"/>
      <c r="N113" s="209"/>
      <c r="O113" s="209"/>
      <c r="P113" s="209"/>
      <c r="Q113" s="209"/>
      <c r="R113" s="209"/>
      <c r="S113" s="209"/>
      <c r="T113" s="210"/>
      <c r="AT113" s="211" t="s">
        <v>184</v>
      </c>
      <c r="AU113" s="211" t="s">
        <v>84</v>
      </c>
      <c r="AV113" s="12" t="s">
        <v>22</v>
      </c>
      <c r="AW113" s="12" t="s">
        <v>35</v>
      </c>
      <c r="AX113" s="12" t="s">
        <v>74</v>
      </c>
      <c r="AY113" s="211" t="s">
        <v>159</v>
      </c>
    </row>
    <row r="114" spans="2:65" s="12" customFormat="1" ht="11.25">
      <c r="B114" s="202"/>
      <c r="C114" s="203"/>
      <c r="D114" s="199" t="s">
        <v>184</v>
      </c>
      <c r="E114" s="204" t="s">
        <v>20</v>
      </c>
      <c r="F114" s="205" t="s">
        <v>186</v>
      </c>
      <c r="G114" s="203"/>
      <c r="H114" s="204" t="s">
        <v>20</v>
      </c>
      <c r="I114" s="206"/>
      <c r="J114" s="203"/>
      <c r="K114" s="203"/>
      <c r="L114" s="207"/>
      <c r="M114" s="208"/>
      <c r="N114" s="209"/>
      <c r="O114" s="209"/>
      <c r="P114" s="209"/>
      <c r="Q114" s="209"/>
      <c r="R114" s="209"/>
      <c r="S114" s="209"/>
      <c r="T114" s="210"/>
      <c r="AT114" s="211" t="s">
        <v>184</v>
      </c>
      <c r="AU114" s="211" t="s">
        <v>84</v>
      </c>
      <c r="AV114" s="12" t="s">
        <v>22</v>
      </c>
      <c r="AW114" s="12" t="s">
        <v>35</v>
      </c>
      <c r="AX114" s="12" t="s">
        <v>74</v>
      </c>
      <c r="AY114" s="211" t="s">
        <v>159</v>
      </c>
    </row>
    <row r="115" spans="2:65" s="12" customFormat="1" ht="11.25">
      <c r="B115" s="202"/>
      <c r="C115" s="203"/>
      <c r="D115" s="199" t="s">
        <v>184</v>
      </c>
      <c r="E115" s="204" t="s">
        <v>20</v>
      </c>
      <c r="F115" s="205" t="s">
        <v>187</v>
      </c>
      <c r="G115" s="203"/>
      <c r="H115" s="204" t="s">
        <v>20</v>
      </c>
      <c r="I115" s="206"/>
      <c r="J115" s="203"/>
      <c r="K115" s="203"/>
      <c r="L115" s="207"/>
      <c r="M115" s="208"/>
      <c r="N115" s="209"/>
      <c r="O115" s="209"/>
      <c r="P115" s="209"/>
      <c r="Q115" s="209"/>
      <c r="R115" s="209"/>
      <c r="S115" s="209"/>
      <c r="T115" s="210"/>
      <c r="AT115" s="211" t="s">
        <v>184</v>
      </c>
      <c r="AU115" s="211" t="s">
        <v>84</v>
      </c>
      <c r="AV115" s="12" t="s">
        <v>22</v>
      </c>
      <c r="AW115" s="12" t="s">
        <v>35</v>
      </c>
      <c r="AX115" s="12" t="s">
        <v>74</v>
      </c>
      <c r="AY115" s="211" t="s">
        <v>159</v>
      </c>
    </row>
    <row r="116" spans="2:65" s="13" customFormat="1" ht="11.25">
      <c r="B116" s="212"/>
      <c r="C116" s="213"/>
      <c r="D116" s="199" t="s">
        <v>184</v>
      </c>
      <c r="E116" s="214" t="s">
        <v>20</v>
      </c>
      <c r="F116" s="215" t="s">
        <v>2844</v>
      </c>
      <c r="G116" s="213"/>
      <c r="H116" s="216">
        <v>15</v>
      </c>
      <c r="I116" s="217"/>
      <c r="J116" s="213"/>
      <c r="K116" s="213"/>
      <c r="L116" s="218"/>
      <c r="M116" s="219"/>
      <c r="N116" s="220"/>
      <c r="O116" s="220"/>
      <c r="P116" s="220"/>
      <c r="Q116" s="220"/>
      <c r="R116" s="220"/>
      <c r="S116" s="220"/>
      <c r="T116" s="221"/>
      <c r="AT116" s="222" t="s">
        <v>184</v>
      </c>
      <c r="AU116" s="222" t="s">
        <v>84</v>
      </c>
      <c r="AV116" s="13" t="s">
        <v>84</v>
      </c>
      <c r="AW116" s="13" t="s">
        <v>35</v>
      </c>
      <c r="AX116" s="13" t="s">
        <v>22</v>
      </c>
      <c r="AY116" s="222" t="s">
        <v>159</v>
      </c>
    </row>
    <row r="117" spans="2:65" s="1" customFormat="1" ht="16.5" customHeight="1">
      <c r="B117" s="35"/>
      <c r="C117" s="186" t="s">
        <v>198</v>
      </c>
      <c r="D117" s="186" t="s">
        <v>162</v>
      </c>
      <c r="E117" s="187" t="s">
        <v>225</v>
      </c>
      <c r="F117" s="188" t="s">
        <v>226</v>
      </c>
      <c r="G117" s="189" t="s">
        <v>182</v>
      </c>
      <c r="H117" s="190">
        <v>3</v>
      </c>
      <c r="I117" s="191"/>
      <c r="J117" s="192">
        <f>ROUND(I117*H117,2)</f>
        <v>0</v>
      </c>
      <c r="K117" s="188" t="s">
        <v>194</v>
      </c>
      <c r="L117" s="39"/>
      <c r="M117" s="193" t="s">
        <v>20</v>
      </c>
      <c r="N117" s="194" t="s">
        <v>45</v>
      </c>
      <c r="O117" s="64"/>
      <c r="P117" s="195">
        <f>O117*H117</f>
        <v>0</v>
      </c>
      <c r="Q117" s="195">
        <v>0</v>
      </c>
      <c r="R117" s="195">
        <f>Q117*H117</f>
        <v>0</v>
      </c>
      <c r="S117" s="195">
        <v>0</v>
      </c>
      <c r="T117" s="196">
        <f>S117*H117</f>
        <v>0</v>
      </c>
      <c r="AR117" s="197" t="s">
        <v>164</v>
      </c>
      <c r="AT117" s="197" t="s">
        <v>162</v>
      </c>
      <c r="AU117" s="197" t="s">
        <v>84</v>
      </c>
      <c r="AY117" s="18" t="s">
        <v>159</v>
      </c>
      <c r="BE117" s="198">
        <f>IF(N117="základní",J117,0)</f>
        <v>0</v>
      </c>
      <c r="BF117" s="198">
        <f>IF(N117="snížená",J117,0)</f>
        <v>0</v>
      </c>
      <c r="BG117" s="198">
        <f>IF(N117="zákl. přenesená",J117,0)</f>
        <v>0</v>
      </c>
      <c r="BH117" s="198">
        <f>IF(N117="sníž. přenesená",J117,0)</f>
        <v>0</v>
      </c>
      <c r="BI117" s="198">
        <f>IF(N117="nulová",J117,0)</f>
        <v>0</v>
      </c>
      <c r="BJ117" s="18" t="s">
        <v>22</v>
      </c>
      <c r="BK117" s="198">
        <f>ROUND(I117*H117,2)</f>
        <v>0</v>
      </c>
      <c r="BL117" s="18" t="s">
        <v>164</v>
      </c>
      <c r="BM117" s="197" t="s">
        <v>2845</v>
      </c>
    </row>
    <row r="118" spans="2:65" s="1" customFormat="1" ht="19.5">
      <c r="B118" s="35"/>
      <c r="C118" s="36"/>
      <c r="D118" s="199" t="s">
        <v>166</v>
      </c>
      <c r="E118" s="36"/>
      <c r="F118" s="200" t="s">
        <v>228</v>
      </c>
      <c r="G118" s="36"/>
      <c r="H118" s="36"/>
      <c r="I118" s="115"/>
      <c r="J118" s="36"/>
      <c r="K118" s="36"/>
      <c r="L118" s="39"/>
      <c r="M118" s="201"/>
      <c r="N118" s="64"/>
      <c r="O118" s="64"/>
      <c r="P118" s="64"/>
      <c r="Q118" s="64"/>
      <c r="R118" s="64"/>
      <c r="S118" s="64"/>
      <c r="T118" s="65"/>
      <c r="AT118" s="18" t="s">
        <v>166</v>
      </c>
      <c r="AU118" s="18" t="s">
        <v>84</v>
      </c>
    </row>
    <row r="119" spans="2:65" s="13" customFormat="1" ht="11.25">
      <c r="B119" s="212"/>
      <c r="C119" s="213"/>
      <c r="D119" s="199" t="s">
        <v>184</v>
      </c>
      <c r="E119" s="214" t="s">
        <v>20</v>
      </c>
      <c r="F119" s="215" t="s">
        <v>2846</v>
      </c>
      <c r="G119" s="213"/>
      <c r="H119" s="216">
        <v>3</v>
      </c>
      <c r="I119" s="217"/>
      <c r="J119" s="213"/>
      <c r="K119" s="213"/>
      <c r="L119" s="218"/>
      <c r="M119" s="219"/>
      <c r="N119" s="220"/>
      <c r="O119" s="220"/>
      <c r="P119" s="220"/>
      <c r="Q119" s="220"/>
      <c r="R119" s="220"/>
      <c r="S119" s="220"/>
      <c r="T119" s="221"/>
      <c r="AT119" s="222" t="s">
        <v>184</v>
      </c>
      <c r="AU119" s="222" t="s">
        <v>84</v>
      </c>
      <c r="AV119" s="13" t="s">
        <v>84</v>
      </c>
      <c r="AW119" s="13" t="s">
        <v>35</v>
      </c>
      <c r="AX119" s="13" t="s">
        <v>22</v>
      </c>
      <c r="AY119" s="222" t="s">
        <v>159</v>
      </c>
    </row>
    <row r="120" spans="2:65" s="1" customFormat="1" ht="16.5" customHeight="1">
      <c r="B120" s="35"/>
      <c r="C120" s="186" t="s">
        <v>204</v>
      </c>
      <c r="D120" s="186" t="s">
        <v>162</v>
      </c>
      <c r="E120" s="187" t="s">
        <v>2847</v>
      </c>
      <c r="F120" s="188" t="s">
        <v>2848</v>
      </c>
      <c r="G120" s="189" t="s">
        <v>182</v>
      </c>
      <c r="H120" s="190">
        <v>49.432000000000002</v>
      </c>
      <c r="I120" s="191"/>
      <c r="J120" s="192">
        <f>ROUND(I120*H120,2)</f>
        <v>0</v>
      </c>
      <c r="K120" s="188" t="s">
        <v>194</v>
      </c>
      <c r="L120" s="39"/>
      <c r="M120" s="193" t="s">
        <v>20</v>
      </c>
      <c r="N120" s="194" t="s">
        <v>45</v>
      </c>
      <c r="O120" s="64"/>
      <c r="P120" s="195">
        <f>O120*H120</f>
        <v>0</v>
      </c>
      <c r="Q120" s="195">
        <v>0</v>
      </c>
      <c r="R120" s="195">
        <f>Q120*H120</f>
        <v>0</v>
      </c>
      <c r="S120" s="195">
        <v>0</v>
      </c>
      <c r="T120" s="196">
        <f>S120*H120</f>
        <v>0</v>
      </c>
      <c r="AR120" s="197" t="s">
        <v>164</v>
      </c>
      <c r="AT120" s="197" t="s">
        <v>162</v>
      </c>
      <c r="AU120" s="197" t="s">
        <v>84</v>
      </c>
      <c r="AY120" s="18" t="s">
        <v>159</v>
      </c>
      <c r="BE120" s="198">
        <f>IF(N120="základní",J120,0)</f>
        <v>0</v>
      </c>
      <c r="BF120" s="198">
        <f>IF(N120="snížená",J120,0)</f>
        <v>0</v>
      </c>
      <c r="BG120" s="198">
        <f>IF(N120="zákl. přenesená",J120,0)</f>
        <v>0</v>
      </c>
      <c r="BH120" s="198">
        <f>IF(N120="sníž. přenesená",J120,0)</f>
        <v>0</v>
      </c>
      <c r="BI120" s="198">
        <f>IF(N120="nulová",J120,0)</f>
        <v>0</v>
      </c>
      <c r="BJ120" s="18" t="s">
        <v>22</v>
      </c>
      <c r="BK120" s="198">
        <f>ROUND(I120*H120,2)</f>
        <v>0</v>
      </c>
      <c r="BL120" s="18" t="s">
        <v>164</v>
      </c>
      <c r="BM120" s="197" t="s">
        <v>2849</v>
      </c>
    </row>
    <row r="121" spans="2:65" s="1" customFormat="1" ht="11.25">
      <c r="B121" s="35"/>
      <c r="C121" s="36"/>
      <c r="D121" s="199" t="s">
        <v>166</v>
      </c>
      <c r="E121" s="36"/>
      <c r="F121" s="200" t="s">
        <v>2850</v>
      </c>
      <c r="G121" s="36"/>
      <c r="H121" s="36"/>
      <c r="I121" s="115"/>
      <c r="J121" s="36"/>
      <c r="K121" s="36"/>
      <c r="L121" s="39"/>
      <c r="M121" s="201"/>
      <c r="N121" s="64"/>
      <c r="O121" s="64"/>
      <c r="P121" s="64"/>
      <c r="Q121" s="64"/>
      <c r="R121" s="64"/>
      <c r="S121" s="64"/>
      <c r="T121" s="65"/>
      <c r="AT121" s="18" t="s">
        <v>166</v>
      </c>
      <c r="AU121" s="18" t="s">
        <v>84</v>
      </c>
    </row>
    <row r="122" spans="2:65" s="12" customFormat="1" ht="11.25">
      <c r="B122" s="202"/>
      <c r="C122" s="203"/>
      <c r="D122" s="199" t="s">
        <v>184</v>
      </c>
      <c r="E122" s="204" t="s">
        <v>20</v>
      </c>
      <c r="F122" s="205" t="s">
        <v>2851</v>
      </c>
      <c r="G122" s="203"/>
      <c r="H122" s="204" t="s">
        <v>20</v>
      </c>
      <c r="I122" s="206"/>
      <c r="J122" s="203"/>
      <c r="K122" s="203"/>
      <c r="L122" s="207"/>
      <c r="M122" s="208"/>
      <c r="N122" s="209"/>
      <c r="O122" s="209"/>
      <c r="P122" s="209"/>
      <c r="Q122" s="209"/>
      <c r="R122" s="209"/>
      <c r="S122" s="209"/>
      <c r="T122" s="210"/>
      <c r="AT122" s="211" t="s">
        <v>184</v>
      </c>
      <c r="AU122" s="211" t="s">
        <v>84</v>
      </c>
      <c r="AV122" s="12" t="s">
        <v>22</v>
      </c>
      <c r="AW122" s="12" t="s">
        <v>35</v>
      </c>
      <c r="AX122" s="12" t="s">
        <v>74</v>
      </c>
      <c r="AY122" s="211" t="s">
        <v>159</v>
      </c>
    </row>
    <row r="123" spans="2:65" s="13" customFormat="1" ht="11.25">
      <c r="B123" s="212"/>
      <c r="C123" s="213"/>
      <c r="D123" s="199" t="s">
        <v>184</v>
      </c>
      <c r="E123" s="214" t="s">
        <v>20</v>
      </c>
      <c r="F123" s="215" t="s">
        <v>2852</v>
      </c>
      <c r="G123" s="213"/>
      <c r="H123" s="216">
        <v>98.864999999999995</v>
      </c>
      <c r="I123" s="217"/>
      <c r="J123" s="213"/>
      <c r="K123" s="213"/>
      <c r="L123" s="218"/>
      <c r="M123" s="219"/>
      <c r="N123" s="220"/>
      <c r="O123" s="220"/>
      <c r="P123" s="220"/>
      <c r="Q123" s="220"/>
      <c r="R123" s="220"/>
      <c r="S123" s="220"/>
      <c r="T123" s="221"/>
      <c r="AT123" s="222" t="s">
        <v>184</v>
      </c>
      <c r="AU123" s="222" t="s">
        <v>84</v>
      </c>
      <c r="AV123" s="13" t="s">
        <v>84</v>
      </c>
      <c r="AW123" s="13" t="s">
        <v>35</v>
      </c>
      <c r="AX123" s="13" t="s">
        <v>74</v>
      </c>
      <c r="AY123" s="222" t="s">
        <v>159</v>
      </c>
    </row>
    <row r="124" spans="2:65" s="15" customFormat="1" ht="11.25">
      <c r="B124" s="234"/>
      <c r="C124" s="235"/>
      <c r="D124" s="199" t="s">
        <v>184</v>
      </c>
      <c r="E124" s="236" t="s">
        <v>2816</v>
      </c>
      <c r="F124" s="237" t="s">
        <v>436</v>
      </c>
      <c r="G124" s="235"/>
      <c r="H124" s="238">
        <v>98.864999999999995</v>
      </c>
      <c r="I124" s="239"/>
      <c r="J124" s="235"/>
      <c r="K124" s="235"/>
      <c r="L124" s="240"/>
      <c r="M124" s="241"/>
      <c r="N124" s="242"/>
      <c r="O124" s="242"/>
      <c r="P124" s="242"/>
      <c r="Q124" s="242"/>
      <c r="R124" s="242"/>
      <c r="S124" s="242"/>
      <c r="T124" s="243"/>
      <c r="AT124" s="244" t="s">
        <v>184</v>
      </c>
      <c r="AU124" s="244" t="s">
        <v>84</v>
      </c>
      <c r="AV124" s="15" t="s">
        <v>171</v>
      </c>
      <c r="AW124" s="15" t="s">
        <v>35</v>
      </c>
      <c r="AX124" s="15" t="s">
        <v>74</v>
      </c>
      <c r="AY124" s="244" t="s">
        <v>159</v>
      </c>
    </row>
    <row r="125" spans="2:65" s="13" customFormat="1" ht="11.25">
      <c r="B125" s="212"/>
      <c r="C125" s="213"/>
      <c r="D125" s="199" t="s">
        <v>184</v>
      </c>
      <c r="E125" s="214" t="s">
        <v>20</v>
      </c>
      <c r="F125" s="215" t="s">
        <v>2853</v>
      </c>
      <c r="G125" s="213"/>
      <c r="H125" s="216">
        <v>-49.433</v>
      </c>
      <c r="I125" s="217"/>
      <c r="J125" s="213"/>
      <c r="K125" s="213"/>
      <c r="L125" s="218"/>
      <c r="M125" s="219"/>
      <c r="N125" s="220"/>
      <c r="O125" s="220"/>
      <c r="P125" s="220"/>
      <c r="Q125" s="220"/>
      <c r="R125" s="220"/>
      <c r="S125" s="220"/>
      <c r="T125" s="221"/>
      <c r="AT125" s="222" t="s">
        <v>184</v>
      </c>
      <c r="AU125" s="222" t="s">
        <v>84</v>
      </c>
      <c r="AV125" s="13" t="s">
        <v>84</v>
      </c>
      <c r="AW125" s="13" t="s">
        <v>35</v>
      </c>
      <c r="AX125" s="13" t="s">
        <v>74</v>
      </c>
      <c r="AY125" s="222" t="s">
        <v>159</v>
      </c>
    </row>
    <row r="126" spans="2:65" s="14" customFormat="1" ht="11.25">
      <c r="B126" s="223"/>
      <c r="C126" s="224"/>
      <c r="D126" s="199" t="s">
        <v>184</v>
      </c>
      <c r="E126" s="225" t="s">
        <v>2819</v>
      </c>
      <c r="F126" s="226" t="s">
        <v>223</v>
      </c>
      <c r="G126" s="224"/>
      <c r="H126" s="227">
        <v>49.432000000000002</v>
      </c>
      <c r="I126" s="228"/>
      <c r="J126" s="224"/>
      <c r="K126" s="224"/>
      <c r="L126" s="229"/>
      <c r="M126" s="230"/>
      <c r="N126" s="231"/>
      <c r="O126" s="231"/>
      <c r="P126" s="231"/>
      <c r="Q126" s="231"/>
      <c r="R126" s="231"/>
      <c r="S126" s="231"/>
      <c r="T126" s="232"/>
      <c r="AT126" s="233" t="s">
        <v>184</v>
      </c>
      <c r="AU126" s="233" t="s">
        <v>84</v>
      </c>
      <c r="AV126" s="14" t="s">
        <v>164</v>
      </c>
      <c r="AW126" s="14" t="s">
        <v>35</v>
      </c>
      <c r="AX126" s="14" t="s">
        <v>22</v>
      </c>
      <c r="AY126" s="233" t="s">
        <v>159</v>
      </c>
    </row>
    <row r="127" spans="2:65" s="1" customFormat="1" ht="16.5" customHeight="1">
      <c r="B127" s="35"/>
      <c r="C127" s="186" t="s">
        <v>209</v>
      </c>
      <c r="D127" s="186" t="s">
        <v>162</v>
      </c>
      <c r="E127" s="187" t="s">
        <v>1932</v>
      </c>
      <c r="F127" s="188" t="s">
        <v>1933</v>
      </c>
      <c r="G127" s="189" t="s">
        <v>182</v>
      </c>
      <c r="H127" s="190">
        <v>9.8859999999999992</v>
      </c>
      <c r="I127" s="191"/>
      <c r="J127" s="192">
        <f>ROUND(I127*H127,2)</f>
        <v>0</v>
      </c>
      <c r="K127" s="188" t="s">
        <v>194</v>
      </c>
      <c r="L127" s="39"/>
      <c r="M127" s="193" t="s">
        <v>20</v>
      </c>
      <c r="N127" s="194" t="s">
        <v>45</v>
      </c>
      <c r="O127" s="64"/>
      <c r="P127" s="195">
        <f>O127*H127</f>
        <v>0</v>
      </c>
      <c r="Q127" s="195">
        <v>0</v>
      </c>
      <c r="R127" s="195">
        <f>Q127*H127</f>
        <v>0</v>
      </c>
      <c r="S127" s="195">
        <v>0</v>
      </c>
      <c r="T127" s="196">
        <f>S127*H127</f>
        <v>0</v>
      </c>
      <c r="AR127" s="197" t="s">
        <v>164</v>
      </c>
      <c r="AT127" s="197" t="s">
        <v>162</v>
      </c>
      <c r="AU127" s="197" t="s">
        <v>84</v>
      </c>
      <c r="AY127" s="18" t="s">
        <v>159</v>
      </c>
      <c r="BE127" s="198">
        <f>IF(N127="základní",J127,0)</f>
        <v>0</v>
      </c>
      <c r="BF127" s="198">
        <f>IF(N127="snížená",J127,0)</f>
        <v>0</v>
      </c>
      <c r="BG127" s="198">
        <f>IF(N127="zákl. přenesená",J127,0)</f>
        <v>0</v>
      </c>
      <c r="BH127" s="198">
        <f>IF(N127="sníž. přenesená",J127,0)</f>
        <v>0</v>
      </c>
      <c r="BI127" s="198">
        <f>IF(N127="nulová",J127,0)</f>
        <v>0</v>
      </c>
      <c r="BJ127" s="18" t="s">
        <v>22</v>
      </c>
      <c r="BK127" s="198">
        <f>ROUND(I127*H127,2)</f>
        <v>0</v>
      </c>
      <c r="BL127" s="18" t="s">
        <v>164</v>
      </c>
      <c r="BM127" s="197" t="s">
        <v>2854</v>
      </c>
    </row>
    <row r="128" spans="2:65" s="1" customFormat="1" ht="11.25">
      <c r="B128" s="35"/>
      <c r="C128" s="36"/>
      <c r="D128" s="199" t="s">
        <v>166</v>
      </c>
      <c r="E128" s="36"/>
      <c r="F128" s="200" t="s">
        <v>1935</v>
      </c>
      <c r="G128" s="36"/>
      <c r="H128" s="36"/>
      <c r="I128" s="115"/>
      <c r="J128" s="36"/>
      <c r="K128" s="36"/>
      <c r="L128" s="39"/>
      <c r="M128" s="201"/>
      <c r="N128" s="64"/>
      <c r="O128" s="64"/>
      <c r="P128" s="64"/>
      <c r="Q128" s="64"/>
      <c r="R128" s="64"/>
      <c r="S128" s="64"/>
      <c r="T128" s="65"/>
      <c r="AT128" s="18" t="s">
        <v>166</v>
      </c>
      <c r="AU128" s="18" t="s">
        <v>84</v>
      </c>
    </row>
    <row r="129" spans="2:65" s="13" customFormat="1" ht="11.25">
      <c r="B129" s="212"/>
      <c r="C129" s="213"/>
      <c r="D129" s="199" t="s">
        <v>184</v>
      </c>
      <c r="E129" s="214" t="s">
        <v>20</v>
      </c>
      <c r="F129" s="215" t="s">
        <v>2855</v>
      </c>
      <c r="G129" s="213"/>
      <c r="H129" s="216">
        <v>9.8859999999999992</v>
      </c>
      <c r="I129" s="217"/>
      <c r="J129" s="213"/>
      <c r="K129" s="213"/>
      <c r="L129" s="218"/>
      <c r="M129" s="219"/>
      <c r="N129" s="220"/>
      <c r="O129" s="220"/>
      <c r="P129" s="220"/>
      <c r="Q129" s="220"/>
      <c r="R129" s="220"/>
      <c r="S129" s="220"/>
      <c r="T129" s="221"/>
      <c r="AT129" s="222" t="s">
        <v>184</v>
      </c>
      <c r="AU129" s="222" t="s">
        <v>84</v>
      </c>
      <c r="AV129" s="13" t="s">
        <v>84</v>
      </c>
      <c r="AW129" s="13" t="s">
        <v>35</v>
      </c>
      <c r="AX129" s="13" t="s">
        <v>22</v>
      </c>
      <c r="AY129" s="222" t="s">
        <v>159</v>
      </c>
    </row>
    <row r="130" spans="2:65" s="1" customFormat="1" ht="16.5" customHeight="1">
      <c r="B130" s="35"/>
      <c r="C130" s="186" t="s">
        <v>214</v>
      </c>
      <c r="D130" s="186" t="s">
        <v>162</v>
      </c>
      <c r="E130" s="187" t="s">
        <v>2856</v>
      </c>
      <c r="F130" s="188" t="s">
        <v>2857</v>
      </c>
      <c r="G130" s="189" t="s">
        <v>182</v>
      </c>
      <c r="H130" s="190">
        <v>29.66</v>
      </c>
      <c r="I130" s="191"/>
      <c r="J130" s="192">
        <f>ROUND(I130*H130,2)</f>
        <v>0</v>
      </c>
      <c r="K130" s="188" t="s">
        <v>194</v>
      </c>
      <c r="L130" s="39"/>
      <c r="M130" s="193" t="s">
        <v>20</v>
      </c>
      <c r="N130" s="194" t="s">
        <v>45</v>
      </c>
      <c r="O130" s="64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AR130" s="197" t="s">
        <v>164</v>
      </c>
      <c r="AT130" s="197" t="s">
        <v>162</v>
      </c>
      <c r="AU130" s="197" t="s">
        <v>84</v>
      </c>
      <c r="AY130" s="18" t="s">
        <v>159</v>
      </c>
      <c r="BE130" s="198">
        <f>IF(N130="základní",J130,0)</f>
        <v>0</v>
      </c>
      <c r="BF130" s="198">
        <f>IF(N130="snížená",J130,0)</f>
        <v>0</v>
      </c>
      <c r="BG130" s="198">
        <f>IF(N130="zákl. přenesená",J130,0)</f>
        <v>0</v>
      </c>
      <c r="BH130" s="198">
        <f>IF(N130="sníž. přenesená",J130,0)</f>
        <v>0</v>
      </c>
      <c r="BI130" s="198">
        <f>IF(N130="nulová",J130,0)</f>
        <v>0</v>
      </c>
      <c r="BJ130" s="18" t="s">
        <v>22</v>
      </c>
      <c r="BK130" s="198">
        <f>ROUND(I130*H130,2)</f>
        <v>0</v>
      </c>
      <c r="BL130" s="18" t="s">
        <v>164</v>
      </c>
      <c r="BM130" s="197" t="s">
        <v>2858</v>
      </c>
    </row>
    <row r="131" spans="2:65" s="1" customFormat="1" ht="11.25">
      <c r="B131" s="35"/>
      <c r="C131" s="36"/>
      <c r="D131" s="199" t="s">
        <v>166</v>
      </c>
      <c r="E131" s="36"/>
      <c r="F131" s="200" t="s">
        <v>2859</v>
      </c>
      <c r="G131" s="36"/>
      <c r="H131" s="36"/>
      <c r="I131" s="115"/>
      <c r="J131" s="36"/>
      <c r="K131" s="36"/>
      <c r="L131" s="39"/>
      <c r="M131" s="201"/>
      <c r="N131" s="64"/>
      <c r="O131" s="64"/>
      <c r="P131" s="64"/>
      <c r="Q131" s="64"/>
      <c r="R131" s="64"/>
      <c r="S131" s="64"/>
      <c r="T131" s="65"/>
      <c r="AT131" s="18" t="s">
        <v>166</v>
      </c>
      <c r="AU131" s="18" t="s">
        <v>84</v>
      </c>
    </row>
    <row r="132" spans="2:65" s="12" customFormat="1" ht="11.25">
      <c r="B132" s="202"/>
      <c r="C132" s="203"/>
      <c r="D132" s="199" t="s">
        <v>184</v>
      </c>
      <c r="E132" s="204" t="s">
        <v>20</v>
      </c>
      <c r="F132" s="205" t="s">
        <v>2860</v>
      </c>
      <c r="G132" s="203"/>
      <c r="H132" s="204" t="s">
        <v>20</v>
      </c>
      <c r="I132" s="206"/>
      <c r="J132" s="203"/>
      <c r="K132" s="203"/>
      <c r="L132" s="207"/>
      <c r="M132" s="208"/>
      <c r="N132" s="209"/>
      <c r="O132" s="209"/>
      <c r="P132" s="209"/>
      <c r="Q132" s="209"/>
      <c r="R132" s="209"/>
      <c r="S132" s="209"/>
      <c r="T132" s="210"/>
      <c r="AT132" s="211" t="s">
        <v>184</v>
      </c>
      <c r="AU132" s="211" t="s">
        <v>84</v>
      </c>
      <c r="AV132" s="12" t="s">
        <v>22</v>
      </c>
      <c r="AW132" s="12" t="s">
        <v>35</v>
      </c>
      <c r="AX132" s="12" t="s">
        <v>74</v>
      </c>
      <c r="AY132" s="211" t="s">
        <v>159</v>
      </c>
    </row>
    <row r="133" spans="2:65" s="13" customFormat="1" ht="11.25">
      <c r="B133" s="212"/>
      <c r="C133" s="213"/>
      <c r="D133" s="199" t="s">
        <v>184</v>
      </c>
      <c r="E133" s="214" t="s">
        <v>2822</v>
      </c>
      <c r="F133" s="215" t="s">
        <v>2861</v>
      </c>
      <c r="G133" s="213"/>
      <c r="H133" s="216">
        <v>29.66</v>
      </c>
      <c r="I133" s="217"/>
      <c r="J133" s="213"/>
      <c r="K133" s="213"/>
      <c r="L133" s="218"/>
      <c r="M133" s="219"/>
      <c r="N133" s="220"/>
      <c r="O133" s="220"/>
      <c r="P133" s="220"/>
      <c r="Q133" s="220"/>
      <c r="R133" s="220"/>
      <c r="S133" s="220"/>
      <c r="T133" s="221"/>
      <c r="AT133" s="222" t="s">
        <v>184</v>
      </c>
      <c r="AU133" s="222" t="s">
        <v>84</v>
      </c>
      <c r="AV133" s="13" t="s">
        <v>84</v>
      </c>
      <c r="AW133" s="13" t="s">
        <v>35</v>
      </c>
      <c r="AX133" s="13" t="s">
        <v>22</v>
      </c>
      <c r="AY133" s="222" t="s">
        <v>159</v>
      </c>
    </row>
    <row r="134" spans="2:65" s="1" customFormat="1" ht="16.5" customHeight="1">
      <c r="B134" s="35"/>
      <c r="C134" s="186" t="s">
        <v>224</v>
      </c>
      <c r="D134" s="186" t="s">
        <v>162</v>
      </c>
      <c r="E134" s="187" t="s">
        <v>1942</v>
      </c>
      <c r="F134" s="188" t="s">
        <v>1943</v>
      </c>
      <c r="G134" s="189" t="s">
        <v>182</v>
      </c>
      <c r="H134" s="190">
        <v>5.9320000000000004</v>
      </c>
      <c r="I134" s="191"/>
      <c r="J134" s="192">
        <f>ROUND(I134*H134,2)</f>
        <v>0</v>
      </c>
      <c r="K134" s="188" t="s">
        <v>194</v>
      </c>
      <c r="L134" s="39"/>
      <c r="M134" s="193" t="s">
        <v>20</v>
      </c>
      <c r="N134" s="194" t="s">
        <v>45</v>
      </c>
      <c r="O134" s="64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AR134" s="197" t="s">
        <v>164</v>
      </c>
      <c r="AT134" s="197" t="s">
        <v>162</v>
      </c>
      <c r="AU134" s="197" t="s">
        <v>84</v>
      </c>
      <c r="AY134" s="18" t="s">
        <v>159</v>
      </c>
      <c r="BE134" s="198">
        <f>IF(N134="základní",J134,0)</f>
        <v>0</v>
      </c>
      <c r="BF134" s="198">
        <f>IF(N134="snížená",J134,0)</f>
        <v>0</v>
      </c>
      <c r="BG134" s="198">
        <f>IF(N134="zákl. přenesená",J134,0)</f>
        <v>0</v>
      </c>
      <c r="BH134" s="198">
        <f>IF(N134="sníž. přenesená",J134,0)</f>
        <v>0</v>
      </c>
      <c r="BI134" s="198">
        <f>IF(N134="nulová",J134,0)</f>
        <v>0</v>
      </c>
      <c r="BJ134" s="18" t="s">
        <v>22</v>
      </c>
      <c r="BK134" s="198">
        <f>ROUND(I134*H134,2)</f>
        <v>0</v>
      </c>
      <c r="BL134" s="18" t="s">
        <v>164</v>
      </c>
      <c r="BM134" s="197" t="s">
        <v>2862</v>
      </c>
    </row>
    <row r="135" spans="2:65" s="1" customFormat="1" ht="11.25">
      <c r="B135" s="35"/>
      <c r="C135" s="36"/>
      <c r="D135" s="199" t="s">
        <v>166</v>
      </c>
      <c r="E135" s="36"/>
      <c r="F135" s="200" t="s">
        <v>1945</v>
      </c>
      <c r="G135" s="36"/>
      <c r="H135" s="36"/>
      <c r="I135" s="115"/>
      <c r="J135" s="36"/>
      <c r="K135" s="36"/>
      <c r="L135" s="39"/>
      <c r="M135" s="201"/>
      <c r="N135" s="64"/>
      <c r="O135" s="64"/>
      <c r="P135" s="64"/>
      <c r="Q135" s="64"/>
      <c r="R135" s="64"/>
      <c r="S135" s="64"/>
      <c r="T135" s="65"/>
      <c r="AT135" s="18" t="s">
        <v>166</v>
      </c>
      <c r="AU135" s="18" t="s">
        <v>84</v>
      </c>
    </row>
    <row r="136" spans="2:65" s="13" customFormat="1" ht="11.25">
      <c r="B136" s="212"/>
      <c r="C136" s="213"/>
      <c r="D136" s="199" t="s">
        <v>184</v>
      </c>
      <c r="E136" s="214" t="s">
        <v>20</v>
      </c>
      <c r="F136" s="215" t="s">
        <v>2863</v>
      </c>
      <c r="G136" s="213"/>
      <c r="H136" s="216">
        <v>5.9320000000000004</v>
      </c>
      <c r="I136" s="217"/>
      <c r="J136" s="213"/>
      <c r="K136" s="213"/>
      <c r="L136" s="218"/>
      <c r="M136" s="219"/>
      <c r="N136" s="220"/>
      <c r="O136" s="220"/>
      <c r="P136" s="220"/>
      <c r="Q136" s="220"/>
      <c r="R136" s="220"/>
      <c r="S136" s="220"/>
      <c r="T136" s="221"/>
      <c r="AT136" s="222" t="s">
        <v>184</v>
      </c>
      <c r="AU136" s="222" t="s">
        <v>84</v>
      </c>
      <c r="AV136" s="13" t="s">
        <v>84</v>
      </c>
      <c r="AW136" s="13" t="s">
        <v>35</v>
      </c>
      <c r="AX136" s="13" t="s">
        <v>22</v>
      </c>
      <c r="AY136" s="222" t="s">
        <v>159</v>
      </c>
    </row>
    <row r="137" spans="2:65" s="1" customFormat="1" ht="16.5" customHeight="1">
      <c r="B137" s="35"/>
      <c r="C137" s="186" t="s">
        <v>257</v>
      </c>
      <c r="D137" s="186" t="s">
        <v>162</v>
      </c>
      <c r="E137" s="187" t="s">
        <v>2864</v>
      </c>
      <c r="F137" s="188" t="s">
        <v>2865</v>
      </c>
      <c r="G137" s="189" t="s">
        <v>182</v>
      </c>
      <c r="H137" s="190">
        <v>19.773</v>
      </c>
      <c r="I137" s="191"/>
      <c r="J137" s="192">
        <f>ROUND(I137*H137,2)</f>
        <v>0</v>
      </c>
      <c r="K137" s="188" t="s">
        <v>20</v>
      </c>
      <c r="L137" s="39"/>
      <c r="M137" s="193" t="s">
        <v>20</v>
      </c>
      <c r="N137" s="194" t="s">
        <v>45</v>
      </c>
      <c r="O137" s="64"/>
      <c r="P137" s="195">
        <f>O137*H137</f>
        <v>0</v>
      </c>
      <c r="Q137" s="195">
        <v>3.5000000000000001E-3</v>
      </c>
      <c r="R137" s="195">
        <f>Q137*H137</f>
        <v>6.9205500000000003E-2</v>
      </c>
      <c r="S137" s="195">
        <v>0</v>
      </c>
      <c r="T137" s="196">
        <f>S137*H137</f>
        <v>0</v>
      </c>
      <c r="AR137" s="197" t="s">
        <v>164</v>
      </c>
      <c r="AT137" s="197" t="s">
        <v>162</v>
      </c>
      <c r="AU137" s="197" t="s">
        <v>84</v>
      </c>
      <c r="AY137" s="18" t="s">
        <v>159</v>
      </c>
      <c r="BE137" s="198">
        <f>IF(N137="základní",J137,0)</f>
        <v>0</v>
      </c>
      <c r="BF137" s="198">
        <f>IF(N137="snížená",J137,0)</f>
        <v>0</v>
      </c>
      <c r="BG137" s="198">
        <f>IF(N137="zákl. přenesená",J137,0)</f>
        <v>0</v>
      </c>
      <c r="BH137" s="198">
        <f>IF(N137="sníž. přenesená",J137,0)</f>
        <v>0</v>
      </c>
      <c r="BI137" s="198">
        <f>IF(N137="nulová",J137,0)</f>
        <v>0</v>
      </c>
      <c r="BJ137" s="18" t="s">
        <v>22</v>
      </c>
      <c r="BK137" s="198">
        <f>ROUND(I137*H137,2)</f>
        <v>0</v>
      </c>
      <c r="BL137" s="18" t="s">
        <v>164</v>
      </c>
      <c r="BM137" s="197" t="s">
        <v>2866</v>
      </c>
    </row>
    <row r="138" spans="2:65" s="1" customFormat="1" ht="19.5">
      <c r="B138" s="35"/>
      <c r="C138" s="36"/>
      <c r="D138" s="199" t="s">
        <v>166</v>
      </c>
      <c r="E138" s="36"/>
      <c r="F138" s="200" t="s">
        <v>2867</v>
      </c>
      <c r="G138" s="36"/>
      <c r="H138" s="36"/>
      <c r="I138" s="115"/>
      <c r="J138" s="36"/>
      <c r="K138" s="36"/>
      <c r="L138" s="39"/>
      <c r="M138" s="201"/>
      <c r="N138" s="64"/>
      <c r="O138" s="64"/>
      <c r="P138" s="64"/>
      <c r="Q138" s="64"/>
      <c r="R138" s="64"/>
      <c r="S138" s="64"/>
      <c r="T138" s="65"/>
      <c r="AT138" s="18" t="s">
        <v>166</v>
      </c>
      <c r="AU138" s="18" t="s">
        <v>84</v>
      </c>
    </row>
    <row r="139" spans="2:65" s="12" customFormat="1" ht="11.25">
      <c r="B139" s="202"/>
      <c r="C139" s="203"/>
      <c r="D139" s="199" t="s">
        <v>184</v>
      </c>
      <c r="E139" s="204" t="s">
        <v>20</v>
      </c>
      <c r="F139" s="205" t="s">
        <v>2868</v>
      </c>
      <c r="G139" s="203"/>
      <c r="H139" s="204" t="s">
        <v>20</v>
      </c>
      <c r="I139" s="206"/>
      <c r="J139" s="203"/>
      <c r="K139" s="203"/>
      <c r="L139" s="207"/>
      <c r="M139" s="208"/>
      <c r="N139" s="209"/>
      <c r="O139" s="209"/>
      <c r="P139" s="209"/>
      <c r="Q139" s="209"/>
      <c r="R139" s="209"/>
      <c r="S139" s="209"/>
      <c r="T139" s="210"/>
      <c r="AT139" s="211" t="s">
        <v>184</v>
      </c>
      <c r="AU139" s="211" t="s">
        <v>84</v>
      </c>
      <c r="AV139" s="12" t="s">
        <v>22</v>
      </c>
      <c r="AW139" s="12" t="s">
        <v>35</v>
      </c>
      <c r="AX139" s="12" t="s">
        <v>74</v>
      </c>
      <c r="AY139" s="211" t="s">
        <v>159</v>
      </c>
    </row>
    <row r="140" spans="2:65" s="13" customFormat="1" ht="11.25">
      <c r="B140" s="212"/>
      <c r="C140" s="213"/>
      <c r="D140" s="199" t="s">
        <v>184</v>
      </c>
      <c r="E140" s="214" t="s">
        <v>2824</v>
      </c>
      <c r="F140" s="215" t="s">
        <v>2869</v>
      </c>
      <c r="G140" s="213"/>
      <c r="H140" s="216">
        <v>19.773</v>
      </c>
      <c r="I140" s="217"/>
      <c r="J140" s="213"/>
      <c r="K140" s="213"/>
      <c r="L140" s="218"/>
      <c r="M140" s="219"/>
      <c r="N140" s="220"/>
      <c r="O140" s="220"/>
      <c r="P140" s="220"/>
      <c r="Q140" s="220"/>
      <c r="R140" s="220"/>
      <c r="S140" s="220"/>
      <c r="T140" s="221"/>
      <c r="AT140" s="222" t="s">
        <v>184</v>
      </c>
      <c r="AU140" s="222" t="s">
        <v>84</v>
      </c>
      <c r="AV140" s="13" t="s">
        <v>84</v>
      </c>
      <c r="AW140" s="13" t="s">
        <v>35</v>
      </c>
      <c r="AX140" s="13" t="s">
        <v>22</v>
      </c>
      <c r="AY140" s="222" t="s">
        <v>159</v>
      </c>
    </row>
    <row r="141" spans="2:65" s="1" customFormat="1" ht="24" customHeight="1">
      <c r="B141" s="35"/>
      <c r="C141" s="186" t="s">
        <v>438</v>
      </c>
      <c r="D141" s="186" t="s">
        <v>162</v>
      </c>
      <c r="E141" s="187" t="s">
        <v>2870</v>
      </c>
      <c r="F141" s="188" t="s">
        <v>2871</v>
      </c>
      <c r="G141" s="189" t="s">
        <v>464</v>
      </c>
      <c r="H141" s="190">
        <v>104.52</v>
      </c>
      <c r="I141" s="191"/>
      <c r="J141" s="192">
        <f>ROUND(I141*H141,2)</f>
        <v>0</v>
      </c>
      <c r="K141" s="188" t="s">
        <v>20</v>
      </c>
      <c r="L141" s="39"/>
      <c r="M141" s="193" t="s">
        <v>20</v>
      </c>
      <c r="N141" s="194" t="s">
        <v>45</v>
      </c>
      <c r="O141" s="64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AR141" s="197" t="s">
        <v>164</v>
      </c>
      <c r="AT141" s="197" t="s">
        <v>162</v>
      </c>
      <c r="AU141" s="197" t="s">
        <v>84</v>
      </c>
      <c r="AY141" s="18" t="s">
        <v>159</v>
      </c>
      <c r="BE141" s="198">
        <f>IF(N141="základní",J141,0)</f>
        <v>0</v>
      </c>
      <c r="BF141" s="198">
        <f>IF(N141="snížená",J141,0)</f>
        <v>0</v>
      </c>
      <c r="BG141" s="198">
        <f>IF(N141="zákl. přenesená",J141,0)</f>
        <v>0</v>
      </c>
      <c r="BH141" s="198">
        <f>IF(N141="sníž. přenesená",J141,0)</f>
        <v>0</v>
      </c>
      <c r="BI141" s="198">
        <f>IF(N141="nulová",J141,0)</f>
        <v>0</v>
      </c>
      <c r="BJ141" s="18" t="s">
        <v>22</v>
      </c>
      <c r="BK141" s="198">
        <f>ROUND(I141*H141,2)</f>
        <v>0</v>
      </c>
      <c r="BL141" s="18" t="s">
        <v>164</v>
      </c>
      <c r="BM141" s="197" t="s">
        <v>2872</v>
      </c>
    </row>
    <row r="142" spans="2:65" s="13" customFormat="1" ht="11.25">
      <c r="B142" s="212"/>
      <c r="C142" s="213"/>
      <c r="D142" s="199" t="s">
        <v>184</v>
      </c>
      <c r="E142" s="214" t="s">
        <v>20</v>
      </c>
      <c r="F142" s="215" t="s">
        <v>2873</v>
      </c>
      <c r="G142" s="213"/>
      <c r="H142" s="216">
        <v>104.52</v>
      </c>
      <c r="I142" s="217"/>
      <c r="J142" s="213"/>
      <c r="K142" s="213"/>
      <c r="L142" s="218"/>
      <c r="M142" s="219"/>
      <c r="N142" s="220"/>
      <c r="O142" s="220"/>
      <c r="P142" s="220"/>
      <c r="Q142" s="220"/>
      <c r="R142" s="220"/>
      <c r="S142" s="220"/>
      <c r="T142" s="221"/>
      <c r="AT142" s="222" t="s">
        <v>184</v>
      </c>
      <c r="AU142" s="222" t="s">
        <v>84</v>
      </c>
      <c r="AV142" s="13" t="s">
        <v>84</v>
      </c>
      <c r="AW142" s="13" t="s">
        <v>35</v>
      </c>
      <c r="AX142" s="13" t="s">
        <v>22</v>
      </c>
      <c r="AY142" s="222" t="s">
        <v>159</v>
      </c>
    </row>
    <row r="143" spans="2:65" s="1" customFormat="1" ht="16.5" customHeight="1">
      <c r="B143" s="35"/>
      <c r="C143" s="186" t="s">
        <v>444</v>
      </c>
      <c r="D143" s="186" t="s">
        <v>162</v>
      </c>
      <c r="E143" s="187" t="s">
        <v>2874</v>
      </c>
      <c r="F143" s="188" t="s">
        <v>2875</v>
      </c>
      <c r="G143" s="189" t="s">
        <v>182</v>
      </c>
      <c r="H143" s="190">
        <v>79.091999999999999</v>
      </c>
      <c r="I143" s="191"/>
      <c r="J143" s="192">
        <f>ROUND(I143*H143,2)</f>
        <v>0</v>
      </c>
      <c r="K143" s="188" t="s">
        <v>194</v>
      </c>
      <c r="L143" s="39"/>
      <c r="M143" s="193" t="s">
        <v>20</v>
      </c>
      <c r="N143" s="194" t="s">
        <v>45</v>
      </c>
      <c r="O143" s="64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AR143" s="197" t="s">
        <v>164</v>
      </c>
      <c r="AT143" s="197" t="s">
        <v>162</v>
      </c>
      <c r="AU143" s="197" t="s">
        <v>84</v>
      </c>
      <c r="AY143" s="18" t="s">
        <v>159</v>
      </c>
      <c r="BE143" s="198">
        <f>IF(N143="základní",J143,0)</f>
        <v>0</v>
      </c>
      <c r="BF143" s="198">
        <f>IF(N143="snížená",J143,0)</f>
        <v>0</v>
      </c>
      <c r="BG143" s="198">
        <f>IF(N143="zákl. přenesená",J143,0)</f>
        <v>0</v>
      </c>
      <c r="BH143" s="198">
        <f>IF(N143="sníž. přenesená",J143,0)</f>
        <v>0</v>
      </c>
      <c r="BI143" s="198">
        <f>IF(N143="nulová",J143,0)</f>
        <v>0</v>
      </c>
      <c r="BJ143" s="18" t="s">
        <v>22</v>
      </c>
      <c r="BK143" s="198">
        <f>ROUND(I143*H143,2)</f>
        <v>0</v>
      </c>
      <c r="BL143" s="18" t="s">
        <v>164</v>
      </c>
      <c r="BM143" s="197" t="s">
        <v>2876</v>
      </c>
    </row>
    <row r="144" spans="2:65" s="1" customFormat="1" ht="19.5">
      <c r="B144" s="35"/>
      <c r="C144" s="36"/>
      <c r="D144" s="199" t="s">
        <v>166</v>
      </c>
      <c r="E144" s="36"/>
      <c r="F144" s="200" t="s">
        <v>2877</v>
      </c>
      <c r="G144" s="36"/>
      <c r="H144" s="36"/>
      <c r="I144" s="115"/>
      <c r="J144" s="36"/>
      <c r="K144" s="36"/>
      <c r="L144" s="39"/>
      <c r="M144" s="201"/>
      <c r="N144" s="64"/>
      <c r="O144" s="64"/>
      <c r="P144" s="64"/>
      <c r="Q144" s="64"/>
      <c r="R144" s="64"/>
      <c r="S144" s="64"/>
      <c r="T144" s="65"/>
      <c r="AT144" s="18" t="s">
        <v>166</v>
      </c>
      <c r="AU144" s="18" t="s">
        <v>84</v>
      </c>
    </row>
    <row r="145" spans="2:65" s="13" customFormat="1" ht="11.25">
      <c r="B145" s="212"/>
      <c r="C145" s="213"/>
      <c r="D145" s="199" t="s">
        <v>184</v>
      </c>
      <c r="E145" s="214" t="s">
        <v>20</v>
      </c>
      <c r="F145" s="215" t="s">
        <v>2878</v>
      </c>
      <c r="G145" s="213"/>
      <c r="H145" s="216">
        <v>79.091999999999999</v>
      </c>
      <c r="I145" s="217"/>
      <c r="J145" s="213"/>
      <c r="K145" s="213"/>
      <c r="L145" s="218"/>
      <c r="M145" s="219"/>
      <c r="N145" s="220"/>
      <c r="O145" s="220"/>
      <c r="P145" s="220"/>
      <c r="Q145" s="220"/>
      <c r="R145" s="220"/>
      <c r="S145" s="220"/>
      <c r="T145" s="221"/>
      <c r="AT145" s="222" t="s">
        <v>184</v>
      </c>
      <c r="AU145" s="222" t="s">
        <v>84</v>
      </c>
      <c r="AV145" s="13" t="s">
        <v>84</v>
      </c>
      <c r="AW145" s="13" t="s">
        <v>35</v>
      </c>
      <c r="AX145" s="13" t="s">
        <v>22</v>
      </c>
      <c r="AY145" s="222" t="s">
        <v>159</v>
      </c>
    </row>
    <row r="146" spans="2:65" s="1" customFormat="1" ht="16.5" customHeight="1">
      <c r="B146" s="35"/>
      <c r="C146" s="186" t="s">
        <v>8</v>
      </c>
      <c r="D146" s="186" t="s">
        <v>162</v>
      </c>
      <c r="E146" s="187" t="s">
        <v>2879</v>
      </c>
      <c r="F146" s="188" t="s">
        <v>2880</v>
      </c>
      <c r="G146" s="189" t="s">
        <v>182</v>
      </c>
      <c r="H146" s="190">
        <v>19.773</v>
      </c>
      <c r="I146" s="191"/>
      <c r="J146" s="192">
        <f>ROUND(I146*H146,2)</f>
        <v>0</v>
      </c>
      <c r="K146" s="188" t="s">
        <v>194</v>
      </c>
      <c r="L146" s="39"/>
      <c r="M146" s="193" t="s">
        <v>20</v>
      </c>
      <c r="N146" s="194" t="s">
        <v>45</v>
      </c>
      <c r="O146" s="64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AR146" s="197" t="s">
        <v>164</v>
      </c>
      <c r="AT146" s="197" t="s">
        <v>162</v>
      </c>
      <c r="AU146" s="197" t="s">
        <v>84</v>
      </c>
      <c r="AY146" s="18" t="s">
        <v>159</v>
      </c>
      <c r="BE146" s="198">
        <f>IF(N146="základní",J146,0)</f>
        <v>0</v>
      </c>
      <c r="BF146" s="198">
        <f>IF(N146="snížená",J146,0)</f>
        <v>0</v>
      </c>
      <c r="BG146" s="198">
        <f>IF(N146="zákl. přenesená",J146,0)</f>
        <v>0</v>
      </c>
      <c r="BH146" s="198">
        <f>IF(N146="sníž. přenesená",J146,0)</f>
        <v>0</v>
      </c>
      <c r="BI146" s="198">
        <f>IF(N146="nulová",J146,0)</f>
        <v>0</v>
      </c>
      <c r="BJ146" s="18" t="s">
        <v>22</v>
      </c>
      <c r="BK146" s="198">
        <f>ROUND(I146*H146,2)</f>
        <v>0</v>
      </c>
      <c r="BL146" s="18" t="s">
        <v>164</v>
      </c>
      <c r="BM146" s="197" t="s">
        <v>2881</v>
      </c>
    </row>
    <row r="147" spans="2:65" s="1" customFormat="1" ht="19.5">
      <c r="B147" s="35"/>
      <c r="C147" s="36"/>
      <c r="D147" s="199" t="s">
        <v>166</v>
      </c>
      <c r="E147" s="36"/>
      <c r="F147" s="200" t="s">
        <v>2882</v>
      </c>
      <c r="G147" s="36"/>
      <c r="H147" s="36"/>
      <c r="I147" s="115"/>
      <c r="J147" s="36"/>
      <c r="K147" s="36"/>
      <c r="L147" s="39"/>
      <c r="M147" s="201"/>
      <c r="N147" s="64"/>
      <c r="O147" s="64"/>
      <c r="P147" s="64"/>
      <c r="Q147" s="64"/>
      <c r="R147" s="64"/>
      <c r="S147" s="64"/>
      <c r="T147" s="65"/>
      <c r="AT147" s="18" t="s">
        <v>166</v>
      </c>
      <c r="AU147" s="18" t="s">
        <v>84</v>
      </c>
    </row>
    <row r="148" spans="2:65" s="13" customFormat="1" ht="11.25">
      <c r="B148" s="212"/>
      <c r="C148" s="213"/>
      <c r="D148" s="199" t="s">
        <v>184</v>
      </c>
      <c r="E148" s="214" t="s">
        <v>20</v>
      </c>
      <c r="F148" s="215" t="s">
        <v>2824</v>
      </c>
      <c r="G148" s="213"/>
      <c r="H148" s="216">
        <v>19.773</v>
      </c>
      <c r="I148" s="217"/>
      <c r="J148" s="213"/>
      <c r="K148" s="213"/>
      <c r="L148" s="218"/>
      <c r="M148" s="219"/>
      <c r="N148" s="220"/>
      <c r="O148" s="220"/>
      <c r="P148" s="220"/>
      <c r="Q148" s="220"/>
      <c r="R148" s="220"/>
      <c r="S148" s="220"/>
      <c r="T148" s="221"/>
      <c r="AT148" s="222" t="s">
        <v>184</v>
      </c>
      <c r="AU148" s="222" t="s">
        <v>84</v>
      </c>
      <c r="AV148" s="13" t="s">
        <v>84</v>
      </c>
      <c r="AW148" s="13" t="s">
        <v>35</v>
      </c>
      <c r="AX148" s="13" t="s">
        <v>22</v>
      </c>
      <c r="AY148" s="222" t="s">
        <v>159</v>
      </c>
    </row>
    <row r="149" spans="2:65" s="1" customFormat="1" ht="16.5" customHeight="1">
      <c r="B149" s="35"/>
      <c r="C149" s="186" t="s">
        <v>455</v>
      </c>
      <c r="D149" s="186" t="s">
        <v>162</v>
      </c>
      <c r="E149" s="187" t="s">
        <v>630</v>
      </c>
      <c r="F149" s="188" t="s">
        <v>631</v>
      </c>
      <c r="G149" s="189" t="s">
        <v>182</v>
      </c>
      <c r="H149" s="190">
        <v>79.091999999999999</v>
      </c>
      <c r="I149" s="191"/>
      <c r="J149" s="192">
        <f>ROUND(I149*H149,2)</f>
        <v>0</v>
      </c>
      <c r="K149" s="188" t="s">
        <v>194</v>
      </c>
      <c r="L149" s="39"/>
      <c r="M149" s="193" t="s">
        <v>20</v>
      </c>
      <c r="N149" s="194" t="s">
        <v>45</v>
      </c>
      <c r="O149" s="64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AR149" s="197" t="s">
        <v>164</v>
      </c>
      <c r="AT149" s="197" t="s">
        <v>162</v>
      </c>
      <c r="AU149" s="197" t="s">
        <v>84</v>
      </c>
      <c r="AY149" s="18" t="s">
        <v>159</v>
      </c>
      <c r="BE149" s="198">
        <f>IF(N149="základní",J149,0)</f>
        <v>0</v>
      </c>
      <c r="BF149" s="198">
        <f>IF(N149="snížená",J149,0)</f>
        <v>0</v>
      </c>
      <c r="BG149" s="198">
        <f>IF(N149="zákl. přenesená",J149,0)</f>
        <v>0</v>
      </c>
      <c r="BH149" s="198">
        <f>IF(N149="sníž. přenesená",J149,0)</f>
        <v>0</v>
      </c>
      <c r="BI149" s="198">
        <f>IF(N149="nulová",J149,0)</f>
        <v>0</v>
      </c>
      <c r="BJ149" s="18" t="s">
        <v>22</v>
      </c>
      <c r="BK149" s="198">
        <f>ROUND(I149*H149,2)</f>
        <v>0</v>
      </c>
      <c r="BL149" s="18" t="s">
        <v>164</v>
      </c>
      <c r="BM149" s="197" t="s">
        <v>2883</v>
      </c>
    </row>
    <row r="150" spans="2:65" s="1" customFormat="1" ht="19.5">
      <c r="B150" s="35"/>
      <c r="C150" s="36"/>
      <c r="D150" s="199" t="s">
        <v>166</v>
      </c>
      <c r="E150" s="36"/>
      <c r="F150" s="200" t="s">
        <v>633</v>
      </c>
      <c r="G150" s="36"/>
      <c r="H150" s="36"/>
      <c r="I150" s="115"/>
      <c r="J150" s="36"/>
      <c r="K150" s="36"/>
      <c r="L150" s="39"/>
      <c r="M150" s="201"/>
      <c r="N150" s="64"/>
      <c r="O150" s="64"/>
      <c r="P150" s="64"/>
      <c r="Q150" s="64"/>
      <c r="R150" s="64"/>
      <c r="S150" s="64"/>
      <c r="T150" s="65"/>
      <c r="AT150" s="18" t="s">
        <v>166</v>
      </c>
      <c r="AU150" s="18" t="s">
        <v>84</v>
      </c>
    </row>
    <row r="151" spans="2:65" s="13" customFormat="1" ht="11.25">
      <c r="B151" s="212"/>
      <c r="C151" s="213"/>
      <c r="D151" s="199" t="s">
        <v>184</v>
      </c>
      <c r="E151" s="214" t="s">
        <v>20</v>
      </c>
      <c r="F151" s="215" t="s">
        <v>2878</v>
      </c>
      <c r="G151" s="213"/>
      <c r="H151" s="216">
        <v>79.091999999999999</v>
      </c>
      <c r="I151" s="217"/>
      <c r="J151" s="213"/>
      <c r="K151" s="213"/>
      <c r="L151" s="218"/>
      <c r="M151" s="219"/>
      <c r="N151" s="220"/>
      <c r="O151" s="220"/>
      <c r="P151" s="220"/>
      <c r="Q151" s="220"/>
      <c r="R151" s="220"/>
      <c r="S151" s="220"/>
      <c r="T151" s="221"/>
      <c r="AT151" s="222" t="s">
        <v>184</v>
      </c>
      <c r="AU151" s="222" t="s">
        <v>84</v>
      </c>
      <c r="AV151" s="13" t="s">
        <v>84</v>
      </c>
      <c r="AW151" s="13" t="s">
        <v>35</v>
      </c>
      <c r="AX151" s="13" t="s">
        <v>74</v>
      </c>
      <c r="AY151" s="222" t="s">
        <v>159</v>
      </c>
    </row>
    <row r="152" spans="2:65" s="14" customFormat="1" ht="11.25">
      <c r="B152" s="223"/>
      <c r="C152" s="224"/>
      <c r="D152" s="199" t="s">
        <v>184</v>
      </c>
      <c r="E152" s="225" t="s">
        <v>2826</v>
      </c>
      <c r="F152" s="226" t="s">
        <v>223</v>
      </c>
      <c r="G152" s="224"/>
      <c r="H152" s="227">
        <v>79.091999999999999</v>
      </c>
      <c r="I152" s="228"/>
      <c r="J152" s="224"/>
      <c r="K152" s="224"/>
      <c r="L152" s="229"/>
      <c r="M152" s="230"/>
      <c r="N152" s="231"/>
      <c r="O152" s="231"/>
      <c r="P152" s="231"/>
      <c r="Q152" s="231"/>
      <c r="R152" s="231"/>
      <c r="S152" s="231"/>
      <c r="T152" s="232"/>
      <c r="AT152" s="233" t="s">
        <v>184</v>
      </c>
      <c r="AU152" s="233" t="s">
        <v>84</v>
      </c>
      <c r="AV152" s="14" t="s">
        <v>164</v>
      </c>
      <c r="AW152" s="14" t="s">
        <v>35</v>
      </c>
      <c r="AX152" s="14" t="s">
        <v>22</v>
      </c>
      <c r="AY152" s="233" t="s">
        <v>159</v>
      </c>
    </row>
    <row r="153" spans="2:65" s="1" customFormat="1" ht="16.5" customHeight="1">
      <c r="B153" s="35"/>
      <c r="C153" s="186" t="s">
        <v>461</v>
      </c>
      <c r="D153" s="186" t="s">
        <v>162</v>
      </c>
      <c r="E153" s="187" t="s">
        <v>636</v>
      </c>
      <c r="F153" s="188" t="s">
        <v>637</v>
      </c>
      <c r="G153" s="189" t="s">
        <v>182</v>
      </c>
      <c r="H153" s="190">
        <v>553.64400000000001</v>
      </c>
      <c r="I153" s="191"/>
      <c r="J153" s="192">
        <f>ROUND(I153*H153,2)</f>
        <v>0</v>
      </c>
      <c r="K153" s="188" t="s">
        <v>194</v>
      </c>
      <c r="L153" s="39"/>
      <c r="M153" s="193" t="s">
        <v>20</v>
      </c>
      <c r="N153" s="194" t="s">
        <v>45</v>
      </c>
      <c r="O153" s="64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AR153" s="197" t="s">
        <v>164</v>
      </c>
      <c r="AT153" s="197" t="s">
        <v>162</v>
      </c>
      <c r="AU153" s="197" t="s">
        <v>84</v>
      </c>
      <c r="AY153" s="18" t="s">
        <v>159</v>
      </c>
      <c r="BE153" s="198">
        <f>IF(N153="základní",J153,0)</f>
        <v>0</v>
      </c>
      <c r="BF153" s="198">
        <f>IF(N153="snížená",J153,0)</f>
        <v>0</v>
      </c>
      <c r="BG153" s="198">
        <f>IF(N153="zákl. přenesená",J153,0)</f>
        <v>0</v>
      </c>
      <c r="BH153" s="198">
        <f>IF(N153="sníž. přenesená",J153,0)</f>
        <v>0</v>
      </c>
      <c r="BI153" s="198">
        <f>IF(N153="nulová",J153,0)</f>
        <v>0</v>
      </c>
      <c r="BJ153" s="18" t="s">
        <v>22</v>
      </c>
      <c r="BK153" s="198">
        <f>ROUND(I153*H153,2)</f>
        <v>0</v>
      </c>
      <c r="BL153" s="18" t="s">
        <v>164</v>
      </c>
      <c r="BM153" s="197" t="s">
        <v>2884</v>
      </c>
    </row>
    <row r="154" spans="2:65" s="1" customFormat="1" ht="19.5">
      <c r="B154" s="35"/>
      <c r="C154" s="36"/>
      <c r="D154" s="199" t="s">
        <v>166</v>
      </c>
      <c r="E154" s="36"/>
      <c r="F154" s="200" t="s">
        <v>639</v>
      </c>
      <c r="G154" s="36"/>
      <c r="H154" s="36"/>
      <c r="I154" s="115"/>
      <c r="J154" s="36"/>
      <c r="K154" s="36"/>
      <c r="L154" s="39"/>
      <c r="M154" s="201"/>
      <c r="N154" s="64"/>
      <c r="O154" s="64"/>
      <c r="P154" s="64"/>
      <c r="Q154" s="64"/>
      <c r="R154" s="64"/>
      <c r="S154" s="64"/>
      <c r="T154" s="65"/>
      <c r="AT154" s="18" t="s">
        <v>166</v>
      </c>
      <c r="AU154" s="18" t="s">
        <v>84</v>
      </c>
    </row>
    <row r="155" spans="2:65" s="13" customFormat="1" ht="11.25">
      <c r="B155" s="212"/>
      <c r="C155" s="213"/>
      <c r="D155" s="199" t="s">
        <v>184</v>
      </c>
      <c r="E155" s="214" t="s">
        <v>20</v>
      </c>
      <c r="F155" s="215" t="s">
        <v>2885</v>
      </c>
      <c r="G155" s="213"/>
      <c r="H155" s="216">
        <v>553.64400000000001</v>
      </c>
      <c r="I155" s="217"/>
      <c r="J155" s="213"/>
      <c r="K155" s="213"/>
      <c r="L155" s="218"/>
      <c r="M155" s="219"/>
      <c r="N155" s="220"/>
      <c r="O155" s="220"/>
      <c r="P155" s="220"/>
      <c r="Q155" s="220"/>
      <c r="R155" s="220"/>
      <c r="S155" s="220"/>
      <c r="T155" s="221"/>
      <c r="AT155" s="222" t="s">
        <v>184</v>
      </c>
      <c r="AU155" s="222" t="s">
        <v>84</v>
      </c>
      <c r="AV155" s="13" t="s">
        <v>84</v>
      </c>
      <c r="AW155" s="13" t="s">
        <v>35</v>
      </c>
      <c r="AX155" s="13" t="s">
        <v>22</v>
      </c>
      <c r="AY155" s="222" t="s">
        <v>159</v>
      </c>
    </row>
    <row r="156" spans="2:65" s="1" customFormat="1" ht="16.5" customHeight="1">
      <c r="B156" s="35"/>
      <c r="C156" s="186" t="s">
        <v>468</v>
      </c>
      <c r="D156" s="186" t="s">
        <v>162</v>
      </c>
      <c r="E156" s="187" t="s">
        <v>642</v>
      </c>
      <c r="F156" s="188" t="s">
        <v>643</v>
      </c>
      <c r="G156" s="189" t="s">
        <v>182</v>
      </c>
      <c r="H156" s="190">
        <v>19.773</v>
      </c>
      <c r="I156" s="191"/>
      <c r="J156" s="192">
        <f>ROUND(I156*H156,2)</f>
        <v>0</v>
      </c>
      <c r="K156" s="188" t="s">
        <v>194</v>
      </c>
      <c r="L156" s="39"/>
      <c r="M156" s="193" t="s">
        <v>20</v>
      </c>
      <c r="N156" s="194" t="s">
        <v>45</v>
      </c>
      <c r="O156" s="64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AR156" s="197" t="s">
        <v>164</v>
      </c>
      <c r="AT156" s="197" t="s">
        <v>162</v>
      </c>
      <c r="AU156" s="197" t="s">
        <v>84</v>
      </c>
      <c r="AY156" s="18" t="s">
        <v>159</v>
      </c>
      <c r="BE156" s="198">
        <f>IF(N156="základní",J156,0)</f>
        <v>0</v>
      </c>
      <c r="BF156" s="198">
        <f>IF(N156="snížená",J156,0)</f>
        <v>0</v>
      </c>
      <c r="BG156" s="198">
        <f>IF(N156="zákl. přenesená",J156,0)</f>
        <v>0</v>
      </c>
      <c r="BH156" s="198">
        <f>IF(N156="sníž. přenesená",J156,0)</f>
        <v>0</v>
      </c>
      <c r="BI156" s="198">
        <f>IF(N156="nulová",J156,0)</f>
        <v>0</v>
      </c>
      <c r="BJ156" s="18" t="s">
        <v>22</v>
      </c>
      <c r="BK156" s="198">
        <f>ROUND(I156*H156,2)</f>
        <v>0</v>
      </c>
      <c r="BL156" s="18" t="s">
        <v>164</v>
      </c>
      <c r="BM156" s="197" t="s">
        <v>2886</v>
      </c>
    </row>
    <row r="157" spans="2:65" s="1" customFormat="1" ht="19.5">
      <c r="B157" s="35"/>
      <c r="C157" s="36"/>
      <c r="D157" s="199" t="s">
        <v>166</v>
      </c>
      <c r="E157" s="36"/>
      <c r="F157" s="200" t="s">
        <v>645</v>
      </c>
      <c r="G157" s="36"/>
      <c r="H157" s="36"/>
      <c r="I157" s="115"/>
      <c r="J157" s="36"/>
      <c r="K157" s="36"/>
      <c r="L157" s="39"/>
      <c r="M157" s="201"/>
      <c r="N157" s="64"/>
      <c r="O157" s="64"/>
      <c r="P157" s="64"/>
      <c r="Q157" s="64"/>
      <c r="R157" s="64"/>
      <c r="S157" s="64"/>
      <c r="T157" s="65"/>
      <c r="AT157" s="18" t="s">
        <v>166</v>
      </c>
      <c r="AU157" s="18" t="s">
        <v>84</v>
      </c>
    </row>
    <row r="158" spans="2:65" s="13" customFormat="1" ht="11.25">
      <c r="B158" s="212"/>
      <c r="C158" s="213"/>
      <c r="D158" s="199" t="s">
        <v>184</v>
      </c>
      <c r="E158" s="214" t="s">
        <v>2829</v>
      </c>
      <c r="F158" s="215" t="s">
        <v>2824</v>
      </c>
      <c r="G158" s="213"/>
      <c r="H158" s="216">
        <v>19.773</v>
      </c>
      <c r="I158" s="217"/>
      <c r="J158" s="213"/>
      <c r="K158" s="213"/>
      <c r="L158" s="218"/>
      <c r="M158" s="219"/>
      <c r="N158" s="220"/>
      <c r="O158" s="220"/>
      <c r="P158" s="220"/>
      <c r="Q158" s="220"/>
      <c r="R158" s="220"/>
      <c r="S158" s="220"/>
      <c r="T158" s="221"/>
      <c r="AT158" s="222" t="s">
        <v>184</v>
      </c>
      <c r="AU158" s="222" t="s">
        <v>84</v>
      </c>
      <c r="AV158" s="13" t="s">
        <v>84</v>
      </c>
      <c r="AW158" s="13" t="s">
        <v>35</v>
      </c>
      <c r="AX158" s="13" t="s">
        <v>22</v>
      </c>
      <c r="AY158" s="222" t="s">
        <v>159</v>
      </c>
    </row>
    <row r="159" spans="2:65" s="1" customFormat="1" ht="16.5" customHeight="1">
      <c r="B159" s="35"/>
      <c r="C159" s="186" t="s">
        <v>473</v>
      </c>
      <c r="D159" s="186" t="s">
        <v>162</v>
      </c>
      <c r="E159" s="187" t="s">
        <v>647</v>
      </c>
      <c r="F159" s="188" t="s">
        <v>648</v>
      </c>
      <c r="G159" s="189" t="s">
        <v>182</v>
      </c>
      <c r="H159" s="190">
        <v>138.411</v>
      </c>
      <c r="I159" s="191"/>
      <c r="J159" s="192">
        <f>ROUND(I159*H159,2)</f>
        <v>0</v>
      </c>
      <c r="K159" s="188" t="s">
        <v>194</v>
      </c>
      <c r="L159" s="39"/>
      <c r="M159" s="193" t="s">
        <v>20</v>
      </c>
      <c r="N159" s="194" t="s">
        <v>45</v>
      </c>
      <c r="O159" s="64"/>
      <c r="P159" s="195">
        <f>O159*H159</f>
        <v>0</v>
      </c>
      <c r="Q159" s="195">
        <v>0</v>
      </c>
      <c r="R159" s="195">
        <f>Q159*H159</f>
        <v>0</v>
      </c>
      <c r="S159" s="195">
        <v>0</v>
      </c>
      <c r="T159" s="196">
        <f>S159*H159</f>
        <v>0</v>
      </c>
      <c r="AR159" s="197" t="s">
        <v>164</v>
      </c>
      <c r="AT159" s="197" t="s">
        <v>162</v>
      </c>
      <c r="AU159" s="197" t="s">
        <v>84</v>
      </c>
      <c r="AY159" s="18" t="s">
        <v>159</v>
      </c>
      <c r="BE159" s="198">
        <f>IF(N159="základní",J159,0)</f>
        <v>0</v>
      </c>
      <c r="BF159" s="198">
        <f>IF(N159="snížená",J159,0)</f>
        <v>0</v>
      </c>
      <c r="BG159" s="198">
        <f>IF(N159="zákl. přenesená",J159,0)</f>
        <v>0</v>
      </c>
      <c r="BH159" s="198">
        <f>IF(N159="sníž. přenesená",J159,0)</f>
        <v>0</v>
      </c>
      <c r="BI159" s="198">
        <f>IF(N159="nulová",J159,0)</f>
        <v>0</v>
      </c>
      <c r="BJ159" s="18" t="s">
        <v>22</v>
      </c>
      <c r="BK159" s="198">
        <f>ROUND(I159*H159,2)</f>
        <v>0</v>
      </c>
      <c r="BL159" s="18" t="s">
        <v>164</v>
      </c>
      <c r="BM159" s="197" t="s">
        <v>2887</v>
      </c>
    </row>
    <row r="160" spans="2:65" s="1" customFormat="1" ht="19.5">
      <c r="B160" s="35"/>
      <c r="C160" s="36"/>
      <c r="D160" s="199" t="s">
        <v>166</v>
      </c>
      <c r="E160" s="36"/>
      <c r="F160" s="200" t="s">
        <v>650</v>
      </c>
      <c r="G160" s="36"/>
      <c r="H160" s="36"/>
      <c r="I160" s="115"/>
      <c r="J160" s="36"/>
      <c r="K160" s="36"/>
      <c r="L160" s="39"/>
      <c r="M160" s="201"/>
      <c r="N160" s="64"/>
      <c r="O160" s="64"/>
      <c r="P160" s="64"/>
      <c r="Q160" s="64"/>
      <c r="R160" s="64"/>
      <c r="S160" s="64"/>
      <c r="T160" s="65"/>
      <c r="AT160" s="18" t="s">
        <v>166</v>
      </c>
      <c r="AU160" s="18" t="s">
        <v>84</v>
      </c>
    </row>
    <row r="161" spans="2:65" s="13" customFormat="1" ht="11.25">
      <c r="B161" s="212"/>
      <c r="C161" s="213"/>
      <c r="D161" s="199" t="s">
        <v>184</v>
      </c>
      <c r="E161" s="214" t="s">
        <v>20</v>
      </c>
      <c r="F161" s="215" t="s">
        <v>2888</v>
      </c>
      <c r="G161" s="213"/>
      <c r="H161" s="216">
        <v>138.411</v>
      </c>
      <c r="I161" s="217"/>
      <c r="J161" s="213"/>
      <c r="K161" s="213"/>
      <c r="L161" s="218"/>
      <c r="M161" s="219"/>
      <c r="N161" s="220"/>
      <c r="O161" s="220"/>
      <c r="P161" s="220"/>
      <c r="Q161" s="220"/>
      <c r="R161" s="220"/>
      <c r="S161" s="220"/>
      <c r="T161" s="221"/>
      <c r="AT161" s="222" t="s">
        <v>184</v>
      </c>
      <c r="AU161" s="222" t="s">
        <v>84</v>
      </c>
      <c r="AV161" s="13" t="s">
        <v>84</v>
      </c>
      <c r="AW161" s="13" t="s">
        <v>35</v>
      </c>
      <c r="AX161" s="13" t="s">
        <v>22</v>
      </c>
      <c r="AY161" s="222" t="s">
        <v>159</v>
      </c>
    </row>
    <row r="162" spans="2:65" s="1" customFormat="1" ht="16.5" customHeight="1">
      <c r="B162" s="35"/>
      <c r="C162" s="186" t="s">
        <v>487</v>
      </c>
      <c r="D162" s="186" t="s">
        <v>162</v>
      </c>
      <c r="E162" s="187" t="s">
        <v>617</v>
      </c>
      <c r="F162" s="188" t="s">
        <v>618</v>
      </c>
      <c r="G162" s="189" t="s">
        <v>182</v>
      </c>
      <c r="H162" s="190">
        <v>79.091999999999999</v>
      </c>
      <c r="I162" s="191"/>
      <c r="J162" s="192">
        <f>ROUND(I162*H162,2)</f>
        <v>0</v>
      </c>
      <c r="K162" s="188" t="s">
        <v>194</v>
      </c>
      <c r="L162" s="39"/>
      <c r="M162" s="193" t="s">
        <v>20</v>
      </c>
      <c r="N162" s="194" t="s">
        <v>45</v>
      </c>
      <c r="O162" s="64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AR162" s="197" t="s">
        <v>164</v>
      </c>
      <c r="AT162" s="197" t="s">
        <v>162</v>
      </c>
      <c r="AU162" s="197" t="s">
        <v>84</v>
      </c>
      <c r="AY162" s="18" t="s">
        <v>159</v>
      </c>
      <c r="BE162" s="198">
        <f>IF(N162="základní",J162,0)</f>
        <v>0</v>
      </c>
      <c r="BF162" s="198">
        <f>IF(N162="snížená",J162,0)</f>
        <v>0</v>
      </c>
      <c r="BG162" s="198">
        <f>IF(N162="zákl. přenesená",J162,0)</f>
        <v>0</v>
      </c>
      <c r="BH162" s="198">
        <f>IF(N162="sníž. přenesená",J162,0)</f>
        <v>0</v>
      </c>
      <c r="BI162" s="198">
        <f>IF(N162="nulová",J162,0)</f>
        <v>0</v>
      </c>
      <c r="BJ162" s="18" t="s">
        <v>22</v>
      </c>
      <c r="BK162" s="198">
        <f>ROUND(I162*H162,2)</f>
        <v>0</v>
      </c>
      <c r="BL162" s="18" t="s">
        <v>164</v>
      </c>
      <c r="BM162" s="197" t="s">
        <v>2889</v>
      </c>
    </row>
    <row r="163" spans="2:65" s="1" customFormat="1" ht="11.25">
      <c r="B163" s="35"/>
      <c r="C163" s="36"/>
      <c r="D163" s="199" t="s">
        <v>166</v>
      </c>
      <c r="E163" s="36"/>
      <c r="F163" s="200" t="s">
        <v>620</v>
      </c>
      <c r="G163" s="36"/>
      <c r="H163" s="36"/>
      <c r="I163" s="115"/>
      <c r="J163" s="36"/>
      <c r="K163" s="36"/>
      <c r="L163" s="39"/>
      <c r="M163" s="201"/>
      <c r="N163" s="64"/>
      <c r="O163" s="64"/>
      <c r="P163" s="64"/>
      <c r="Q163" s="64"/>
      <c r="R163" s="64"/>
      <c r="S163" s="64"/>
      <c r="T163" s="65"/>
      <c r="AT163" s="18" t="s">
        <v>166</v>
      </c>
      <c r="AU163" s="18" t="s">
        <v>84</v>
      </c>
    </row>
    <row r="164" spans="2:65" s="13" customFormat="1" ht="11.25">
      <c r="B164" s="212"/>
      <c r="C164" s="213"/>
      <c r="D164" s="199" t="s">
        <v>184</v>
      </c>
      <c r="E164" s="214" t="s">
        <v>20</v>
      </c>
      <c r="F164" s="215" t="s">
        <v>2826</v>
      </c>
      <c r="G164" s="213"/>
      <c r="H164" s="216">
        <v>79.091999999999999</v>
      </c>
      <c r="I164" s="217"/>
      <c r="J164" s="213"/>
      <c r="K164" s="213"/>
      <c r="L164" s="218"/>
      <c r="M164" s="219"/>
      <c r="N164" s="220"/>
      <c r="O164" s="220"/>
      <c r="P164" s="220"/>
      <c r="Q164" s="220"/>
      <c r="R164" s="220"/>
      <c r="S164" s="220"/>
      <c r="T164" s="221"/>
      <c r="AT164" s="222" t="s">
        <v>184</v>
      </c>
      <c r="AU164" s="222" t="s">
        <v>84</v>
      </c>
      <c r="AV164" s="13" t="s">
        <v>84</v>
      </c>
      <c r="AW164" s="13" t="s">
        <v>35</v>
      </c>
      <c r="AX164" s="13" t="s">
        <v>22</v>
      </c>
      <c r="AY164" s="222" t="s">
        <v>159</v>
      </c>
    </row>
    <row r="165" spans="2:65" s="1" customFormat="1" ht="16.5" customHeight="1">
      <c r="B165" s="35"/>
      <c r="C165" s="186" t="s">
        <v>7</v>
      </c>
      <c r="D165" s="186" t="s">
        <v>162</v>
      </c>
      <c r="E165" s="187" t="s">
        <v>656</v>
      </c>
      <c r="F165" s="188" t="s">
        <v>657</v>
      </c>
      <c r="G165" s="189" t="s">
        <v>182</v>
      </c>
      <c r="H165" s="190">
        <v>19.773</v>
      </c>
      <c r="I165" s="191"/>
      <c r="J165" s="192">
        <f>ROUND(I165*H165,2)</f>
        <v>0</v>
      </c>
      <c r="K165" s="188" t="s">
        <v>194</v>
      </c>
      <c r="L165" s="39"/>
      <c r="M165" s="193" t="s">
        <v>20</v>
      </c>
      <c r="N165" s="194" t="s">
        <v>45</v>
      </c>
      <c r="O165" s="64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AR165" s="197" t="s">
        <v>164</v>
      </c>
      <c r="AT165" s="197" t="s">
        <v>162</v>
      </c>
      <c r="AU165" s="197" t="s">
        <v>84</v>
      </c>
      <c r="AY165" s="18" t="s">
        <v>159</v>
      </c>
      <c r="BE165" s="198">
        <f>IF(N165="základní",J165,0)</f>
        <v>0</v>
      </c>
      <c r="BF165" s="198">
        <f>IF(N165="snížená",J165,0)</f>
        <v>0</v>
      </c>
      <c r="BG165" s="198">
        <f>IF(N165="zákl. přenesená",J165,0)</f>
        <v>0</v>
      </c>
      <c r="BH165" s="198">
        <f>IF(N165="sníž. přenesená",J165,0)</f>
        <v>0</v>
      </c>
      <c r="BI165" s="198">
        <f>IF(N165="nulová",J165,0)</f>
        <v>0</v>
      </c>
      <c r="BJ165" s="18" t="s">
        <v>22</v>
      </c>
      <c r="BK165" s="198">
        <f>ROUND(I165*H165,2)</f>
        <v>0</v>
      </c>
      <c r="BL165" s="18" t="s">
        <v>164</v>
      </c>
      <c r="BM165" s="197" t="s">
        <v>2890</v>
      </c>
    </row>
    <row r="166" spans="2:65" s="1" customFormat="1" ht="11.25">
      <c r="B166" s="35"/>
      <c r="C166" s="36"/>
      <c r="D166" s="199" t="s">
        <v>166</v>
      </c>
      <c r="E166" s="36"/>
      <c r="F166" s="200" t="s">
        <v>659</v>
      </c>
      <c r="G166" s="36"/>
      <c r="H166" s="36"/>
      <c r="I166" s="115"/>
      <c r="J166" s="36"/>
      <c r="K166" s="36"/>
      <c r="L166" s="39"/>
      <c r="M166" s="201"/>
      <c r="N166" s="64"/>
      <c r="O166" s="64"/>
      <c r="P166" s="64"/>
      <c r="Q166" s="64"/>
      <c r="R166" s="64"/>
      <c r="S166" s="64"/>
      <c r="T166" s="65"/>
      <c r="AT166" s="18" t="s">
        <v>166</v>
      </c>
      <c r="AU166" s="18" t="s">
        <v>84</v>
      </c>
    </row>
    <row r="167" spans="2:65" s="13" customFormat="1" ht="11.25">
      <c r="B167" s="212"/>
      <c r="C167" s="213"/>
      <c r="D167" s="199" t="s">
        <v>184</v>
      </c>
      <c r="E167" s="214" t="s">
        <v>20</v>
      </c>
      <c r="F167" s="215" t="s">
        <v>2829</v>
      </c>
      <c r="G167" s="213"/>
      <c r="H167" s="216">
        <v>19.773</v>
      </c>
      <c r="I167" s="217"/>
      <c r="J167" s="213"/>
      <c r="K167" s="213"/>
      <c r="L167" s="218"/>
      <c r="M167" s="219"/>
      <c r="N167" s="220"/>
      <c r="O167" s="220"/>
      <c r="P167" s="220"/>
      <c r="Q167" s="220"/>
      <c r="R167" s="220"/>
      <c r="S167" s="220"/>
      <c r="T167" s="221"/>
      <c r="AT167" s="222" t="s">
        <v>184</v>
      </c>
      <c r="AU167" s="222" t="s">
        <v>84</v>
      </c>
      <c r="AV167" s="13" t="s">
        <v>84</v>
      </c>
      <c r="AW167" s="13" t="s">
        <v>35</v>
      </c>
      <c r="AX167" s="13" t="s">
        <v>22</v>
      </c>
      <c r="AY167" s="222" t="s">
        <v>159</v>
      </c>
    </row>
    <row r="168" spans="2:65" s="1" customFormat="1" ht="16.5" customHeight="1">
      <c r="B168" s="35"/>
      <c r="C168" s="186" t="s">
        <v>497</v>
      </c>
      <c r="D168" s="186" t="s">
        <v>162</v>
      </c>
      <c r="E168" s="187" t="s">
        <v>662</v>
      </c>
      <c r="F168" s="188" t="s">
        <v>663</v>
      </c>
      <c r="G168" s="189" t="s">
        <v>182</v>
      </c>
      <c r="H168" s="190">
        <v>98.864999999999995</v>
      </c>
      <c r="I168" s="191"/>
      <c r="J168" s="192">
        <f>ROUND(I168*H168,2)</f>
        <v>0</v>
      </c>
      <c r="K168" s="188" t="s">
        <v>194</v>
      </c>
      <c r="L168" s="39"/>
      <c r="M168" s="193" t="s">
        <v>20</v>
      </c>
      <c r="N168" s="194" t="s">
        <v>45</v>
      </c>
      <c r="O168" s="64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AR168" s="197" t="s">
        <v>164</v>
      </c>
      <c r="AT168" s="197" t="s">
        <v>162</v>
      </c>
      <c r="AU168" s="197" t="s">
        <v>84</v>
      </c>
      <c r="AY168" s="18" t="s">
        <v>159</v>
      </c>
      <c r="BE168" s="198">
        <f>IF(N168="základní",J168,0)</f>
        <v>0</v>
      </c>
      <c r="BF168" s="198">
        <f>IF(N168="snížená",J168,0)</f>
        <v>0</v>
      </c>
      <c r="BG168" s="198">
        <f>IF(N168="zákl. přenesená",J168,0)</f>
        <v>0</v>
      </c>
      <c r="BH168" s="198">
        <f>IF(N168="sníž. přenesená",J168,0)</f>
        <v>0</v>
      </c>
      <c r="BI168" s="198">
        <f>IF(N168="nulová",J168,0)</f>
        <v>0</v>
      </c>
      <c r="BJ168" s="18" t="s">
        <v>22</v>
      </c>
      <c r="BK168" s="198">
        <f>ROUND(I168*H168,2)</f>
        <v>0</v>
      </c>
      <c r="BL168" s="18" t="s">
        <v>164</v>
      </c>
      <c r="BM168" s="197" t="s">
        <v>2891</v>
      </c>
    </row>
    <row r="169" spans="2:65" s="1" customFormat="1" ht="11.25">
      <c r="B169" s="35"/>
      <c r="C169" s="36"/>
      <c r="D169" s="199" t="s">
        <v>166</v>
      </c>
      <c r="E169" s="36"/>
      <c r="F169" s="200" t="s">
        <v>663</v>
      </c>
      <c r="G169" s="36"/>
      <c r="H169" s="36"/>
      <c r="I169" s="115"/>
      <c r="J169" s="36"/>
      <c r="K169" s="36"/>
      <c r="L169" s="39"/>
      <c r="M169" s="201"/>
      <c r="N169" s="64"/>
      <c r="O169" s="64"/>
      <c r="P169" s="64"/>
      <c r="Q169" s="64"/>
      <c r="R169" s="64"/>
      <c r="S169" s="64"/>
      <c r="T169" s="65"/>
      <c r="AT169" s="18" t="s">
        <v>166</v>
      </c>
      <c r="AU169" s="18" t="s">
        <v>84</v>
      </c>
    </row>
    <row r="170" spans="2:65" s="13" customFormat="1" ht="11.25">
      <c r="B170" s="212"/>
      <c r="C170" s="213"/>
      <c r="D170" s="199" t="s">
        <v>184</v>
      </c>
      <c r="E170" s="214" t="s">
        <v>20</v>
      </c>
      <c r="F170" s="215" t="s">
        <v>2892</v>
      </c>
      <c r="G170" s="213"/>
      <c r="H170" s="216">
        <v>98.864999999999995</v>
      </c>
      <c r="I170" s="217"/>
      <c r="J170" s="213"/>
      <c r="K170" s="213"/>
      <c r="L170" s="218"/>
      <c r="M170" s="219"/>
      <c r="N170" s="220"/>
      <c r="O170" s="220"/>
      <c r="P170" s="220"/>
      <c r="Q170" s="220"/>
      <c r="R170" s="220"/>
      <c r="S170" s="220"/>
      <c r="T170" s="221"/>
      <c r="AT170" s="222" t="s">
        <v>184</v>
      </c>
      <c r="AU170" s="222" t="s">
        <v>84</v>
      </c>
      <c r="AV170" s="13" t="s">
        <v>84</v>
      </c>
      <c r="AW170" s="13" t="s">
        <v>35</v>
      </c>
      <c r="AX170" s="13" t="s">
        <v>22</v>
      </c>
      <c r="AY170" s="222" t="s">
        <v>159</v>
      </c>
    </row>
    <row r="171" spans="2:65" s="1" customFormat="1" ht="16.5" customHeight="1">
      <c r="B171" s="35"/>
      <c r="C171" s="186" t="s">
        <v>502</v>
      </c>
      <c r="D171" s="186" t="s">
        <v>162</v>
      </c>
      <c r="E171" s="187" t="s">
        <v>667</v>
      </c>
      <c r="F171" s="188" t="s">
        <v>668</v>
      </c>
      <c r="G171" s="189" t="s">
        <v>669</v>
      </c>
      <c r="H171" s="190">
        <v>197.73</v>
      </c>
      <c r="I171" s="191"/>
      <c r="J171" s="192">
        <f>ROUND(I171*H171,2)</f>
        <v>0</v>
      </c>
      <c r="K171" s="188" t="s">
        <v>194</v>
      </c>
      <c r="L171" s="39"/>
      <c r="M171" s="193" t="s">
        <v>20</v>
      </c>
      <c r="N171" s="194" t="s">
        <v>45</v>
      </c>
      <c r="O171" s="64"/>
      <c r="P171" s="195">
        <f>O171*H171</f>
        <v>0</v>
      </c>
      <c r="Q171" s="195">
        <v>0</v>
      </c>
      <c r="R171" s="195">
        <f>Q171*H171</f>
        <v>0</v>
      </c>
      <c r="S171" s="195">
        <v>0</v>
      </c>
      <c r="T171" s="196">
        <f>S171*H171</f>
        <v>0</v>
      </c>
      <c r="AR171" s="197" t="s">
        <v>164</v>
      </c>
      <c r="AT171" s="197" t="s">
        <v>162</v>
      </c>
      <c r="AU171" s="197" t="s">
        <v>84</v>
      </c>
      <c r="AY171" s="18" t="s">
        <v>159</v>
      </c>
      <c r="BE171" s="198">
        <f>IF(N171="základní",J171,0)</f>
        <v>0</v>
      </c>
      <c r="BF171" s="198">
        <f>IF(N171="snížená",J171,0)</f>
        <v>0</v>
      </c>
      <c r="BG171" s="198">
        <f>IF(N171="zákl. přenesená",J171,0)</f>
        <v>0</v>
      </c>
      <c r="BH171" s="198">
        <f>IF(N171="sníž. přenesená",J171,0)</f>
        <v>0</v>
      </c>
      <c r="BI171" s="198">
        <f>IF(N171="nulová",J171,0)</f>
        <v>0</v>
      </c>
      <c r="BJ171" s="18" t="s">
        <v>22</v>
      </c>
      <c r="BK171" s="198">
        <f>ROUND(I171*H171,2)</f>
        <v>0</v>
      </c>
      <c r="BL171" s="18" t="s">
        <v>164</v>
      </c>
      <c r="BM171" s="197" t="s">
        <v>2893</v>
      </c>
    </row>
    <row r="172" spans="2:65" s="1" customFormat="1" ht="11.25">
      <c r="B172" s="35"/>
      <c r="C172" s="36"/>
      <c r="D172" s="199" t="s">
        <v>166</v>
      </c>
      <c r="E172" s="36"/>
      <c r="F172" s="200" t="s">
        <v>671</v>
      </c>
      <c r="G172" s="36"/>
      <c r="H172" s="36"/>
      <c r="I172" s="115"/>
      <c r="J172" s="36"/>
      <c r="K172" s="36"/>
      <c r="L172" s="39"/>
      <c r="M172" s="201"/>
      <c r="N172" s="64"/>
      <c r="O172" s="64"/>
      <c r="P172" s="64"/>
      <c r="Q172" s="64"/>
      <c r="R172" s="64"/>
      <c r="S172" s="64"/>
      <c r="T172" s="65"/>
      <c r="AT172" s="18" t="s">
        <v>166</v>
      </c>
      <c r="AU172" s="18" t="s">
        <v>84</v>
      </c>
    </row>
    <row r="173" spans="2:65" s="13" customFormat="1" ht="11.25">
      <c r="B173" s="212"/>
      <c r="C173" s="213"/>
      <c r="D173" s="199" t="s">
        <v>184</v>
      </c>
      <c r="E173" s="214" t="s">
        <v>20</v>
      </c>
      <c r="F173" s="215" t="s">
        <v>2894</v>
      </c>
      <c r="G173" s="213"/>
      <c r="H173" s="216">
        <v>197.73</v>
      </c>
      <c r="I173" s="217"/>
      <c r="J173" s="213"/>
      <c r="K173" s="213"/>
      <c r="L173" s="218"/>
      <c r="M173" s="219"/>
      <c r="N173" s="220"/>
      <c r="O173" s="220"/>
      <c r="P173" s="220"/>
      <c r="Q173" s="220"/>
      <c r="R173" s="220"/>
      <c r="S173" s="220"/>
      <c r="T173" s="221"/>
      <c r="AT173" s="222" t="s">
        <v>184</v>
      </c>
      <c r="AU173" s="222" t="s">
        <v>84</v>
      </c>
      <c r="AV173" s="13" t="s">
        <v>84</v>
      </c>
      <c r="AW173" s="13" t="s">
        <v>35</v>
      </c>
      <c r="AX173" s="13" t="s">
        <v>22</v>
      </c>
      <c r="AY173" s="222" t="s">
        <v>159</v>
      </c>
    </row>
    <row r="174" spans="2:65" s="1" customFormat="1" ht="16.5" customHeight="1">
      <c r="B174" s="35"/>
      <c r="C174" s="186" t="s">
        <v>548</v>
      </c>
      <c r="D174" s="186" t="s">
        <v>162</v>
      </c>
      <c r="E174" s="187" t="s">
        <v>2895</v>
      </c>
      <c r="F174" s="188" t="s">
        <v>2896</v>
      </c>
      <c r="G174" s="189" t="s">
        <v>464</v>
      </c>
      <c r="H174" s="190">
        <v>15</v>
      </c>
      <c r="I174" s="191"/>
      <c r="J174" s="192">
        <f>ROUND(I174*H174,2)</f>
        <v>0</v>
      </c>
      <c r="K174" s="188" t="s">
        <v>194</v>
      </c>
      <c r="L174" s="39"/>
      <c r="M174" s="193" t="s">
        <v>20</v>
      </c>
      <c r="N174" s="194" t="s">
        <v>45</v>
      </c>
      <c r="O174" s="64"/>
      <c r="P174" s="195">
        <f>O174*H174</f>
        <v>0</v>
      </c>
      <c r="Q174" s="195">
        <v>0</v>
      </c>
      <c r="R174" s="195">
        <f>Q174*H174</f>
        <v>0</v>
      </c>
      <c r="S174" s="195">
        <v>0</v>
      </c>
      <c r="T174" s="196">
        <f>S174*H174</f>
        <v>0</v>
      </c>
      <c r="AR174" s="197" t="s">
        <v>164</v>
      </c>
      <c r="AT174" s="197" t="s">
        <v>162</v>
      </c>
      <c r="AU174" s="197" t="s">
        <v>84</v>
      </c>
      <c r="AY174" s="18" t="s">
        <v>159</v>
      </c>
      <c r="BE174" s="198">
        <f>IF(N174="základní",J174,0)</f>
        <v>0</v>
      </c>
      <c r="BF174" s="198">
        <f>IF(N174="snížená",J174,0)</f>
        <v>0</v>
      </c>
      <c r="BG174" s="198">
        <f>IF(N174="zákl. přenesená",J174,0)</f>
        <v>0</v>
      </c>
      <c r="BH174" s="198">
        <f>IF(N174="sníž. přenesená",J174,0)</f>
        <v>0</v>
      </c>
      <c r="BI174" s="198">
        <f>IF(N174="nulová",J174,0)</f>
        <v>0</v>
      </c>
      <c r="BJ174" s="18" t="s">
        <v>22</v>
      </c>
      <c r="BK174" s="198">
        <f>ROUND(I174*H174,2)</f>
        <v>0</v>
      </c>
      <c r="BL174" s="18" t="s">
        <v>164</v>
      </c>
      <c r="BM174" s="197" t="s">
        <v>2897</v>
      </c>
    </row>
    <row r="175" spans="2:65" s="1" customFormat="1" ht="11.25">
      <c r="B175" s="35"/>
      <c r="C175" s="36"/>
      <c r="D175" s="199" t="s">
        <v>166</v>
      </c>
      <c r="E175" s="36"/>
      <c r="F175" s="200" t="s">
        <v>2898</v>
      </c>
      <c r="G175" s="36"/>
      <c r="H175" s="36"/>
      <c r="I175" s="115"/>
      <c r="J175" s="36"/>
      <c r="K175" s="36"/>
      <c r="L175" s="39"/>
      <c r="M175" s="201"/>
      <c r="N175" s="64"/>
      <c r="O175" s="64"/>
      <c r="P175" s="64"/>
      <c r="Q175" s="64"/>
      <c r="R175" s="64"/>
      <c r="S175" s="64"/>
      <c r="T175" s="65"/>
      <c r="AT175" s="18" t="s">
        <v>166</v>
      </c>
      <c r="AU175" s="18" t="s">
        <v>84</v>
      </c>
    </row>
    <row r="176" spans="2:65" s="1" customFormat="1" ht="16.5" customHeight="1">
      <c r="B176" s="35"/>
      <c r="C176" s="186" t="s">
        <v>553</v>
      </c>
      <c r="D176" s="186" t="s">
        <v>162</v>
      </c>
      <c r="E176" s="187" t="s">
        <v>756</v>
      </c>
      <c r="F176" s="188" t="s">
        <v>757</v>
      </c>
      <c r="G176" s="189" t="s">
        <v>464</v>
      </c>
      <c r="H176" s="190">
        <v>15</v>
      </c>
      <c r="I176" s="191"/>
      <c r="J176" s="192">
        <f>ROUND(I176*H176,2)</f>
        <v>0</v>
      </c>
      <c r="K176" s="188" t="s">
        <v>20</v>
      </c>
      <c r="L176" s="39"/>
      <c r="M176" s="193" t="s">
        <v>20</v>
      </c>
      <c r="N176" s="194" t="s">
        <v>45</v>
      </c>
      <c r="O176" s="64"/>
      <c r="P176" s="195">
        <f>O176*H176</f>
        <v>0</v>
      </c>
      <c r="Q176" s="195">
        <v>0</v>
      </c>
      <c r="R176" s="195">
        <f>Q176*H176</f>
        <v>0</v>
      </c>
      <c r="S176" s="195">
        <v>0</v>
      </c>
      <c r="T176" s="196">
        <f>S176*H176</f>
        <v>0</v>
      </c>
      <c r="AR176" s="197" t="s">
        <v>164</v>
      </c>
      <c r="AT176" s="197" t="s">
        <v>162</v>
      </c>
      <c r="AU176" s="197" t="s">
        <v>84</v>
      </c>
      <c r="AY176" s="18" t="s">
        <v>159</v>
      </c>
      <c r="BE176" s="198">
        <f>IF(N176="základní",J176,0)</f>
        <v>0</v>
      </c>
      <c r="BF176" s="198">
        <f>IF(N176="snížená",J176,0)</f>
        <v>0</v>
      </c>
      <c r="BG176" s="198">
        <f>IF(N176="zákl. přenesená",J176,0)</f>
        <v>0</v>
      </c>
      <c r="BH176" s="198">
        <f>IF(N176="sníž. přenesená",J176,0)</f>
        <v>0</v>
      </c>
      <c r="BI176" s="198">
        <f>IF(N176="nulová",J176,0)</f>
        <v>0</v>
      </c>
      <c r="BJ176" s="18" t="s">
        <v>22</v>
      </c>
      <c r="BK176" s="198">
        <f>ROUND(I176*H176,2)</f>
        <v>0</v>
      </c>
      <c r="BL176" s="18" t="s">
        <v>164</v>
      </c>
      <c r="BM176" s="197" t="s">
        <v>2899</v>
      </c>
    </row>
    <row r="177" spans="2:65" s="11" customFormat="1" ht="22.9" customHeight="1">
      <c r="B177" s="170"/>
      <c r="C177" s="171"/>
      <c r="D177" s="172" t="s">
        <v>73</v>
      </c>
      <c r="E177" s="184" t="s">
        <v>171</v>
      </c>
      <c r="F177" s="184" t="s">
        <v>2900</v>
      </c>
      <c r="G177" s="171"/>
      <c r="H177" s="171"/>
      <c r="I177" s="174"/>
      <c r="J177" s="185">
        <f>BK177</f>
        <v>0</v>
      </c>
      <c r="K177" s="171"/>
      <c r="L177" s="176"/>
      <c r="M177" s="177"/>
      <c r="N177" s="178"/>
      <c r="O177" s="178"/>
      <c r="P177" s="179">
        <f>SUM(P178:P198)</f>
        <v>0</v>
      </c>
      <c r="Q177" s="178"/>
      <c r="R177" s="179">
        <f>SUM(R178:R198)</f>
        <v>0</v>
      </c>
      <c r="S177" s="178"/>
      <c r="T177" s="180">
        <f>SUM(T178:T198)</f>
        <v>0</v>
      </c>
      <c r="AR177" s="181" t="s">
        <v>22</v>
      </c>
      <c r="AT177" s="182" t="s">
        <v>73</v>
      </c>
      <c r="AU177" s="182" t="s">
        <v>22</v>
      </c>
      <c r="AY177" s="181" t="s">
        <v>159</v>
      </c>
      <c r="BK177" s="183">
        <f>SUM(BK178:BK198)</f>
        <v>0</v>
      </c>
    </row>
    <row r="178" spans="2:65" s="1" customFormat="1" ht="16.5" customHeight="1">
      <c r="B178" s="35"/>
      <c r="C178" s="186" t="s">
        <v>561</v>
      </c>
      <c r="D178" s="186" t="s">
        <v>162</v>
      </c>
      <c r="E178" s="187" t="s">
        <v>2901</v>
      </c>
      <c r="F178" s="188" t="s">
        <v>2902</v>
      </c>
      <c r="G178" s="189" t="s">
        <v>1004</v>
      </c>
      <c r="H178" s="190">
        <v>1</v>
      </c>
      <c r="I178" s="191"/>
      <c r="J178" s="192">
        <f>ROUND(I178*H178,2)</f>
        <v>0</v>
      </c>
      <c r="K178" s="188" t="s">
        <v>20</v>
      </c>
      <c r="L178" s="39"/>
      <c r="M178" s="193" t="s">
        <v>20</v>
      </c>
      <c r="N178" s="194" t="s">
        <v>45</v>
      </c>
      <c r="O178" s="64"/>
      <c r="P178" s="195">
        <f>O178*H178</f>
        <v>0</v>
      </c>
      <c r="Q178" s="195">
        <v>0</v>
      </c>
      <c r="R178" s="195">
        <f>Q178*H178</f>
        <v>0</v>
      </c>
      <c r="S178" s="195">
        <v>0</v>
      </c>
      <c r="T178" s="196">
        <f>S178*H178</f>
        <v>0</v>
      </c>
      <c r="AR178" s="197" t="s">
        <v>164</v>
      </c>
      <c r="AT178" s="197" t="s">
        <v>162</v>
      </c>
      <c r="AU178" s="197" t="s">
        <v>84</v>
      </c>
      <c r="AY178" s="18" t="s">
        <v>159</v>
      </c>
      <c r="BE178" s="198">
        <f>IF(N178="základní",J178,0)</f>
        <v>0</v>
      </c>
      <c r="BF178" s="198">
        <f>IF(N178="snížená",J178,0)</f>
        <v>0</v>
      </c>
      <c r="BG178" s="198">
        <f>IF(N178="zákl. přenesená",J178,0)</f>
        <v>0</v>
      </c>
      <c r="BH178" s="198">
        <f>IF(N178="sníž. přenesená",J178,0)</f>
        <v>0</v>
      </c>
      <c r="BI178" s="198">
        <f>IF(N178="nulová",J178,0)</f>
        <v>0</v>
      </c>
      <c r="BJ178" s="18" t="s">
        <v>22</v>
      </c>
      <c r="BK178" s="198">
        <f>ROUND(I178*H178,2)</f>
        <v>0</v>
      </c>
      <c r="BL178" s="18" t="s">
        <v>164</v>
      </c>
      <c r="BM178" s="197" t="s">
        <v>2903</v>
      </c>
    </row>
    <row r="179" spans="2:65" s="12" customFormat="1" ht="11.25">
      <c r="B179" s="202"/>
      <c r="C179" s="203"/>
      <c r="D179" s="199" t="s">
        <v>184</v>
      </c>
      <c r="E179" s="204" t="s">
        <v>20</v>
      </c>
      <c r="F179" s="205" t="s">
        <v>2904</v>
      </c>
      <c r="G179" s="203"/>
      <c r="H179" s="204" t="s">
        <v>20</v>
      </c>
      <c r="I179" s="206"/>
      <c r="J179" s="203"/>
      <c r="K179" s="203"/>
      <c r="L179" s="207"/>
      <c r="M179" s="208"/>
      <c r="N179" s="209"/>
      <c r="O179" s="209"/>
      <c r="P179" s="209"/>
      <c r="Q179" s="209"/>
      <c r="R179" s="209"/>
      <c r="S179" s="209"/>
      <c r="T179" s="210"/>
      <c r="AT179" s="211" t="s">
        <v>184</v>
      </c>
      <c r="AU179" s="211" t="s">
        <v>84</v>
      </c>
      <c r="AV179" s="12" t="s">
        <v>22</v>
      </c>
      <c r="AW179" s="12" t="s">
        <v>35</v>
      </c>
      <c r="AX179" s="12" t="s">
        <v>74</v>
      </c>
      <c r="AY179" s="211" t="s">
        <v>159</v>
      </c>
    </row>
    <row r="180" spans="2:65" s="12" customFormat="1" ht="11.25">
      <c r="B180" s="202"/>
      <c r="C180" s="203"/>
      <c r="D180" s="199" t="s">
        <v>184</v>
      </c>
      <c r="E180" s="204" t="s">
        <v>20</v>
      </c>
      <c r="F180" s="205" t="s">
        <v>2905</v>
      </c>
      <c r="G180" s="203"/>
      <c r="H180" s="204" t="s">
        <v>20</v>
      </c>
      <c r="I180" s="206"/>
      <c r="J180" s="203"/>
      <c r="K180" s="203"/>
      <c r="L180" s="207"/>
      <c r="M180" s="208"/>
      <c r="N180" s="209"/>
      <c r="O180" s="209"/>
      <c r="P180" s="209"/>
      <c r="Q180" s="209"/>
      <c r="R180" s="209"/>
      <c r="S180" s="209"/>
      <c r="T180" s="210"/>
      <c r="AT180" s="211" t="s">
        <v>184</v>
      </c>
      <c r="AU180" s="211" t="s">
        <v>84</v>
      </c>
      <c r="AV180" s="12" t="s">
        <v>22</v>
      </c>
      <c r="AW180" s="12" t="s">
        <v>35</v>
      </c>
      <c r="AX180" s="12" t="s">
        <v>74</v>
      </c>
      <c r="AY180" s="211" t="s">
        <v>159</v>
      </c>
    </row>
    <row r="181" spans="2:65" s="12" customFormat="1" ht="11.25">
      <c r="B181" s="202"/>
      <c r="C181" s="203"/>
      <c r="D181" s="199" t="s">
        <v>184</v>
      </c>
      <c r="E181" s="204" t="s">
        <v>20</v>
      </c>
      <c r="F181" s="205" t="s">
        <v>2906</v>
      </c>
      <c r="G181" s="203"/>
      <c r="H181" s="204" t="s">
        <v>20</v>
      </c>
      <c r="I181" s="206"/>
      <c r="J181" s="203"/>
      <c r="K181" s="203"/>
      <c r="L181" s="207"/>
      <c r="M181" s="208"/>
      <c r="N181" s="209"/>
      <c r="O181" s="209"/>
      <c r="P181" s="209"/>
      <c r="Q181" s="209"/>
      <c r="R181" s="209"/>
      <c r="S181" s="209"/>
      <c r="T181" s="210"/>
      <c r="AT181" s="211" t="s">
        <v>184</v>
      </c>
      <c r="AU181" s="211" t="s">
        <v>84</v>
      </c>
      <c r="AV181" s="12" t="s">
        <v>22</v>
      </c>
      <c r="AW181" s="12" t="s">
        <v>35</v>
      </c>
      <c r="AX181" s="12" t="s">
        <v>74</v>
      </c>
      <c r="AY181" s="211" t="s">
        <v>159</v>
      </c>
    </row>
    <row r="182" spans="2:65" s="12" customFormat="1" ht="11.25">
      <c r="B182" s="202"/>
      <c r="C182" s="203"/>
      <c r="D182" s="199" t="s">
        <v>184</v>
      </c>
      <c r="E182" s="204" t="s">
        <v>20</v>
      </c>
      <c r="F182" s="205" t="s">
        <v>2907</v>
      </c>
      <c r="G182" s="203"/>
      <c r="H182" s="204" t="s">
        <v>20</v>
      </c>
      <c r="I182" s="206"/>
      <c r="J182" s="203"/>
      <c r="K182" s="203"/>
      <c r="L182" s="207"/>
      <c r="M182" s="208"/>
      <c r="N182" s="209"/>
      <c r="O182" s="209"/>
      <c r="P182" s="209"/>
      <c r="Q182" s="209"/>
      <c r="R182" s="209"/>
      <c r="S182" s="209"/>
      <c r="T182" s="210"/>
      <c r="AT182" s="211" t="s">
        <v>184</v>
      </c>
      <c r="AU182" s="211" t="s">
        <v>84</v>
      </c>
      <c r="AV182" s="12" t="s">
        <v>22</v>
      </c>
      <c r="AW182" s="12" t="s">
        <v>35</v>
      </c>
      <c r="AX182" s="12" t="s">
        <v>74</v>
      </c>
      <c r="AY182" s="211" t="s">
        <v>159</v>
      </c>
    </row>
    <row r="183" spans="2:65" s="12" customFormat="1" ht="11.25">
      <c r="B183" s="202"/>
      <c r="C183" s="203"/>
      <c r="D183" s="199" t="s">
        <v>184</v>
      </c>
      <c r="E183" s="204" t="s">
        <v>20</v>
      </c>
      <c r="F183" s="205" t="s">
        <v>2908</v>
      </c>
      <c r="G183" s="203"/>
      <c r="H183" s="204" t="s">
        <v>20</v>
      </c>
      <c r="I183" s="206"/>
      <c r="J183" s="203"/>
      <c r="K183" s="203"/>
      <c r="L183" s="207"/>
      <c r="M183" s="208"/>
      <c r="N183" s="209"/>
      <c r="O183" s="209"/>
      <c r="P183" s="209"/>
      <c r="Q183" s="209"/>
      <c r="R183" s="209"/>
      <c r="S183" s="209"/>
      <c r="T183" s="210"/>
      <c r="AT183" s="211" t="s">
        <v>184</v>
      </c>
      <c r="AU183" s="211" t="s">
        <v>84</v>
      </c>
      <c r="AV183" s="12" t="s">
        <v>22</v>
      </c>
      <c r="AW183" s="12" t="s">
        <v>35</v>
      </c>
      <c r="AX183" s="12" t="s">
        <v>74</v>
      </c>
      <c r="AY183" s="211" t="s">
        <v>159</v>
      </c>
    </row>
    <row r="184" spans="2:65" s="12" customFormat="1" ht="11.25">
      <c r="B184" s="202"/>
      <c r="C184" s="203"/>
      <c r="D184" s="199" t="s">
        <v>184</v>
      </c>
      <c r="E184" s="204" t="s">
        <v>20</v>
      </c>
      <c r="F184" s="205" t="s">
        <v>2909</v>
      </c>
      <c r="G184" s="203"/>
      <c r="H184" s="204" t="s">
        <v>20</v>
      </c>
      <c r="I184" s="206"/>
      <c r="J184" s="203"/>
      <c r="K184" s="203"/>
      <c r="L184" s="207"/>
      <c r="M184" s="208"/>
      <c r="N184" s="209"/>
      <c r="O184" s="209"/>
      <c r="P184" s="209"/>
      <c r="Q184" s="209"/>
      <c r="R184" s="209"/>
      <c r="S184" s="209"/>
      <c r="T184" s="210"/>
      <c r="AT184" s="211" t="s">
        <v>184</v>
      </c>
      <c r="AU184" s="211" t="s">
        <v>84</v>
      </c>
      <c r="AV184" s="12" t="s">
        <v>22</v>
      </c>
      <c r="AW184" s="12" t="s">
        <v>35</v>
      </c>
      <c r="AX184" s="12" t="s">
        <v>74</v>
      </c>
      <c r="AY184" s="211" t="s">
        <v>159</v>
      </c>
    </row>
    <row r="185" spans="2:65" s="12" customFormat="1" ht="11.25">
      <c r="B185" s="202"/>
      <c r="C185" s="203"/>
      <c r="D185" s="199" t="s">
        <v>184</v>
      </c>
      <c r="E185" s="204" t="s">
        <v>20</v>
      </c>
      <c r="F185" s="205" t="s">
        <v>2910</v>
      </c>
      <c r="G185" s="203"/>
      <c r="H185" s="204" t="s">
        <v>20</v>
      </c>
      <c r="I185" s="206"/>
      <c r="J185" s="203"/>
      <c r="K185" s="203"/>
      <c r="L185" s="207"/>
      <c r="M185" s="208"/>
      <c r="N185" s="209"/>
      <c r="O185" s="209"/>
      <c r="P185" s="209"/>
      <c r="Q185" s="209"/>
      <c r="R185" s="209"/>
      <c r="S185" s="209"/>
      <c r="T185" s="210"/>
      <c r="AT185" s="211" t="s">
        <v>184</v>
      </c>
      <c r="AU185" s="211" t="s">
        <v>84</v>
      </c>
      <c r="AV185" s="12" t="s">
        <v>22</v>
      </c>
      <c r="AW185" s="12" t="s">
        <v>35</v>
      </c>
      <c r="AX185" s="12" t="s">
        <v>74</v>
      </c>
      <c r="AY185" s="211" t="s">
        <v>159</v>
      </c>
    </row>
    <row r="186" spans="2:65" s="12" customFormat="1" ht="11.25">
      <c r="B186" s="202"/>
      <c r="C186" s="203"/>
      <c r="D186" s="199" t="s">
        <v>184</v>
      </c>
      <c r="E186" s="204" t="s">
        <v>20</v>
      </c>
      <c r="F186" s="205" t="s">
        <v>2911</v>
      </c>
      <c r="G186" s="203"/>
      <c r="H186" s="204" t="s">
        <v>20</v>
      </c>
      <c r="I186" s="206"/>
      <c r="J186" s="203"/>
      <c r="K186" s="203"/>
      <c r="L186" s="207"/>
      <c r="M186" s="208"/>
      <c r="N186" s="209"/>
      <c r="O186" s="209"/>
      <c r="P186" s="209"/>
      <c r="Q186" s="209"/>
      <c r="R186" s="209"/>
      <c r="S186" s="209"/>
      <c r="T186" s="210"/>
      <c r="AT186" s="211" t="s">
        <v>184</v>
      </c>
      <c r="AU186" s="211" t="s">
        <v>84</v>
      </c>
      <c r="AV186" s="12" t="s">
        <v>22</v>
      </c>
      <c r="AW186" s="12" t="s">
        <v>35</v>
      </c>
      <c r="AX186" s="12" t="s">
        <v>74</v>
      </c>
      <c r="AY186" s="211" t="s">
        <v>159</v>
      </c>
    </row>
    <row r="187" spans="2:65" s="12" customFormat="1" ht="11.25">
      <c r="B187" s="202"/>
      <c r="C187" s="203"/>
      <c r="D187" s="199" t="s">
        <v>184</v>
      </c>
      <c r="E187" s="204" t="s">
        <v>20</v>
      </c>
      <c r="F187" s="205" t="s">
        <v>2912</v>
      </c>
      <c r="G187" s="203"/>
      <c r="H187" s="204" t="s">
        <v>20</v>
      </c>
      <c r="I187" s="206"/>
      <c r="J187" s="203"/>
      <c r="K187" s="203"/>
      <c r="L187" s="207"/>
      <c r="M187" s="208"/>
      <c r="N187" s="209"/>
      <c r="O187" s="209"/>
      <c r="P187" s="209"/>
      <c r="Q187" s="209"/>
      <c r="R187" s="209"/>
      <c r="S187" s="209"/>
      <c r="T187" s="210"/>
      <c r="AT187" s="211" t="s">
        <v>184</v>
      </c>
      <c r="AU187" s="211" t="s">
        <v>84</v>
      </c>
      <c r="AV187" s="12" t="s">
        <v>22</v>
      </c>
      <c r="AW187" s="12" t="s">
        <v>35</v>
      </c>
      <c r="AX187" s="12" t="s">
        <v>74</v>
      </c>
      <c r="AY187" s="211" t="s">
        <v>159</v>
      </c>
    </row>
    <row r="188" spans="2:65" s="12" customFormat="1" ht="11.25">
      <c r="B188" s="202"/>
      <c r="C188" s="203"/>
      <c r="D188" s="199" t="s">
        <v>184</v>
      </c>
      <c r="E188" s="204" t="s">
        <v>20</v>
      </c>
      <c r="F188" s="205" t="s">
        <v>2913</v>
      </c>
      <c r="G188" s="203"/>
      <c r="H188" s="204" t="s">
        <v>20</v>
      </c>
      <c r="I188" s="206"/>
      <c r="J188" s="203"/>
      <c r="K188" s="203"/>
      <c r="L188" s="207"/>
      <c r="M188" s="208"/>
      <c r="N188" s="209"/>
      <c r="O188" s="209"/>
      <c r="P188" s="209"/>
      <c r="Q188" s="209"/>
      <c r="R188" s="209"/>
      <c r="S188" s="209"/>
      <c r="T188" s="210"/>
      <c r="AT188" s="211" t="s">
        <v>184</v>
      </c>
      <c r="AU188" s="211" t="s">
        <v>84</v>
      </c>
      <c r="AV188" s="12" t="s">
        <v>22</v>
      </c>
      <c r="AW188" s="12" t="s">
        <v>35</v>
      </c>
      <c r="AX188" s="12" t="s">
        <v>74</v>
      </c>
      <c r="AY188" s="211" t="s">
        <v>159</v>
      </c>
    </row>
    <row r="189" spans="2:65" s="12" customFormat="1" ht="11.25">
      <c r="B189" s="202"/>
      <c r="C189" s="203"/>
      <c r="D189" s="199" t="s">
        <v>184</v>
      </c>
      <c r="E189" s="204" t="s">
        <v>20</v>
      </c>
      <c r="F189" s="205" t="s">
        <v>2914</v>
      </c>
      <c r="G189" s="203"/>
      <c r="H189" s="204" t="s">
        <v>20</v>
      </c>
      <c r="I189" s="206"/>
      <c r="J189" s="203"/>
      <c r="K189" s="203"/>
      <c r="L189" s="207"/>
      <c r="M189" s="208"/>
      <c r="N189" s="209"/>
      <c r="O189" s="209"/>
      <c r="P189" s="209"/>
      <c r="Q189" s="209"/>
      <c r="R189" s="209"/>
      <c r="S189" s="209"/>
      <c r="T189" s="210"/>
      <c r="AT189" s="211" t="s">
        <v>184</v>
      </c>
      <c r="AU189" s="211" t="s">
        <v>84</v>
      </c>
      <c r="AV189" s="12" t="s">
        <v>22</v>
      </c>
      <c r="AW189" s="12" t="s">
        <v>35</v>
      </c>
      <c r="AX189" s="12" t="s">
        <v>74</v>
      </c>
      <c r="AY189" s="211" t="s">
        <v>159</v>
      </c>
    </row>
    <row r="190" spans="2:65" s="12" customFormat="1" ht="11.25">
      <c r="B190" s="202"/>
      <c r="C190" s="203"/>
      <c r="D190" s="199" t="s">
        <v>184</v>
      </c>
      <c r="E190" s="204" t="s">
        <v>20</v>
      </c>
      <c r="F190" s="205" t="s">
        <v>2915</v>
      </c>
      <c r="G190" s="203"/>
      <c r="H190" s="204" t="s">
        <v>20</v>
      </c>
      <c r="I190" s="206"/>
      <c r="J190" s="203"/>
      <c r="K190" s="203"/>
      <c r="L190" s="207"/>
      <c r="M190" s="208"/>
      <c r="N190" s="209"/>
      <c r="O190" s="209"/>
      <c r="P190" s="209"/>
      <c r="Q190" s="209"/>
      <c r="R190" s="209"/>
      <c r="S190" s="209"/>
      <c r="T190" s="210"/>
      <c r="AT190" s="211" t="s">
        <v>184</v>
      </c>
      <c r="AU190" s="211" t="s">
        <v>84</v>
      </c>
      <c r="AV190" s="12" t="s">
        <v>22</v>
      </c>
      <c r="AW190" s="12" t="s">
        <v>35</v>
      </c>
      <c r="AX190" s="12" t="s">
        <v>74</v>
      </c>
      <c r="AY190" s="211" t="s">
        <v>159</v>
      </c>
    </row>
    <row r="191" spans="2:65" s="12" customFormat="1" ht="11.25">
      <c r="B191" s="202"/>
      <c r="C191" s="203"/>
      <c r="D191" s="199" t="s">
        <v>184</v>
      </c>
      <c r="E191" s="204" t="s">
        <v>20</v>
      </c>
      <c r="F191" s="205" t="s">
        <v>2916</v>
      </c>
      <c r="G191" s="203"/>
      <c r="H191" s="204" t="s">
        <v>20</v>
      </c>
      <c r="I191" s="206"/>
      <c r="J191" s="203"/>
      <c r="K191" s="203"/>
      <c r="L191" s="207"/>
      <c r="M191" s="208"/>
      <c r="N191" s="209"/>
      <c r="O191" s="209"/>
      <c r="P191" s="209"/>
      <c r="Q191" s="209"/>
      <c r="R191" s="209"/>
      <c r="S191" s="209"/>
      <c r="T191" s="210"/>
      <c r="AT191" s="211" t="s">
        <v>184</v>
      </c>
      <c r="AU191" s="211" t="s">
        <v>84</v>
      </c>
      <c r="AV191" s="12" t="s">
        <v>22</v>
      </c>
      <c r="AW191" s="12" t="s">
        <v>35</v>
      </c>
      <c r="AX191" s="12" t="s">
        <v>74</v>
      </c>
      <c r="AY191" s="211" t="s">
        <v>159</v>
      </c>
    </row>
    <row r="192" spans="2:65" s="12" customFormat="1" ht="11.25">
      <c r="B192" s="202"/>
      <c r="C192" s="203"/>
      <c r="D192" s="199" t="s">
        <v>184</v>
      </c>
      <c r="E192" s="204" t="s">
        <v>20</v>
      </c>
      <c r="F192" s="205" t="s">
        <v>2917</v>
      </c>
      <c r="G192" s="203"/>
      <c r="H192" s="204" t="s">
        <v>20</v>
      </c>
      <c r="I192" s="206"/>
      <c r="J192" s="203"/>
      <c r="K192" s="203"/>
      <c r="L192" s="207"/>
      <c r="M192" s="208"/>
      <c r="N192" s="209"/>
      <c r="O192" s="209"/>
      <c r="P192" s="209"/>
      <c r="Q192" s="209"/>
      <c r="R192" s="209"/>
      <c r="S192" s="209"/>
      <c r="T192" s="210"/>
      <c r="AT192" s="211" t="s">
        <v>184</v>
      </c>
      <c r="AU192" s="211" t="s">
        <v>84</v>
      </c>
      <c r="AV192" s="12" t="s">
        <v>22</v>
      </c>
      <c r="AW192" s="12" t="s">
        <v>35</v>
      </c>
      <c r="AX192" s="12" t="s">
        <v>74</v>
      </c>
      <c r="AY192" s="211" t="s">
        <v>159</v>
      </c>
    </row>
    <row r="193" spans="2:65" s="12" customFormat="1" ht="11.25">
      <c r="B193" s="202"/>
      <c r="C193" s="203"/>
      <c r="D193" s="199" t="s">
        <v>184</v>
      </c>
      <c r="E193" s="204" t="s">
        <v>20</v>
      </c>
      <c r="F193" s="205" t="s">
        <v>2918</v>
      </c>
      <c r="G193" s="203"/>
      <c r="H193" s="204" t="s">
        <v>20</v>
      </c>
      <c r="I193" s="206"/>
      <c r="J193" s="203"/>
      <c r="K193" s="203"/>
      <c r="L193" s="207"/>
      <c r="M193" s="208"/>
      <c r="N193" s="209"/>
      <c r="O193" s="209"/>
      <c r="P193" s="209"/>
      <c r="Q193" s="209"/>
      <c r="R193" s="209"/>
      <c r="S193" s="209"/>
      <c r="T193" s="210"/>
      <c r="AT193" s="211" t="s">
        <v>184</v>
      </c>
      <c r="AU193" s="211" t="s">
        <v>84</v>
      </c>
      <c r="AV193" s="12" t="s">
        <v>22</v>
      </c>
      <c r="AW193" s="12" t="s">
        <v>35</v>
      </c>
      <c r="AX193" s="12" t="s">
        <v>74</v>
      </c>
      <c r="AY193" s="211" t="s">
        <v>159</v>
      </c>
    </row>
    <row r="194" spans="2:65" s="12" customFormat="1" ht="11.25">
      <c r="B194" s="202"/>
      <c r="C194" s="203"/>
      <c r="D194" s="199" t="s">
        <v>184</v>
      </c>
      <c r="E194" s="204" t="s">
        <v>20</v>
      </c>
      <c r="F194" s="205" t="s">
        <v>2919</v>
      </c>
      <c r="G194" s="203"/>
      <c r="H194" s="204" t="s">
        <v>20</v>
      </c>
      <c r="I194" s="206"/>
      <c r="J194" s="203"/>
      <c r="K194" s="203"/>
      <c r="L194" s="207"/>
      <c r="M194" s="208"/>
      <c r="N194" s="209"/>
      <c r="O194" s="209"/>
      <c r="P194" s="209"/>
      <c r="Q194" s="209"/>
      <c r="R194" s="209"/>
      <c r="S194" s="209"/>
      <c r="T194" s="210"/>
      <c r="AT194" s="211" t="s">
        <v>184</v>
      </c>
      <c r="AU194" s="211" t="s">
        <v>84</v>
      </c>
      <c r="AV194" s="12" t="s">
        <v>22</v>
      </c>
      <c r="AW194" s="12" t="s">
        <v>35</v>
      </c>
      <c r="AX194" s="12" t="s">
        <v>74</v>
      </c>
      <c r="AY194" s="211" t="s">
        <v>159</v>
      </c>
    </row>
    <row r="195" spans="2:65" s="12" customFormat="1" ht="11.25">
      <c r="B195" s="202"/>
      <c r="C195" s="203"/>
      <c r="D195" s="199" t="s">
        <v>184</v>
      </c>
      <c r="E195" s="204" t="s">
        <v>20</v>
      </c>
      <c r="F195" s="205" t="s">
        <v>2920</v>
      </c>
      <c r="G195" s="203"/>
      <c r="H195" s="204" t="s">
        <v>20</v>
      </c>
      <c r="I195" s="206"/>
      <c r="J195" s="203"/>
      <c r="K195" s="203"/>
      <c r="L195" s="207"/>
      <c r="M195" s="208"/>
      <c r="N195" s="209"/>
      <c r="O195" s="209"/>
      <c r="P195" s="209"/>
      <c r="Q195" s="209"/>
      <c r="R195" s="209"/>
      <c r="S195" s="209"/>
      <c r="T195" s="210"/>
      <c r="AT195" s="211" t="s">
        <v>184</v>
      </c>
      <c r="AU195" s="211" t="s">
        <v>84</v>
      </c>
      <c r="AV195" s="12" t="s">
        <v>22</v>
      </c>
      <c r="AW195" s="12" t="s">
        <v>35</v>
      </c>
      <c r="AX195" s="12" t="s">
        <v>74</v>
      </c>
      <c r="AY195" s="211" t="s">
        <v>159</v>
      </c>
    </row>
    <row r="196" spans="2:65" s="12" customFormat="1" ht="11.25">
      <c r="B196" s="202"/>
      <c r="C196" s="203"/>
      <c r="D196" s="199" t="s">
        <v>184</v>
      </c>
      <c r="E196" s="204" t="s">
        <v>20</v>
      </c>
      <c r="F196" s="205" t="s">
        <v>2921</v>
      </c>
      <c r="G196" s="203"/>
      <c r="H196" s="204" t="s">
        <v>20</v>
      </c>
      <c r="I196" s="206"/>
      <c r="J196" s="203"/>
      <c r="K196" s="203"/>
      <c r="L196" s="207"/>
      <c r="M196" s="208"/>
      <c r="N196" s="209"/>
      <c r="O196" s="209"/>
      <c r="P196" s="209"/>
      <c r="Q196" s="209"/>
      <c r="R196" s="209"/>
      <c r="S196" s="209"/>
      <c r="T196" s="210"/>
      <c r="AT196" s="211" t="s">
        <v>184</v>
      </c>
      <c r="AU196" s="211" t="s">
        <v>84</v>
      </c>
      <c r="AV196" s="12" t="s">
        <v>22</v>
      </c>
      <c r="AW196" s="12" t="s">
        <v>35</v>
      </c>
      <c r="AX196" s="12" t="s">
        <v>74</v>
      </c>
      <c r="AY196" s="211" t="s">
        <v>159</v>
      </c>
    </row>
    <row r="197" spans="2:65" s="12" customFormat="1" ht="11.25">
      <c r="B197" s="202"/>
      <c r="C197" s="203"/>
      <c r="D197" s="199" t="s">
        <v>184</v>
      </c>
      <c r="E197" s="204" t="s">
        <v>20</v>
      </c>
      <c r="F197" s="205" t="s">
        <v>1121</v>
      </c>
      <c r="G197" s="203"/>
      <c r="H197" s="204" t="s">
        <v>20</v>
      </c>
      <c r="I197" s="206"/>
      <c r="J197" s="203"/>
      <c r="K197" s="203"/>
      <c r="L197" s="207"/>
      <c r="M197" s="208"/>
      <c r="N197" s="209"/>
      <c r="O197" s="209"/>
      <c r="P197" s="209"/>
      <c r="Q197" s="209"/>
      <c r="R197" s="209"/>
      <c r="S197" s="209"/>
      <c r="T197" s="210"/>
      <c r="AT197" s="211" t="s">
        <v>184</v>
      </c>
      <c r="AU197" s="211" t="s">
        <v>84</v>
      </c>
      <c r="AV197" s="12" t="s">
        <v>22</v>
      </c>
      <c r="AW197" s="12" t="s">
        <v>35</v>
      </c>
      <c r="AX197" s="12" t="s">
        <v>74</v>
      </c>
      <c r="AY197" s="211" t="s">
        <v>159</v>
      </c>
    </row>
    <row r="198" spans="2:65" s="13" customFormat="1" ht="11.25">
      <c r="B198" s="212"/>
      <c r="C198" s="213"/>
      <c r="D198" s="199" t="s">
        <v>184</v>
      </c>
      <c r="E198" s="214" t="s">
        <v>20</v>
      </c>
      <c r="F198" s="215" t="s">
        <v>22</v>
      </c>
      <c r="G198" s="213"/>
      <c r="H198" s="216">
        <v>1</v>
      </c>
      <c r="I198" s="217"/>
      <c r="J198" s="213"/>
      <c r="K198" s="213"/>
      <c r="L198" s="218"/>
      <c r="M198" s="219"/>
      <c r="N198" s="220"/>
      <c r="O198" s="220"/>
      <c r="P198" s="220"/>
      <c r="Q198" s="220"/>
      <c r="R198" s="220"/>
      <c r="S198" s="220"/>
      <c r="T198" s="221"/>
      <c r="AT198" s="222" t="s">
        <v>184</v>
      </c>
      <c r="AU198" s="222" t="s">
        <v>84</v>
      </c>
      <c r="AV198" s="13" t="s">
        <v>84</v>
      </c>
      <c r="AW198" s="13" t="s">
        <v>35</v>
      </c>
      <c r="AX198" s="13" t="s">
        <v>22</v>
      </c>
      <c r="AY198" s="222" t="s">
        <v>159</v>
      </c>
    </row>
    <row r="199" spans="2:65" s="11" customFormat="1" ht="22.9" customHeight="1">
      <c r="B199" s="170"/>
      <c r="C199" s="171"/>
      <c r="D199" s="172" t="s">
        <v>73</v>
      </c>
      <c r="E199" s="184" t="s">
        <v>1065</v>
      </c>
      <c r="F199" s="184" t="s">
        <v>2922</v>
      </c>
      <c r="G199" s="171"/>
      <c r="H199" s="171"/>
      <c r="I199" s="174"/>
      <c r="J199" s="185">
        <f>BK199</f>
        <v>0</v>
      </c>
      <c r="K199" s="171"/>
      <c r="L199" s="176"/>
      <c r="M199" s="177"/>
      <c r="N199" s="178"/>
      <c r="O199" s="178"/>
      <c r="P199" s="179">
        <f>SUM(P200:P201)</f>
        <v>0</v>
      </c>
      <c r="Q199" s="178"/>
      <c r="R199" s="179">
        <f>SUM(R200:R201)</f>
        <v>0</v>
      </c>
      <c r="S199" s="178"/>
      <c r="T199" s="180">
        <f>SUM(T200:T201)</f>
        <v>0</v>
      </c>
      <c r="AR199" s="181" t="s">
        <v>22</v>
      </c>
      <c r="AT199" s="182" t="s">
        <v>73</v>
      </c>
      <c r="AU199" s="182" t="s">
        <v>22</v>
      </c>
      <c r="AY199" s="181" t="s">
        <v>159</v>
      </c>
      <c r="BK199" s="183">
        <f>SUM(BK200:BK201)</f>
        <v>0</v>
      </c>
    </row>
    <row r="200" spans="2:65" s="1" customFormat="1" ht="16.5" customHeight="1">
      <c r="B200" s="35"/>
      <c r="C200" s="186" t="s">
        <v>566</v>
      </c>
      <c r="D200" s="186" t="s">
        <v>162</v>
      </c>
      <c r="E200" s="187" t="s">
        <v>2923</v>
      </c>
      <c r="F200" s="188" t="s">
        <v>2924</v>
      </c>
      <c r="G200" s="189" t="s">
        <v>1004</v>
      </c>
      <c r="H200" s="190">
        <v>1</v>
      </c>
      <c r="I200" s="191"/>
      <c r="J200" s="192">
        <f>ROUND(I200*H200,2)</f>
        <v>0</v>
      </c>
      <c r="K200" s="188" t="s">
        <v>20</v>
      </c>
      <c r="L200" s="39"/>
      <c r="M200" s="193" t="s">
        <v>20</v>
      </c>
      <c r="N200" s="194" t="s">
        <v>45</v>
      </c>
      <c r="O200" s="64"/>
      <c r="P200" s="195">
        <f>O200*H200</f>
        <v>0</v>
      </c>
      <c r="Q200" s="195">
        <v>0</v>
      </c>
      <c r="R200" s="195">
        <f>Q200*H200</f>
        <v>0</v>
      </c>
      <c r="S200" s="195">
        <v>0</v>
      </c>
      <c r="T200" s="196">
        <f>S200*H200</f>
        <v>0</v>
      </c>
      <c r="AR200" s="197" t="s">
        <v>164</v>
      </c>
      <c r="AT200" s="197" t="s">
        <v>162</v>
      </c>
      <c r="AU200" s="197" t="s">
        <v>84</v>
      </c>
      <c r="AY200" s="18" t="s">
        <v>159</v>
      </c>
      <c r="BE200" s="198">
        <f>IF(N200="základní",J200,0)</f>
        <v>0</v>
      </c>
      <c r="BF200" s="198">
        <f>IF(N200="snížená",J200,0)</f>
        <v>0</v>
      </c>
      <c r="BG200" s="198">
        <f>IF(N200="zákl. přenesená",J200,0)</f>
        <v>0</v>
      </c>
      <c r="BH200" s="198">
        <f>IF(N200="sníž. přenesená",J200,0)</f>
        <v>0</v>
      </c>
      <c r="BI200" s="198">
        <f>IF(N200="nulová",J200,0)</f>
        <v>0</v>
      </c>
      <c r="BJ200" s="18" t="s">
        <v>22</v>
      </c>
      <c r="BK200" s="198">
        <f>ROUND(I200*H200,2)</f>
        <v>0</v>
      </c>
      <c r="BL200" s="18" t="s">
        <v>164</v>
      </c>
      <c r="BM200" s="197" t="s">
        <v>2925</v>
      </c>
    </row>
    <row r="201" spans="2:65" s="1" customFormat="1" ht="11.25">
      <c r="B201" s="35"/>
      <c r="C201" s="36"/>
      <c r="D201" s="199" t="s">
        <v>166</v>
      </c>
      <c r="E201" s="36"/>
      <c r="F201" s="200" t="s">
        <v>2924</v>
      </c>
      <c r="G201" s="36"/>
      <c r="H201" s="36"/>
      <c r="I201" s="115"/>
      <c r="J201" s="36"/>
      <c r="K201" s="36"/>
      <c r="L201" s="39"/>
      <c r="M201" s="201"/>
      <c r="N201" s="64"/>
      <c r="O201" s="64"/>
      <c r="P201" s="64"/>
      <c r="Q201" s="64"/>
      <c r="R201" s="64"/>
      <c r="S201" s="64"/>
      <c r="T201" s="65"/>
      <c r="AT201" s="18" t="s">
        <v>166</v>
      </c>
      <c r="AU201" s="18" t="s">
        <v>84</v>
      </c>
    </row>
    <row r="202" spans="2:65" s="11" customFormat="1" ht="22.9" customHeight="1">
      <c r="B202" s="170"/>
      <c r="C202" s="171"/>
      <c r="D202" s="172" t="s">
        <v>73</v>
      </c>
      <c r="E202" s="184" t="s">
        <v>1084</v>
      </c>
      <c r="F202" s="184" t="s">
        <v>1201</v>
      </c>
      <c r="G202" s="171"/>
      <c r="H202" s="171"/>
      <c r="I202" s="174"/>
      <c r="J202" s="185">
        <f>BK202</f>
        <v>0</v>
      </c>
      <c r="K202" s="171"/>
      <c r="L202" s="176"/>
      <c r="M202" s="177"/>
      <c r="N202" s="178"/>
      <c r="O202" s="178"/>
      <c r="P202" s="179">
        <f>SUM(P203:P204)</f>
        <v>0</v>
      </c>
      <c r="Q202" s="178"/>
      <c r="R202" s="179">
        <f>SUM(R203:R204)</f>
        <v>0</v>
      </c>
      <c r="S202" s="178"/>
      <c r="T202" s="180">
        <f>SUM(T203:T204)</f>
        <v>0</v>
      </c>
      <c r="AR202" s="181" t="s">
        <v>22</v>
      </c>
      <c r="AT202" s="182" t="s">
        <v>73</v>
      </c>
      <c r="AU202" s="182" t="s">
        <v>22</v>
      </c>
      <c r="AY202" s="181" t="s">
        <v>159</v>
      </c>
      <c r="BK202" s="183">
        <f>SUM(BK203:BK204)</f>
        <v>0</v>
      </c>
    </row>
    <row r="203" spans="2:65" s="1" customFormat="1" ht="16.5" customHeight="1">
      <c r="B203" s="35"/>
      <c r="C203" s="186" t="s">
        <v>574</v>
      </c>
      <c r="D203" s="186" t="s">
        <v>162</v>
      </c>
      <c r="E203" s="187" t="s">
        <v>2926</v>
      </c>
      <c r="F203" s="188" t="s">
        <v>2927</v>
      </c>
      <c r="G203" s="189" t="s">
        <v>669</v>
      </c>
      <c r="H203" s="190">
        <v>6.9000000000000006E-2</v>
      </c>
      <c r="I203" s="191"/>
      <c r="J203" s="192">
        <f>ROUND(I203*H203,2)</f>
        <v>0</v>
      </c>
      <c r="K203" s="188" t="s">
        <v>194</v>
      </c>
      <c r="L203" s="39"/>
      <c r="M203" s="193" t="s">
        <v>20</v>
      </c>
      <c r="N203" s="194" t="s">
        <v>45</v>
      </c>
      <c r="O203" s="64"/>
      <c r="P203" s="195">
        <f>O203*H203</f>
        <v>0</v>
      </c>
      <c r="Q203" s="195">
        <v>0</v>
      </c>
      <c r="R203" s="195">
        <f>Q203*H203</f>
        <v>0</v>
      </c>
      <c r="S203" s="195">
        <v>0</v>
      </c>
      <c r="T203" s="196">
        <f>S203*H203</f>
        <v>0</v>
      </c>
      <c r="AR203" s="197" t="s">
        <v>164</v>
      </c>
      <c r="AT203" s="197" t="s">
        <v>162</v>
      </c>
      <c r="AU203" s="197" t="s">
        <v>84</v>
      </c>
      <c r="AY203" s="18" t="s">
        <v>159</v>
      </c>
      <c r="BE203" s="198">
        <f>IF(N203="základní",J203,0)</f>
        <v>0</v>
      </c>
      <c r="BF203" s="198">
        <f>IF(N203="snížená",J203,0)</f>
        <v>0</v>
      </c>
      <c r="BG203" s="198">
        <f>IF(N203="zákl. přenesená",J203,0)</f>
        <v>0</v>
      </c>
      <c r="BH203" s="198">
        <f>IF(N203="sníž. přenesená",J203,0)</f>
        <v>0</v>
      </c>
      <c r="BI203" s="198">
        <f>IF(N203="nulová",J203,0)</f>
        <v>0</v>
      </c>
      <c r="BJ203" s="18" t="s">
        <v>22</v>
      </c>
      <c r="BK203" s="198">
        <f>ROUND(I203*H203,2)</f>
        <v>0</v>
      </c>
      <c r="BL203" s="18" t="s">
        <v>164</v>
      </c>
      <c r="BM203" s="197" t="s">
        <v>2928</v>
      </c>
    </row>
    <row r="204" spans="2:65" s="1" customFormat="1" ht="19.5">
      <c r="B204" s="35"/>
      <c r="C204" s="36"/>
      <c r="D204" s="199" t="s">
        <v>166</v>
      </c>
      <c r="E204" s="36"/>
      <c r="F204" s="200" t="s">
        <v>2929</v>
      </c>
      <c r="G204" s="36"/>
      <c r="H204" s="36"/>
      <c r="I204" s="115"/>
      <c r="J204" s="36"/>
      <c r="K204" s="36"/>
      <c r="L204" s="39"/>
      <c r="M204" s="201"/>
      <c r="N204" s="64"/>
      <c r="O204" s="64"/>
      <c r="P204" s="64"/>
      <c r="Q204" s="64"/>
      <c r="R204" s="64"/>
      <c r="S204" s="64"/>
      <c r="T204" s="65"/>
      <c r="AT204" s="18" t="s">
        <v>166</v>
      </c>
      <c r="AU204" s="18" t="s">
        <v>84</v>
      </c>
    </row>
    <row r="205" spans="2:65" s="11" customFormat="1" ht="22.9" customHeight="1">
      <c r="B205" s="170"/>
      <c r="C205" s="171"/>
      <c r="D205" s="172" t="s">
        <v>73</v>
      </c>
      <c r="E205" s="184" t="s">
        <v>162</v>
      </c>
      <c r="F205" s="184" t="s">
        <v>1207</v>
      </c>
      <c r="G205" s="171"/>
      <c r="H205" s="171"/>
      <c r="I205" s="174"/>
      <c r="J205" s="185">
        <f>BK205</f>
        <v>0</v>
      </c>
      <c r="K205" s="171"/>
      <c r="L205" s="176"/>
      <c r="M205" s="177"/>
      <c r="N205" s="178"/>
      <c r="O205" s="178"/>
      <c r="P205" s="179">
        <f>SUM(P206:P220)</f>
        <v>0</v>
      </c>
      <c r="Q205" s="178"/>
      <c r="R205" s="179">
        <f>SUM(R206:R220)</f>
        <v>116.806</v>
      </c>
      <c r="S205" s="178"/>
      <c r="T205" s="180">
        <f>SUM(T206:T220)</f>
        <v>0</v>
      </c>
      <c r="AR205" s="181" t="s">
        <v>22</v>
      </c>
      <c r="AT205" s="182" t="s">
        <v>73</v>
      </c>
      <c r="AU205" s="182" t="s">
        <v>22</v>
      </c>
      <c r="AY205" s="181" t="s">
        <v>159</v>
      </c>
      <c r="BK205" s="183">
        <f>SUM(BK206:BK220)</f>
        <v>0</v>
      </c>
    </row>
    <row r="206" spans="2:65" s="1" customFormat="1" ht="16.5" customHeight="1">
      <c r="B206" s="35"/>
      <c r="C206" s="186" t="s">
        <v>582</v>
      </c>
      <c r="D206" s="186" t="s">
        <v>162</v>
      </c>
      <c r="E206" s="187" t="s">
        <v>674</v>
      </c>
      <c r="F206" s="188" t="s">
        <v>675</v>
      </c>
      <c r="G206" s="189" t="s">
        <v>182</v>
      </c>
      <c r="H206" s="190">
        <v>56.865000000000002</v>
      </c>
      <c r="I206" s="191"/>
      <c r="J206" s="192">
        <f>ROUND(I206*H206,2)</f>
        <v>0</v>
      </c>
      <c r="K206" s="188" t="s">
        <v>194</v>
      </c>
      <c r="L206" s="39"/>
      <c r="M206" s="193" t="s">
        <v>20</v>
      </c>
      <c r="N206" s="194" t="s">
        <v>45</v>
      </c>
      <c r="O206" s="64"/>
      <c r="P206" s="195">
        <f>O206*H206</f>
        <v>0</v>
      </c>
      <c r="Q206" s="195">
        <v>0</v>
      </c>
      <c r="R206" s="195">
        <f>Q206*H206</f>
        <v>0</v>
      </c>
      <c r="S206" s="195">
        <v>0</v>
      </c>
      <c r="T206" s="196">
        <f>S206*H206</f>
        <v>0</v>
      </c>
      <c r="AR206" s="197" t="s">
        <v>164</v>
      </c>
      <c r="AT206" s="197" t="s">
        <v>162</v>
      </c>
      <c r="AU206" s="197" t="s">
        <v>84</v>
      </c>
      <c r="AY206" s="18" t="s">
        <v>159</v>
      </c>
      <c r="BE206" s="198">
        <f>IF(N206="základní",J206,0)</f>
        <v>0</v>
      </c>
      <c r="BF206" s="198">
        <f>IF(N206="snížená",J206,0)</f>
        <v>0</v>
      </c>
      <c r="BG206" s="198">
        <f>IF(N206="zákl. přenesená",J206,0)</f>
        <v>0</v>
      </c>
      <c r="BH206" s="198">
        <f>IF(N206="sníž. přenesená",J206,0)</f>
        <v>0</v>
      </c>
      <c r="BI206" s="198">
        <f>IF(N206="nulová",J206,0)</f>
        <v>0</v>
      </c>
      <c r="BJ206" s="18" t="s">
        <v>22</v>
      </c>
      <c r="BK206" s="198">
        <f>ROUND(I206*H206,2)</f>
        <v>0</v>
      </c>
      <c r="BL206" s="18" t="s">
        <v>164</v>
      </c>
      <c r="BM206" s="197" t="s">
        <v>2930</v>
      </c>
    </row>
    <row r="207" spans="2:65" s="1" customFormat="1" ht="19.5">
      <c r="B207" s="35"/>
      <c r="C207" s="36"/>
      <c r="D207" s="199" t="s">
        <v>166</v>
      </c>
      <c r="E207" s="36"/>
      <c r="F207" s="200" t="s">
        <v>677</v>
      </c>
      <c r="G207" s="36"/>
      <c r="H207" s="36"/>
      <c r="I207" s="115"/>
      <c r="J207" s="36"/>
      <c r="K207" s="36"/>
      <c r="L207" s="39"/>
      <c r="M207" s="201"/>
      <c r="N207" s="64"/>
      <c r="O207" s="64"/>
      <c r="P207" s="64"/>
      <c r="Q207" s="64"/>
      <c r="R207" s="64"/>
      <c r="S207" s="64"/>
      <c r="T207" s="65"/>
      <c r="AT207" s="18" t="s">
        <v>166</v>
      </c>
      <c r="AU207" s="18" t="s">
        <v>84</v>
      </c>
    </row>
    <row r="208" spans="2:65" s="13" customFormat="1" ht="11.25">
      <c r="B208" s="212"/>
      <c r="C208" s="213"/>
      <c r="D208" s="199" t="s">
        <v>184</v>
      </c>
      <c r="E208" s="214" t="s">
        <v>20</v>
      </c>
      <c r="F208" s="215" t="s">
        <v>2931</v>
      </c>
      <c r="G208" s="213"/>
      <c r="H208" s="216">
        <v>98.864999999999995</v>
      </c>
      <c r="I208" s="217"/>
      <c r="J208" s="213"/>
      <c r="K208" s="213"/>
      <c r="L208" s="218"/>
      <c r="M208" s="219"/>
      <c r="N208" s="220"/>
      <c r="O208" s="220"/>
      <c r="P208" s="220"/>
      <c r="Q208" s="220"/>
      <c r="R208" s="220"/>
      <c r="S208" s="220"/>
      <c r="T208" s="221"/>
      <c r="AT208" s="222" t="s">
        <v>184</v>
      </c>
      <c r="AU208" s="222" t="s">
        <v>84</v>
      </c>
      <c r="AV208" s="13" t="s">
        <v>84</v>
      </c>
      <c r="AW208" s="13" t="s">
        <v>35</v>
      </c>
      <c r="AX208" s="13" t="s">
        <v>74</v>
      </c>
      <c r="AY208" s="222" t="s">
        <v>159</v>
      </c>
    </row>
    <row r="209" spans="2:65" s="13" customFormat="1" ht="11.25">
      <c r="B209" s="212"/>
      <c r="C209" s="213"/>
      <c r="D209" s="199" t="s">
        <v>184</v>
      </c>
      <c r="E209" s="214" t="s">
        <v>20</v>
      </c>
      <c r="F209" s="215" t="s">
        <v>2932</v>
      </c>
      <c r="G209" s="213"/>
      <c r="H209" s="216">
        <v>-42</v>
      </c>
      <c r="I209" s="217"/>
      <c r="J209" s="213"/>
      <c r="K209" s="213"/>
      <c r="L209" s="218"/>
      <c r="M209" s="219"/>
      <c r="N209" s="220"/>
      <c r="O209" s="220"/>
      <c r="P209" s="220"/>
      <c r="Q209" s="220"/>
      <c r="R209" s="220"/>
      <c r="S209" s="220"/>
      <c r="T209" s="221"/>
      <c r="AT209" s="222" t="s">
        <v>184</v>
      </c>
      <c r="AU209" s="222" t="s">
        <v>84</v>
      </c>
      <c r="AV209" s="13" t="s">
        <v>84</v>
      </c>
      <c r="AW209" s="13" t="s">
        <v>35</v>
      </c>
      <c r="AX209" s="13" t="s">
        <v>74</v>
      </c>
      <c r="AY209" s="222" t="s">
        <v>159</v>
      </c>
    </row>
    <row r="210" spans="2:65" s="14" customFormat="1" ht="11.25">
      <c r="B210" s="223"/>
      <c r="C210" s="224"/>
      <c r="D210" s="199" t="s">
        <v>184</v>
      </c>
      <c r="E210" s="225" t="s">
        <v>2830</v>
      </c>
      <c r="F210" s="226" t="s">
        <v>223</v>
      </c>
      <c r="G210" s="224"/>
      <c r="H210" s="227">
        <v>56.865000000000002</v>
      </c>
      <c r="I210" s="228"/>
      <c r="J210" s="224"/>
      <c r="K210" s="224"/>
      <c r="L210" s="229"/>
      <c r="M210" s="230"/>
      <c r="N210" s="231"/>
      <c r="O210" s="231"/>
      <c r="P210" s="231"/>
      <c r="Q210" s="231"/>
      <c r="R210" s="231"/>
      <c r="S210" s="231"/>
      <c r="T210" s="232"/>
      <c r="AT210" s="233" t="s">
        <v>184</v>
      </c>
      <c r="AU210" s="233" t="s">
        <v>84</v>
      </c>
      <c r="AV210" s="14" t="s">
        <v>164</v>
      </c>
      <c r="AW210" s="14" t="s">
        <v>35</v>
      </c>
      <c r="AX210" s="14" t="s">
        <v>22</v>
      </c>
      <c r="AY210" s="233" t="s">
        <v>159</v>
      </c>
    </row>
    <row r="211" spans="2:65" s="1" customFormat="1" ht="16.5" customHeight="1">
      <c r="B211" s="35"/>
      <c r="C211" s="245" t="s">
        <v>589</v>
      </c>
      <c r="D211" s="245" t="s">
        <v>744</v>
      </c>
      <c r="E211" s="246" t="s">
        <v>1217</v>
      </c>
      <c r="F211" s="247" t="s">
        <v>1218</v>
      </c>
      <c r="G211" s="248" t="s">
        <v>669</v>
      </c>
      <c r="H211" s="249">
        <v>116.806</v>
      </c>
      <c r="I211" s="250"/>
      <c r="J211" s="251">
        <f>ROUND(I211*H211,2)</f>
        <v>0</v>
      </c>
      <c r="K211" s="247" t="s">
        <v>20</v>
      </c>
      <c r="L211" s="252"/>
      <c r="M211" s="253" t="s">
        <v>20</v>
      </c>
      <c r="N211" s="254" t="s">
        <v>45</v>
      </c>
      <c r="O211" s="64"/>
      <c r="P211" s="195">
        <f>O211*H211</f>
        <v>0</v>
      </c>
      <c r="Q211" s="195">
        <v>1</v>
      </c>
      <c r="R211" s="195">
        <f>Q211*H211</f>
        <v>116.806</v>
      </c>
      <c r="S211" s="195">
        <v>0</v>
      </c>
      <c r="T211" s="196">
        <f>S211*H211</f>
        <v>0</v>
      </c>
      <c r="AR211" s="197" t="s">
        <v>204</v>
      </c>
      <c r="AT211" s="197" t="s">
        <v>744</v>
      </c>
      <c r="AU211" s="197" t="s">
        <v>84</v>
      </c>
      <c r="AY211" s="18" t="s">
        <v>159</v>
      </c>
      <c r="BE211" s="198">
        <f>IF(N211="základní",J211,0)</f>
        <v>0</v>
      </c>
      <c r="BF211" s="198">
        <f>IF(N211="snížená",J211,0)</f>
        <v>0</v>
      </c>
      <c r="BG211" s="198">
        <f>IF(N211="zákl. přenesená",J211,0)</f>
        <v>0</v>
      </c>
      <c r="BH211" s="198">
        <f>IF(N211="sníž. přenesená",J211,0)</f>
        <v>0</v>
      </c>
      <c r="BI211" s="198">
        <f>IF(N211="nulová",J211,0)</f>
        <v>0</v>
      </c>
      <c r="BJ211" s="18" t="s">
        <v>22</v>
      </c>
      <c r="BK211" s="198">
        <f>ROUND(I211*H211,2)</f>
        <v>0</v>
      </c>
      <c r="BL211" s="18" t="s">
        <v>164</v>
      </c>
      <c r="BM211" s="197" t="s">
        <v>2933</v>
      </c>
    </row>
    <row r="212" spans="2:65" s="13" customFormat="1" ht="11.25">
      <c r="B212" s="212"/>
      <c r="C212" s="213"/>
      <c r="D212" s="199" t="s">
        <v>184</v>
      </c>
      <c r="E212" s="214" t="s">
        <v>20</v>
      </c>
      <c r="F212" s="215" t="s">
        <v>2934</v>
      </c>
      <c r="G212" s="213"/>
      <c r="H212" s="216">
        <v>116.806</v>
      </c>
      <c r="I212" s="217"/>
      <c r="J212" s="213"/>
      <c r="K212" s="213"/>
      <c r="L212" s="218"/>
      <c r="M212" s="219"/>
      <c r="N212" s="220"/>
      <c r="O212" s="220"/>
      <c r="P212" s="220"/>
      <c r="Q212" s="220"/>
      <c r="R212" s="220"/>
      <c r="S212" s="220"/>
      <c r="T212" s="221"/>
      <c r="AT212" s="222" t="s">
        <v>184</v>
      </c>
      <c r="AU212" s="222" t="s">
        <v>84</v>
      </c>
      <c r="AV212" s="13" t="s">
        <v>84</v>
      </c>
      <c r="AW212" s="13" t="s">
        <v>35</v>
      </c>
      <c r="AX212" s="13" t="s">
        <v>22</v>
      </c>
      <c r="AY212" s="222" t="s">
        <v>159</v>
      </c>
    </row>
    <row r="213" spans="2:65" s="1" customFormat="1" ht="16.5" customHeight="1">
      <c r="B213" s="35"/>
      <c r="C213" s="186" t="s">
        <v>595</v>
      </c>
      <c r="D213" s="186" t="s">
        <v>162</v>
      </c>
      <c r="E213" s="187" t="s">
        <v>609</v>
      </c>
      <c r="F213" s="188" t="s">
        <v>610</v>
      </c>
      <c r="G213" s="189" t="s">
        <v>182</v>
      </c>
      <c r="H213" s="190">
        <v>56.865000000000002</v>
      </c>
      <c r="I213" s="191"/>
      <c r="J213" s="192">
        <f>ROUND(I213*H213,2)</f>
        <v>0</v>
      </c>
      <c r="K213" s="188" t="s">
        <v>194</v>
      </c>
      <c r="L213" s="39"/>
      <c r="M213" s="193" t="s">
        <v>20</v>
      </c>
      <c r="N213" s="194" t="s">
        <v>45</v>
      </c>
      <c r="O213" s="64"/>
      <c r="P213" s="195">
        <f>O213*H213</f>
        <v>0</v>
      </c>
      <c r="Q213" s="195">
        <v>0</v>
      </c>
      <c r="R213" s="195">
        <f>Q213*H213</f>
        <v>0</v>
      </c>
      <c r="S213" s="195">
        <v>0</v>
      </c>
      <c r="T213" s="196">
        <f>S213*H213</f>
        <v>0</v>
      </c>
      <c r="AR213" s="197" t="s">
        <v>164</v>
      </c>
      <c r="AT213" s="197" t="s">
        <v>162</v>
      </c>
      <c r="AU213" s="197" t="s">
        <v>84</v>
      </c>
      <c r="AY213" s="18" t="s">
        <v>159</v>
      </c>
      <c r="BE213" s="198">
        <f>IF(N213="základní",J213,0)</f>
        <v>0</v>
      </c>
      <c r="BF213" s="198">
        <f>IF(N213="snížená",J213,0)</f>
        <v>0</v>
      </c>
      <c r="BG213" s="198">
        <f>IF(N213="zákl. přenesená",J213,0)</f>
        <v>0</v>
      </c>
      <c r="BH213" s="198">
        <f>IF(N213="sníž. přenesená",J213,0)</f>
        <v>0</v>
      </c>
      <c r="BI213" s="198">
        <f>IF(N213="nulová",J213,0)</f>
        <v>0</v>
      </c>
      <c r="BJ213" s="18" t="s">
        <v>22</v>
      </c>
      <c r="BK213" s="198">
        <f>ROUND(I213*H213,2)</f>
        <v>0</v>
      </c>
      <c r="BL213" s="18" t="s">
        <v>164</v>
      </c>
      <c r="BM213" s="197" t="s">
        <v>2935</v>
      </c>
    </row>
    <row r="214" spans="2:65" s="1" customFormat="1" ht="19.5">
      <c r="B214" s="35"/>
      <c r="C214" s="36"/>
      <c r="D214" s="199" t="s">
        <v>166</v>
      </c>
      <c r="E214" s="36"/>
      <c r="F214" s="200" t="s">
        <v>612</v>
      </c>
      <c r="G214" s="36"/>
      <c r="H214" s="36"/>
      <c r="I214" s="115"/>
      <c r="J214" s="36"/>
      <c r="K214" s="36"/>
      <c r="L214" s="39"/>
      <c r="M214" s="201"/>
      <c r="N214" s="64"/>
      <c r="O214" s="64"/>
      <c r="P214" s="64"/>
      <c r="Q214" s="64"/>
      <c r="R214" s="64"/>
      <c r="S214" s="64"/>
      <c r="T214" s="65"/>
      <c r="AT214" s="18" t="s">
        <v>166</v>
      </c>
      <c r="AU214" s="18" t="s">
        <v>84</v>
      </c>
    </row>
    <row r="215" spans="2:65" s="12" customFormat="1" ht="11.25">
      <c r="B215" s="202"/>
      <c r="C215" s="203"/>
      <c r="D215" s="199" t="s">
        <v>184</v>
      </c>
      <c r="E215" s="204" t="s">
        <v>20</v>
      </c>
      <c r="F215" s="205" t="s">
        <v>1223</v>
      </c>
      <c r="G215" s="203"/>
      <c r="H215" s="204" t="s">
        <v>20</v>
      </c>
      <c r="I215" s="206"/>
      <c r="J215" s="203"/>
      <c r="K215" s="203"/>
      <c r="L215" s="207"/>
      <c r="M215" s="208"/>
      <c r="N215" s="209"/>
      <c r="O215" s="209"/>
      <c r="P215" s="209"/>
      <c r="Q215" s="209"/>
      <c r="R215" s="209"/>
      <c r="S215" s="209"/>
      <c r="T215" s="210"/>
      <c r="AT215" s="211" t="s">
        <v>184</v>
      </c>
      <c r="AU215" s="211" t="s">
        <v>84</v>
      </c>
      <c r="AV215" s="12" t="s">
        <v>22</v>
      </c>
      <c r="AW215" s="12" t="s">
        <v>35</v>
      </c>
      <c r="AX215" s="12" t="s">
        <v>74</v>
      </c>
      <c r="AY215" s="211" t="s">
        <v>159</v>
      </c>
    </row>
    <row r="216" spans="2:65" s="13" customFormat="1" ht="11.25">
      <c r="B216" s="212"/>
      <c r="C216" s="213"/>
      <c r="D216" s="199" t="s">
        <v>184</v>
      </c>
      <c r="E216" s="214" t="s">
        <v>20</v>
      </c>
      <c r="F216" s="215" t="s">
        <v>2936</v>
      </c>
      <c r="G216" s="213"/>
      <c r="H216" s="216">
        <v>56.865000000000002</v>
      </c>
      <c r="I216" s="217"/>
      <c r="J216" s="213"/>
      <c r="K216" s="213"/>
      <c r="L216" s="218"/>
      <c r="M216" s="219"/>
      <c r="N216" s="220"/>
      <c r="O216" s="220"/>
      <c r="P216" s="220"/>
      <c r="Q216" s="220"/>
      <c r="R216" s="220"/>
      <c r="S216" s="220"/>
      <c r="T216" s="221"/>
      <c r="AT216" s="222" t="s">
        <v>184</v>
      </c>
      <c r="AU216" s="222" t="s">
        <v>84</v>
      </c>
      <c r="AV216" s="13" t="s">
        <v>84</v>
      </c>
      <c r="AW216" s="13" t="s">
        <v>35</v>
      </c>
      <c r="AX216" s="13" t="s">
        <v>22</v>
      </c>
      <c r="AY216" s="222" t="s">
        <v>159</v>
      </c>
    </row>
    <row r="217" spans="2:65" s="1" customFormat="1" ht="16.5" customHeight="1">
      <c r="B217" s="35"/>
      <c r="C217" s="186" t="s">
        <v>602</v>
      </c>
      <c r="D217" s="186" t="s">
        <v>162</v>
      </c>
      <c r="E217" s="187" t="s">
        <v>617</v>
      </c>
      <c r="F217" s="188" t="s">
        <v>618</v>
      </c>
      <c r="G217" s="189" t="s">
        <v>182</v>
      </c>
      <c r="H217" s="190">
        <v>56.865000000000002</v>
      </c>
      <c r="I217" s="191"/>
      <c r="J217" s="192">
        <f>ROUND(I217*H217,2)</f>
        <v>0</v>
      </c>
      <c r="K217" s="188" t="s">
        <v>194</v>
      </c>
      <c r="L217" s="39"/>
      <c r="M217" s="193" t="s">
        <v>20</v>
      </c>
      <c r="N217" s="194" t="s">
        <v>45</v>
      </c>
      <c r="O217" s="64"/>
      <c r="P217" s="195">
        <f>O217*H217</f>
        <v>0</v>
      </c>
      <c r="Q217" s="195">
        <v>0</v>
      </c>
      <c r="R217" s="195">
        <f>Q217*H217</f>
        <v>0</v>
      </c>
      <c r="S217" s="195">
        <v>0</v>
      </c>
      <c r="T217" s="196">
        <f>S217*H217</f>
        <v>0</v>
      </c>
      <c r="AR217" s="197" t="s">
        <v>164</v>
      </c>
      <c r="AT217" s="197" t="s">
        <v>162</v>
      </c>
      <c r="AU217" s="197" t="s">
        <v>84</v>
      </c>
      <c r="AY217" s="18" t="s">
        <v>159</v>
      </c>
      <c r="BE217" s="198">
        <f>IF(N217="základní",J217,0)</f>
        <v>0</v>
      </c>
      <c r="BF217" s="198">
        <f>IF(N217="snížená",J217,0)</f>
        <v>0</v>
      </c>
      <c r="BG217" s="198">
        <f>IF(N217="zákl. přenesená",J217,0)</f>
        <v>0</v>
      </c>
      <c r="BH217" s="198">
        <f>IF(N217="sníž. přenesená",J217,0)</f>
        <v>0</v>
      </c>
      <c r="BI217" s="198">
        <f>IF(N217="nulová",J217,0)</f>
        <v>0</v>
      </c>
      <c r="BJ217" s="18" t="s">
        <v>22</v>
      </c>
      <c r="BK217" s="198">
        <f>ROUND(I217*H217,2)</f>
        <v>0</v>
      </c>
      <c r="BL217" s="18" t="s">
        <v>164</v>
      </c>
      <c r="BM217" s="197" t="s">
        <v>2937</v>
      </c>
    </row>
    <row r="218" spans="2:65" s="1" customFormat="1" ht="11.25">
      <c r="B218" s="35"/>
      <c r="C218" s="36"/>
      <c r="D218" s="199" t="s">
        <v>166</v>
      </c>
      <c r="E218" s="36"/>
      <c r="F218" s="200" t="s">
        <v>620</v>
      </c>
      <c r="G218" s="36"/>
      <c r="H218" s="36"/>
      <c r="I218" s="115"/>
      <c r="J218" s="36"/>
      <c r="K218" s="36"/>
      <c r="L218" s="39"/>
      <c r="M218" s="201"/>
      <c r="N218" s="64"/>
      <c r="O218" s="64"/>
      <c r="P218" s="64"/>
      <c r="Q218" s="64"/>
      <c r="R218" s="64"/>
      <c r="S218" s="64"/>
      <c r="T218" s="65"/>
      <c r="AT218" s="18" t="s">
        <v>166</v>
      </c>
      <c r="AU218" s="18" t="s">
        <v>84</v>
      </c>
    </row>
    <row r="219" spans="2:65" s="12" customFormat="1" ht="11.25">
      <c r="B219" s="202"/>
      <c r="C219" s="203"/>
      <c r="D219" s="199" t="s">
        <v>184</v>
      </c>
      <c r="E219" s="204" t="s">
        <v>20</v>
      </c>
      <c r="F219" s="205" t="s">
        <v>1223</v>
      </c>
      <c r="G219" s="203"/>
      <c r="H219" s="204" t="s">
        <v>20</v>
      </c>
      <c r="I219" s="206"/>
      <c r="J219" s="203"/>
      <c r="K219" s="203"/>
      <c r="L219" s="207"/>
      <c r="M219" s="208"/>
      <c r="N219" s="209"/>
      <c r="O219" s="209"/>
      <c r="P219" s="209"/>
      <c r="Q219" s="209"/>
      <c r="R219" s="209"/>
      <c r="S219" s="209"/>
      <c r="T219" s="210"/>
      <c r="AT219" s="211" t="s">
        <v>184</v>
      </c>
      <c r="AU219" s="211" t="s">
        <v>84</v>
      </c>
      <c r="AV219" s="12" t="s">
        <v>22</v>
      </c>
      <c r="AW219" s="12" t="s">
        <v>35</v>
      </c>
      <c r="AX219" s="12" t="s">
        <v>74</v>
      </c>
      <c r="AY219" s="211" t="s">
        <v>159</v>
      </c>
    </row>
    <row r="220" spans="2:65" s="13" customFormat="1" ht="11.25">
      <c r="B220" s="212"/>
      <c r="C220" s="213"/>
      <c r="D220" s="199" t="s">
        <v>184</v>
      </c>
      <c r="E220" s="214" t="s">
        <v>20</v>
      </c>
      <c r="F220" s="215" t="s">
        <v>2936</v>
      </c>
      <c r="G220" s="213"/>
      <c r="H220" s="216">
        <v>56.865000000000002</v>
      </c>
      <c r="I220" s="217"/>
      <c r="J220" s="213"/>
      <c r="K220" s="213"/>
      <c r="L220" s="218"/>
      <c r="M220" s="256"/>
      <c r="N220" s="257"/>
      <c r="O220" s="257"/>
      <c r="P220" s="257"/>
      <c r="Q220" s="257"/>
      <c r="R220" s="257"/>
      <c r="S220" s="257"/>
      <c r="T220" s="258"/>
      <c r="AT220" s="222" t="s">
        <v>184</v>
      </c>
      <c r="AU220" s="222" t="s">
        <v>84</v>
      </c>
      <c r="AV220" s="13" t="s">
        <v>84</v>
      </c>
      <c r="AW220" s="13" t="s">
        <v>35</v>
      </c>
      <c r="AX220" s="13" t="s">
        <v>22</v>
      </c>
      <c r="AY220" s="222" t="s">
        <v>159</v>
      </c>
    </row>
    <row r="221" spans="2:65" s="1" customFormat="1" ht="6.95" customHeight="1">
      <c r="B221" s="47"/>
      <c r="C221" s="48"/>
      <c r="D221" s="48"/>
      <c r="E221" s="48"/>
      <c r="F221" s="48"/>
      <c r="G221" s="48"/>
      <c r="H221" s="48"/>
      <c r="I221" s="138"/>
      <c r="J221" s="48"/>
      <c r="K221" s="48"/>
      <c r="L221" s="39"/>
    </row>
  </sheetData>
  <sheetProtection algorithmName="SHA-512" hashValue="nZ7OTaXFPXxXcyAy8C+l/f41ejBVoT0fxaW4PrNJWYYgw75EFtBUUehrYm9eli2ksMMTr/LxuG+wZVel/mliBA==" saltValue="3PUUIIGv6GrJ/CZ74P2Fw8bS7KKQJlfDmFhwoUlBTacRNlS0+T8FR9kYyzZlEZ8lD32vCP4Z+opNY02n4IhBJg==" spinCount="100000" sheet="1" objects="1" scenarios="1" formatColumns="0" formatRows="0" autoFilter="0"/>
  <autoFilter ref="C91:K220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21"/>
  <sheetViews>
    <sheetView showGridLines="0" workbookViewId="0">
      <selection activeCell="H35" sqref="H35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9" width="20.1640625" style="108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354"/>
      <c r="M2" s="354"/>
      <c r="N2" s="354"/>
      <c r="O2" s="354"/>
      <c r="P2" s="354"/>
      <c r="Q2" s="354"/>
      <c r="R2" s="354"/>
      <c r="S2" s="354"/>
      <c r="T2" s="354"/>
      <c r="U2" s="354"/>
      <c r="V2" s="354"/>
      <c r="AT2" s="18" t="s">
        <v>102</v>
      </c>
      <c r="AZ2" s="264" t="s">
        <v>2816</v>
      </c>
      <c r="BA2" s="264" t="s">
        <v>2817</v>
      </c>
      <c r="BB2" s="264" t="s">
        <v>20</v>
      </c>
      <c r="BC2" s="264" t="s">
        <v>2938</v>
      </c>
      <c r="BD2" s="264" t="s">
        <v>84</v>
      </c>
    </row>
    <row r="3" spans="2:56" ht="6.95" customHeight="1">
      <c r="B3" s="109"/>
      <c r="C3" s="110"/>
      <c r="D3" s="110"/>
      <c r="E3" s="110"/>
      <c r="F3" s="110"/>
      <c r="G3" s="110"/>
      <c r="H3" s="110"/>
      <c r="I3" s="111"/>
      <c r="J3" s="110"/>
      <c r="K3" s="110"/>
      <c r="L3" s="21"/>
      <c r="AT3" s="18" t="s">
        <v>84</v>
      </c>
      <c r="AZ3" s="264" t="s">
        <v>2819</v>
      </c>
      <c r="BA3" s="264" t="s">
        <v>2820</v>
      </c>
      <c r="BB3" s="264" t="s">
        <v>20</v>
      </c>
      <c r="BC3" s="264" t="s">
        <v>2939</v>
      </c>
      <c r="BD3" s="264" t="s">
        <v>84</v>
      </c>
    </row>
    <row r="4" spans="2:56" ht="24.95" customHeight="1">
      <c r="B4" s="21"/>
      <c r="D4" s="112" t="s">
        <v>118</v>
      </c>
      <c r="L4" s="21"/>
      <c r="M4" s="113" t="s">
        <v>10</v>
      </c>
      <c r="AT4" s="18" t="s">
        <v>4</v>
      </c>
      <c r="AZ4" s="264" t="s">
        <v>2822</v>
      </c>
      <c r="BA4" s="264" t="s">
        <v>20</v>
      </c>
      <c r="BB4" s="264" t="s">
        <v>20</v>
      </c>
      <c r="BC4" s="264" t="s">
        <v>2940</v>
      </c>
      <c r="BD4" s="264" t="s">
        <v>84</v>
      </c>
    </row>
    <row r="5" spans="2:56" ht="6.95" customHeight="1">
      <c r="B5" s="21"/>
      <c r="L5" s="21"/>
      <c r="AZ5" s="264" t="s">
        <v>2824</v>
      </c>
      <c r="BA5" s="264" t="s">
        <v>20</v>
      </c>
      <c r="BB5" s="264" t="s">
        <v>20</v>
      </c>
      <c r="BC5" s="264" t="s">
        <v>2941</v>
      </c>
      <c r="BD5" s="264" t="s">
        <v>84</v>
      </c>
    </row>
    <row r="6" spans="2:56" ht="12" customHeight="1">
      <c r="B6" s="21"/>
      <c r="D6" s="114" t="s">
        <v>16</v>
      </c>
      <c r="L6" s="21"/>
      <c r="AZ6" s="264" t="s">
        <v>2826</v>
      </c>
      <c r="BA6" s="264" t="s">
        <v>2827</v>
      </c>
      <c r="BB6" s="264" t="s">
        <v>20</v>
      </c>
      <c r="BC6" s="264" t="s">
        <v>2942</v>
      </c>
      <c r="BD6" s="264" t="s">
        <v>84</v>
      </c>
    </row>
    <row r="7" spans="2:56" ht="16.5" customHeight="1">
      <c r="B7" s="21"/>
      <c r="E7" s="387" t="str">
        <f>'Rekapitulace stavby'!K6</f>
        <v>Obec Pěnčín - stoková síť</v>
      </c>
      <c r="F7" s="388"/>
      <c r="G7" s="388"/>
      <c r="H7" s="388"/>
      <c r="L7" s="21"/>
      <c r="AZ7" s="264" t="s">
        <v>2829</v>
      </c>
      <c r="BA7" s="264" t="s">
        <v>20</v>
      </c>
      <c r="BB7" s="264" t="s">
        <v>20</v>
      </c>
      <c r="BC7" s="264" t="s">
        <v>2941</v>
      </c>
      <c r="BD7" s="264" t="s">
        <v>84</v>
      </c>
    </row>
    <row r="8" spans="2:56" ht="12" customHeight="1">
      <c r="B8" s="21"/>
      <c r="D8" s="114" t="s">
        <v>119</v>
      </c>
      <c r="L8" s="21"/>
      <c r="AZ8" s="264" t="s">
        <v>2830</v>
      </c>
      <c r="BA8" s="264" t="s">
        <v>20</v>
      </c>
      <c r="BB8" s="264" t="s">
        <v>20</v>
      </c>
      <c r="BC8" s="264" t="s">
        <v>2943</v>
      </c>
      <c r="BD8" s="264" t="s">
        <v>84</v>
      </c>
    </row>
    <row r="9" spans="2:56" s="1" customFormat="1" ht="16.5" customHeight="1">
      <c r="B9" s="39"/>
      <c r="E9" s="387" t="s">
        <v>2832</v>
      </c>
      <c r="F9" s="390"/>
      <c r="G9" s="390"/>
      <c r="H9" s="390"/>
      <c r="I9" s="115"/>
      <c r="L9" s="39"/>
    </row>
    <row r="10" spans="2:56" s="1" customFormat="1" ht="12" customHeight="1">
      <c r="B10" s="39"/>
      <c r="D10" s="114" t="s">
        <v>2833</v>
      </c>
      <c r="I10" s="115"/>
      <c r="L10" s="39"/>
    </row>
    <row r="11" spans="2:56" s="1" customFormat="1" ht="36.950000000000003" customHeight="1">
      <c r="B11" s="39"/>
      <c r="E11" s="389" t="s">
        <v>2944</v>
      </c>
      <c r="F11" s="390"/>
      <c r="G11" s="390"/>
      <c r="H11" s="390"/>
      <c r="I11" s="115"/>
      <c r="L11" s="39"/>
    </row>
    <row r="12" spans="2:56" s="1" customFormat="1" ht="11.25">
      <c r="B12" s="39"/>
      <c r="I12" s="115"/>
      <c r="L12" s="39"/>
    </row>
    <row r="13" spans="2:56" s="1" customFormat="1" ht="12" customHeight="1">
      <c r="B13" s="39"/>
      <c r="D13" s="114" t="s">
        <v>19</v>
      </c>
      <c r="F13" s="103" t="s">
        <v>99</v>
      </c>
      <c r="I13" s="116" t="s">
        <v>21</v>
      </c>
      <c r="J13" s="103" t="s">
        <v>20</v>
      </c>
      <c r="L13" s="39"/>
    </row>
    <row r="14" spans="2:56" s="1" customFormat="1" ht="12" customHeight="1">
      <c r="B14" s="39"/>
      <c r="D14" s="114" t="s">
        <v>23</v>
      </c>
      <c r="F14" s="103" t="s">
        <v>24</v>
      </c>
      <c r="I14" s="116" t="s">
        <v>25</v>
      </c>
      <c r="J14" s="117" t="str">
        <f>'Rekapitulace stavby'!AN8</f>
        <v>26. 4. 2019</v>
      </c>
      <c r="L14" s="39"/>
    </row>
    <row r="15" spans="2:56" s="1" customFormat="1" ht="10.9" customHeight="1">
      <c r="B15" s="39"/>
      <c r="I15" s="115"/>
      <c r="L15" s="39"/>
    </row>
    <row r="16" spans="2:56" s="1" customFormat="1" ht="12" customHeight="1">
      <c r="B16" s="39"/>
      <c r="D16" s="114" t="s">
        <v>27</v>
      </c>
      <c r="I16" s="116" t="s">
        <v>28</v>
      </c>
      <c r="J16" s="103" t="s">
        <v>20</v>
      </c>
      <c r="L16" s="39"/>
    </row>
    <row r="17" spans="2:12" s="1" customFormat="1" ht="18" customHeight="1">
      <c r="B17" s="39"/>
      <c r="E17" s="103" t="s">
        <v>29</v>
      </c>
      <c r="I17" s="116" t="s">
        <v>30</v>
      </c>
      <c r="J17" s="103" t="s">
        <v>20</v>
      </c>
      <c r="L17" s="39"/>
    </row>
    <row r="18" spans="2:12" s="1" customFormat="1" ht="6.95" customHeight="1">
      <c r="B18" s="39"/>
      <c r="I18" s="115"/>
      <c r="L18" s="39"/>
    </row>
    <row r="19" spans="2:12" s="1" customFormat="1" ht="12" customHeight="1">
      <c r="B19" s="39"/>
      <c r="D19" s="114" t="s">
        <v>31</v>
      </c>
      <c r="I19" s="116" t="s">
        <v>28</v>
      </c>
      <c r="J19" s="31" t="str">
        <f>'Rekapitulace stavby'!AN13</f>
        <v>Vyplň údaj</v>
      </c>
      <c r="L19" s="39"/>
    </row>
    <row r="20" spans="2:12" s="1" customFormat="1" ht="18" customHeight="1">
      <c r="B20" s="39"/>
      <c r="E20" s="391" t="str">
        <f>'Rekapitulace stavby'!E14</f>
        <v>Vyplň údaj</v>
      </c>
      <c r="F20" s="392"/>
      <c r="G20" s="392"/>
      <c r="H20" s="392"/>
      <c r="I20" s="116" t="s">
        <v>30</v>
      </c>
      <c r="J20" s="31" t="str">
        <f>'Rekapitulace stavby'!AN14</f>
        <v>Vyplň údaj</v>
      </c>
      <c r="L20" s="39"/>
    </row>
    <row r="21" spans="2:12" s="1" customFormat="1" ht="6.95" customHeight="1">
      <c r="B21" s="39"/>
      <c r="I21" s="115"/>
      <c r="L21" s="39"/>
    </row>
    <row r="22" spans="2:12" s="1" customFormat="1" ht="12" customHeight="1">
      <c r="B22" s="39"/>
      <c r="D22" s="114" t="s">
        <v>33</v>
      </c>
      <c r="I22" s="116" t="s">
        <v>28</v>
      </c>
      <c r="J22" s="103" t="s">
        <v>20</v>
      </c>
      <c r="L22" s="39"/>
    </row>
    <row r="23" spans="2:12" s="1" customFormat="1" ht="18" customHeight="1">
      <c r="B23" s="39"/>
      <c r="E23" s="103" t="s">
        <v>34</v>
      </c>
      <c r="I23" s="116" t="s">
        <v>30</v>
      </c>
      <c r="J23" s="103" t="s">
        <v>20</v>
      </c>
      <c r="L23" s="39"/>
    </row>
    <row r="24" spans="2:12" s="1" customFormat="1" ht="6.95" customHeight="1">
      <c r="B24" s="39"/>
      <c r="I24" s="115"/>
      <c r="L24" s="39"/>
    </row>
    <row r="25" spans="2:12" s="1" customFormat="1" ht="12" customHeight="1">
      <c r="B25" s="39"/>
      <c r="D25" s="114" t="s">
        <v>36</v>
      </c>
      <c r="I25" s="116" t="s">
        <v>28</v>
      </c>
      <c r="J25" s="103" t="s">
        <v>20</v>
      </c>
      <c r="L25" s="39"/>
    </row>
    <row r="26" spans="2:12" s="1" customFormat="1" ht="18" customHeight="1">
      <c r="B26" s="39"/>
      <c r="E26" s="103" t="s">
        <v>37</v>
      </c>
      <c r="I26" s="116" t="s">
        <v>30</v>
      </c>
      <c r="J26" s="103" t="s">
        <v>20</v>
      </c>
      <c r="L26" s="39"/>
    </row>
    <row r="27" spans="2:12" s="1" customFormat="1" ht="6.95" customHeight="1">
      <c r="B27" s="39"/>
      <c r="I27" s="115"/>
      <c r="L27" s="39"/>
    </row>
    <row r="28" spans="2:12" s="1" customFormat="1" ht="12" customHeight="1">
      <c r="B28" s="39"/>
      <c r="D28" s="114" t="s">
        <v>38</v>
      </c>
      <c r="I28" s="115"/>
      <c r="L28" s="39"/>
    </row>
    <row r="29" spans="2:12" s="7" customFormat="1" ht="51" customHeight="1">
      <c r="B29" s="118"/>
      <c r="E29" s="393" t="s">
        <v>39</v>
      </c>
      <c r="F29" s="393"/>
      <c r="G29" s="393"/>
      <c r="H29" s="393"/>
      <c r="I29" s="119"/>
      <c r="L29" s="118"/>
    </row>
    <row r="30" spans="2:12" s="1" customFormat="1" ht="6.95" customHeight="1">
      <c r="B30" s="39"/>
      <c r="I30" s="115"/>
      <c r="L30" s="39"/>
    </row>
    <row r="31" spans="2:12" s="1" customFormat="1" ht="6.95" customHeight="1">
      <c r="B31" s="39"/>
      <c r="D31" s="60"/>
      <c r="E31" s="60"/>
      <c r="F31" s="60"/>
      <c r="G31" s="60"/>
      <c r="H31" s="60"/>
      <c r="I31" s="120"/>
      <c r="J31" s="60"/>
      <c r="K31" s="60"/>
      <c r="L31" s="39"/>
    </row>
    <row r="32" spans="2:12" s="1" customFormat="1" ht="25.35" customHeight="1">
      <c r="B32" s="39"/>
      <c r="D32" s="121" t="s">
        <v>40</v>
      </c>
      <c r="I32" s="115"/>
      <c r="J32" s="122">
        <f>ROUND(J92, 2)</f>
        <v>0</v>
      </c>
      <c r="L32" s="39"/>
    </row>
    <row r="33" spans="2:12" s="1" customFormat="1" ht="6.95" customHeight="1">
      <c r="B33" s="39"/>
      <c r="D33" s="60"/>
      <c r="E33" s="60"/>
      <c r="F33" s="60"/>
      <c r="G33" s="60"/>
      <c r="H33" s="60"/>
      <c r="I33" s="120"/>
      <c r="J33" s="60"/>
      <c r="K33" s="60"/>
      <c r="L33" s="39"/>
    </row>
    <row r="34" spans="2:12" s="1" customFormat="1" ht="14.45" customHeight="1">
      <c r="B34" s="39"/>
      <c r="F34" s="123" t="s">
        <v>42</v>
      </c>
      <c r="I34" s="124" t="s">
        <v>41</v>
      </c>
      <c r="J34" s="123" t="s">
        <v>43</v>
      </c>
      <c r="L34" s="39"/>
    </row>
    <row r="35" spans="2:12" s="1" customFormat="1" ht="14.45" customHeight="1">
      <c r="B35" s="39"/>
      <c r="D35" s="125" t="s">
        <v>44</v>
      </c>
      <c r="E35" s="114" t="s">
        <v>45</v>
      </c>
      <c r="F35" s="126">
        <f>ROUND((SUM(BE92:BE220)),  2)</f>
        <v>0</v>
      </c>
      <c r="I35" s="127">
        <v>0.21</v>
      </c>
      <c r="J35" s="126">
        <f>ROUND(((SUM(BE92:BE220))*I35),  2)</f>
        <v>0</v>
      </c>
      <c r="L35" s="39"/>
    </row>
    <row r="36" spans="2:12" s="1" customFormat="1" ht="14.45" customHeight="1">
      <c r="B36" s="39"/>
      <c r="E36" s="114" t="s">
        <v>46</v>
      </c>
      <c r="F36" s="126">
        <f>ROUND((SUM(BF92:BF220)),  2)</f>
        <v>0</v>
      </c>
      <c r="I36" s="127">
        <v>0.15</v>
      </c>
      <c r="J36" s="126">
        <f>ROUND(((SUM(BF92:BF220))*I36),  2)</f>
        <v>0</v>
      </c>
      <c r="L36" s="39"/>
    </row>
    <row r="37" spans="2:12" s="1" customFormat="1" ht="14.45" hidden="1" customHeight="1">
      <c r="B37" s="39"/>
      <c r="E37" s="114" t="s">
        <v>47</v>
      </c>
      <c r="F37" s="126">
        <f>ROUND((SUM(BG92:BG220)),  2)</f>
        <v>0</v>
      </c>
      <c r="I37" s="127">
        <v>0.21</v>
      </c>
      <c r="J37" s="126">
        <f>0</f>
        <v>0</v>
      </c>
      <c r="L37" s="39"/>
    </row>
    <row r="38" spans="2:12" s="1" customFormat="1" ht="14.45" hidden="1" customHeight="1">
      <c r="B38" s="39"/>
      <c r="E38" s="114" t="s">
        <v>48</v>
      </c>
      <c r="F38" s="126">
        <f>ROUND((SUM(BH92:BH220)),  2)</f>
        <v>0</v>
      </c>
      <c r="I38" s="127">
        <v>0.15</v>
      </c>
      <c r="J38" s="126">
        <f>0</f>
        <v>0</v>
      </c>
      <c r="L38" s="39"/>
    </row>
    <row r="39" spans="2:12" s="1" customFormat="1" ht="14.45" hidden="1" customHeight="1">
      <c r="B39" s="39"/>
      <c r="E39" s="114" t="s">
        <v>49</v>
      </c>
      <c r="F39" s="126">
        <f>ROUND((SUM(BI92:BI220)),  2)</f>
        <v>0</v>
      </c>
      <c r="I39" s="127">
        <v>0</v>
      </c>
      <c r="J39" s="126">
        <f>0</f>
        <v>0</v>
      </c>
      <c r="L39" s="39"/>
    </row>
    <row r="40" spans="2:12" s="1" customFormat="1" ht="6.95" customHeight="1">
      <c r="B40" s="39"/>
      <c r="I40" s="115"/>
      <c r="L40" s="39"/>
    </row>
    <row r="41" spans="2:12" s="1" customFormat="1" ht="25.35" customHeight="1">
      <c r="B41" s="39"/>
      <c r="C41" s="128"/>
      <c r="D41" s="129" t="s">
        <v>50</v>
      </c>
      <c r="E41" s="130"/>
      <c r="F41" s="130"/>
      <c r="G41" s="131" t="s">
        <v>51</v>
      </c>
      <c r="H41" s="132" t="s">
        <v>52</v>
      </c>
      <c r="I41" s="133"/>
      <c r="J41" s="134">
        <f>SUM(J32:J39)</f>
        <v>0</v>
      </c>
      <c r="K41" s="135"/>
      <c r="L41" s="39"/>
    </row>
    <row r="42" spans="2:12" s="1" customFormat="1" ht="14.45" customHeight="1">
      <c r="B42" s="136"/>
      <c r="C42" s="137"/>
      <c r="D42" s="137"/>
      <c r="E42" s="137"/>
      <c r="F42" s="137"/>
      <c r="G42" s="137"/>
      <c r="H42" s="137"/>
      <c r="I42" s="138"/>
      <c r="J42" s="137"/>
      <c r="K42" s="137"/>
      <c r="L42" s="39"/>
    </row>
    <row r="46" spans="2:12" s="1" customFormat="1" ht="6.95" customHeight="1">
      <c r="B46" s="139"/>
      <c r="C46" s="140"/>
      <c r="D46" s="140"/>
      <c r="E46" s="140"/>
      <c r="F46" s="140"/>
      <c r="G46" s="140"/>
      <c r="H46" s="140"/>
      <c r="I46" s="141"/>
      <c r="J46" s="140"/>
      <c r="K46" s="140"/>
      <c r="L46" s="39"/>
    </row>
    <row r="47" spans="2:12" s="1" customFormat="1" ht="24.95" customHeight="1">
      <c r="B47" s="35"/>
      <c r="C47" s="24" t="s">
        <v>121</v>
      </c>
      <c r="D47" s="36"/>
      <c r="E47" s="36"/>
      <c r="F47" s="36"/>
      <c r="G47" s="36"/>
      <c r="H47" s="36"/>
      <c r="I47" s="115"/>
      <c r="J47" s="36"/>
      <c r="K47" s="36"/>
      <c r="L47" s="39"/>
    </row>
    <row r="48" spans="2:12" s="1" customFormat="1" ht="6.95" customHeight="1">
      <c r="B48" s="35"/>
      <c r="C48" s="36"/>
      <c r="D48" s="36"/>
      <c r="E48" s="36"/>
      <c r="F48" s="36"/>
      <c r="G48" s="36"/>
      <c r="H48" s="36"/>
      <c r="I48" s="115"/>
      <c r="J48" s="36"/>
      <c r="K48" s="36"/>
      <c r="L48" s="39"/>
    </row>
    <row r="49" spans="2:47" s="1" customFormat="1" ht="12" customHeight="1">
      <c r="B49" s="35"/>
      <c r="C49" s="30" t="s">
        <v>16</v>
      </c>
      <c r="D49" s="36"/>
      <c r="E49" s="36"/>
      <c r="F49" s="36"/>
      <c r="G49" s="36"/>
      <c r="H49" s="36"/>
      <c r="I49" s="115"/>
      <c r="J49" s="36"/>
      <c r="K49" s="36"/>
      <c r="L49" s="39"/>
    </row>
    <row r="50" spans="2:47" s="1" customFormat="1" ht="16.5" customHeight="1">
      <c r="B50" s="35"/>
      <c r="C50" s="36"/>
      <c r="D50" s="36"/>
      <c r="E50" s="394" t="str">
        <f>E7</f>
        <v>Obec Pěnčín - stoková síť</v>
      </c>
      <c r="F50" s="395"/>
      <c r="G50" s="395"/>
      <c r="H50" s="395"/>
      <c r="I50" s="115"/>
      <c r="J50" s="36"/>
      <c r="K50" s="36"/>
      <c r="L50" s="39"/>
    </row>
    <row r="51" spans="2:47" ht="12" customHeight="1">
      <c r="B51" s="22"/>
      <c r="C51" s="30" t="s">
        <v>119</v>
      </c>
      <c r="D51" s="23"/>
      <c r="E51" s="23"/>
      <c r="F51" s="23"/>
      <c r="G51" s="23"/>
      <c r="H51" s="23"/>
      <c r="J51" s="23"/>
      <c r="K51" s="23"/>
      <c r="L51" s="21"/>
    </row>
    <row r="52" spans="2:47" s="1" customFormat="1" ht="16.5" customHeight="1">
      <c r="B52" s="35"/>
      <c r="C52" s="36"/>
      <c r="D52" s="36"/>
      <c r="E52" s="394" t="s">
        <v>2832</v>
      </c>
      <c r="F52" s="396"/>
      <c r="G52" s="396"/>
      <c r="H52" s="396"/>
      <c r="I52" s="115"/>
      <c r="J52" s="36"/>
      <c r="K52" s="36"/>
      <c r="L52" s="39"/>
    </row>
    <row r="53" spans="2:47" s="1" customFormat="1" ht="12" customHeight="1">
      <c r="B53" s="35"/>
      <c r="C53" s="30" t="s">
        <v>2833</v>
      </c>
      <c r="D53" s="36"/>
      <c r="E53" s="36"/>
      <c r="F53" s="36"/>
      <c r="G53" s="36"/>
      <c r="H53" s="36"/>
      <c r="I53" s="115"/>
      <c r="J53" s="36"/>
      <c r="K53" s="36"/>
      <c r="L53" s="39"/>
    </row>
    <row r="54" spans="2:47" s="1" customFormat="1" ht="16.5" customHeight="1">
      <c r="B54" s="35"/>
      <c r="C54" s="36"/>
      <c r="D54" s="36"/>
      <c r="E54" s="363" t="str">
        <f>E11</f>
        <v>04.2 - Čerpací stanice ČS VB</v>
      </c>
      <c r="F54" s="396"/>
      <c r="G54" s="396"/>
      <c r="H54" s="396"/>
      <c r="I54" s="115"/>
      <c r="J54" s="36"/>
      <c r="K54" s="36"/>
      <c r="L54" s="39"/>
    </row>
    <row r="55" spans="2:47" s="1" customFormat="1" ht="6.95" customHeight="1">
      <c r="B55" s="35"/>
      <c r="C55" s="36"/>
      <c r="D55" s="36"/>
      <c r="E55" s="36"/>
      <c r="F55" s="36"/>
      <c r="G55" s="36"/>
      <c r="H55" s="36"/>
      <c r="I55" s="115"/>
      <c r="J55" s="36"/>
      <c r="K55" s="36"/>
      <c r="L55" s="39"/>
    </row>
    <row r="56" spans="2:47" s="1" customFormat="1" ht="12" customHeight="1">
      <c r="B56" s="35"/>
      <c r="C56" s="30" t="s">
        <v>23</v>
      </c>
      <c r="D56" s="36"/>
      <c r="E56" s="36"/>
      <c r="F56" s="28" t="str">
        <f>F14</f>
        <v>Pěnčín</v>
      </c>
      <c r="G56" s="36"/>
      <c r="H56" s="36"/>
      <c r="I56" s="116" t="s">
        <v>25</v>
      </c>
      <c r="J56" s="59" t="str">
        <f>IF(J14="","",J14)</f>
        <v>26. 4. 2019</v>
      </c>
      <c r="K56" s="36"/>
      <c r="L56" s="39"/>
    </row>
    <row r="57" spans="2:47" s="1" customFormat="1" ht="6.95" customHeight="1">
      <c r="B57" s="35"/>
      <c r="C57" s="36"/>
      <c r="D57" s="36"/>
      <c r="E57" s="36"/>
      <c r="F57" s="36"/>
      <c r="G57" s="36"/>
      <c r="H57" s="36"/>
      <c r="I57" s="115"/>
      <c r="J57" s="36"/>
      <c r="K57" s="36"/>
      <c r="L57" s="39"/>
    </row>
    <row r="58" spans="2:47" s="1" customFormat="1" ht="15.2" customHeight="1">
      <c r="B58" s="35"/>
      <c r="C58" s="30" t="s">
        <v>27</v>
      </c>
      <c r="D58" s="36"/>
      <c r="E58" s="36"/>
      <c r="F58" s="28" t="str">
        <f>E17</f>
        <v>Kanalizace ČOV svazek obcí Pěnčín - Laškov</v>
      </c>
      <c r="G58" s="36"/>
      <c r="H58" s="36"/>
      <c r="I58" s="116" t="s">
        <v>33</v>
      </c>
      <c r="J58" s="33" t="str">
        <f>E23</f>
        <v>PROVOD s.r.o.</v>
      </c>
      <c r="K58" s="36"/>
      <c r="L58" s="39"/>
    </row>
    <row r="59" spans="2:47" s="1" customFormat="1" ht="15.2" customHeight="1">
      <c r="B59" s="35"/>
      <c r="C59" s="30" t="s">
        <v>31</v>
      </c>
      <c r="D59" s="36"/>
      <c r="E59" s="36"/>
      <c r="F59" s="28" t="str">
        <f>IF(E20="","",E20)</f>
        <v>Vyplň údaj</v>
      </c>
      <c r="G59" s="36"/>
      <c r="H59" s="36"/>
      <c r="I59" s="116" t="s">
        <v>36</v>
      </c>
      <c r="J59" s="33" t="str">
        <f>E26</f>
        <v>Martin Růžička</v>
      </c>
      <c r="K59" s="36"/>
      <c r="L59" s="39"/>
    </row>
    <row r="60" spans="2:47" s="1" customFormat="1" ht="10.35" customHeight="1">
      <c r="B60" s="35"/>
      <c r="C60" s="36"/>
      <c r="D60" s="36"/>
      <c r="E60" s="36"/>
      <c r="F60" s="36"/>
      <c r="G60" s="36"/>
      <c r="H60" s="36"/>
      <c r="I60" s="115"/>
      <c r="J60" s="36"/>
      <c r="K60" s="36"/>
      <c r="L60" s="39"/>
    </row>
    <row r="61" spans="2:47" s="1" customFormat="1" ht="29.25" customHeight="1">
      <c r="B61" s="35"/>
      <c r="C61" s="142" t="s">
        <v>122</v>
      </c>
      <c r="D61" s="143"/>
      <c r="E61" s="143"/>
      <c r="F61" s="143"/>
      <c r="G61" s="143"/>
      <c r="H61" s="143"/>
      <c r="I61" s="144"/>
      <c r="J61" s="145" t="s">
        <v>123</v>
      </c>
      <c r="K61" s="143"/>
      <c r="L61" s="39"/>
    </row>
    <row r="62" spans="2:47" s="1" customFormat="1" ht="10.35" customHeight="1">
      <c r="B62" s="35"/>
      <c r="C62" s="36"/>
      <c r="D62" s="36"/>
      <c r="E62" s="36"/>
      <c r="F62" s="36"/>
      <c r="G62" s="36"/>
      <c r="H62" s="36"/>
      <c r="I62" s="115"/>
      <c r="J62" s="36"/>
      <c r="K62" s="36"/>
      <c r="L62" s="39"/>
    </row>
    <row r="63" spans="2:47" s="1" customFormat="1" ht="22.9" customHeight="1">
      <c r="B63" s="35"/>
      <c r="C63" s="146" t="s">
        <v>72</v>
      </c>
      <c r="D63" s="36"/>
      <c r="E63" s="36"/>
      <c r="F63" s="36"/>
      <c r="G63" s="36"/>
      <c r="H63" s="36"/>
      <c r="I63" s="115"/>
      <c r="J63" s="77">
        <f>J92</f>
        <v>0</v>
      </c>
      <c r="K63" s="36"/>
      <c r="L63" s="39"/>
      <c r="AU63" s="18" t="s">
        <v>124</v>
      </c>
    </row>
    <row r="64" spans="2:47" s="8" customFormat="1" ht="24.95" customHeight="1">
      <c r="B64" s="147"/>
      <c r="C64" s="148"/>
      <c r="D64" s="149" t="s">
        <v>125</v>
      </c>
      <c r="E64" s="150"/>
      <c r="F64" s="150"/>
      <c r="G64" s="150"/>
      <c r="H64" s="150"/>
      <c r="I64" s="151"/>
      <c r="J64" s="152">
        <f>J93</f>
        <v>0</v>
      </c>
      <c r="K64" s="148"/>
      <c r="L64" s="153"/>
    </row>
    <row r="65" spans="2:12" s="9" customFormat="1" ht="19.899999999999999" customHeight="1">
      <c r="B65" s="154"/>
      <c r="C65" s="97"/>
      <c r="D65" s="155" t="s">
        <v>126</v>
      </c>
      <c r="E65" s="156"/>
      <c r="F65" s="156"/>
      <c r="G65" s="156"/>
      <c r="H65" s="156"/>
      <c r="I65" s="157"/>
      <c r="J65" s="158">
        <f>J94</f>
        <v>0</v>
      </c>
      <c r="K65" s="97"/>
      <c r="L65" s="159"/>
    </row>
    <row r="66" spans="2:12" s="9" customFormat="1" ht="19.899999999999999" customHeight="1">
      <c r="B66" s="154"/>
      <c r="C66" s="97"/>
      <c r="D66" s="155" t="s">
        <v>127</v>
      </c>
      <c r="E66" s="156"/>
      <c r="F66" s="156"/>
      <c r="G66" s="156"/>
      <c r="H66" s="156"/>
      <c r="I66" s="157"/>
      <c r="J66" s="158">
        <f>J103</f>
        <v>0</v>
      </c>
      <c r="K66" s="97"/>
      <c r="L66" s="159"/>
    </row>
    <row r="67" spans="2:12" s="9" customFormat="1" ht="19.899999999999999" customHeight="1">
      <c r="B67" s="154"/>
      <c r="C67" s="97"/>
      <c r="D67" s="155" t="s">
        <v>2835</v>
      </c>
      <c r="E67" s="156"/>
      <c r="F67" s="156"/>
      <c r="G67" s="156"/>
      <c r="H67" s="156"/>
      <c r="I67" s="157"/>
      <c r="J67" s="158">
        <f>J177</f>
        <v>0</v>
      </c>
      <c r="K67" s="97"/>
      <c r="L67" s="159"/>
    </row>
    <row r="68" spans="2:12" s="9" customFormat="1" ht="19.899999999999999" customHeight="1">
      <c r="B68" s="154"/>
      <c r="C68" s="97"/>
      <c r="D68" s="155" t="s">
        <v>2836</v>
      </c>
      <c r="E68" s="156"/>
      <c r="F68" s="156"/>
      <c r="G68" s="156"/>
      <c r="H68" s="156"/>
      <c r="I68" s="157"/>
      <c r="J68" s="158">
        <f>J199</f>
        <v>0</v>
      </c>
      <c r="K68" s="97"/>
      <c r="L68" s="159"/>
    </row>
    <row r="69" spans="2:12" s="9" customFormat="1" ht="19.899999999999999" customHeight="1">
      <c r="B69" s="154"/>
      <c r="C69" s="97"/>
      <c r="D69" s="155" t="s">
        <v>134</v>
      </c>
      <c r="E69" s="156"/>
      <c r="F69" s="156"/>
      <c r="G69" s="156"/>
      <c r="H69" s="156"/>
      <c r="I69" s="157"/>
      <c r="J69" s="158">
        <f>J202</f>
        <v>0</v>
      </c>
      <c r="K69" s="97"/>
      <c r="L69" s="159"/>
    </row>
    <row r="70" spans="2:12" s="9" customFormat="1" ht="19.899999999999999" customHeight="1">
      <c r="B70" s="154"/>
      <c r="C70" s="97"/>
      <c r="D70" s="155" t="s">
        <v>135</v>
      </c>
      <c r="E70" s="156"/>
      <c r="F70" s="156"/>
      <c r="G70" s="156"/>
      <c r="H70" s="156"/>
      <c r="I70" s="157"/>
      <c r="J70" s="158">
        <f>J205</f>
        <v>0</v>
      </c>
      <c r="K70" s="97"/>
      <c r="L70" s="159"/>
    </row>
    <row r="71" spans="2:12" s="1" customFormat="1" ht="21.75" customHeight="1">
      <c r="B71" s="35"/>
      <c r="C71" s="36"/>
      <c r="D71" s="36"/>
      <c r="E71" s="36"/>
      <c r="F71" s="36"/>
      <c r="G71" s="36"/>
      <c r="H71" s="36"/>
      <c r="I71" s="115"/>
      <c r="J71" s="36"/>
      <c r="K71" s="36"/>
      <c r="L71" s="39"/>
    </row>
    <row r="72" spans="2:12" s="1" customFormat="1" ht="6.95" customHeight="1">
      <c r="B72" s="47"/>
      <c r="C72" s="48"/>
      <c r="D72" s="48"/>
      <c r="E72" s="48"/>
      <c r="F72" s="48"/>
      <c r="G72" s="48"/>
      <c r="H72" s="48"/>
      <c r="I72" s="138"/>
      <c r="J72" s="48"/>
      <c r="K72" s="48"/>
      <c r="L72" s="39"/>
    </row>
    <row r="76" spans="2:12" s="1" customFormat="1" ht="6.95" customHeight="1">
      <c r="B76" s="49"/>
      <c r="C76" s="50"/>
      <c r="D76" s="50"/>
      <c r="E76" s="50"/>
      <c r="F76" s="50"/>
      <c r="G76" s="50"/>
      <c r="H76" s="50"/>
      <c r="I76" s="141"/>
      <c r="J76" s="50"/>
      <c r="K76" s="50"/>
      <c r="L76" s="39"/>
    </row>
    <row r="77" spans="2:12" s="1" customFormat="1" ht="24.95" customHeight="1">
      <c r="B77" s="35"/>
      <c r="C77" s="24" t="s">
        <v>144</v>
      </c>
      <c r="D77" s="36"/>
      <c r="E77" s="36"/>
      <c r="F77" s="36"/>
      <c r="G77" s="36"/>
      <c r="H77" s="36"/>
      <c r="I77" s="115"/>
      <c r="J77" s="36"/>
      <c r="K77" s="36"/>
      <c r="L77" s="39"/>
    </row>
    <row r="78" spans="2:12" s="1" customFormat="1" ht="6.95" customHeight="1">
      <c r="B78" s="35"/>
      <c r="C78" s="36"/>
      <c r="D78" s="36"/>
      <c r="E78" s="36"/>
      <c r="F78" s="36"/>
      <c r="G78" s="36"/>
      <c r="H78" s="36"/>
      <c r="I78" s="115"/>
      <c r="J78" s="36"/>
      <c r="K78" s="36"/>
      <c r="L78" s="39"/>
    </row>
    <row r="79" spans="2:12" s="1" customFormat="1" ht="12" customHeight="1">
      <c r="B79" s="35"/>
      <c r="C79" s="30" t="s">
        <v>16</v>
      </c>
      <c r="D79" s="36"/>
      <c r="E79" s="36"/>
      <c r="F79" s="36"/>
      <c r="G79" s="36"/>
      <c r="H79" s="36"/>
      <c r="I79" s="115"/>
      <c r="J79" s="36"/>
      <c r="K79" s="36"/>
      <c r="L79" s="39"/>
    </row>
    <row r="80" spans="2:12" s="1" customFormat="1" ht="16.5" customHeight="1">
      <c r="B80" s="35"/>
      <c r="C80" s="36"/>
      <c r="D80" s="36"/>
      <c r="E80" s="394" t="str">
        <f>E7</f>
        <v>Obec Pěnčín - stoková síť</v>
      </c>
      <c r="F80" s="395"/>
      <c r="G80" s="395"/>
      <c r="H80" s="395"/>
      <c r="I80" s="115"/>
      <c r="J80" s="36"/>
      <c r="K80" s="36"/>
      <c r="L80" s="39"/>
    </row>
    <row r="81" spans="2:65" ht="12" customHeight="1">
      <c r="B81" s="22"/>
      <c r="C81" s="30" t="s">
        <v>119</v>
      </c>
      <c r="D81" s="23"/>
      <c r="E81" s="23"/>
      <c r="F81" s="23"/>
      <c r="G81" s="23"/>
      <c r="H81" s="23"/>
      <c r="J81" s="23"/>
      <c r="K81" s="23"/>
      <c r="L81" s="21"/>
    </row>
    <row r="82" spans="2:65" s="1" customFormat="1" ht="16.5" customHeight="1">
      <c r="B82" s="35"/>
      <c r="C82" s="36"/>
      <c r="D82" s="36"/>
      <c r="E82" s="394" t="s">
        <v>2832</v>
      </c>
      <c r="F82" s="396"/>
      <c r="G82" s="396"/>
      <c r="H82" s="396"/>
      <c r="I82" s="115"/>
      <c r="J82" s="36"/>
      <c r="K82" s="36"/>
      <c r="L82" s="39"/>
    </row>
    <row r="83" spans="2:65" s="1" customFormat="1" ht="12" customHeight="1">
      <c r="B83" s="35"/>
      <c r="C83" s="30" t="s">
        <v>2833</v>
      </c>
      <c r="D83" s="36"/>
      <c r="E83" s="36"/>
      <c r="F83" s="36"/>
      <c r="G83" s="36"/>
      <c r="H83" s="36"/>
      <c r="I83" s="115"/>
      <c r="J83" s="36"/>
      <c r="K83" s="36"/>
      <c r="L83" s="39"/>
    </row>
    <row r="84" spans="2:65" s="1" customFormat="1" ht="16.5" customHeight="1">
      <c r="B84" s="35"/>
      <c r="C84" s="36"/>
      <c r="D84" s="36"/>
      <c r="E84" s="363" t="str">
        <f>E11</f>
        <v>04.2 - Čerpací stanice ČS VB</v>
      </c>
      <c r="F84" s="396"/>
      <c r="G84" s="396"/>
      <c r="H84" s="396"/>
      <c r="I84" s="115"/>
      <c r="J84" s="36"/>
      <c r="K84" s="36"/>
      <c r="L84" s="39"/>
    </row>
    <row r="85" spans="2:65" s="1" customFormat="1" ht="6.95" customHeight="1">
      <c r="B85" s="35"/>
      <c r="C85" s="36"/>
      <c r="D85" s="36"/>
      <c r="E85" s="36"/>
      <c r="F85" s="36"/>
      <c r="G85" s="36"/>
      <c r="H85" s="36"/>
      <c r="I85" s="115"/>
      <c r="J85" s="36"/>
      <c r="K85" s="36"/>
      <c r="L85" s="39"/>
    </row>
    <row r="86" spans="2:65" s="1" customFormat="1" ht="12" customHeight="1">
      <c r="B86" s="35"/>
      <c r="C86" s="30" t="s">
        <v>23</v>
      </c>
      <c r="D86" s="36"/>
      <c r="E86" s="36"/>
      <c r="F86" s="28" t="str">
        <f>F14</f>
        <v>Pěnčín</v>
      </c>
      <c r="G86" s="36"/>
      <c r="H86" s="36"/>
      <c r="I86" s="116" t="s">
        <v>25</v>
      </c>
      <c r="J86" s="59" t="str">
        <f>IF(J14="","",J14)</f>
        <v>26. 4. 2019</v>
      </c>
      <c r="K86" s="36"/>
      <c r="L86" s="39"/>
    </row>
    <row r="87" spans="2:65" s="1" customFormat="1" ht="6.95" customHeight="1">
      <c r="B87" s="35"/>
      <c r="C87" s="36"/>
      <c r="D87" s="36"/>
      <c r="E87" s="36"/>
      <c r="F87" s="36"/>
      <c r="G87" s="36"/>
      <c r="H87" s="36"/>
      <c r="I87" s="115"/>
      <c r="J87" s="36"/>
      <c r="K87" s="36"/>
      <c r="L87" s="39"/>
    </row>
    <row r="88" spans="2:65" s="1" customFormat="1" ht="15.2" customHeight="1">
      <c r="B88" s="35"/>
      <c r="C88" s="30" t="s">
        <v>27</v>
      </c>
      <c r="D88" s="36"/>
      <c r="E88" s="36"/>
      <c r="F88" s="28" t="str">
        <f>E17</f>
        <v>Kanalizace ČOV svazek obcí Pěnčín - Laškov</v>
      </c>
      <c r="G88" s="36"/>
      <c r="H88" s="36"/>
      <c r="I88" s="116" t="s">
        <v>33</v>
      </c>
      <c r="J88" s="33" t="str">
        <f>E23</f>
        <v>PROVOD s.r.o.</v>
      </c>
      <c r="K88" s="36"/>
      <c r="L88" s="39"/>
    </row>
    <row r="89" spans="2:65" s="1" customFormat="1" ht="15.2" customHeight="1">
      <c r="B89" s="35"/>
      <c r="C89" s="30" t="s">
        <v>31</v>
      </c>
      <c r="D89" s="36"/>
      <c r="E89" s="36"/>
      <c r="F89" s="28" t="str">
        <f>IF(E20="","",E20)</f>
        <v>Vyplň údaj</v>
      </c>
      <c r="G89" s="36"/>
      <c r="H89" s="36"/>
      <c r="I89" s="116" t="s">
        <v>36</v>
      </c>
      <c r="J89" s="33" t="str">
        <f>E26</f>
        <v>Martin Růžička</v>
      </c>
      <c r="K89" s="36"/>
      <c r="L89" s="39"/>
    </row>
    <row r="90" spans="2:65" s="1" customFormat="1" ht="10.35" customHeight="1">
      <c r="B90" s="35"/>
      <c r="C90" s="36"/>
      <c r="D90" s="36"/>
      <c r="E90" s="36"/>
      <c r="F90" s="36"/>
      <c r="G90" s="36"/>
      <c r="H90" s="36"/>
      <c r="I90" s="115"/>
      <c r="J90" s="36"/>
      <c r="K90" s="36"/>
      <c r="L90" s="39"/>
    </row>
    <row r="91" spans="2:65" s="10" customFormat="1" ht="29.25" customHeight="1">
      <c r="B91" s="160"/>
      <c r="C91" s="161" t="s">
        <v>145</v>
      </c>
      <c r="D91" s="162" t="s">
        <v>59</v>
      </c>
      <c r="E91" s="162" t="s">
        <v>55</v>
      </c>
      <c r="F91" s="162" t="s">
        <v>56</v>
      </c>
      <c r="G91" s="162" t="s">
        <v>146</v>
      </c>
      <c r="H91" s="162" t="s">
        <v>147</v>
      </c>
      <c r="I91" s="163" t="s">
        <v>148</v>
      </c>
      <c r="J91" s="162" t="s">
        <v>123</v>
      </c>
      <c r="K91" s="164" t="s">
        <v>149</v>
      </c>
      <c r="L91" s="165"/>
      <c r="M91" s="68" t="s">
        <v>20</v>
      </c>
      <c r="N91" s="69" t="s">
        <v>44</v>
      </c>
      <c r="O91" s="69" t="s">
        <v>150</v>
      </c>
      <c r="P91" s="69" t="s">
        <v>151</v>
      </c>
      <c r="Q91" s="69" t="s">
        <v>152</v>
      </c>
      <c r="R91" s="69" t="s">
        <v>153</v>
      </c>
      <c r="S91" s="69" t="s">
        <v>154</v>
      </c>
      <c r="T91" s="70" t="s">
        <v>155</v>
      </c>
    </row>
    <row r="92" spans="2:65" s="1" customFormat="1" ht="22.9" customHeight="1">
      <c r="B92" s="35"/>
      <c r="C92" s="75" t="s">
        <v>156</v>
      </c>
      <c r="D92" s="36"/>
      <c r="E92" s="36"/>
      <c r="F92" s="36"/>
      <c r="G92" s="36"/>
      <c r="H92" s="36"/>
      <c r="I92" s="115"/>
      <c r="J92" s="166">
        <f>BK92</f>
        <v>0</v>
      </c>
      <c r="K92" s="36"/>
      <c r="L92" s="39"/>
      <c r="M92" s="71"/>
      <c r="N92" s="72"/>
      <c r="O92" s="72"/>
      <c r="P92" s="167">
        <f>P93</f>
        <v>0</v>
      </c>
      <c r="Q92" s="72"/>
      <c r="R92" s="167">
        <f>R93</f>
        <v>124.1092695</v>
      </c>
      <c r="S92" s="72"/>
      <c r="T92" s="168">
        <f>T93</f>
        <v>0</v>
      </c>
      <c r="AT92" s="18" t="s">
        <v>73</v>
      </c>
      <c r="AU92" s="18" t="s">
        <v>124</v>
      </c>
      <c r="BK92" s="169">
        <f>BK93</f>
        <v>0</v>
      </c>
    </row>
    <row r="93" spans="2:65" s="11" customFormat="1" ht="25.9" customHeight="1">
      <c r="B93" s="170"/>
      <c r="C93" s="171"/>
      <c r="D93" s="172" t="s">
        <v>73</v>
      </c>
      <c r="E93" s="173" t="s">
        <v>157</v>
      </c>
      <c r="F93" s="173" t="s">
        <v>158</v>
      </c>
      <c r="G93" s="171"/>
      <c r="H93" s="171"/>
      <c r="I93" s="174"/>
      <c r="J93" s="175">
        <f>BK93</f>
        <v>0</v>
      </c>
      <c r="K93" s="171"/>
      <c r="L93" s="176"/>
      <c r="M93" s="177"/>
      <c r="N93" s="178"/>
      <c r="O93" s="178"/>
      <c r="P93" s="179">
        <f>P94+P103+P177+P199+P202+P205</f>
        <v>0</v>
      </c>
      <c r="Q93" s="178"/>
      <c r="R93" s="179">
        <f>R94+R103+R177+R199+R202+R205</f>
        <v>124.1092695</v>
      </c>
      <c r="S93" s="178"/>
      <c r="T93" s="180">
        <f>T94+T103+T177+T199+T202+T205</f>
        <v>0</v>
      </c>
      <c r="AR93" s="181" t="s">
        <v>22</v>
      </c>
      <c r="AT93" s="182" t="s">
        <v>73</v>
      </c>
      <c r="AU93" s="182" t="s">
        <v>74</v>
      </c>
      <c r="AY93" s="181" t="s">
        <v>159</v>
      </c>
      <c r="BK93" s="183">
        <f>BK94+BK103+BK177+BK199+BK202+BK205</f>
        <v>0</v>
      </c>
    </row>
    <row r="94" spans="2:65" s="11" customFormat="1" ht="22.9" customHeight="1">
      <c r="B94" s="170"/>
      <c r="C94" s="171"/>
      <c r="D94" s="172" t="s">
        <v>73</v>
      </c>
      <c r="E94" s="184" t="s">
        <v>160</v>
      </c>
      <c r="F94" s="184" t="s">
        <v>161</v>
      </c>
      <c r="G94" s="171"/>
      <c r="H94" s="171"/>
      <c r="I94" s="174"/>
      <c r="J94" s="185">
        <f>BK94</f>
        <v>0</v>
      </c>
      <c r="K94" s="171"/>
      <c r="L94" s="176"/>
      <c r="M94" s="177"/>
      <c r="N94" s="178"/>
      <c r="O94" s="178"/>
      <c r="P94" s="179">
        <f>SUM(P95:P102)</f>
        <v>0</v>
      </c>
      <c r="Q94" s="178"/>
      <c r="R94" s="179">
        <f>SUM(R95:R102)</f>
        <v>0</v>
      </c>
      <c r="S94" s="178"/>
      <c r="T94" s="180">
        <f>SUM(T95:T102)</f>
        <v>0</v>
      </c>
      <c r="AR94" s="181" t="s">
        <v>22</v>
      </c>
      <c r="AT94" s="182" t="s">
        <v>73</v>
      </c>
      <c r="AU94" s="182" t="s">
        <v>22</v>
      </c>
      <c r="AY94" s="181" t="s">
        <v>159</v>
      </c>
      <c r="BK94" s="183">
        <f>SUM(BK95:BK102)</f>
        <v>0</v>
      </c>
    </row>
    <row r="95" spans="2:65" s="1" customFormat="1" ht="16.5" customHeight="1">
      <c r="B95" s="35"/>
      <c r="C95" s="186" t="s">
        <v>22</v>
      </c>
      <c r="D95" s="186" t="s">
        <v>162</v>
      </c>
      <c r="E95" s="187" t="s">
        <v>79</v>
      </c>
      <c r="F95" s="188" t="s">
        <v>163</v>
      </c>
      <c r="G95" s="189" t="s">
        <v>20</v>
      </c>
      <c r="H95" s="190">
        <v>0</v>
      </c>
      <c r="I95" s="191"/>
      <c r="J95" s="192">
        <f>ROUND(I95*H95,2)</f>
        <v>0</v>
      </c>
      <c r="K95" s="188" t="s">
        <v>20</v>
      </c>
      <c r="L95" s="39"/>
      <c r="M95" s="193" t="s">
        <v>20</v>
      </c>
      <c r="N95" s="194" t="s">
        <v>45</v>
      </c>
      <c r="O95" s="64"/>
      <c r="P95" s="195">
        <f>O95*H95</f>
        <v>0</v>
      </c>
      <c r="Q95" s="195">
        <v>0</v>
      </c>
      <c r="R95" s="195">
        <f>Q95*H95</f>
        <v>0</v>
      </c>
      <c r="S95" s="195">
        <v>0</v>
      </c>
      <c r="T95" s="196">
        <f>S95*H95</f>
        <v>0</v>
      </c>
      <c r="AR95" s="197" t="s">
        <v>164</v>
      </c>
      <c r="AT95" s="197" t="s">
        <v>162</v>
      </c>
      <c r="AU95" s="197" t="s">
        <v>84</v>
      </c>
      <c r="AY95" s="18" t="s">
        <v>159</v>
      </c>
      <c r="BE95" s="198">
        <f>IF(N95="základní",J95,0)</f>
        <v>0</v>
      </c>
      <c r="BF95" s="198">
        <f>IF(N95="snížená",J95,0)</f>
        <v>0</v>
      </c>
      <c r="BG95" s="198">
        <f>IF(N95="zákl. přenesená",J95,0)</f>
        <v>0</v>
      </c>
      <c r="BH95" s="198">
        <f>IF(N95="sníž. přenesená",J95,0)</f>
        <v>0</v>
      </c>
      <c r="BI95" s="198">
        <f>IF(N95="nulová",J95,0)</f>
        <v>0</v>
      </c>
      <c r="BJ95" s="18" t="s">
        <v>22</v>
      </c>
      <c r="BK95" s="198">
        <f>ROUND(I95*H95,2)</f>
        <v>0</v>
      </c>
      <c r="BL95" s="18" t="s">
        <v>164</v>
      </c>
      <c r="BM95" s="197" t="s">
        <v>2837</v>
      </c>
    </row>
    <row r="96" spans="2:65" s="1" customFormat="1" ht="19.5">
      <c r="B96" s="35"/>
      <c r="C96" s="36"/>
      <c r="D96" s="199" t="s">
        <v>166</v>
      </c>
      <c r="E96" s="36"/>
      <c r="F96" s="200" t="s">
        <v>167</v>
      </c>
      <c r="G96" s="36"/>
      <c r="H96" s="36"/>
      <c r="I96" s="115"/>
      <c r="J96" s="36"/>
      <c r="K96" s="36"/>
      <c r="L96" s="39"/>
      <c r="M96" s="201"/>
      <c r="N96" s="64"/>
      <c r="O96" s="64"/>
      <c r="P96" s="64"/>
      <c r="Q96" s="64"/>
      <c r="R96" s="64"/>
      <c r="S96" s="64"/>
      <c r="T96" s="65"/>
      <c r="AT96" s="18" t="s">
        <v>166</v>
      </c>
      <c r="AU96" s="18" t="s">
        <v>84</v>
      </c>
    </row>
    <row r="97" spans="2:65" s="1" customFormat="1" ht="16.5" customHeight="1">
      <c r="B97" s="35"/>
      <c r="C97" s="186" t="s">
        <v>84</v>
      </c>
      <c r="D97" s="186" t="s">
        <v>162</v>
      </c>
      <c r="E97" s="187" t="s">
        <v>85</v>
      </c>
      <c r="F97" s="188" t="s">
        <v>168</v>
      </c>
      <c r="G97" s="189" t="s">
        <v>20</v>
      </c>
      <c r="H97" s="190">
        <v>0</v>
      </c>
      <c r="I97" s="191"/>
      <c r="J97" s="192">
        <f>ROUND(I97*H97,2)</f>
        <v>0</v>
      </c>
      <c r="K97" s="188" t="s">
        <v>20</v>
      </c>
      <c r="L97" s="39"/>
      <c r="M97" s="193" t="s">
        <v>20</v>
      </c>
      <c r="N97" s="194" t="s">
        <v>45</v>
      </c>
      <c r="O97" s="64"/>
      <c r="P97" s="195">
        <f>O97*H97</f>
        <v>0</v>
      </c>
      <c r="Q97" s="195">
        <v>0</v>
      </c>
      <c r="R97" s="195">
        <f>Q97*H97</f>
        <v>0</v>
      </c>
      <c r="S97" s="195">
        <v>0</v>
      </c>
      <c r="T97" s="196">
        <f>S97*H97</f>
        <v>0</v>
      </c>
      <c r="AR97" s="197" t="s">
        <v>164</v>
      </c>
      <c r="AT97" s="197" t="s">
        <v>162</v>
      </c>
      <c r="AU97" s="197" t="s">
        <v>84</v>
      </c>
      <c r="AY97" s="18" t="s">
        <v>159</v>
      </c>
      <c r="BE97" s="198">
        <f>IF(N97="základní",J97,0)</f>
        <v>0</v>
      </c>
      <c r="BF97" s="198">
        <f>IF(N97="snížená",J97,0)</f>
        <v>0</v>
      </c>
      <c r="BG97" s="198">
        <f>IF(N97="zákl. přenesená",J97,0)</f>
        <v>0</v>
      </c>
      <c r="BH97" s="198">
        <f>IF(N97="sníž. přenesená",J97,0)</f>
        <v>0</v>
      </c>
      <c r="BI97" s="198">
        <f>IF(N97="nulová",J97,0)</f>
        <v>0</v>
      </c>
      <c r="BJ97" s="18" t="s">
        <v>22</v>
      </c>
      <c r="BK97" s="198">
        <f>ROUND(I97*H97,2)</f>
        <v>0</v>
      </c>
      <c r="BL97" s="18" t="s">
        <v>164</v>
      </c>
      <c r="BM97" s="197" t="s">
        <v>2838</v>
      </c>
    </row>
    <row r="98" spans="2:65" s="1" customFormat="1" ht="29.25">
      <c r="B98" s="35"/>
      <c r="C98" s="36"/>
      <c r="D98" s="199" t="s">
        <v>166</v>
      </c>
      <c r="E98" s="36"/>
      <c r="F98" s="200" t="s">
        <v>170</v>
      </c>
      <c r="G98" s="36"/>
      <c r="H98" s="36"/>
      <c r="I98" s="115"/>
      <c r="J98" s="36"/>
      <c r="K98" s="36"/>
      <c r="L98" s="39"/>
      <c r="M98" s="201"/>
      <c r="N98" s="64"/>
      <c r="O98" s="64"/>
      <c r="P98" s="64"/>
      <c r="Q98" s="64"/>
      <c r="R98" s="64"/>
      <c r="S98" s="64"/>
      <c r="T98" s="65"/>
      <c r="AT98" s="18" t="s">
        <v>166</v>
      </c>
      <c r="AU98" s="18" t="s">
        <v>84</v>
      </c>
    </row>
    <row r="99" spans="2:65" s="1" customFormat="1" ht="16.5" customHeight="1">
      <c r="B99" s="35"/>
      <c r="C99" s="186" t="s">
        <v>171</v>
      </c>
      <c r="D99" s="186" t="s">
        <v>162</v>
      </c>
      <c r="E99" s="187" t="s">
        <v>88</v>
      </c>
      <c r="F99" s="188" t="s">
        <v>172</v>
      </c>
      <c r="G99" s="189" t="s">
        <v>20</v>
      </c>
      <c r="H99" s="190">
        <v>0</v>
      </c>
      <c r="I99" s="191"/>
      <c r="J99" s="192">
        <f>ROUND(I99*H99,2)</f>
        <v>0</v>
      </c>
      <c r="K99" s="188" t="s">
        <v>20</v>
      </c>
      <c r="L99" s="39"/>
      <c r="M99" s="193" t="s">
        <v>20</v>
      </c>
      <c r="N99" s="194" t="s">
        <v>45</v>
      </c>
      <c r="O99" s="64"/>
      <c r="P99" s="195">
        <f>O99*H99</f>
        <v>0</v>
      </c>
      <c r="Q99" s="195">
        <v>0</v>
      </c>
      <c r="R99" s="195">
        <f>Q99*H99</f>
        <v>0</v>
      </c>
      <c r="S99" s="195">
        <v>0</v>
      </c>
      <c r="T99" s="196">
        <f>S99*H99</f>
        <v>0</v>
      </c>
      <c r="AR99" s="197" t="s">
        <v>164</v>
      </c>
      <c r="AT99" s="197" t="s">
        <v>162</v>
      </c>
      <c r="AU99" s="197" t="s">
        <v>84</v>
      </c>
      <c r="AY99" s="18" t="s">
        <v>159</v>
      </c>
      <c r="BE99" s="198">
        <f>IF(N99="základní",J99,0)</f>
        <v>0</v>
      </c>
      <c r="BF99" s="198">
        <f>IF(N99="snížená",J99,0)</f>
        <v>0</v>
      </c>
      <c r="BG99" s="198">
        <f>IF(N99="zákl. přenesená",J99,0)</f>
        <v>0</v>
      </c>
      <c r="BH99" s="198">
        <f>IF(N99="sníž. přenesená",J99,0)</f>
        <v>0</v>
      </c>
      <c r="BI99" s="198">
        <f>IF(N99="nulová",J99,0)</f>
        <v>0</v>
      </c>
      <c r="BJ99" s="18" t="s">
        <v>22</v>
      </c>
      <c r="BK99" s="198">
        <f>ROUND(I99*H99,2)</f>
        <v>0</v>
      </c>
      <c r="BL99" s="18" t="s">
        <v>164</v>
      </c>
      <c r="BM99" s="197" t="s">
        <v>2839</v>
      </c>
    </row>
    <row r="100" spans="2:65" s="1" customFormat="1" ht="39">
      <c r="B100" s="35"/>
      <c r="C100" s="36"/>
      <c r="D100" s="199" t="s">
        <v>166</v>
      </c>
      <c r="E100" s="36"/>
      <c r="F100" s="200" t="s">
        <v>174</v>
      </c>
      <c r="G100" s="36"/>
      <c r="H100" s="36"/>
      <c r="I100" s="115"/>
      <c r="J100" s="36"/>
      <c r="K100" s="36"/>
      <c r="L100" s="39"/>
      <c r="M100" s="201"/>
      <c r="N100" s="64"/>
      <c r="O100" s="64"/>
      <c r="P100" s="64"/>
      <c r="Q100" s="64"/>
      <c r="R100" s="64"/>
      <c r="S100" s="64"/>
      <c r="T100" s="65"/>
      <c r="AT100" s="18" t="s">
        <v>166</v>
      </c>
      <c r="AU100" s="18" t="s">
        <v>84</v>
      </c>
    </row>
    <row r="101" spans="2:65" s="1" customFormat="1" ht="16.5" customHeight="1">
      <c r="B101" s="35"/>
      <c r="C101" s="186" t="s">
        <v>164</v>
      </c>
      <c r="D101" s="186" t="s">
        <v>162</v>
      </c>
      <c r="E101" s="187" t="s">
        <v>91</v>
      </c>
      <c r="F101" s="188" t="s">
        <v>175</v>
      </c>
      <c r="G101" s="189" t="s">
        <v>20</v>
      </c>
      <c r="H101" s="190">
        <v>0</v>
      </c>
      <c r="I101" s="191"/>
      <c r="J101" s="192">
        <f>ROUND(I101*H101,2)</f>
        <v>0</v>
      </c>
      <c r="K101" s="188" t="s">
        <v>20</v>
      </c>
      <c r="L101" s="39"/>
      <c r="M101" s="193" t="s">
        <v>20</v>
      </c>
      <c r="N101" s="194" t="s">
        <v>45</v>
      </c>
      <c r="O101" s="64"/>
      <c r="P101" s="195">
        <f>O101*H101</f>
        <v>0</v>
      </c>
      <c r="Q101" s="195">
        <v>0</v>
      </c>
      <c r="R101" s="195">
        <f>Q101*H101</f>
        <v>0</v>
      </c>
      <c r="S101" s="195">
        <v>0</v>
      </c>
      <c r="T101" s="196">
        <f>S101*H101</f>
        <v>0</v>
      </c>
      <c r="AR101" s="197" t="s">
        <v>164</v>
      </c>
      <c r="AT101" s="197" t="s">
        <v>162</v>
      </c>
      <c r="AU101" s="197" t="s">
        <v>84</v>
      </c>
      <c r="AY101" s="18" t="s">
        <v>159</v>
      </c>
      <c r="BE101" s="198">
        <f>IF(N101="základní",J101,0)</f>
        <v>0</v>
      </c>
      <c r="BF101" s="198">
        <f>IF(N101="snížená",J101,0)</f>
        <v>0</v>
      </c>
      <c r="BG101" s="198">
        <f>IF(N101="zákl. přenesená",J101,0)</f>
        <v>0</v>
      </c>
      <c r="BH101" s="198">
        <f>IF(N101="sníž. přenesená",J101,0)</f>
        <v>0</v>
      </c>
      <c r="BI101" s="198">
        <f>IF(N101="nulová",J101,0)</f>
        <v>0</v>
      </c>
      <c r="BJ101" s="18" t="s">
        <v>22</v>
      </c>
      <c r="BK101" s="198">
        <f>ROUND(I101*H101,2)</f>
        <v>0</v>
      </c>
      <c r="BL101" s="18" t="s">
        <v>164</v>
      </c>
      <c r="BM101" s="197" t="s">
        <v>2840</v>
      </c>
    </row>
    <row r="102" spans="2:65" s="1" customFormat="1" ht="11.25">
      <c r="B102" s="35"/>
      <c r="C102" s="36"/>
      <c r="D102" s="199" t="s">
        <v>166</v>
      </c>
      <c r="E102" s="36"/>
      <c r="F102" s="200" t="s">
        <v>177</v>
      </c>
      <c r="G102" s="36"/>
      <c r="H102" s="36"/>
      <c r="I102" s="115"/>
      <c r="J102" s="36"/>
      <c r="K102" s="36"/>
      <c r="L102" s="39"/>
      <c r="M102" s="201"/>
      <c r="N102" s="64"/>
      <c r="O102" s="64"/>
      <c r="P102" s="64"/>
      <c r="Q102" s="64"/>
      <c r="R102" s="64"/>
      <c r="S102" s="64"/>
      <c r="T102" s="65"/>
      <c r="AT102" s="18" t="s">
        <v>166</v>
      </c>
      <c r="AU102" s="18" t="s">
        <v>84</v>
      </c>
    </row>
    <row r="103" spans="2:65" s="11" customFormat="1" ht="22.9" customHeight="1">
      <c r="B103" s="170"/>
      <c r="C103" s="171"/>
      <c r="D103" s="172" t="s">
        <v>73</v>
      </c>
      <c r="E103" s="184" t="s">
        <v>22</v>
      </c>
      <c r="F103" s="184" t="s">
        <v>178</v>
      </c>
      <c r="G103" s="171"/>
      <c r="H103" s="171"/>
      <c r="I103" s="174"/>
      <c r="J103" s="185">
        <f>BK103</f>
        <v>0</v>
      </c>
      <c r="K103" s="171"/>
      <c r="L103" s="176"/>
      <c r="M103" s="177"/>
      <c r="N103" s="178"/>
      <c r="O103" s="178"/>
      <c r="P103" s="179">
        <f>SUM(P104:P176)</f>
        <v>0</v>
      </c>
      <c r="Q103" s="178"/>
      <c r="R103" s="179">
        <f>SUM(R104:R176)</f>
        <v>7.0269500000000013E-2</v>
      </c>
      <c r="S103" s="178"/>
      <c r="T103" s="180">
        <f>SUM(T104:T176)</f>
        <v>0</v>
      </c>
      <c r="AR103" s="181" t="s">
        <v>22</v>
      </c>
      <c r="AT103" s="182" t="s">
        <v>73</v>
      </c>
      <c r="AU103" s="182" t="s">
        <v>22</v>
      </c>
      <c r="AY103" s="181" t="s">
        <v>159</v>
      </c>
      <c r="BK103" s="183">
        <f>SUM(BK104:BK176)</f>
        <v>0</v>
      </c>
    </row>
    <row r="104" spans="2:65" s="1" customFormat="1" ht="24" customHeight="1">
      <c r="B104" s="35"/>
      <c r="C104" s="186" t="s">
        <v>179</v>
      </c>
      <c r="D104" s="186" t="s">
        <v>162</v>
      </c>
      <c r="E104" s="187" t="s">
        <v>180</v>
      </c>
      <c r="F104" s="188" t="s">
        <v>181</v>
      </c>
      <c r="G104" s="189" t="s">
        <v>182</v>
      </c>
      <c r="H104" s="190">
        <v>1296</v>
      </c>
      <c r="I104" s="191"/>
      <c r="J104" s="192">
        <f>ROUND(I104*H104,2)</f>
        <v>0</v>
      </c>
      <c r="K104" s="188" t="s">
        <v>20</v>
      </c>
      <c r="L104" s="39"/>
      <c r="M104" s="193" t="s">
        <v>20</v>
      </c>
      <c r="N104" s="194" t="s">
        <v>45</v>
      </c>
      <c r="O104" s="64"/>
      <c r="P104" s="195">
        <f>O104*H104</f>
        <v>0</v>
      </c>
      <c r="Q104" s="195">
        <v>0</v>
      </c>
      <c r="R104" s="195">
        <f>Q104*H104</f>
        <v>0</v>
      </c>
      <c r="S104" s="195">
        <v>0</v>
      </c>
      <c r="T104" s="196">
        <f>S104*H104</f>
        <v>0</v>
      </c>
      <c r="AR104" s="197" t="s">
        <v>164</v>
      </c>
      <c r="AT104" s="197" t="s">
        <v>162</v>
      </c>
      <c r="AU104" s="197" t="s">
        <v>84</v>
      </c>
      <c r="AY104" s="18" t="s">
        <v>159</v>
      </c>
      <c r="BE104" s="198">
        <f>IF(N104="základní",J104,0)</f>
        <v>0</v>
      </c>
      <c r="BF104" s="198">
        <f>IF(N104="snížená",J104,0)</f>
        <v>0</v>
      </c>
      <c r="BG104" s="198">
        <f>IF(N104="zákl. přenesená",J104,0)</f>
        <v>0</v>
      </c>
      <c r="BH104" s="198">
        <f>IF(N104="sníž. přenesená",J104,0)</f>
        <v>0</v>
      </c>
      <c r="BI104" s="198">
        <f>IF(N104="nulová",J104,0)</f>
        <v>0</v>
      </c>
      <c r="BJ104" s="18" t="s">
        <v>22</v>
      </c>
      <c r="BK104" s="198">
        <f>ROUND(I104*H104,2)</f>
        <v>0</v>
      </c>
      <c r="BL104" s="18" t="s">
        <v>164</v>
      </c>
      <c r="BM104" s="197" t="s">
        <v>2841</v>
      </c>
    </row>
    <row r="105" spans="2:65" s="1" customFormat="1" ht="19.5">
      <c r="B105" s="35"/>
      <c r="C105" s="36"/>
      <c r="D105" s="199" t="s">
        <v>166</v>
      </c>
      <c r="E105" s="36"/>
      <c r="F105" s="200" t="s">
        <v>181</v>
      </c>
      <c r="G105" s="36"/>
      <c r="H105" s="36"/>
      <c r="I105" s="115"/>
      <c r="J105" s="36"/>
      <c r="K105" s="36"/>
      <c r="L105" s="39"/>
      <c r="M105" s="201"/>
      <c r="N105" s="64"/>
      <c r="O105" s="64"/>
      <c r="P105" s="64"/>
      <c r="Q105" s="64"/>
      <c r="R105" s="64"/>
      <c r="S105" s="64"/>
      <c r="T105" s="65"/>
      <c r="AT105" s="18" t="s">
        <v>166</v>
      </c>
      <c r="AU105" s="18" t="s">
        <v>84</v>
      </c>
    </row>
    <row r="106" spans="2:65" s="12" customFormat="1" ht="11.25">
      <c r="B106" s="202"/>
      <c r="C106" s="203"/>
      <c r="D106" s="199" t="s">
        <v>184</v>
      </c>
      <c r="E106" s="204" t="s">
        <v>20</v>
      </c>
      <c r="F106" s="205" t="s">
        <v>185</v>
      </c>
      <c r="G106" s="203"/>
      <c r="H106" s="204" t="s">
        <v>20</v>
      </c>
      <c r="I106" s="206"/>
      <c r="J106" s="203"/>
      <c r="K106" s="203"/>
      <c r="L106" s="207"/>
      <c r="M106" s="208"/>
      <c r="N106" s="209"/>
      <c r="O106" s="209"/>
      <c r="P106" s="209"/>
      <c r="Q106" s="209"/>
      <c r="R106" s="209"/>
      <c r="S106" s="209"/>
      <c r="T106" s="210"/>
      <c r="AT106" s="211" t="s">
        <v>184</v>
      </c>
      <c r="AU106" s="211" t="s">
        <v>84</v>
      </c>
      <c r="AV106" s="12" t="s">
        <v>22</v>
      </c>
      <c r="AW106" s="12" t="s">
        <v>35</v>
      </c>
      <c r="AX106" s="12" t="s">
        <v>74</v>
      </c>
      <c r="AY106" s="211" t="s">
        <v>159</v>
      </c>
    </row>
    <row r="107" spans="2:65" s="12" customFormat="1" ht="11.25">
      <c r="B107" s="202"/>
      <c r="C107" s="203"/>
      <c r="D107" s="199" t="s">
        <v>184</v>
      </c>
      <c r="E107" s="204" t="s">
        <v>20</v>
      </c>
      <c r="F107" s="205" t="s">
        <v>186</v>
      </c>
      <c r="G107" s="203"/>
      <c r="H107" s="204" t="s">
        <v>20</v>
      </c>
      <c r="I107" s="206"/>
      <c r="J107" s="203"/>
      <c r="K107" s="203"/>
      <c r="L107" s="207"/>
      <c r="M107" s="208"/>
      <c r="N107" s="209"/>
      <c r="O107" s="209"/>
      <c r="P107" s="209"/>
      <c r="Q107" s="209"/>
      <c r="R107" s="209"/>
      <c r="S107" s="209"/>
      <c r="T107" s="210"/>
      <c r="AT107" s="211" t="s">
        <v>184</v>
      </c>
      <c r="AU107" s="211" t="s">
        <v>84</v>
      </c>
      <c r="AV107" s="12" t="s">
        <v>22</v>
      </c>
      <c r="AW107" s="12" t="s">
        <v>35</v>
      </c>
      <c r="AX107" s="12" t="s">
        <v>74</v>
      </c>
      <c r="AY107" s="211" t="s">
        <v>159</v>
      </c>
    </row>
    <row r="108" spans="2:65" s="12" customFormat="1" ht="11.25">
      <c r="B108" s="202"/>
      <c r="C108" s="203"/>
      <c r="D108" s="199" t="s">
        <v>184</v>
      </c>
      <c r="E108" s="204" t="s">
        <v>20</v>
      </c>
      <c r="F108" s="205" t="s">
        <v>187</v>
      </c>
      <c r="G108" s="203"/>
      <c r="H108" s="204" t="s">
        <v>20</v>
      </c>
      <c r="I108" s="206"/>
      <c r="J108" s="203"/>
      <c r="K108" s="203"/>
      <c r="L108" s="207"/>
      <c r="M108" s="208"/>
      <c r="N108" s="209"/>
      <c r="O108" s="209"/>
      <c r="P108" s="209"/>
      <c r="Q108" s="209"/>
      <c r="R108" s="209"/>
      <c r="S108" s="209"/>
      <c r="T108" s="210"/>
      <c r="AT108" s="211" t="s">
        <v>184</v>
      </c>
      <c r="AU108" s="211" t="s">
        <v>84</v>
      </c>
      <c r="AV108" s="12" t="s">
        <v>22</v>
      </c>
      <c r="AW108" s="12" t="s">
        <v>35</v>
      </c>
      <c r="AX108" s="12" t="s">
        <v>74</v>
      </c>
      <c r="AY108" s="211" t="s">
        <v>159</v>
      </c>
    </row>
    <row r="109" spans="2:65" s="12" customFormat="1" ht="11.25">
      <c r="B109" s="202"/>
      <c r="C109" s="203"/>
      <c r="D109" s="199" t="s">
        <v>184</v>
      </c>
      <c r="E109" s="204" t="s">
        <v>20</v>
      </c>
      <c r="F109" s="205" t="s">
        <v>188</v>
      </c>
      <c r="G109" s="203"/>
      <c r="H109" s="204" t="s">
        <v>20</v>
      </c>
      <c r="I109" s="206"/>
      <c r="J109" s="203"/>
      <c r="K109" s="203"/>
      <c r="L109" s="207"/>
      <c r="M109" s="208"/>
      <c r="N109" s="209"/>
      <c r="O109" s="209"/>
      <c r="P109" s="209"/>
      <c r="Q109" s="209"/>
      <c r="R109" s="209"/>
      <c r="S109" s="209"/>
      <c r="T109" s="210"/>
      <c r="AT109" s="211" t="s">
        <v>184</v>
      </c>
      <c r="AU109" s="211" t="s">
        <v>84</v>
      </c>
      <c r="AV109" s="12" t="s">
        <v>22</v>
      </c>
      <c r="AW109" s="12" t="s">
        <v>35</v>
      </c>
      <c r="AX109" s="12" t="s">
        <v>74</v>
      </c>
      <c r="AY109" s="211" t="s">
        <v>159</v>
      </c>
    </row>
    <row r="110" spans="2:65" s="13" customFormat="1" ht="11.25">
      <c r="B110" s="212"/>
      <c r="C110" s="213"/>
      <c r="D110" s="199" t="s">
        <v>184</v>
      </c>
      <c r="E110" s="214" t="s">
        <v>20</v>
      </c>
      <c r="F110" s="215" t="s">
        <v>2842</v>
      </c>
      <c r="G110" s="213"/>
      <c r="H110" s="216">
        <v>1296</v>
      </c>
      <c r="I110" s="217"/>
      <c r="J110" s="213"/>
      <c r="K110" s="213"/>
      <c r="L110" s="218"/>
      <c r="M110" s="219"/>
      <c r="N110" s="220"/>
      <c r="O110" s="220"/>
      <c r="P110" s="220"/>
      <c r="Q110" s="220"/>
      <c r="R110" s="220"/>
      <c r="S110" s="220"/>
      <c r="T110" s="221"/>
      <c r="AT110" s="222" t="s">
        <v>184</v>
      </c>
      <c r="AU110" s="222" t="s">
        <v>84</v>
      </c>
      <c r="AV110" s="13" t="s">
        <v>84</v>
      </c>
      <c r="AW110" s="13" t="s">
        <v>35</v>
      </c>
      <c r="AX110" s="13" t="s">
        <v>22</v>
      </c>
      <c r="AY110" s="222" t="s">
        <v>159</v>
      </c>
    </row>
    <row r="111" spans="2:65" s="1" customFormat="1" ht="16.5" customHeight="1">
      <c r="B111" s="35"/>
      <c r="C111" s="186" t="s">
        <v>190</v>
      </c>
      <c r="D111" s="186" t="s">
        <v>162</v>
      </c>
      <c r="E111" s="187" t="s">
        <v>191</v>
      </c>
      <c r="F111" s="188" t="s">
        <v>192</v>
      </c>
      <c r="G111" s="189" t="s">
        <v>193</v>
      </c>
      <c r="H111" s="190">
        <v>15</v>
      </c>
      <c r="I111" s="191"/>
      <c r="J111" s="192">
        <f>ROUND(I111*H111,2)</f>
        <v>0</v>
      </c>
      <c r="K111" s="188" t="s">
        <v>194</v>
      </c>
      <c r="L111" s="39"/>
      <c r="M111" s="193" t="s">
        <v>20</v>
      </c>
      <c r="N111" s="194" t="s">
        <v>45</v>
      </c>
      <c r="O111" s="64"/>
      <c r="P111" s="195">
        <f>O111*H111</f>
        <v>0</v>
      </c>
      <c r="Q111" s="195">
        <v>0</v>
      </c>
      <c r="R111" s="195">
        <f>Q111*H111</f>
        <v>0</v>
      </c>
      <c r="S111" s="195">
        <v>0</v>
      </c>
      <c r="T111" s="196">
        <f>S111*H111</f>
        <v>0</v>
      </c>
      <c r="AR111" s="197" t="s">
        <v>164</v>
      </c>
      <c r="AT111" s="197" t="s">
        <v>162</v>
      </c>
      <c r="AU111" s="197" t="s">
        <v>84</v>
      </c>
      <c r="AY111" s="18" t="s">
        <v>159</v>
      </c>
      <c r="BE111" s="198">
        <f>IF(N111="základní",J111,0)</f>
        <v>0</v>
      </c>
      <c r="BF111" s="198">
        <f>IF(N111="snížená",J111,0)</f>
        <v>0</v>
      </c>
      <c r="BG111" s="198">
        <f>IF(N111="zákl. přenesená",J111,0)</f>
        <v>0</v>
      </c>
      <c r="BH111" s="198">
        <f>IF(N111="sníž. přenesená",J111,0)</f>
        <v>0</v>
      </c>
      <c r="BI111" s="198">
        <f>IF(N111="nulová",J111,0)</f>
        <v>0</v>
      </c>
      <c r="BJ111" s="18" t="s">
        <v>22</v>
      </c>
      <c r="BK111" s="198">
        <f>ROUND(I111*H111,2)</f>
        <v>0</v>
      </c>
      <c r="BL111" s="18" t="s">
        <v>164</v>
      </c>
      <c r="BM111" s="197" t="s">
        <v>2843</v>
      </c>
    </row>
    <row r="112" spans="2:65" s="1" customFormat="1" ht="11.25">
      <c r="B112" s="35"/>
      <c r="C112" s="36"/>
      <c r="D112" s="199" t="s">
        <v>166</v>
      </c>
      <c r="E112" s="36"/>
      <c r="F112" s="200" t="s">
        <v>196</v>
      </c>
      <c r="G112" s="36"/>
      <c r="H112" s="36"/>
      <c r="I112" s="115"/>
      <c r="J112" s="36"/>
      <c r="K112" s="36"/>
      <c r="L112" s="39"/>
      <c r="M112" s="201"/>
      <c r="N112" s="64"/>
      <c r="O112" s="64"/>
      <c r="P112" s="64"/>
      <c r="Q112" s="64"/>
      <c r="R112" s="64"/>
      <c r="S112" s="64"/>
      <c r="T112" s="65"/>
      <c r="AT112" s="18" t="s">
        <v>166</v>
      </c>
      <c r="AU112" s="18" t="s">
        <v>84</v>
      </c>
    </row>
    <row r="113" spans="2:65" s="12" customFormat="1" ht="11.25">
      <c r="B113" s="202"/>
      <c r="C113" s="203"/>
      <c r="D113" s="199" t="s">
        <v>184</v>
      </c>
      <c r="E113" s="204" t="s">
        <v>20</v>
      </c>
      <c r="F113" s="205" t="s">
        <v>185</v>
      </c>
      <c r="G113" s="203"/>
      <c r="H113" s="204" t="s">
        <v>20</v>
      </c>
      <c r="I113" s="206"/>
      <c r="J113" s="203"/>
      <c r="K113" s="203"/>
      <c r="L113" s="207"/>
      <c r="M113" s="208"/>
      <c r="N113" s="209"/>
      <c r="O113" s="209"/>
      <c r="P113" s="209"/>
      <c r="Q113" s="209"/>
      <c r="R113" s="209"/>
      <c r="S113" s="209"/>
      <c r="T113" s="210"/>
      <c r="AT113" s="211" t="s">
        <v>184</v>
      </c>
      <c r="AU113" s="211" t="s">
        <v>84</v>
      </c>
      <c r="AV113" s="12" t="s">
        <v>22</v>
      </c>
      <c r="AW113" s="12" t="s">
        <v>35</v>
      </c>
      <c r="AX113" s="12" t="s">
        <v>74</v>
      </c>
      <c r="AY113" s="211" t="s">
        <v>159</v>
      </c>
    </row>
    <row r="114" spans="2:65" s="12" customFormat="1" ht="11.25">
      <c r="B114" s="202"/>
      <c r="C114" s="203"/>
      <c r="D114" s="199" t="s">
        <v>184</v>
      </c>
      <c r="E114" s="204" t="s">
        <v>20</v>
      </c>
      <c r="F114" s="205" t="s">
        <v>186</v>
      </c>
      <c r="G114" s="203"/>
      <c r="H114" s="204" t="s">
        <v>20</v>
      </c>
      <c r="I114" s="206"/>
      <c r="J114" s="203"/>
      <c r="K114" s="203"/>
      <c r="L114" s="207"/>
      <c r="M114" s="208"/>
      <c r="N114" s="209"/>
      <c r="O114" s="209"/>
      <c r="P114" s="209"/>
      <c r="Q114" s="209"/>
      <c r="R114" s="209"/>
      <c r="S114" s="209"/>
      <c r="T114" s="210"/>
      <c r="AT114" s="211" t="s">
        <v>184</v>
      </c>
      <c r="AU114" s="211" t="s">
        <v>84</v>
      </c>
      <c r="AV114" s="12" t="s">
        <v>22</v>
      </c>
      <c r="AW114" s="12" t="s">
        <v>35</v>
      </c>
      <c r="AX114" s="12" t="s">
        <v>74</v>
      </c>
      <c r="AY114" s="211" t="s">
        <v>159</v>
      </c>
    </row>
    <row r="115" spans="2:65" s="12" customFormat="1" ht="11.25">
      <c r="B115" s="202"/>
      <c r="C115" s="203"/>
      <c r="D115" s="199" t="s">
        <v>184</v>
      </c>
      <c r="E115" s="204" t="s">
        <v>20</v>
      </c>
      <c r="F115" s="205" t="s">
        <v>187</v>
      </c>
      <c r="G115" s="203"/>
      <c r="H115" s="204" t="s">
        <v>20</v>
      </c>
      <c r="I115" s="206"/>
      <c r="J115" s="203"/>
      <c r="K115" s="203"/>
      <c r="L115" s="207"/>
      <c r="M115" s="208"/>
      <c r="N115" s="209"/>
      <c r="O115" s="209"/>
      <c r="P115" s="209"/>
      <c r="Q115" s="209"/>
      <c r="R115" s="209"/>
      <c r="S115" s="209"/>
      <c r="T115" s="210"/>
      <c r="AT115" s="211" t="s">
        <v>184</v>
      </c>
      <c r="AU115" s="211" t="s">
        <v>84</v>
      </c>
      <c r="AV115" s="12" t="s">
        <v>22</v>
      </c>
      <c r="AW115" s="12" t="s">
        <v>35</v>
      </c>
      <c r="AX115" s="12" t="s">
        <v>74</v>
      </c>
      <c r="AY115" s="211" t="s">
        <v>159</v>
      </c>
    </row>
    <row r="116" spans="2:65" s="13" customFormat="1" ht="11.25">
      <c r="B116" s="212"/>
      <c r="C116" s="213"/>
      <c r="D116" s="199" t="s">
        <v>184</v>
      </c>
      <c r="E116" s="214" t="s">
        <v>20</v>
      </c>
      <c r="F116" s="215" t="s">
        <v>2844</v>
      </c>
      <c r="G116" s="213"/>
      <c r="H116" s="216">
        <v>15</v>
      </c>
      <c r="I116" s="217"/>
      <c r="J116" s="213"/>
      <c r="K116" s="213"/>
      <c r="L116" s="218"/>
      <c r="M116" s="219"/>
      <c r="N116" s="220"/>
      <c r="O116" s="220"/>
      <c r="P116" s="220"/>
      <c r="Q116" s="220"/>
      <c r="R116" s="220"/>
      <c r="S116" s="220"/>
      <c r="T116" s="221"/>
      <c r="AT116" s="222" t="s">
        <v>184</v>
      </c>
      <c r="AU116" s="222" t="s">
        <v>84</v>
      </c>
      <c r="AV116" s="13" t="s">
        <v>84</v>
      </c>
      <c r="AW116" s="13" t="s">
        <v>35</v>
      </c>
      <c r="AX116" s="13" t="s">
        <v>22</v>
      </c>
      <c r="AY116" s="222" t="s">
        <v>159</v>
      </c>
    </row>
    <row r="117" spans="2:65" s="1" customFormat="1" ht="16.5" customHeight="1">
      <c r="B117" s="35"/>
      <c r="C117" s="186" t="s">
        <v>198</v>
      </c>
      <c r="D117" s="186" t="s">
        <v>162</v>
      </c>
      <c r="E117" s="187" t="s">
        <v>225</v>
      </c>
      <c r="F117" s="188" t="s">
        <v>226</v>
      </c>
      <c r="G117" s="189" t="s">
        <v>182</v>
      </c>
      <c r="H117" s="190">
        <v>3</v>
      </c>
      <c r="I117" s="191"/>
      <c r="J117" s="192">
        <f>ROUND(I117*H117,2)</f>
        <v>0</v>
      </c>
      <c r="K117" s="188" t="s">
        <v>194</v>
      </c>
      <c r="L117" s="39"/>
      <c r="M117" s="193" t="s">
        <v>20</v>
      </c>
      <c r="N117" s="194" t="s">
        <v>45</v>
      </c>
      <c r="O117" s="64"/>
      <c r="P117" s="195">
        <f>O117*H117</f>
        <v>0</v>
      </c>
      <c r="Q117" s="195">
        <v>0</v>
      </c>
      <c r="R117" s="195">
        <f>Q117*H117</f>
        <v>0</v>
      </c>
      <c r="S117" s="195">
        <v>0</v>
      </c>
      <c r="T117" s="196">
        <f>S117*H117</f>
        <v>0</v>
      </c>
      <c r="AR117" s="197" t="s">
        <v>164</v>
      </c>
      <c r="AT117" s="197" t="s">
        <v>162</v>
      </c>
      <c r="AU117" s="197" t="s">
        <v>84</v>
      </c>
      <c r="AY117" s="18" t="s">
        <v>159</v>
      </c>
      <c r="BE117" s="198">
        <f>IF(N117="základní",J117,0)</f>
        <v>0</v>
      </c>
      <c r="BF117" s="198">
        <f>IF(N117="snížená",J117,0)</f>
        <v>0</v>
      </c>
      <c r="BG117" s="198">
        <f>IF(N117="zákl. přenesená",J117,0)</f>
        <v>0</v>
      </c>
      <c r="BH117" s="198">
        <f>IF(N117="sníž. přenesená",J117,0)</f>
        <v>0</v>
      </c>
      <c r="BI117" s="198">
        <f>IF(N117="nulová",J117,0)</f>
        <v>0</v>
      </c>
      <c r="BJ117" s="18" t="s">
        <v>22</v>
      </c>
      <c r="BK117" s="198">
        <f>ROUND(I117*H117,2)</f>
        <v>0</v>
      </c>
      <c r="BL117" s="18" t="s">
        <v>164</v>
      </c>
      <c r="BM117" s="197" t="s">
        <v>2845</v>
      </c>
    </row>
    <row r="118" spans="2:65" s="1" customFormat="1" ht="19.5">
      <c r="B118" s="35"/>
      <c r="C118" s="36"/>
      <c r="D118" s="199" t="s">
        <v>166</v>
      </c>
      <c r="E118" s="36"/>
      <c r="F118" s="200" t="s">
        <v>228</v>
      </c>
      <c r="G118" s="36"/>
      <c r="H118" s="36"/>
      <c r="I118" s="115"/>
      <c r="J118" s="36"/>
      <c r="K118" s="36"/>
      <c r="L118" s="39"/>
      <c r="M118" s="201"/>
      <c r="N118" s="64"/>
      <c r="O118" s="64"/>
      <c r="P118" s="64"/>
      <c r="Q118" s="64"/>
      <c r="R118" s="64"/>
      <c r="S118" s="64"/>
      <c r="T118" s="65"/>
      <c r="AT118" s="18" t="s">
        <v>166</v>
      </c>
      <c r="AU118" s="18" t="s">
        <v>84</v>
      </c>
    </row>
    <row r="119" spans="2:65" s="13" customFormat="1" ht="11.25">
      <c r="B119" s="212"/>
      <c r="C119" s="213"/>
      <c r="D119" s="199" t="s">
        <v>184</v>
      </c>
      <c r="E119" s="214" t="s">
        <v>20</v>
      </c>
      <c r="F119" s="215" t="s">
        <v>2846</v>
      </c>
      <c r="G119" s="213"/>
      <c r="H119" s="216">
        <v>3</v>
      </c>
      <c r="I119" s="217"/>
      <c r="J119" s="213"/>
      <c r="K119" s="213"/>
      <c r="L119" s="218"/>
      <c r="M119" s="219"/>
      <c r="N119" s="220"/>
      <c r="O119" s="220"/>
      <c r="P119" s="220"/>
      <c r="Q119" s="220"/>
      <c r="R119" s="220"/>
      <c r="S119" s="220"/>
      <c r="T119" s="221"/>
      <c r="AT119" s="222" t="s">
        <v>184</v>
      </c>
      <c r="AU119" s="222" t="s">
        <v>84</v>
      </c>
      <c r="AV119" s="13" t="s">
        <v>84</v>
      </c>
      <c r="AW119" s="13" t="s">
        <v>35</v>
      </c>
      <c r="AX119" s="13" t="s">
        <v>22</v>
      </c>
      <c r="AY119" s="222" t="s">
        <v>159</v>
      </c>
    </row>
    <row r="120" spans="2:65" s="1" customFormat="1" ht="16.5" customHeight="1">
      <c r="B120" s="35"/>
      <c r="C120" s="186" t="s">
        <v>204</v>
      </c>
      <c r="D120" s="186" t="s">
        <v>162</v>
      </c>
      <c r="E120" s="187" t="s">
        <v>2847</v>
      </c>
      <c r="F120" s="188" t="s">
        <v>2848</v>
      </c>
      <c r="G120" s="189" t="s">
        <v>182</v>
      </c>
      <c r="H120" s="190">
        <v>50.192999999999998</v>
      </c>
      <c r="I120" s="191"/>
      <c r="J120" s="192">
        <f>ROUND(I120*H120,2)</f>
        <v>0</v>
      </c>
      <c r="K120" s="188" t="s">
        <v>194</v>
      </c>
      <c r="L120" s="39"/>
      <c r="M120" s="193" t="s">
        <v>20</v>
      </c>
      <c r="N120" s="194" t="s">
        <v>45</v>
      </c>
      <c r="O120" s="64"/>
      <c r="P120" s="195">
        <f>O120*H120</f>
        <v>0</v>
      </c>
      <c r="Q120" s="195">
        <v>0</v>
      </c>
      <c r="R120" s="195">
        <f>Q120*H120</f>
        <v>0</v>
      </c>
      <c r="S120" s="195">
        <v>0</v>
      </c>
      <c r="T120" s="196">
        <f>S120*H120</f>
        <v>0</v>
      </c>
      <c r="AR120" s="197" t="s">
        <v>164</v>
      </c>
      <c r="AT120" s="197" t="s">
        <v>162</v>
      </c>
      <c r="AU120" s="197" t="s">
        <v>84</v>
      </c>
      <c r="AY120" s="18" t="s">
        <v>159</v>
      </c>
      <c r="BE120" s="198">
        <f>IF(N120="základní",J120,0)</f>
        <v>0</v>
      </c>
      <c r="BF120" s="198">
        <f>IF(N120="snížená",J120,0)</f>
        <v>0</v>
      </c>
      <c r="BG120" s="198">
        <f>IF(N120="zákl. přenesená",J120,0)</f>
        <v>0</v>
      </c>
      <c r="BH120" s="198">
        <f>IF(N120="sníž. přenesená",J120,0)</f>
        <v>0</v>
      </c>
      <c r="BI120" s="198">
        <f>IF(N120="nulová",J120,0)</f>
        <v>0</v>
      </c>
      <c r="BJ120" s="18" t="s">
        <v>22</v>
      </c>
      <c r="BK120" s="198">
        <f>ROUND(I120*H120,2)</f>
        <v>0</v>
      </c>
      <c r="BL120" s="18" t="s">
        <v>164</v>
      </c>
      <c r="BM120" s="197" t="s">
        <v>2849</v>
      </c>
    </row>
    <row r="121" spans="2:65" s="1" customFormat="1" ht="11.25">
      <c r="B121" s="35"/>
      <c r="C121" s="36"/>
      <c r="D121" s="199" t="s">
        <v>166</v>
      </c>
      <c r="E121" s="36"/>
      <c r="F121" s="200" t="s">
        <v>2850</v>
      </c>
      <c r="G121" s="36"/>
      <c r="H121" s="36"/>
      <c r="I121" s="115"/>
      <c r="J121" s="36"/>
      <c r="K121" s="36"/>
      <c r="L121" s="39"/>
      <c r="M121" s="201"/>
      <c r="N121" s="64"/>
      <c r="O121" s="64"/>
      <c r="P121" s="64"/>
      <c r="Q121" s="64"/>
      <c r="R121" s="64"/>
      <c r="S121" s="64"/>
      <c r="T121" s="65"/>
      <c r="AT121" s="18" t="s">
        <v>166</v>
      </c>
      <c r="AU121" s="18" t="s">
        <v>84</v>
      </c>
    </row>
    <row r="122" spans="2:65" s="12" customFormat="1" ht="11.25">
      <c r="B122" s="202"/>
      <c r="C122" s="203"/>
      <c r="D122" s="199" t="s">
        <v>184</v>
      </c>
      <c r="E122" s="204" t="s">
        <v>20</v>
      </c>
      <c r="F122" s="205" t="s">
        <v>2851</v>
      </c>
      <c r="G122" s="203"/>
      <c r="H122" s="204" t="s">
        <v>20</v>
      </c>
      <c r="I122" s="206"/>
      <c r="J122" s="203"/>
      <c r="K122" s="203"/>
      <c r="L122" s="207"/>
      <c r="M122" s="208"/>
      <c r="N122" s="209"/>
      <c r="O122" s="209"/>
      <c r="P122" s="209"/>
      <c r="Q122" s="209"/>
      <c r="R122" s="209"/>
      <c r="S122" s="209"/>
      <c r="T122" s="210"/>
      <c r="AT122" s="211" t="s">
        <v>184</v>
      </c>
      <c r="AU122" s="211" t="s">
        <v>84</v>
      </c>
      <c r="AV122" s="12" t="s">
        <v>22</v>
      </c>
      <c r="AW122" s="12" t="s">
        <v>35</v>
      </c>
      <c r="AX122" s="12" t="s">
        <v>74</v>
      </c>
      <c r="AY122" s="211" t="s">
        <v>159</v>
      </c>
    </row>
    <row r="123" spans="2:65" s="13" customFormat="1" ht="11.25">
      <c r="B123" s="212"/>
      <c r="C123" s="213"/>
      <c r="D123" s="199" t="s">
        <v>184</v>
      </c>
      <c r="E123" s="214" t="s">
        <v>20</v>
      </c>
      <c r="F123" s="215" t="s">
        <v>2945</v>
      </c>
      <c r="G123" s="213"/>
      <c r="H123" s="216">
        <v>100.386</v>
      </c>
      <c r="I123" s="217"/>
      <c r="J123" s="213"/>
      <c r="K123" s="213"/>
      <c r="L123" s="218"/>
      <c r="M123" s="219"/>
      <c r="N123" s="220"/>
      <c r="O123" s="220"/>
      <c r="P123" s="220"/>
      <c r="Q123" s="220"/>
      <c r="R123" s="220"/>
      <c r="S123" s="220"/>
      <c r="T123" s="221"/>
      <c r="AT123" s="222" t="s">
        <v>184</v>
      </c>
      <c r="AU123" s="222" t="s">
        <v>84</v>
      </c>
      <c r="AV123" s="13" t="s">
        <v>84</v>
      </c>
      <c r="AW123" s="13" t="s">
        <v>35</v>
      </c>
      <c r="AX123" s="13" t="s">
        <v>74</v>
      </c>
      <c r="AY123" s="222" t="s">
        <v>159</v>
      </c>
    </row>
    <row r="124" spans="2:65" s="15" customFormat="1" ht="11.25">
      <c r="B124" s="234"/>
      <c r="C124" s="235"/>
      <c r="D124" s="199" t="s">
        <v>184</v>
      </c>
      <c r="E124" s="236" t="s">
        <v>2816</v>
      </c>
      <c r="F124" s="237" t="s">
        <v>436</v>
      </c>
      <c r="G124" s="235"/>
      <c r="H124" s="238">
        <v>100.386</v>
      </c>
      <c r="I124" s="239"/>
      <c r="J124" s="235"/>
      <c r="K124" s="235"/>
      <c r="L124" s="240"/>
      <c r="M124" s="241"/>
      <c r="N124" s="242"/>
      <c r="O124" s="242"/>
      <c r="P124" s="242"/>
      <c r="Q124" s="242"/>
      <c r="R124" s="242"/>
      <c r="S124" s="242"/>
      <c r="T124" s="243"/>
      <c r="AT124" s="244" t="s">
        <v>184</v>
      </c>
      <c r="AU124" s="244" t="s">
        <v>84</v>
      </c>
      <c r="AV124" s="15" t="s">
        <v>171</v>
      </c>
      <c r="AW124" s="15" t="s">
        <v>35</v>
      </c>
      <c r="AX124" s="15" t="s">
        <v>74</v>
      </c>
      <c r="AY124" s="244" t="s">
        <v>159</v>
      </c>
    </row>
    <row r="125" spans="2:65" s="13" customFormat="1" ht="11.25">
      <c r="B125" s="212"/>
      <c r="C125" s="213"/>
      <c r="D125" s="199" t="s">
        <v>184</v>
      </c>
      <c r="E125" s="214" t="s">
        <v>20</v>
      </c>
      <c r="F125" s="215" t="s">
        <v>2853</v>
      </c>
      <c r="G125" s="213"/>
      <c r="H125" s="216">
        <v>-50.192999999999998</v>
      </c>
      <c r="I125" s="217"/>
      <c r="J125" s="213"/>
      <c r="K125" s="213"/>
      <c r="L125" s="218"/>
      <c r="M125" s="219"/>
      <c r="N125" s="220"/>
      <c r="O125" s="220"/>
      <c r="P125" s="220"/>
      <c r="Q125" s="220"/>
      <c r="R125" s="220"/>
      <c r="S125" s="220"/>
      <c r="T125" s="221"/>
      <c r="AT125" s="222" t="s">
        <v>184</v>
      </c>
      <c r="AU125" s="222" t="s">
        <v>84</v>
      </c>
      <c r="AV125" s="13" t="s">
        <v>84</v>
      </c>
      <c r="AW125" s="13" t="s">
        <v>35</v>
      </c>
      <c r="AX125" s="13" t="s">
        <v>74</v>
      </c>
      <c r="AY125" s="222" t="s">
        <v>159</v>
      </c>
    </row>
    <row r="126" spans="2:65" s="14" customFormat="1" ht="11.25">
      <c r="B126" s="223"/>
      <c r="C126" s="224"/>
      <c r="D126" s="199" t="s">
        <v>184</v>
      </c>
      <c r="E126" s="225" t="s">
        <v>2819</v>
      </c>
      <c r="F126" s="226" t="s">
        <v>223</v>
      </c>
      <c r="G126" s="224"/>
      <c r="H126" s="227">
        <v>50.192999999999998</v>
      </c>
      <c r="I126" s="228"/>
      <c r="J126" s="224"/>
      <c r="K126" s="224"/>
      <c r="L126" s="229"/>
      <c r="M126" s="230"/>
      <c r="N126" s="231"/>
      <c r="O126" s="231"/>
      <c r="P126" s="231"/>
      <c r="Q126" s="231"/>
      <c r="R126" s="231"/>
      <c r="S126" s="231"/>
      <c r="T126" s="232"/>
      <c r="AT126" s="233" t="s">
        <v>184</v>
      </c>
      <c r="AU126" s="233" t="s">
        <v>84</v>
      </c>
      <c r="AV126" s="14" t="s">
        <v>164</v>
      </c>
      <c r="AW126" s="14" t="s">
        <v>35</v>
      </c>
      <c r="AX126" s="14" t="s">
        <v>22</v>
      </c>
      <c r="AY126" s="233" t="s">
        <v>159</v>
      </c>
    </row>
    <row r="127" spans="2:65" s="1" customFormat="1" ht="16.5" customHeight="1">
      <c r="B127" s="35"/>
      <c r="C127" s="186" t="s">
        <v>209</v>
      </c>
      <c r="D127" s="186" t="s">
        <v>162</v>
      </c>
      <c r="E127" s="187" t="s">
        <v>1932</v>
      </c>
      <c r="F127" s="188" t="s">
        <v>1933</v>
      </c>
      <c r="G127" s="189" t="s">
        <v>182</v>
      </c>
      <c r="H127" s="190">
        <v>10.039</v>
      </c>
      <c r="I127" s="191"/>
      <c r="J127" s="192">
        <f>ROUND(I127*H127,2)</f>
        <v>0</v>
      </c>
      <c r="K127" s="188" t="s">
        <v>194</v>
      </c>
      <c r="L127" s="39"/>
      <c r="M127" s="193" t="s">
        <v>20</v>
      </c>
      <c r="N127" s="194" t="s">
        <v>45</v>
      </c>
      <c r="O127" s="64"/>
      <c r="P127" s="195">
        <f>O127*H127</f>
        <v>0</v>
      </c>
      <c r="Q127" s="195">
        <v>0</v>
      </c>
      <c r="R127" s="195">
        <f>Q127*H127</f>
        <v>0</v>
      </c>
      <c r="S127" s="195">
        <v>0</v>
      </c>
      <c r="T127" s="196">
        <f>S127*H127</f>
        <v>0</v>
      </c>
      <c r="AR127" s="197" t="s">
        <v>164</v>
      </c>
      <c r="AT127" s="197" t="s">
        <v>162</v>
      </c>
      <c r="AU127" s="197" t="s">
        <v>84</v>
      </c>
      <c r="AY127" s="18" t="s">
        <v>159</v>
      </c>
      <c r="BE127" s="198">
        <f>IF(N127="základní",J127,0)</f>
        <v>0</v>
      </c>
      <c r="BF127" s="198">
        <f>IF(N127="snížená",J127,0)</f>
        <v>0</v>
      </c>
      <c r="BG127" s="198">
        <f>IF(N127="zákl. přenesená",J127,0)</f>
        <v>0</v>
      </c>
      <c r="BH127" s="198">
        <f>IF(N127="sníž. přenesená",J127,0)</f>
        <v>0</v>
      </c>
      <c r="BI127" s="198">
        <f>IF(N127="nulová",J127,0)</f>
        <v>0</v>
      </c>
      <c r="BJ127" s="18" t="s">
        <v>22</v>
      </c>
      <c r="BK127" s="198">
        <f>ROUND(I127*H127,2)</f>
        <v>0</v>
      </c>
      <c r="BL127" s="18" t="s">
        <v>164</v>
      </c>
      <c r="BM127" s="197" t="s">
        <v>2854</v>
      </c>
    </row>
    <row r="128" spans="2:65" s="1" customFormat="1" ht="11.25">
      <c r="B128" s="35"/>
      <c r="C128" s="36"/>
      <c r="D128" s="199" t="s">
        <v>166</v>
      </c>
      <c r="E128" s="36"/>
      <c r="F128" s="200" t="s">
        <v>1935</v>
      </c>
      <c r="G128" s="36"/>
      <c r="H128" s="36"/>
      <c r="I128" s="115"/>
      <c r="J128" s="36"/>
      <c r="K128" s="36"/>
      <c r="L128" s="39"/>
      <c r="M128" s="201"/>
      <c r="N128" s="64"/>
      <c r="O128" s="64"/>
      <c r="P128" s="64"/>
      <c r="Q128" s="64"/>
      <c r="R128" s="64"/>
      <c r="S128" s="64"/>
      <c r="T128" s="65"/>
      <c r="AT128" s="18" t="s">
        <v>166</v>
      </c>
      <c r="AU128" s="18" t="s">
        <v>84</v>
      </c>
    </row>
    <row r="129" spans="2:65" s="13" customFormat="1" ht="11.25">
      <c r="B129" s="212"/>
      <c r="C129" s="213"/>
      <c r="D129" s="199" t="s">
        <v>184</v>
      </c>
      <c r="E129" s="214" t="s">
        <v>20</v>
      </c>
      <c r="F129" s="215" t="s">
        <v>2855</v>
      </c>
      <c r="G129" s="213"/>
      <c r="H129" s="216">
        <v>10.039</v>
      </c>
      <c r="I129" s="217"/>
      <c r="J129" s="213"/>
      <c r="K129" s="213"/>
      <c r="L129" s="218"/>
      <c r="M129" s="219"/>
      <c r="N129" s="220"/>
      <c r="O129" s="220"/>
      <c r="P129" s="220"/>
      <c r="Q129" s="220"/>
      <c r="R129" s="220"/>
      <c r="S129" s="220"/>
      <c r="T129" s="221"/>
      <c r="AT129" s="222" t="s">
        <v>184</v>
      </c>
      <c r="AU129" s="222" t="s">
        <v>84</v>
      </c>
      <c r="AV129" s="13" t="s">
        <v>84</v>
      </c>
      <c r="AW129" s="13" t="s">
        <v>35</v>
      </c>
      <c r="AX129" s="13" t="s">
        <v>22</v>
      </c>
      <c r="AY129" s="222" t="s">
        <v>159</v>
      </c>
    </row>
    <row r="130" spans="2:65" s="1" customFormat="1" ht="16.5" customHeight="1">
      <c r="B130" s="35"/>
      <c r="C130" s="186" t="s">
        <v>214</v>
      </c>
      <c r="D130" s="186" t="s">
        <v>162</v>
      </c>
      <c r="E130" s="187" t="s">
        <v>2856</v>
      </c>
      <c r="F130" s="188" t="s">
        <v>2857</v>
      </c>
      <c r="G130" s="189" t="s">
        <v>182</v>
      </c>
      <c r="H130" s="190">
        <v>30.116</v>
      </c>
      <c r="I130" s="191"/>
      <c r="J130" s="192">
        <f>ROUND(I130*H130,2)</f>
        <v>0</v>
      </c>
      <c r="K130" s="188" t="s">
        <v>194</v>
      </c>
      <c r="L130" s="39"/>
      <c r="M130" s="193" t="s">
        <v>20</v>
      </c>
      <c r="N130" s="194" t="s">
        <v>45</v>
      </c>
      <c r="O130" s="64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AR130" s="197" t="s">
        <v>164</v>
      </c>
      <c r="AT130" s="197" t="s">
        <v>162</v>
      </c>
      <c r="AU130" s="197" t="s">
        <v>84</v>
      </c>
      <c r="AY130" s="18" t="s">
        <v>159</v>
      </c>
      <c r="BE130" s="198">
        <f>IF(N130="základní",J130,0)</f>
        <v>0</v>
      </c>
      <c r="BF130" s="198">
        <f>IF(N130="snížená",J130,0)</f>
        <v>0</v>
      </c>
      <c r="BG130" s="198">
        <f>IF(N130="zákl. přenesená",J130,0)</f>
        <v>0</v>
      </c>
      <c r="BH130" s="198">
        <f>IF(N130="sníž. přenesená",J130,0)</f>
        <v>0</v>
      </c>
      <c r="BI130" s="198">
        <f>IF(N130="nulová",J130,0)</f>
        <v>0</v>
      </c>
      <c r="BJ130" s="18" t="s">
        <v>22</v>
      </c>
      <c r="BK130" s="198">
        <f>ROUND(I130*H130,2)</f>
        <v>0</v>
      </c>
      <c r="BL130" s="18" t="s">
        <v>164</v>
      </c>
      <c r="BM130" s="197" t="s">
        <v>2858</v>
      </c>
    </row>
    <row r="131" spans="2:65" s="1" customFormat="1" ht="11.25">
      <c r="B131" s="35"/>
      <c r="C131" s="36"/>
      <c r="D131" s="199" t="s">
        <v>166</v>
      </c>
      <c r="E131" s="36"/>
      <c r="F131" s="200" t="s">
        <v>2859</v>
      </c>
      <c r="G131" s="36"/>
      <c r="H131" s="36"/>
      <c r="I131" s="115"/>
      <c r="J131" s="36"/>
      <c r="K131" s="36"/>
      <c r="L131" s="39"/>
      <c r="M131" s="201"/>
      <c r="N131" s="64"/>
      <c r="O131" s="64"/>
      <c r="P131" s="64"/>
      <c r="Q131" s="64"/>
      <c r="R131" s="64"/>
      <c r="S131" s="64"/>
      <c r="T131" s="65"/>
      <c r="AT131" s="18" t="s">
        <v>166</v>
      </c>
      <c r="AU131" s="18" t="s">
        <v>84</v>
      </c>
    </row>
    <row r="132" spans="2:65" s="12" customFormat="1" ht="11.25">
      <c r="B132" s="202"/>
      <c r="C132" s="203"/>
      <c r="D132" s="199" t="s">
        <v>184</v>
      </c>
      <c r="E132" s="204" t="s">
        <v>20</v>
      </c>
      <c r="F132" s="205" t="s">
        <v>2860</v>
      </c>
      <c r="G132" s="203"/>
      <c r="H132" s="204" t="s">
        <v>20</v>
      </c>
      <c r="I132" s="206"/>
      <c r="J132" s="203"/>
      <c r="K132" s="203"/>
      <c r="L132" s="207"/>
      <c r="M132" s="208"/>
      <c r="N132" s="209"/>
      <c r="O132" s="209"/>
      <c r="P132" s="209"/>
      <c r="Q132" s="209"/>
      <c r="R132" s="209"/>
      <c r="S132" s="209"/>
      <c r="T132" s="210"/>
      <c r="AT132" s="211" t="s">
        <v>184</v>
      </c>
      <c r="AU132" s="211" t="s">
        <v>84</v>
      </c>
      <c r="AV132" s="12" t="s">
        <v>22</v>
      </c>
      <c r="AW132" s="12" t="s">
        <v>35</v>
      </c>
      <c r="AX132" s="12" t="s">
        <v>74</v>
      </c>
      <c r="AY132" s="211" t="s">
        <v>159</v>
      </c>
    </row>
    <row r="133" spans="2:65" s="13" customFormat="1" ht="11.25">
      <c r="B133" s="212"/>
      <c r="C133" s="213"/>
      <c r="D133" s="199" t="s">
        <v>184</v>
      </c>
      <c r="E133" s="214" t="s">
        <v>2822</v>
      </c>
      <c r="F133" s="215" t="s">
        <v>2861</v>
      </c>
      <c r="G133" s="213"/>
      <c r="H133" s="216">
        <v>30.116</v>
      </c>
      <c r="I133" s="217"/>
      <c r="J133" s="213"/>
      <c r="K133" s="213"/>
      <c r="L133" s="218"/>
      <c r="M133" s="219"/>
      <c r="N133" s="220"/>
      <c r="O133" s="220"/>
      <c r="P133" s="220"/>
      <c r="Q133" s="220"/>
      <c r="R133" s="220"/>
      <c r="S133" s="220"/>
      <c r="T133" s="221"/>
      <c r="AT133" s="222" t="s">
        <v>184</v>
      </c>
      <c r="AU133" s="222" t="s">
        <v>84</v>
      </c>
      <c r="AV133" s="13" t="s">
        <v>84</v>
      </c>
      <c r="AW133" s="13" t="s">
        <v>35</v>
      </c>
      <c r="AX133" s="13" t="s">
        <v>22</v>
      </c>
      <c r="AY133" s="222" t="s">
        <v>159</v>
      </c>
    </row>
    <row r="134" spans="2:65" s="1" customFormat="1" ht="16.5" customHeight="1">
      <c r="B134" s="35"/>
      <c r="C134" s="186" t="s">
        <v>224</v>
      </c>
      <c r="D134" s="186" t="s">
        <v>162</v>
      </c>
      <c r="E134" s="187" t="s">
        <v>1942</v>
      </c>
      <c r="F134" s="188" t="s">
        <v>1943</v>
      </c>
      <c r="G134" s="189" t="s">
        <v>182</v>
      </c>
      <c r="H134" s="190">
        <v>6.0229999999999997</v>
      </c>
      <c r="I134" s="191"/>
      <c r="J134" s="192">
        <f>ROUND(I134*H134,2)</f>
        <v>0</v>
      </c>
      <c r="K134" s="188" t="s">
        <v>194</v>
      </c>
      <c r="L134" s="39"/>
      <c r="M134" s="193" t="s">
        <v>20</v>
      </c>
      <c r="N134" s="194" t="s">
        <v>45</v>
      </c>
      <c r="O134" s="64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AR134" s="197" t="s">
        <v>164</v>
      </c>
      <c r="AT134" s="197" t="s">
        <v>162</v>
      </c>
      <c r="AU134" s="197" t="s">
        <v>84</v>
      </c>
      <c r="AY134" s="18" t="s">
        <v>159</v>
      </c>
      <c r="BE134" s="198">
        <f>IF(N134="základní",J134,0)</f>
        <v>0</v>
      </c>
      <c r="BF134" s="198">
        <f>IF(N134="snížená",J134,0)</f>
        <v>0</v>
      </c>
      <c r="BG134" s="198">
        <f>IF(N134="zákl. přenesená",J134,0)</f>
        <v>0</v>
      </c>
      <c r="BH134" s="198">
        <f>IF(N134="sníž. přenesená",J134,0)</f>
        <v>0</v>
      </c>
      <c r="BI134" s="198">
        <f>IF(N134="nulová",J134,0)</f>
        <v>0</v>
      </c>
      <c r="BJ134" s="18" t="s">
        <v>22</v>
      </c>
      <c r="BK134" s="198">
        <f>ROUND(I134*H134,2)</f>
        <v>0</v>
      </c>
      <c r="BL134" s="18" t="s">
        <v>164</v>
      </c>
      <c r="BM134" s="197" t="s">
        <v>2862</v>
      </c>
    </row>
    <row r="135" spans="2:65" s="1" customFormat="1" ht="11.25">
      <c r="B135" s="35"/>
      <c r="C135" s="36"/>
      <c r="D135" s="199" t="s">
        <v>166</v>
      </c>
      <c r="E135" s="36"/>
      <c r="F135" s="200" t="s">
        <v>1945</v>
      </c>
      <c r="G135" s="36"/>
      <c r="H135" s="36"/>
      <c r="I135" s="115"/>
      <c r="J135" s="36"/>
      <c r="K135" s="36"/>
      <c r="L135" s="39"/>
      <c r="M135" s="201"/>
      <c r="N135" s="64"/>
      <c r="O135" s="64"/>
      <c r="P135" s="64"/>
      <c r="Q135" s="64"/>
      <c r="R135" s="64"/>
      <c r="S135" s="64"/>
      <c r="T135" s="65"/>
      <c r="AT135" s="18" t="s">
        <v>166</v>
      </c>
      <c r="AU135" s="18" t="s">
        <v>84</v>
      </c>
    </row>
    <row r="136" spans="2:65" s="13" customFormat="1" ht="11.25">
      <c r="B136" s="212"/>
      <c r="C136" s="213"/>
      <c r="D136" s="199" t="s">
        <v>184</v>
      </c>
      <c r="E136" s="214" t="s">
        <v>20</v>
      </c>
      <c r="F136" s="215" t="s">
        <v>2863</v>
      </c>
      <c r="G136" s="213"/>
      <c r="H136" s="216">
        <v>6.0229999999999997</v>
      </c>
      <c r="I136" s="217"/>
      <c r="J136" s="213"/>
      <c r="K136" s="213"/>
      <c r="L136" s="218"/>
      <c r="M136" s="219"/>
      <c r="N136" s="220"/>
      <c r="O136" s="220"/>
      <c r="P136" s="220"/>
      <c r="Q136" s="220"/>
      <c r="R136" s="220"/>
      <c r="S136" s="220"/>
      <c r="T136" s="221"/>
      <c r="AT136" s="222" t="s">
        <v>184</v>
      </c>
      <c r="AU136" s="222" t="s">
        <v>84</v>
      </c>
      <c r="AV136" s="13" t="s">
        <v>84</v>
      </c>
      <c r="AW136" s="13" t="s">
        <v>35</v>
      </c>
      <c r="AX136" s="13" t="s">
        <v>22</v>
      </c>
      <c r="AY136" s="222" t="s">
        <v>159</v>
      </c>
    </row>
    <row r="137" spans="2:65" s="1" customFormat="1" ht="16.5" customHeight="1">
      <c r="B137" s="35"/>
      <c r="C137" s="186" t="s">
        <v>257</v>
      </c>
      <c r="D137" s="186" t="s">
        <v>162</v>
      </c>
      <c r="E137" s="187" t="s">
        <v>2864</v>
      </c>
      <c r="F137" s="188" t="s">
        <v>2865</v>
      </c>
      <c r="G137" s="189" t="s">
        <v>182</v>
      </c>
      <c r="H137" s="190">
        <v>20.077000000000002</v>
      </c>
      <c r="I137" s="191"/>
      <c r="J137" s="192">
        <f>ROUND(I137*H137,2)</f>
        <v>0</v>
      </c>
      <c r="K137" s="188" t="s">
        <v>20</v>
      </c>
      <c r="L137" s="39"/>
      <c r="M137" s="193" t="s">
        <v>20</v>
      </c>
      <c r="N137" s="194" t="s">
        <v>45</v>
      </c>
      <c r="O137" s="64"/>
      <c r="P137" s="195">
        <f>O137*H137</f>
        <v>0</v>
      </c>
      <c r="Q137" s="195">
        <v>3.5000000000000001E-3</v>
      </c>
      <c r="R137" s="195">
        <f>Q137*H137</f>
        <v>7.0269500000000013E-2</v>
      </c>
      <c r="S137" s="195">
        <v>0</v>
      </c>
      <c r="T137" s="196">
        <f>S137*H137</f>
        <v>0</v>
      </c>
      <c r="AR137" s="197" t="s">
        <v>164</v>
      </c>
      <c r="AT137" s="197" t="s">
        <v>162</v>
      </c>
      <c r="AU137" s="197" t="s">
        <v>84</v>
      </c>
      <c r="AY137" s="18" t="s">
        <v>159</v>
      </c>
      <c r="BE137" s="198">
        <f>IF(N137="základní",J137,0)</f>
        <v>0</v>
      </c>
      <c r="BF137" s="198">
        <f>IF(N137="snížená",J137,0)</f>
        <v>0</v>
      </c>
      <c r="BG137" s="198">
        <f>IF(N137="zákl. přenesená",J137,0)</f>
        <v>0</v>
      </c>
      <c r="BH137" s="198">
        <f>IF(N137="sníž. přenesená",J137,0)</f>
        <v>0</v>
      </c>
      <c r="BI137" s="198">
        <f>IF(N137="nulová",J137,0)</f>
        <v>0</v>
      </c>
      <c r="BJ137" s="18" t="s">
        <v>22</v>
      </c>
      <c r="BK137" s="198">
        <f>ROUND(I137*H137,2)</f>
        <v>0</v>
      </c>
      <c r="BL137" s="18" t="s">
        <v>164</v>
      </c>
      <c r="BM137" s="197" t="s">
        <v>2866</v>
      </c>
    </row>
    <row r="138" spans="2:65" s="1" customFormat="1" ht="19.5">
      <c r="B138" s="35"/>
      <c r="C138" s="36"/>
      <c r="D138" s="199" t="s">
        <v>166</v>
      </c>
      <c r="E138" s="36"/>
      <c r="F138" s="200" t="s">
        <v>2867</v>
      </c>
      <c r="G138" s="36"/>
      <c r="H138" s="36"/>
      <c r="I138" s="115"/>
      <c r="J138" s="36"/>
      <c r="K138" s="36"/>
      <c r="L138" s="39"/>
      <c r="M138" s="201"/>
      <c r="N138" s="64"/>
      <c r="O138" s="64"/>
      <c r="P138" s="64"/>
      <c r="Q138" s="64"/>
      <c r="R138" s="64"/>
      <c r="S138" s="64"/>
      <c r="T138" s="65"/>
      <c r="AT138" s="18" t="s">
        <v>166</v>
      </c>
      <c r="AU138" s="18" t="s">
        <v>84</v>
      </c>
    </row>
    <row r="139" spans="2:65" s="12" customFormat="1" ht="11.25">
      <c r="B139" s="202"/>
      <c r="C139" s="203"/>
      <c r="D139" s="199" t="s">
        <v>184</v>
      </c>
      <c r="E139" s="204" t="s">
        <v>20</v>
      </c>
      <c r="F139" s="205" t="s">
        <v>2868</v>
      </c>
      <c r="G139" s="203"/>
      <c r="H139" s="204" t="s">
        <v>20</v>
      </c>
      <c r="I139" s="206"/>
      <c r="J139" s="203"/>
      <c r="K139" s="203"/>
      <c r="L139" s="207"/>
      <c r="M139" s="208"/>
      <c r="N139" s="209"/>
      <c r="O139" s="209"/>
      <c r="P139" s="209"/>
      <c r="Q139" s="209"/>
      <c r="R139" s="209"/>
      <c r="S139" s="209"/>
      <c r="T139" s="210"/>
      <c r="AT139" s="211" t="s">
        <v>184</v>
      </c>
      <c r="AU139" s="211" t="s">
        <v>84</v>
      </c>
      <c r="AV139" s="12" t="s">
        <v>22</v>
      </c>
      <c r="AW139" s="12" t="s">
        <v>35</v>
      </c>
      <c r="AX139" s="12" t="s">
        <v>74</v>
      </c>
      <c r="AY139" s="211" t="s">
        <v>159</v>
      </c>
    </row>
    <row r="140" spans="2:65" s="13" customFormat="1" ht="11.25">
      <c r="B140" s="212"/>
      <c r="C140" s="213"/>
      <c r="D140" s="199" t="s">
        <v>184</v>
      </c>
      <c r="E140" s="214" t="s">
        <v>2824</v>
      </c>
      <c r="F140" s="215" t="s">
        <v>2869</v>
      </c>
      <c r="G140" s="213"/>
      <c r="H140" s="216">
        <v>20.077000000000002</v>
      </c>
      <c r="I140" s="217"/>
      <c r="J140" s="213"/>
      <c r="K140" s="213"/>
      <c r="L140" s="218"/>
      <c r="M140" s="219"/>
      <c r="N140" s="220"/>
      <c r="O140" s="220"/>
      <c r="P140" s="220"/>
      <c r="Q140" s="220"/>
      <c r="R140" s="220"/>
      <c r="S140" s="220"/>
      <c r="T140" s="221"/>
      <c r="AT140" s="222" t="s">
        <v>184</v>
      </c>
      <c r="AU140" s="222" t="s">
        <v>84</v>
      </c>
      <c r="AV140" s="13" t="s">
        <v>84</v>
      </c>
      <c r="AW140" s="13" t="s">
        <v>35</v>
      </c>
      <c r="AX140" s="13" t="s">
        <v>22</v>
      </c>
      <c r="AY140" s="222" t="s">
        <v>159</v>
      </c>
    </row>
    <row r="141" spans="2:65" s="1" customFormat="1" ht="24" customHeight="1">
      <c r="B141" s="35"/>
      <c r="C141" s="186" t="s">
        <v>438</v>
      </c>
      <c r="D141" s="186" t="s">
        <v>162</v>
      </c>
      <c r="E141" s="187" t="s">
        <v>2870</v>
      </c>
      <c r="F141" s="188" t="s">
        <v>2871</v>
      </c>
      <c r="G141" s="189" t="s">
        <v>464</v>
      </c>
      <c r="H141" s="190">
        <v>106.08</v>
      </c>
      <c r="I141" s="191"/>
      <c r="J141" s="192">
        <f>ROUND(I141*H141,2)</f>
        <v>0</v>
      </c>
      <c r="K141" s="188" t="s">
        <v>20</v>
      </c>
      <c r="L141" s="39"/>
      <c r="M141" s="193" t="s">
        <v>20</v>
      </c>
      <c r="N141" s="194" t="s">
        <v>45</v>
      </c>
      <c r="O141" s="64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AR141" s="197" t="s">
        <v>164</v>
      </c>
      <c r="AT141" s="197" t="s">
        <v>162</v>
      </c>
      <c r="AU141" s="197" t="s">
        <v>84</v>
      </c>
      <c r="AY141" s="18" t="s">
        <v>159</v>
      </c>
      <c r="BE141" s="198">
        <f>IF(N141="základní",J141,0)</f>
        <v>0</v>
      </c>
      <c r="BF141" s="198">
        <f>IF(N141="snížená",J141,0)</f>
        <v>0</v>
      </c>
      <c r="BG141" s="198">
        <f>IF(N141="zákl. přenesená",J141,0)</f>
        <v>0</v>
      </c>
      <c r="BH141" s="198">
        <f>IF(N141="sníž. přenesená",J141,0)</f>
        <v>0</v>
      </c>
      <c r="BI141" s="198">
        <f>IF(N141="nulová",J141,0)</f>
        <v>0</v>
      </c>
      <c r="BJ141" s="18" t="s">
        <v>22</v>
      </c>
      <c r="BK141" s="198">
        <f>ROUND(I141*H141,2)</f>
        <v>0</v>
      </c>
      <c r="BL141" s="18" t="s">
        <v>164</v>
      </c>
      <c r="BM141" s="197" t="s">
        <v>2872</v>
      </c>
    </row>
    <row r="142" spans="2:65" s="13" customFormat="1" ht="11.25">
      <c r="B142" s="212"/>
      <c r="C142" s="213"/>
      <c r="D142" s="199" t="s">
        <v>184</v>
      </c>
      <c r="E142" s="214" t="s">
        <v>20</v>
      </c>
      <c r="F142" s="215" t="s">
        <v>2946</v>
      </c>
      <c r="G142" s="213"/>
      <c r="H142" s="216">
        <v>106.08</v>
      </c>
      <c r="I142" s="217"/>
      <c r="J142" s="213"/>
      <c r="K142" s="213"/>
      <c r="L142" s="218"/>
      <c r="M142" s="219"/>
      <c r="N142" s="220"/>
      <c r="O142" s="220"/>
      <c r="P142" s="220"/>
      <c r="Q142" s="220"/>
      <c r="R142" s="220"/>
      <c r="S142" s="220"/>
      <c r="T142" s="221"/>
      <c r="AT142" s="222" t="s">
        <v>184</v>
      </c>
      <c r="AU142" s="222" t="s">
        <v>84</v>
      </c>
      <c r="AV142" s="13" t="s">
        <v>84</v>
      </c>
      <c r="AW142" s="13" t="s">
        <v>35</v>
      </c>
      <c r="AX142" s="13" t="s">
        <v>22</v>
      </c>
      <c r="AY142" s="222" t="s">
        <v>159</v>
      </c>
    </row>
    <row r="143" spans="2:65" s="1" customFormat="1" ht="16.5" customHeight="1">
      <c r="B143" s="35"/>
      <c r="C143" s="186" t="s">
        <v>444</v>
      </c>
      <c r="D143" s="186" t="s">
        <v>162</v>
      </c>
      <c r="E143" s="187" t="s">
        <v>2874</v>
      </c>
      <c r="F143" s="188" t="s">
        <v>2875</v>
      </c>
      <c r="G143" s="189" t="s">
        <v>182</v>
      </c>
      <c r="H143" s="190">
        <v>80.308999999999997</v>
      </c>
      <c r="I143" s="191"/>
      <c r="J143" s="192">
        <f>ROUND(I143*H143,2)</f>
        <v>0</v>
      </c>
      <c r="K143" s="188" t="s">
        <v>194</v>
      </c>
      <c r="L143" s="39"/>
      <c r="M143" s="193" t="s">
        <v>20</v>
      </c>
      <c r="N143" s="194" t="s">
        <v>45</v>
      </c>
      <c r="O143" s="64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AR143" s="197" t="s">
        <v>164</v>
      </c>
      <c r="AT143" s="197" t="s">
        <v>162</v>
      </c>
      <c r="AU143" s="197" t="s">
        <v>84</v>
      </c>
      <c r="AY143" s="18" t="s">
        <v>159</v>
      </c>
      <c r="BE143" s="198">
        <f>IF(N143="základní",J143,0)</f>
        <v>0</v>
      </c>
      <c r="BF143" s="198">
        <f>IF(N143="snížená",J143,0)</f>
        <v>0</v>
      </c>
      <c r="BG143" s="198">
        <f>IF(N143="zákl. přenesená",J143,0)</f>
        <v>0</v>
      </c>
      <c r="BH143" s="198">
        <f>IF(N143="sníž. přenesená",J143,0)</f>
        <v>0</v>
      </c>
      <c r="BI143" s="198">
        <f>IF(N143="nulová",J143,0)</f>
        <v>0</v>
      </c>
      <c r="BJ143" s="18" t="s">
        <v>22</v>
      </c>
      <c r="BK143" s="198">
        <f>ROUND(I143*H143,2)</f>
        <v>0</v>
      </c>
      <c r="BL143" s="18" t="s">
        <v>164</v>
      </c>
      <c r="BM143" s="197" t="s">
        <v>2876</v>
      </c>
    </row>
    <row r="144" spans="2:65" s="1" customFormat="1" ht="19.5">
      <c r="B144" s="35"/>
      <c r="C144" s="36"/>
      <c r="D144" s="199" t="s">
        <v>166</v>
      </c>
      <c r="E144" s="36"/>
      <c r="F144" s="200" t="s">
        <v>2877</v>
      </c>
      <c r="G144" s="36"/>
      <c r="H144" s="36"/>
      <c r="I144" s="115"/>
      <c r="J144" s="36"/>
      <c r="K144" s="36"/>
      <c r="L144" s="39"/>
      <c r="M144" s="201"/>
      <c r="N144" s="64"/>
      <c r="O144" s="64"/>
      <c r="P144" s="64"/>
      <c r="Q144" s="64"/>
      <c r="R144" s="64"/>
      <c r="S144" s="64"/>
      <c r="T144" s="65"/>
      <c r="AT144" s="18" t="s">
        <v>166</v>
      </c>
      <c r="AU144" s="18" t="s">
        <v>84</v>
      </c>
    </row>
    <row r="145" spans="2:65" s="13" customFormat="1" ht="11.25">
      <c r="B145" s="212"/>
      <c r="C145" s="213"/>
      <c r="D145" s="199" t="s">
        <v>184</v>
      </c>
      <c r="E145" s="214" t="s">
        <v>20</v>
      </c>
      <c r="F145" s="215" t="s">
        <v>2878</v>
      </c>
      <c r="G145" s="213"/>
      <c r="H145" s="216">
        <v>80.308999999999997</v>
      </c>
      <c r="I145" s="217"/>
      <c r="J145" s="213"/>
      <c r="K145" s="213"/>
      <c r="L145" s="218"/>
      <c r="M145" s="219"/>
      <c r="N145" s="220"/>
      <c r="O145" s="220"/>
      <c r="P145" s="220"/>
      <c r="Q145" s="220"/>
      <c r="R145" s="220"/>
      <c r="S145" s="220"/>
      <c r="T145" s="221"/>
      <c r="AT145" s="222" t="s">
        <v>184</v>
      </c>
      <c r="AU145" s="222" t="s">
        <v>84</v>
      </c>
      <c r="AV145" s="13" t="s">
        <v>84</v>
      </c>
      <c r="AW145" s="13" t="s">
        <v>35</v>
      </c>
      <c r="AX145" s="13" t="s">
        <v>22</v>
      </c>
      <c r="AY145" s="222" t="s">
        <v>159</v>
      </c>
    </row>
    <row r="146" spans="2:65" s="1" customFormat="1" ht="16.5" customHeight="1">
      <c r="B146" s="35"/>
      <c r="C146" s="186" t="s">
        <v>8</v>
      </c>
      <c r="D146" s="186" t="s">
        <v>162</v>
      </c>
      <c r="E146" s="187" t="s">
        <v>2879</v>
      </c>
      <c r="F146" s="188" t="s">
        <v>2880</v>
      </c>
      <c r="G146" s="189" t="s">
        <v>182</v>
      </c>
      <c r="H146" s="190">
        <v>20.077000000000002</v>
      </c>
      <c r="I146" s="191"/>
      <c r="J146" s="192">
        <f>ROUND(I146*H146,2)</f>
        <v>0</v>
      </c>
      <c r="K146" s="188" t="s">
        <v>194</v>
      </c>
      <c r="L146" s="39"/>
      <c r="M146" s="193" t="s">
        <v>20</v>
      </c>
      <c r="N146" s="194" t="s">
        <v>45</v>
      </c>
      <c r="O146" s="64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AR146" s="197" t="s">
        <v>164</v>
      </c>
      <c r="AT146" s="197" t="s">
        <v>162</v>
      </c>
      <c r="AU146" s="197" t="s">
        <v>84</v>
      </c>
      <c r="AY146" s="18" t="s">
        <v>159</v>
      </c>
      <c r="BE146" s="198">
        <f>IF(N146="základní",J146,0)</f>
        <v>0</v>
      </c>
      <c r="BF146" s="198">
        <f>IF(N146="snížená",J146,0)</f>
        <v>0</v>
      </c>
      <c r="BG146" s="198">
        <f>IF(N146="zákl. přenesená",J146,0)</f>
        <v>0</v>
      </c>
      <c r="BH146" s="198">
        <f>IF(N146="sníž. přenesená",J146,0)</f>
        <v>0</v>
      </c>
      <c r="BI146" s="198">
        <f>IF(N146="nulová",J146,0)</f>
        <v>0</v>
      </c>
      <c r="BJ146" s="18" t="s">
        <v>22</v>
      </c>
      <c r="BK146" s="198">
        <f>ROUND(I146*H146,2)</f>
        <v>0</v>
      </c>
      <c r="BL146" s="18" t="s">
        <v>164</v>
      </c>
      <c r="BM146" s="197" t="s">
        <v>2881</v>
      </c>
    </row>
    <row r="147" spans="2:65" s="1" customFormat="1" ht="19.5">
      <c r="B147" s="35"/>
      <c r="C147" s="36"/>
      <c r="D147" s="199" t="s">
        <v>166</v>
      </c>
      <c r="E147" s="36"/>
      <c r="F147" s="200" t="s">
        <v>2882</v>
      </c>
      <c r="G147" s="36"/>
      <c r="H147" s="36"/>
      <c r="I147" s="115"/>
      <c r="J147" s="36"/>
      <c r="K147" s="36"/>
      <c r="L147" s="39"/>
      <c r="M147" s="201"/>
      <c r="N147" s="64"/>
      <c r="O147" s="64"/>
      <c r="P147" s="64"/>
      <c r="Q147" s="64"/>
      <c r="R147" s="64"/>
      <c r="S147" s="64"/>
      <c r="T147" s="65"/>
      <c r="AT147" s="18" t="s">
        <v>166</v>
      </c>
      <c r="AU147" s="18" t="s">
        <v>84</v>
      </c>
    </row>
    <row r="148" spans="2:65" s="13" customFormat="1" ht="11.25">
      <c r="B148" s="212"/>
      <c r="C148" s="213"/>
      <c r="D148" s="199" t="s">
        <v>184</v>
      </c>
      <c r="E148" s="214" t="s">
        <v>20</v>
      </c>
      <c r="F148" s="215" t="s">
        <v>2824</v>
      </c>
      <c r="G148" s="213"/>
      <c r="H148" s="216">
        <v>20.077000000000002</v>
      </c>
      <c r="I148" s="217"/>
      <c r="J148" s="213"/>
      <c r="K148" s="213"/>
      <c r="L148" s="218"/>
      <c r="M148" s="219"/>
      <c r="N148" s="220"/>
      <c r="O148" s="220"/>
      <c r="P148" s="220"/>
      <c r="Q148" s="220"/>
      <c r="R148" s="220"/>
      <c r="S148" s="220"/>
      <c r="T148" s="221"/>
      <c r="AT148" s="222" t="s">
        <v>184</v>
      </c>
      <c r="AU148" s="222" t="s">
        <v>84</v>
      </c>
      <c r="AV148" s="13" t="s">
        <v>84</v>
      </c>
      <c r="AW148" s="13" t="s">
        <v>35</v>
      </c>
      <c r="AX148" s="13" t="s">
        <v>22</v>
      </c>
      <c r="AY148" s="222" t="s">
        <v>159</v>
      </c>
    </row>
    <row r="149" spans="2:65" s="1" customFormat="1" ht="16.5" customHeight="1">
      <c r="B149" s="35"/>
      <c r="C149" s="186" t="s">
        <v>455</v>
      </c>
      <c r="D149" s="186" t="s">
        <v>162</v>
      </c>
      <c r="E149" s="187" t="s">
        <v>630</v>
      </c>
      <c r="F149" s="188" t="s">
        <v>631</v>
      </c>
      <c r="G149" s="189" t="s">
        <v>182</v>
      </c>
      <c r="H149" s="190">
        <v>80.308999999999997</v>
      </c>
      <c r="I149" s="191"/>
      <c r="J149" s="192">
        <f>ROUND(I149*H149,2)</f>
        <v>0</v>
      </c>
      <c r="K149" s="188" t="s">
        <v>194</v>
      </c>
      <c r="L149" s="39"/>
      <c r="M149" s="193" t="s">
        <v>20</v>
      </c>
      <c r="N149" s="194" t="s">
        <v>45</v>
      </c>
      <c r="O149" s="64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AR149" s="197" t="s">
        <v>164</v>
      </c>
      <c r="AT149" s="197" t="s">
        <v>162</v>
      </c>
      <c r="AU149" s="197" t="s">
        <v>84</v>
      </c>
      <c r="AY149" s="18" t="s">
        <v>159</v>
      </c>
      <c r="BE149" s="198">
        <f>IF(N149="základní",J149,0)</f>
        <v>0</v>
      </c>
      <c r="BF149" s="198">
        <f>IF(N149="snížená",J149,0)</f>
        <v>0</v>
      </c>
      <c r="BG149" s="198">
        <f>IF(N149="zákl. přenesená",J149,0)</f>
        <v>0</v>
      </c>
      <c r="BH149" s="198">
        <f>IF(N149="sníž. přenesená",J149,0)</f>
        <v>0</v>
      </c>
      <c r="BI149" s="198">
        <f>IF(N149="nulová",J149,0)</f>
        <v>0</v>
      </c>
      <c r="BJ149" s="18" t="s">
        <v>22</v>
      </c>
      <c r="BK149" s="198">
        <f>ROUND(I149*H149,2)</f>
        <v>0</v>
      </c>
      <c r="BL149" s="18" t="s">
        <v>164</v>
      </c>
      <c r="BM149" s="197" t="s">
        <v>2883</v>
      </c>
    </row>
    <row r="150" spans="2:65" s="1" customFormat="1" ht="19.5">
      <c r="B150" s="35"/>
      <c r="C150" s="36"/>
      <c r="D150" s="199" t="s">
        <v>166</v>
      </c>
      <c r="E150" s="36"/>
      <c r="F150" s="200" t="s">
        <v>633</v>
      </c>
      <c r="G150" s="36"/>
      <c r="H150" s="36"/>
      <c r="I150" s="115"/>
      <c r="J150" s="36"/>
      <c r="K150" s="36"/>
      <c r="L150" s="39"/>
      <c r="M150" s="201"/>
      <c r="N150" s="64"/>
      <c r="O150" s="64"/>
      <c r="P150" s="64"/>
      <c r="Q150" s="64"/>
      <c r="R150" s="64"/>
      <c r="S150" s="64"/>
      <c r="T150" s="65"/>
      <c r="AT150" s="18" t="s">
        <v>166</v>
      </c>
      <c r="AU150" s="18" t="s">
        <v>84</v>
      </c>
    </row>
    <row r="151" spans="2:65" s="13" customFormat="1" ht="11.25">
      <c r="B151" s="212"/>
      <c r="C151" s="213"/>
      <c r="D151" s="199" t="s">
        <v>184</v>
      </c>
      <c r="E151" s="214" t="s">
        <v>20</v>
      </c>
      <c r="F151" s="215" t="s">
        <v>2878</v>
      </c>
      <c r="G151" s="213"/>
      <c r="H151" s="216">
        <v>80.308999999999997</v>
      </c>
      <c r="I151" s="217"/>
      <c r="J151" s="213"/>
      <c r="K151" s="213"/>
      <c r="L151" s="218"/>
      <c r="M151" s="219"/>
      <c r="N151" s="220"/>
      <c r="O151" s="220"/>
      <c r="P151" s="220"/>
      <c r="Q151" s="220"/>
      <c r="R151" s="220"/>
      <c r="S151" s="220"/>
      <c r="T151" s="221"/>
      <c r="AT151" s="222" t="s">
        <v>184</v>
      </c>
      <c r="AU151" s="222" t="s">
        <v>84</v>
      </c>
      <c r="AV151" s="13" t="s">
        <v>84</v>
      </c>
      <c r="AW151" s="13" t="s">
        <v>35</v>
      </c>
      <c r="AX151" s="13" t="s">
        <v>74</v>
      </c>
      <c r="AY151" s="222" t="s">
        <v>159</v>
      </c>
    </row>
    <row r="152" spans="2:65" s="14" customFormat="1" ht="11.25">
      <c r="B152" s="223"/>
      <c r="C152" s="224"/>
      <c r="D152" s="199" t="s">
        <v>184</v>
      </c>
      <c r="E152" s="225" t="s">
        <v>2826</v>
      </c>
      <c r="F152" s="226" t="s">
        <v>223</v>
      </c>
      <c r="G152" s="224"/>
      <c r="H152" s="227">
        <v>80.308999999999997</v>
      </c>
      <c r="I152" s="228"/>
      <c r="J152" s="224"/>
      <c r="K152" s="224"/>
      <c r="L152" s="229"/>
      <c r="M152" s="230"/>
      <c r="N152" s="231"/>
      <c r="O152" s="231"/>
      <c r="P152" s="231"/>
      <c r="Q152" s="231"/>
      <c r="R152" s="231"/>
      <c r="S152" s="231"/>
      <c r="T152" s="232"/>
      <c r="AT152" s="233" t="s">
        <v>184</v>
      </c>
      <c r="AU152" s="233" t="s">
        <v>84</v>
      </c>
      <c r="AV152" s="14" t="s">
        <v>164</v>
      </c>
      <c r="AW152" s="14" t="s">
        <v>35</v>
      </c>
      <c r="AX152" s="14" t="s">
        <v>22</v>
      </c>
      <c r="AY152" s="233" t="s">
        <v>159</v>
      </c>
    </row>
    <row r="153" spans="2:65" s="1" customFormat="1" ht="16.5" customHeight="1">
      <c r="B153" s="35"/>
      <c r="C153" s="186" t="s">
        <v>461</v>
      </c>
      <c r="D153" s="186" t="s">
        <v>162</v>
      </c>
      <c r="E153" s="187" t="s">
        <v>636</v>
      </c>
      <c r="F153" s="188" t="s">
        <v>637</v>
      </c>
      <c r="G153" s="189" t="s">
        <v>182</v>
      </c>
      <c r="H153" s="190">
        <v>562.16300000000001</v>
      </c>
      <c r="I153" s="191"/>
      <c r="J153" s="192">
        <f>ROUND(I153*H153,2)</f>
        <v>0</v>
      </c>
      <c r="K153" s="188" t="s">
        <v>194</v>
      </c>
      <c r="L153" s="39"/>
      <c r="M153" s="193" t="s">
        <v>20</v>
      </c>
      <c r="N153" s="194" t="s">
        <v>45</v>
      </c>
      <c r="O153" s="64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AR153" s="197" t="s">
        <v>164</v>
      </c>
      <c r="AT153" s="197" t="s">
        <v>162</v>
      </c>
      <c r="AU153" s="197" t="s">
        <v>84</v>
      </c>
      <c r="AY153" s="18" t="s">
        <v>159</v>
      </c>
      <c r="BE153" s="198">
        <f>IF(N153="základní",J153,0)</f>
        <v>0</v>
      </c>
      <c r="BF153" s="198">
        <f>IF(N153="snížená",J153,0)</f>
        <v>0</v>
      </c>
      <c r="BG153" s="198">
        <f>IF(N153="zákl. přenesená",J153,0)</f>
        <v>0</v>
      </c>
      <c r="BH153" s="198">
        <f>IF(N153="sníž. přenesená",J153,0)</f>
        <v>0</v>
      </c>
      <c r="BI153" s="198">
        <f>IF(N153="nulová",J153,0)</f>
        <v>0</v>
      </c>
      <c r="BJ153" s="18" t="s">
        <v>22</v>
      </c>
      <c r="BK153" s="198">
        <f>ROUND(I153*H153,2)</f>
        <v>0</v>
      </c>
      <c r="BL153" s="18" t="s">
        <v>164</v>
      </c>
      <c r="BM153" s="197" t="s">
        <v>2884</v>
      </c>
    </row>
    <row r="154" spans="2:65" s="1" customFormat="1" ht="19.5">
      <c r="B154" s="35"/>
      <c r="C154" s="36"/>
      <c r="D154" s="199" t="s">
        <v>166</v>
      </c>
      <c r="E154" s="36"/>
      <c r="F154" s="200" t="s">
        <v>639</v>
      </c>
      <c r="G154" s="36"/>
      <c r="H154" s="36"/>
      <c r="I154" s="115"/>
      <c r="J154" s="36"/>
      <c r="K154" s="36"/>
      <c r="L154" s="39"/>
      <c r="M154" s="201"/>
      <c r="N154" s="64"/>
      <c r="O154" s="64"/>
      <c r="P154" s="64"/>
      <c r="Q154" s="64"/>
      <c r="R154" s="64"/>
      <c r="S154" s="64"/>
      <c r="T154" s="65"/>
      <c r="AT154" s="18" t="s">
        <v>166</v>
      </c>
      <c r="AU154" s="18" t="s">
        <v>84</v>
      </c>
    </row>
    <row r="155" spans="2:65" s="13" customFormat="1" ht="11.25">
      <c r="B155" s="212"/>
      <c r="C155" s="213"/>
      <c r="D155" s="199" t="s">
        <v>184</v>
      </c>
      <c r="E155" s="214" t="s">
        <v>20</v>
      </c>
      <c r="F155" s="215" t="s">
        <v>2885</v>
      </c>
      <c r="G155" s="213"/>
      <c r="H155" s="216">
        <v>562.16300000000001</v>
      </c>
      <c r="I155" s="217"/>
      <c r="J155" s="213"/>
      <c r="K155" s="213"/>
      <c r="L155" s="218"/>
      <c r="M155" s="219"/>
      <c r="N155" s="220"/>
      <c r="O155" s="220"/>
      <c r="P155" s="220"/>
      <c r="Q155" s="220"/>
      <c r="R155" s="220"/>
      <c r="S155" s="220"/>
      <c r="T155" s="221"/>
      <c r="AT155" s="222" t="s">
        <v>184</v>
      </c>
      <c r="AU155" s="222" t="s">
        <v>84</v>
      </c>
      <c r="AV155" s="13" t="s">
        <v>84</v>
      </c>
      <c r="AW155" s="13" t="s">
        <v>35</v>
      </c>
      <c r="AX155" s="13" t="s">
        <v>22</v>
      </c>
      <c r="AY155" s="222" t="s">
        <v>159</v>
      </c>
    </row>
    <row r="156" spans="2:65" s="1" customFormat="1" ht="16.5" customHeight="1">
      <c r="B156" s="35"/>
      <c r="C156" s="186" t="s">
        <v>468</v>
      </c>
      <c r="D156" s="186" t="s">
        <v>162</v>
      </c>
      <c r="E156" s="187" t="s">
        <v>642</v>
      </c>
      <c r="F156" s="188" t="s">
        <v>643</v>
      </c>
      <c r="G156" s="189" t="s">
        <v>182</v>
      </c>
      <c r="H156" s="190">
        <v>20.077000000000002</v>
      </c>
      <c r="I156" s="191"/>
      <c r="J156" s="192">
        <f>ROUND(I156*H156,2)</f>
        <v>0</v>
      </c>
      <c r="K156" s="188" t="s">
        <v>194</v>
      </c>
      <c r="L156" s="39"/>
      <c r="M156" s="193" t="s">
        <v>20</v>
      </c>
      <c r="N156" s="194" t="s">
        <v>45</v>
      </c>
      <c r="O156" s="64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AR156" s="197" t="s">
        <v>164</v>
      </c>
      <c r="AT156" s="197" t="s">
        <v>162</v>
      </c>
      <c r="AU156" s="197" t="s">
        <v>84</v>
      </c>
      <c r="AY156" s="18" t="s">
        <v>159</v>
      </c>
      <c r="BE156" s="198">
        <f>IF(N156="základní",J156,0)</f>
        <v>0</v>
      </c>
      <c r="BF156" s="198">
        <f>IF(N156="snížená",J156,0)</f>
        <v>0</v>
      </c>
      <c r="BG156" s="198">
        <f>IF(N156="zákl. přenesená",J156,0)</f>
        <v>0</v>
      </c>
      <c r="BH156" s="198">
        <f>IF(N156="sníž. přenesená",J156,0)</f>
        <v>0</v>
      </c>
      <c r="BI156" s="198">
        <f>IF(N156="nulová",J156,0)</f>
        <v>0</v>
      </c>
      <c r="BJ156" s="18" t="s">
        <v>22</v>
      </c>
      <c r="BK156" s="198">
        <f>ROUND(I156*H156,2)</f>
        <v>0</v>
      </c>
      <c r="BL156" s="18" t="s">
        <v>164</v>
      </c>
      <c r="BM156" s="197" t="s">
        <v>2886</v>
      </c>
    </row>
    <row r="157" spans="2:65" s="1" customFormat="1" ht="19.5">
      <c r="B157" s="35"/>
      <c r="C157" s="36"/>
      <c r="D157" s="199" t="s">
        <v>166</v>
      </c>
      <c r="E157" s="36"/>
      <c r="F157" s="200" t="s">
        <v>645</v>
      </c>
      <c r="G157" s="36"/>
      <c r="H157" s="36"/>
      <c r="I157" s="115"/>
      <c r="J157" s="36"/>
      <c r="K157" s="36"/>
      <c r="L157" s="39"/>
      <c r="M157" s="201"/>
      <c r="N157" s="64"/>
      <c r="O157" s="64"/>
      <c r="P157" s="64"/>
      <c r="Q157" s="64"/>
      <c r="R157" s="64"/>
      <c r="S157" s="64"/>
      <c r="T157" s="65"/>
      <c r="AT157" s="18" t="s">
        <v>166</v>
      </c>
      <c r="AU157" s="18" t="s">
        <v>84</v>
      </c>
    </row>
    <row r="158" spans="2:65" s="13" customFormat="1" ht="11.25">
      <c r="B158" s="212"/>
      <c r="C158" s="213"/>
      <c r="D158" s="199" t="s">
        <v>184</v>
      </c>
      <c r="E158" s="214" t="s">
        <v>2829</v>
      </c>
      <c r="F158" s="215" t="s">
        <v>2824</v>
      </c>
      <c r="G158" s="213"/>
      <c r="H158" s="216">
        <v>20.077000000000002</v>
      </c>
      <c r="I158" s="217"/>
      <c r="J158" s="213"/>
      <c r="K158" s="213"/>
      <c r="L158" s="218"/>
      <c r="M158" s="219"/>
      <c r="N158" s="220"/>
      <c r="O158" s="220"/>
      <c r="P158" s="220"/>
      <c r="Q158" s="220"/>
      <c r="R158" s="220"/>
      <c r="S158" s="220"/>
      <c r="T158" s="221"/>
      <c r="AT158" s="222" t="s">
        <v>184</v>
      </c>
      <c r="AU158" s="222" t="s">
        <v>84</v>
      </c>
      <c r="AV158" s="13" t="s">
        <v>84</v>
      </c>
      <c r="AW158" s="13" t="s">
        <v>35</v>
      </c>
      <c r="AX158" s="13" t="s">
        <v>22</v>
      </c>
      <c r="AY158" s="222" t="s">
        <v>159</v>
      </c>
    </row>
    <row r="159" spans="2:65" s="1" customFormat="1" ht="16.5" customHeight="1">
      <c r="B159" s="35"/>
      <c r="C159" s="186" t="s">
        <v>473</v>
      </c>
      <c r="D159" s="186" t="s">
        <v>162</v>
      </c>
      <c r="E159" s="187" t="s">
        <v>647</v>
      </c>
      <c r="F159" s="188" t="s">
        <v>648</v>
      </c>
      <c r="G159" s="189" t="s">
        <v>182</v>
      </c>
      <c r="H159" s="190">
        <v>140.53899999999999</v>
      </c>
      <c r="I159" s="191"/>
      <c r="J159" s="192">
        <f>ROUND(I159*H159,2)</f>
        <v>0</v>
      </c>
      <c r="K159" s="188" t="s">
        <v>194</v>
      </c>
      <c r="L159" s="39"/>
      <c r="M159" s="193" t="s">
        <v>20</v>
      </c>
      <c r="N159" s="194" t="s">
        <v>45</v>
      </c>
      <c r="O159" s="64"/>
      <c r="P159" s="195">
        <f>O159*H159</f>
        <v>0</v>
      </c>
      <c r="Q159" s="195">
        <v>0</v>
      </c>
      <c r="R159" s="195">
        <f>Q159*H159</f>
        <v>0</v>
      </c>
      <c r="S159" s="195">
        <v>0</v>
      </c>
      <c r="T159" s="196">
        <f>S159*H159</f>
        <v>0</v>
      </c>
      <c r="AR159" s="197" t="s">
        <v>164</v>
      </c>
      <c r="AT159" s="197" t="s">
        <v>162</v>
      </c>
      <c r="AU159" s="197" t="s">
        <v>84</v>
      </c>
      <c r="AY159" s="18" t="s">
        <v>159</v>
      </c>
      <c r="BE159" s="198">
        <f>IF(N159="základní",J159,0)</f>
        <v>0</v>
      </c>
      <c r="BF159" s="198">
        <f>IF(N159="snížená",J159,0)</f>
        <v>0</v>
      </c>
      <c r="BG159" s="198">
        <f>IF(N159="zákl. přenesená",J159,0)</f>
        <v>0</v>
      </c>
      <c r="BH159" s="198">
        <f>IF(N159="sníž. přenesená",J159,0)</f>
        <v>0</v>
      </c>
      <c r="BI159" s="198">
        <f>IF(N159="nulová",J159,0)</f>
        <v>0</v>
      </c>
      <c r="BJ159" s="18" t="s">
        <v>22</v>
      </c>
      <c r="BK159" s="198">
        <f>ROUND(I159*H159,2)</f>
        <v>0</v>
      </c>
      <c r="BL159" s="18" t="s">
        <v>164</v>
      </c>
      <c r="BM159" s="197" t="s">
        <v>2887</v>
      </c>
    </row>
    <row r="160" spans="2:65" s="1" customFormat="1" ht="19.5">
      <c r="B160" s="35"/>
      <c r="C160" s="36"/>
      <c r="D160" s="199" t="s">
        <v>166</v>
      </c>
      <c r="E160" s="36"/>
      <c r="F160" s="200" t="s">
        <v>650</v>
      </c>
      <c r="G160" s="36"/>
      <c r="H160" s="36"/>
      <c r="I160" s="115"/>
      <c r="J160" s="36"/>
      <c r="K160" s="36"/>
      <c r="L160" s="39"/>
      <c r="M160" s="201"/>
      <c r="N160" s="64"/>
      <c r="O160" s="64"/>
      <c r="P160" s="64"/>
      <c r="Q160" s="64"/>
      <c r="R160" s="64"/>
      <c r="S160" s="64"/>
      <c r="T160" s="65"/>
      <c r="AT160" s="18" t="s">
        <v>166</v>
      </c>
      <c r="AU160" s="18" t="s">
        <v>84</v>
      </c>
    </row>
    <row r="161" spans="2:65" s="13" customFormat="1" ht="11.25">
      <c r="B161" s="212"/>
      <c r="C161" s="213"/>
      <c r="D161" s="199" t="s">
        <v>184</v>
      </c>
      <c r="E161" s="214" t="s">
        <v>20</v>
      </c>
      <c r="F161" s="215" t="s">
        <v>2888</v>
      </c>
      <c r="G161" s="213"/>
      <c r="H161" s="216">
        <v>140.53899999999999</v>
      </c>
      <c r="I161" s="217"/>
      <c r="J161" s="213"/>
      <c r="K161" s="213"/>
      <c r="L161" s="218"/>
      <c r="M161" s="219"/>
      <c r="N161" s="220"/>
      <c r="O161" s="220"/>
      <c r="P161" s="220"/>
      <c r="Q161" s="220"/>
      <c r="R161" s="220"/>
      <c r="S161" s="220"/>
      <c r="T161" s="221"/>
      <c r="AT161" s="222" t="s">
        <v>184</v>
      </c>
      <c r="AU161" s="222" t="s">
        <v>84</v>
      </c>
      <c r="AV161" s="13" t="s">
        <v>84</v>
      </c>
      <c r="AW161" s="13" t="s">
        <v>35</v>
      </c>
      <c r="AX161" s="13" t="s">
        <v>22</v>
      </c>
      <c r="AY161" s="222" t="s">
        <v>159</v>
      </c>
    </row>
    <row r="162" spans="2:65" s="1" customFormat="1" ht="16.5" customHeight="1">
      <c r="B162" s="35"/>
      <c r="C162" s="186" t="s">
        <v>487</v>
      </c>
      <c r="D162" s="186" t="s">
        <v>162</v>
      </c>
      <c r="E162" s="187" t="s">
        <v>617</v>
      </c>
      <c r="F162" s="188" t="s">
        <v>618</v>
      </c>
      <c r="G162" s="189" t="s">
        <v>182</v>
      </c>
      <c r="H162" s="190">
        <v>80.308999999999997</v>
      </c>
      <c r="I162" s="191"/>
      <c r="J162" s="192">
        <f>ROUND(I162*H162,2)</f>
        <v>0</v>
      </c>
      <c r="K162" s="188" t="s">
        <v>194</v>
      </c>
      <c r="L162" s="39"/>
      <c r="M162" s="193" t="s">
        <v>20</v>
      </c>
      <c r="N162" s="194" t="s">
        <v>45</v>
      </c>
      <c r="O162" s="64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AR162" s="197" t="s">
        <v>164</v>
      </c>
      <c r="AT162" s="197" t="s">
        <v>162</v>
      </c>
      <c r="AU162" s="197" t="s">
        <v>84</v>
      </c>
      <c r="AY162" s="18" t="s">
        <v>159</v>
      </c>
      <c r="BE162" s="198">
        <f>IF(N162="základní",J162,0)</f>
        <v>0</v>
      </c>
      <c r="BF162" s="198">
        <f>IF(N162="snížená",J162,0)</f>
        <v>0</v>
      </c>
      <c r="BG162" s="198">
        <f>IF(N162="zákl. přenesená",J162,0)</f>
        <v>0</v>
      </c>
      <c r="BH162" s="198">
        <f>IF(N162="sníž. přenesená",J162,0)</f>
        <v>0</v>
      </c>
      <c r="BI162" s="198">
        <f>IF(N162="nulová",J162,0)</f>
        <v>0</v>
      </c>
      <c r="BJ162" s="18" t="s">
        <v>22</v>
      </c>
      <c r="BK162" s="198">
        <f>ROUND(I162*H162,2)</f>
        <v>0</v>
      </c>
      <c r="BL162" s="18" t="s">
        <v>164</v>
      </c>
      <c r="BM162" s="197" t="s">
        <v>2889</v>
      </c>
    </row>
    <row r="163" spans="2:65" s="1" customFormat="1" ht="11.25">
      <c r="B163" s="35"/>
      <c r="C163" s="36"/>
      <c r="D163" s="199" t="s">
        <v>166</v>
      </c>
      <c r="E163" s="36"/>
      <c r="F163" s="200" t="s">
        <v>620</v>
      </c>
      <c r="G163" s="36"/>
      <c r="H163" s="36"/>
      <c r="I163" s="115"/>
      <c r="J163" s="36"/>
      <c r="K163" s="36"/>
      <c r="L163" s="39"/>
      <c r="M163" s="201"/>
      <c r="N163" s="64"/>
      <c r="O163" s="64"/>
      <c r="P163" s="64"/>
      <c r="Q163" s="64"/>
      <c r="R163" s="64"/>
      <c r="S163" s="64"/>
      <c r="T163" s="65"/>
      <c r="AT163" s="18" t="s">
        <v>166</v>
      </c>
      <c r="AU163" s="18" t="s">
        <v>84</v>
      </c>
    </row>
    <row r="164" spans="2:65" s="13" customFormat="1" ht="11.25">
      <c r="B164" s="212"/>
      <c r="C164" s="213"/>
      <c r="D164" s="199" t="s">
        <v>184</v>
      </c>
      <c r="E164" s="214" t="s">
        <v>20</v>
      </c>
      <c r="F164" s="215" t="s">
        <v>2826</v>
      </c>
      <c r="G164" s="213"/>
      <c r="H164" s="216">
        <v>80.308999999999997</v>
      </c>
      <c r="I164" s="217"/>
      <c r="J164" s="213"/>
      <c r="K164" s="213"/>
      <c r="L164" s="218"/>
      <c r="M164" s="219"/>
      <c r="N164" s="220"/>
      <c r="O164" s="220"/>
      <c r="P164" s="220"/>
      <c r="Q164" s="220"/>
      <c r="R164" s="220"/>
      <c r="S164" s="220"/>
      <c r="T164" s="221"/>
      <c r="AT164" s="222" t="s">
        <v>184</v>
      </c>
      <c r="AU164" s="222" t="s">
        <v>84</v>
      </c>
      <c r="AV164" s="13" t="s">
        <v>84</v>
      </c>
      <c r="AW164" s="13" t="s">
        <v>35</v>
      </c>
      <c r="AX164" s="13" t="s">
        <v>22</v>
      </c>
      <c r="AY164" s="222" t="s">
        <v>159</v>
      </c>
    </row>
    <row r="165" spans="2:65" s="1" customFormat="1" ht="16.5" customHeight="1">
      <c r="B165" s="35"/>
      <c r="C165" s="186" t="s">
        <v>7</v>
      </c>
      <c r="D165" s="186" t="s">
        <v>162</v>
      </c>
      <c r="E165" s="187" t="s">
        <v>656</v>
      </c>
      <c r="F165" s="188" t="s">
        <v>657</v>
      </c>
      <c r="G165" s="189" t="s">
        <v>182</v>
      </c>
      <c r="H165" s="190">
        <v>20.077000000000002</v>
      </c>
      <c r="I165" s="191"/>
      <c r="J165" s="192">
        <f>ROUND(I165*H165,2)</f>
        <v>0</v>
      </c>
      <c r="K165" s="188" t="s">
        <v>194</v>
      </c>
      <c r="L165" s="39"/>
      <c r="M165" s="193" t="s">
        <v>20</v>
      </c>
      <c r="N165" s="194" t="s">
        <v>45</v>
      </c>
      <c r="O165" s="64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AR165" s="197" t="s">
        <v>164</v>
      </c>
      <c r="AT165" s="197" t="s">
        <v>162</v>
      </c>
      <c r="AU165" s="197" t="s">
        <v>84</v>
      </c>
      <c r="AY165" s="18" t="s">
        <v>159</v>
      </c>
      <c r="BE165" s="198">
        <f>IF(N165="základní",J165,0)</f>
        <v>0</v>
      </c>
      <c r="BF165" s="198">
        <f>IF(N165="snížená",J165,0)</f>
        <v>0</v>
      </c>
      <c r="BG165" s="198">
        <f>IF(N165="zákl. přenesená",J165,0)</f>
        <v>0</v>
      </c>
      <c r="BH165" s="198">
        <f>IF(N165="sníž. přenesená",J165,0)</f>
        <v>0</v>
      </c>
      <c r="BI165" s="198">
        <f>IF(N165="nulová",J165,0)</f>
        <v>0</v>
      </c>
      <c r="BJ165" s="18" t="s">
        <v>22</v>
      </c>
      <c r="BK165" s="198">
        <f>ROUND(I165*H165,2)</f>
        <v>0</v>
      </c>
      <c r="BL165" s="18" t="s">
        <v>164</v>
      </c>
      <c r="BM165" s="197" t="s">
        <v>2890</v>
      </c>
    </row>
    <row r="166" spans="2:65" s="1" customFormat="1" ht="11.25">
      <c r="B166" s="35"/>
      <c r="C166" s="36"/>
      <c r="D166" s="199" t="s">
        <v>166</v>
      </c>
      <c r="E166" s="36"/>
      <c r="F166" s="200" t="s">
        <v>659</v>
      </c>
      <c r="G166" s="36"/>
      <c r="H166" s="36"/>
      <c r="I166" s="115"/>
      <c r="J166" s="36"/>
      <c r="K166" s="36"/>
      <c r="L166" s="39"/>
      <c r="M166" s="201"/>
      <c r="N166" s="64"/>
      <c r="O166" s="64"/>
      <c r="P166" s="64"/>
      <c r="Q166" s="64"/>
      <c r="R166" s="64"/>
      <c r="S166" s="64"/>
      <c r="T166" s="65"/>
      <c r="AT166" s="18" t="s">
        <v>166</v>
      </c>
      <c r="AU166" s="18" t="s">
        <v>84</v>
      </c>
    </row>
    <row r="167" spans="2:65" s="13" customFormat="1" ht="11.25">
      <c r="B167" s="212"/>
      <c r="C167" s="213"/>
      <c r="D167" s="199" t="s">
        <v>184</v>
      </c>
      <c r="E167" s="214" t="s">
        <v>20</v>
      </c>
      <c r="F167" s="215" t="s">
        <v>2829</v>
      </c>
      <c r="G167" s="213"/>
      <c r="H167" s="216">
        <v>20.077000000000002</v>
      </c>
      <c r="I167" s="217"/>
      <c r="J167" s="213"/>
      <c r="K167" s="213"/>
      <c r="L167" s="218"/>
      <c r="M167" s="219"/>
      <c r="N167" s="220"/>
      <c r="O167" s="220"/>
      <c r="P167" s="220"/>
      <c r="Q167" s="220"/>
      <c r="R167" s="220"/>
      <c r="S167" s="220"/>
      <c r="T167" s="221"/>
      <c r="AT167" s="222" t="s">
        <v>184</v>
      </c>
      <c r="AU167" s="222" t="s">
        <v>84</v>
      </c>
      <c r="AV167" s="13" t="s">
        <v>84</v>
      </c>
      <c r="AW167" s="13" t="s">
        <v>35</v>
      </c>
      <c r="AX167" s="13" t="s">
        <v>22</v>
      </c>
      <c r="AY167" s="222" t="s">
        <v>159</v>
      </c>
    </row>
    <row r="168" spans="2:65" s="1" customFormat="1" ht="16.5" customHeight="1">
      <c r="B168" s="35"/>
      <c r="C168" s="186" t="s">
        <v>497</v>
      </c>
      <c r="D168" s="186" t="s">
        <v>162</v>
      </c>
      <c r="E168" s="187" t="s">
        <v>662</v>
      </c>
      <c r="F168" s="188" t="s">
        <v>663</v>
      </c>
      <c r="G168" s="189" t="s">
        <v>182</v>
      </c>
      <c r="H168" s="190">
        <v>100.386</v>
      </c>
      <c r="I168" s="191"/>
      <c r="J168" s="192">
        <f>ROUND(I168*H168,2)</f>
        <v>0</v>
      </c>
      <c r="K168" s="188" t="s">
        <v>194</v>
      </c>
      <c r="L168" s="39"/>
      <c r="M168" s="193" t="s">
        <v>20</v>
      </c>
      <c r="N168" s="194" t="s">
        <v>45</v>
      </c>
      <c r="O168" s="64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AR168" s="197" t="s">
        <v>164</v>
      </c>
      <c r="AT168" s="197" t="s">
        <v>162</v>
      </c>
      <c r="AU168" s="197" t="s">
        <v>84</v>
      </c>
      <c r="AY168" s="18" t="s">
        <v>159</v>
      </c>
      <c r="BE168" s="198">
        <f>IF(N168="základní",J168,0)</f>
        <v>0</v>
      </c>
      <c r="BF168" s="198">
        <f>IF(N168="snížená",J168,0)</f>
        <v>0</v>
      </c>
      <c r="BG168" s="198">
        <f>IF(N168="zákl. přenesená",J168,0)</f>
        <v>0</v>
      </c>
      <c r="BH168" s="198">
        <f>IF(N168="sníž. přenesená",J168,0)</f>
        <v>0</v>
      </c>
      <c r="BI168" s="198">
        <f>IF(N168="nulová",J168,0)</f>
        <v>0</v>
      </c>
      <c r="BJ168" s="18" t="s">
        <v>22</v>
      </c>
      <c r="BK168" s="198">
        <f>ROUND(I168*H168,2)</f>
        <v>0</v>
      </c>
      <c r="BL168" s="18" t="s">
        <v>164</v>
      </c>
      <c r="BM168" s="197" t="s">
        <v>2891</v>
      </c>
    </row>
    <row r="169" spans="2:65" s="1" customFormat="1" ht="11.25">
      <c r="B169" s="35"/>
      <c r="C169" s="36"/>
      <c r="D169" s="199" t="s">
        <v>166</v>
      </c>
      <c r="E169" s="36"/>
      <c r="F169" s="200" t="s">
        <v>663</v>
      </c>
      <c r="G169" s="36"/>
      <c r="H169" s="36"/>
      <c r="I169" s="115"/>
      <c r="J169" s="36"/>
      <c r="K169" s="36"/>
      <c r="L169" s="39"/>
      <c r="M169" s="201"/>
      <c r="N169" s="64"/>
      <c r="O169" s="64"/>
      <c r="P169" s="64"/>
      <c r="Q169" s="64"/>
      <c r="R169" s="64"/>
      <c r="S169" s="64"/>
      <c r="T169" s="65"/>
      <c r="AT169" s="18" t="s">
        <v>166</v>
      </c>
      <c r="AU169" s="18" t="s">
        <v>84</v>
      </c>
    </row>
    <row r="170" spans="2:65" s="13" customFormat="1" ht="11.25">
      <c r="B170" s="212"/>
      <c r="C170" s="213"/>
      <c r="D170" s="199" t="s">
        <v>184</v>
      </c>
      <c r="E170" s="214" t="s">
        <v>20</v>
      </c>
      <c r="F170" s="215" t="s">
        <v>2892</v>
      </c>
      <c r="G170" s="213"/>
      <c r="H170" s="216">
        <v>100.386</v>
      </c>
      <c r="I170" s="217"/>
      <c r="J170" s="213"/>
      <c r="K170" s="213"/>
      <c r="L170" s="218"/>
      <c r="M170" s="219"/>
      <c r="N170" s="220"/>
      <c r="O170" s="220"/>
      <c r="P170" s="220"/>
      <c r="Q170" s="220"/>
      <c r="R170" s="220"/>
      <c r="S170" s="220"/>
      <c r="T170" s="221"/>
      <c r="AT170" s="222" t="s">
        <v>184</v>
      </c>
      <c r="AU170" s="222" t="s">
        <v>84</v>
      </c>
      <c r="AV170" s="13" t="s">
        <v>84</v>
      </c>
      <c r="AW170" s="13" t="s">
        <v>35</v>
      </c>
      <c r="AX170" s="13" t="s">
        <v>22</v>
      </c>
      <c r="AY170" s="222" t="s">
        <v>159</v>
      </c>
    </row>
    <row r="171" spans="2:65" s="1" customFormat="1" ht="16.5" customHeight="1">
      <c r="B171" s="35"/>
      <c r="C171" s="186" t="s">
        <v>502</v>
      </c>
      <c r="D171" s="186" t="s">
        <v>162</v>
      </c>
      <c r="E171" s="187" t="s">
        <v>667</v>
      </c>
      <c r="F171" s="188" t="s">
        <v>668</v>
      </c>
      <c r="G171" s="189" t="s">
        <v>669</v>
      </c>
      <c r="H171" s="190">
        <v>200.77199999999999</v>
      </c>
      <c r="I171" s="191"/>
      <c r="J171" s="192">
        <f>ROUND(I171*H171,2)</f>
        <v>0</v>
      </c>
      <c r="K171" s="188" t="s">
        <v>194</v>
      </c>
      <c r="L171" s="39"/>
      <c r="M171" s="193" t="s">
        <v>20</v>
      </c>
      <c r="N171" s="194" t="s">
        <v>45</v>
      </c>
      <c r="O171" s="64"/>
      <c r="P171" s="195">
        <f>O171*H171</f>
        <v>0</v>
      </c>
      <c r="Q171" s="195">
        <v>0</v>
      </c>
      <c r="R171" s="195">
        <f>Q171*H171</f>
        <v>0</v>
      </c>
      <c r="S171" s="195">
        <v>0</v>
      </c>
      <c r="T171" s="196">
        <f>S171*H171</f>
        <v>0</v>
      </c>
      <c r="AR171" s="197" t="s">
        <v>164</v>
      </c>
      <c r="AT171" s="197" t="s">
        <v>162</v>
      </c>
      <c r="AU171" s="197" t="s">
        <v>84</v>
      </c>
      <c r="AY171" s="18" t="s">
        <v>159</v>
      </c>
      <c r="BE171" s="198">
        <f>IF(N171="základní",J171,0)</f>
        <v>0</v>
      </c>
      <c r="BF171" s="198">
        <f>IF(N171="snížená",J171,0)</f>
        <v>0</v>
      </c>
      <c r="BG171" s="198">
        <f>IF(N171="zákl. přenesená",J171,0)</f>
        <v>0</v>
      </c>
      <c r="BH171" s="198">
        <f>IF(N171="sníž. přenesená",J171,0)</f>
        <v>0</v>
      </c>
      <c r="BI171" s="198">
        <f>IF(N171="nulová",J171,0)</f>
        <v>0</v>
      </c>
      <c r="BJ171" s="18" t="s">
        <v>22</v>
      </c>
      <c r="BK171" s="198">
        <f>ROUND(I171*H171,2)</f>
        <v>0</v>
      </c>
      <c r="BL171" s="18" t="s">
        <v>164</v>
      </c>
      <c r="BM171" s="197" t="s">
        <v>2893</v>
      </c>
    </row>
    <row r="172" spans="2:65" s="1" customFormat="1" ht="11.25">
      <c r="B172" s="35"/>
      <c r="C172" s="36"/>
      <c r="D172" s="199" t="s">
        <v>166</v>
      </c>
      <c r="E172" s="36"/>
      <c r="F172" s="200" t="s">
        <v>671</v>
      </c>
      <c r="G172" s="36"/>
      <c r="H172" s="36"/>
      <c r="I172" s="115"/>
      <c r="J172" s="36"/>
      <c r="K172" s="36"/>
      <c r="L172" s="39"/>
      <c r="M172" s="201"/>
      <c r="N172" s="64"/>
      <c r="O172" s="64"/>
      <c r="P172" s="64"/>
      <c r="Q172" s="64"/>
      <c r="R172" s="64"/>
      <c r="S172" s="64"/>
      <c r="T172" s="65"/>
      <c r="AT172" s="18" t="s">
        <v>166</v>
      </c>
      <c r="AU172" s="18" t="s">
        <v>84</v>
      </c>
    </row>
    <row r="173" spans="2:65" s="13" customFormat="1" ht="11.25">
      <c r="B173" s="212"/>
      <c r="C173" s="213"/>
      <c r="D173" s="199" t="s">
        <v>184</v>
      </c>
      <c r="E173" s="214" t="s">
        <v>20</v>
      </c>
      <c r="F173" s="215" t="s">
        <v>2894</v>
      </c>
      <c r="G173" s="213"/>
      <c r="H173" s="216">
        <v>200.77199999999999</v>
      </c>
      <c r="I173" s="217"/>
      <c r="J173" s="213"/>
      <c r="K173" s="213"/>
      <c r="L173" s="218"/>
      <c r="M173" s="219"/>
      <c r="N173" s="220"/>
      <c r="O173" s="220"/>
      <c r="P173" s="220"/>
      <c r="Q173" s="220"/>
      <c r="R173" s="220"/>
      <c r="S173" s="220"/>
      <c r="T173" s="221"/>
      <c r="AT173" s="222" t="s">
        <v>184</v>
      </c>
      <c r="AU173" s="222" t="s">
        <v>84</v>
      </c>
      <c r="AV173" s="13" t="s">
        <v>84</v>
      </c>
      <c r="AW173" s="13" t="s">
        <v>35</v>
      </c>
      <c r="AX173" s="13" t="s">
        <v>22</v>
      </c>
      <c r="AY173" s="222" t="s">
        <v>159</v>
      </c>
    </row>
    <row r="174" spans="2:65" s="1" customFormat="1" ht="16.5" customHeight="1">
      <c r="B174" s="35"/>
      <c r="C174" s="186" t="s">
        <v>548</v>
      </c>
      <c r="D174" s="186" t="s">
        <v>162</v>
      </c>
      <c r="E174" s="187" t="s">
        <v>2895</v>
      </c>
      <c r="F174" s="188" t="s">
        <v>2896</v>
      </c>
      <c r="G174" s="189" t="s">
        <v>464</v>
      </c>
      <c r="H174" s="190">
        <v>15</v>
      </c>
      <c r="I174" s="191"/>
      <c r="J174" s="192">
        <f>ROUND(I174*H174,2)</f>
        <v>0</v>
      </c>
      <c r="K174" s="188" t="s">
        <v>194</v>
      </c>
      <c r="L174" s="39"/>
      <c r="M174" s="193" t="s">
        <v>20</v>
      </c>
      <c r="N174" s="194" t="s">
        <v>45</v>
      </c>
      <c r="O174" s="64"/>
      <c r="P174" s="195">
        <f>O174*H174</f>
        <v>0</v>
      </c>
      <c r="Q174" s="195">
        <v>0</v>
      </c>
      <c r="R174" s="195">
        <f>Q174*H174</f>
        <v>0</v>
      </c>
      <c r="S174" s="195">
        <v>0</v>
      </c>
      <c r="T174" s="196">
        <f>S174*H174</f>
        <v>0</v>
      </c>
      <c r="AR174" s="197" t="s">
        <v>164</v>
      </c>
      <c r="AT174" s="197" t="s">
        <v>162</v>
      </c>
      <c r="AU174" s="197" t="s">
        <v>84</v>
      </c>
      <c r="AY174" s="18" t="s">
        <v>159</v>
      </c>
      <c r="BE174" s="198">
        <f>IF(N174="základní",J174,0)</f>
        <v>0</v>
      </c>
      <c r="BF174" s="198">
        <f>IF(N174="snížená",J174,0)</f>
        <v>0</v>
      </c>
      <c r="BG174" s="198">
        <f>IF(N174="zákl. přenesená",J174,0)</f>
        <v>0</v>
      </c>
      <c r="BH174" s="198">
        <f>IF(N174="sníž. přenesená",J174,0)</f>
        <v>0</v>
      </c>
      <c r="BI174" s="198">
        <f>IF(N174="nulová",J174,0)</f>
        <v>0</v>
      </c>
      <c r="BJ174" s="18" t="s">
        <v>22</v>
      </c>
      <c r="BK174" s="198">
        <f>ROUND(I174*H174,2)</f>
        <v>0</v>
      </c>
      <c r="BL174" s="18" t="s">
        <v>164</v>
      </c>
      <c r="BM174" s="197" t="s">
        <v>2897</v>
      </c>
    </row>
    <row r="175" spans="2:65" s="1" customFormat="1" ht="11.25">
      <c r="B175" s="35"/>
      <c r="C175" s="36"/>
      <c r="D175" s="199" t="s">
        <v>166</v>
      </c>
      <c r="E175" s="36"/>
      <c r="F175" s="200" t="s">
        <v>2898</v>
      </c>
      <c r="G175" s="36"/>
      <c r="H175" s="36"/>
      <c r="I175" s="115"/>
      <c r="J175" s="36"/>
      <c r="K175" s="36"/>
      <c r="L175" s="39"/>
      <c r="M175" s="201"/>
      <c r="N175" s="64"/>
      <c r="O175" s="64"/>
      <c r="P175" s="64"/>
      <c r="Q175" s="64"/>
      <c r="R175" s="64"/>
      <c r="S175" s="64"/>
      <c r="T175" s="65"/>
      <c r="AT175" s="18" t="s">
        <v>166</v>
      </c>
      <c r="AU175" s="18" t="s">
        <v>84</v>
      </c>
    </row>
    <row r="176" spans="2:65" s="1" customFormat="1" ht="16.5" customHeight="1">
      <c r="B176" s="35"/>
      <c r="C176" s="186" t="s">
        <v>553</v>
      </c>
      <c r="D176" s="186" t="s">
        <v>162</v>
      </c>
      <c r="E176" s="187" t="s">
        <v>756</v>
      </c>
      <c r="F176" s="188" t="s">
        <v>757</v>
      </c>
      <c r="G176" s="189" t="s">
        <v>464</v>
      </c>
      <c r="H176" s="190">
        <v>15</v>
      </c>
      <c r="I176" s="191"/>
      <c r="J176" s="192">
        <f>ROUND(I176*H176,2)</f>
        <v>0</v>
      </c>
      <c r="K176" s="188" t="s">
        <v>20</v>
      </c>
      <c r="L176" s="39"/>
      <c r="M176" s="193" t="s">
        <v>20</v>
      </c>
      <c r="N176" s="194" t="s">
        <v>45</v>
      </c>
      <c r="O176" s="64"/>
      <c r="P176" s="195">
        <f>O176*H176</f>
        <v>0</v>
      </c>
      <c r="Q176" s="195">
        <v>0</v>
      </c>
      <c r="R176" s="195">
        <f>Q176*H176</f>
        <v>0</v>
      </c>
      <c r="S176" s="195">
        <v>0</v>
      </c>
      <c r="T176" s="196">
        <f>S176*H176</f>
        <v>0</v>
      </c>
      <c r="AR176" s="197" t="s">
        <v>164</v>
      </c>
      <c r="AT176" s="197" t="s">
        <v>162</v>
      </c>
      <c r="AU176" s="197" t="s">
        <v>84</v>
      </c>
      <c r="AY176" s="18" t="s">
        <v>159</v>
      </c>
      <c r="BE176" s="198">
        <f>IF(N176="základní",J176,0)</f>
        <v>0</v>
      </c>
      <c r="BF176" s="198">
        <f>IF(N176="snížená",J176,0)</f>
        <v>0</v>
      </c>
      <c r="BG176" s="198">
        <f>IF(N176="zákl. přenesená",J176,0)</f>
        <v>0</v>
      </c>
      <c r="BH176" s="198">
        <f>IF(N176="sníž. přenesená",J176,0)</f>
        <v>0</v>
      </c>
      <c r="BI176" s="198">
        <f>IF(N176="nulová",J176,0)</f>
        <v>0</v>
      </c>
      <c r="BJ176" s="18" t="s">
        <v>22</v>
      </c>
      <c r="BK176" s="198">
        <f>ROUND(I176*H176,2)</f>
        <v>0</v>
      </c>
      <c r="BL176" s="18" t="s">
        <v>164</v>
      </c>
      <c r="BM176" s="197" t="s">
        <v>2899</v>
      </c>
    </row>
    <row r="177" spans="2:65" s="11" customFormat="1" ht="22.9" customHeight="1">
      <c r="B177" s="170"/>
      <c r="C177" s="171"/>
      <c r="D177" s="172" t="s">
        <v>73</v>
      </c>
      <c r="E177" s="184" t="s">
        <v>171</v>
      </c>
      <c r="F177" s="184" t="s">
        <v>2900</v>
      </c>
      <c r="G177" s="171"/>
      <c r="H177" s="171"/>
      <c r="I177" s="174"/>
      <c r="J177" s="185">
        <f>BK177</f>
        <v>0</v>
      </c>
      <c r="K177" s="171"/>
      <c r="L177" s="176"/>
      <c r="M177" s="177"/>
      <c r="N177" s="178"/>
      <c r="O177" s="178"/>
      <c r="P177" s="179">
        <f>SUM(P178:P198)</f>
        <v>0</v>
      </c>
      <c r="Q177" s="178"/>
      <c r="R177" s="179">
        <f>SUM(R178:R198)</f>
        <v>0</v>
      </c>
      <c r="S177" s="178"/>
      <c r="T177" s="180">
        <f>SUM(T178:T198)</f>
        <v>0</v>
      </c>
      <c r="AR177" s="181" t="s">
        <v>22</v>
      </c>
      <c r="AT177" s="182" t="s">
        <v>73</v>
      </c>
      <c r="AU177" s="182" t="s">
        <v>22</v>
      </c>
      <c r="AY177" s="181" t="s">
        <v>159</v>
      </c>
      <c r="BK177" s="183">
        <f>SUM(BK178:BK198)</f>
        <v>0</v>
      </c>
    </row>
    <row r="178" spans="2:65" s="1" customFormat="1" ht="16.5" customHeight="1">
      <c r="B178" s="35"/>
      <c r="C178" s="186" t="s">
        <v>561</v>
      </c>
      <c r="D178" s="186" t="s">
        <v>162</v>
      </c>
      <c r="E178" s="187" t="s">
        <v>2947</v>
      </c>
      <c r="F178" s="188" t="s">
        <v>2902</v>
      </c>
      <c r="G178" s="189" t="s">
        <v>1004</v>
      </c>
      <c r="H178" s="190">
        <v>1</v>
      </c>
      <c r="I178" s="191"/>
      <c r="J178" s="192">
        <f>ROUND(I178*H178,2)</f>
        <v>0</v>
      </c>
      <c r="K178" s="188" t="s">
        <v>20</v>
      </c>
      <c r="L178" s="39"/>
      <c r="M178" s="193" t="s">
        <v>20</v>
      </c>
      <c r="N178" s="194" t="s">
        <v>45</v>
      </c>
      <c r="O178" s="64"/>
      <c r="P178" s="195">
        <f>O178*H178</f>
        <v>0</v>
      </c>
      <c r="Q178" s="195">
        <v>0</v>
      </c>
      <c r="R178" s="195">
        <f>Q178*H178</f>
        <v>0</v>
      </c>
      <c r="S178" s="195">
        <v>0</v>
      </c>
      <c r="T178" s="196">
        <f>S178*H178</f>
        <v>0</v>
      </c>
      <c r="AR178" s="197" t="s">
        <v>164</v>
      </c>
      <c r="AT178" s="197" t="s">
        <v>162</v>
      </c>
      <c r="AU178" s="197" t="s">
        <v>84</v>
      </c>
      <c r="AY178" s="18" t="s">
        <v>159</v>
      </c>
      <c r="BE178" s="198">
        <f>IF(N178="základní",J178,0)</f>
        <v>0</v>
      </c>
      <c r="BF178" s="198">
        <f>IF(N178="snížená",J178,0)</f>
        <v>0</v>
      </c>
      <c r="BG178" s="198">
        <f>IF(N178="zákl. přenesená",J178,0)</f>
        <v>0</v>
      </c>
      <c r="BH178" s="198">
        <f>IF(N178="sníž. přenesená",J178,0)</f>
        <v>0</v>
      </c>
      <c r="BI178" s="198">
        <f>IF(N178="nulová",J178,0)</f>
        <v>0</v>
      </c>
      <c r="BJ178" s="18" t="s">
        <v>22</v>
      </c>
      <c r="BK178" s="198">
        <f>ROUND(I178*H178,2)</f>
        <v>0</v>
      </c>
      <c r="BL178" s="18" t="s">
        <v>164</v>
      </c>
      <c r="BM178" s="197" t="s">
        <v>2903</v>
      </c>
    </row>
    <row r="179" spans="2:65" s="12" customFormat="1" ht="11.25">
      <c r="B179" s="202"/>
      <c r="C179" s="203"/>
      <c r="D179" s="199" t="s">
        <v>184</v>
      </c>
      <c r="E179" s="204" t="s">
        <v>20</v>
      </c>
      <c r="F179" s="205" t="s">
        <v>2904</v>
      </c>
      <c r="G179" s="203"/>
      <c r="H179" s="204" t="s">
        <v>20</v>
      </c>
      <c r="I179" s="206"/>
      <c r="J179" s="203"/>
      <c r="K179" s="203"/>
      <c r="L179" s="207"/>
      <c r="M179" s="208"/>
      <c r="N179" s="209"/>
      <c r="O179" s="209"/>
      <c r="P179" s="209"/>
      <c r="Q179" s="209"/>
      <c r="R179" s="209"/>
      <c r="S179" s="209"/>
      <c r="T179" s="210"/>
      <c r="AT179" s="211" t="s">
        <v>184</v>
      </c>
      <c r="AU179" s="211" t="s">
        <v>84</v>
      </c>
      <c r="AV179" s="12" t="s">
        <v>22</v>
      </c>
      <c r="AW179" s="12" t="s">
        <v>35</v>
      </c>
      <c r="AX179" s="12" t="s">
        <v>74</v>
      </c>
      <c r="AY179" s="211" t="s">
        <v>159</v>
      </c>
    </row>
    <row r="180" spans="2:65" s="12" customFormat="1" ht="11.25">
      <c r="B180" s="202"/>
      <c r="C180" s="203"/>
      <c r="D180" s="199" t="s">
        <v>184</v>
      </c>
      <c r="E180" s="204" t="s">
        <v>20</v>
      </c>
      <c r="F180" s="205" t="s">
        <v>2948</v>
      </c>
      <c r="G180" s="203"/>
      <c r="H180" s="204" t="s">
        <v>20</v>
      </c>
      <c r="I180" s="206"/>
      <c r="J180" s="203"/>
      <c r="K180" s="203"/>
      <c r="L180" s="207"/>
      <c r="M180" s="208"/>
      <c r="N180" s="209"/>
      <c r="O180" s="209"/>
      <c r="P180" s="209"/>
      <c r="Q180" s="209"/>
      <c r="R180" s="209"/>
      <c r="S180" s="209"/>
      <c r="T180" s="210"/>
      <c r="AT180" s="211" t="s">
        <v>184</v>
      </c>
      <c r="AU180" s="211" t="s">
        <v>84</v>
      </c>
      <c r="AV180" s="12" t="s">
        <v>22</v>
      </c>
      <c r="AW180" s="12" t="s">
        <v>35</v>
      </c>
      <c r="AX180" s="12" t="s">
        <v>74</v>
      </c>
      <c r="AY180" s="211" t="s">
        <v>159</v>
      </c>
    </row>
    <row r="181" spans="2:65" s="12" customFormat="1" ht="11.25">
      <c r="B181" s="202"/>
      <c r="C181" s="203"/>
      <c r="D181" s="199" t="s">
        <v>184</v>
      </c>
      <c r="E181" s="204" t="s">
        <v>20</v>
      </c>
      <c r="F181" s="205" t="s">
        <v>2949</v>
      </c>
      <c r="G181" s="203"/>
      <c r="H181" s="204" t="s">
        <v>20</v>
      </c>
      <c r="I181" s="206"/>
      <c r="J181" s="203"/>
      <c r="K181" s="203"/>
      <c r="L181" s="207"/>
      <c r="M181" s="208"/>
      <c r="N181" s="209"/>
      <c r="O181" s="209"/>
      <c r="P181" s="209"/>
      <c r="Q181" s="209"/>
      <c r="R181" s="209"/>
      <c r="S181" s="209"/>
      <c r="T181" s="210"/>
      <c r="AT181" s="211" t="s">
        <v>184</v>
      </c>
      <c r="AU181" s="211" t="s">
        <v>84</v>
      </c>
      <c r="AV181" s="12" t="s">
        <v>22</v>
      </c>
      <c r="AW181" s="12" t="s">
        <v>35</v>
      </c>
      <c r="AX181" s="12" t="s">
        <v>74</v>
      </c>
      <c r="AY181" s="211" t="s">
        <v>159</v>
      </c>
    </row>
    <row r="182" spans="2:65" s="12" customFormat="1" ht="11.25">
      <c r="B182" s="202"/>
      <c r="C182" s="203"/>
      <c r="D182" s="199" t="s">
        <v>184</v>
      </c>
      <c r="E182" s="204" t="s">
        <v>20</v>
      </c>
      <c r="F182" s="205" t="s">
        <v>2907</v>
      </c>
      <c r="G182" s="203"/>
      <c r="H182" s="204" t="s">
        <v>20</v>
      </c>
      <c r="I182" s="206"/>
      <c r="J182" s="203"/>
      <c r="K182" s="203"/>
      <c r="L182" s="207"/>
      <c r="M182" s="208"/>
      <c r="N182" s="209"/>
      <c r="O182" s="209"/>
      <c r="P182" s="209"/>
      <c r="Q182" s="209"/>
      <c r="R182" s="209"/>
      <c r="S182" s="209"/>
      <c r="T182" s="210"/>
      <c r="AT182" s="211" t="s">
        <v>184</v>
      </c>
      <c r="AU182" s="211" t="s">
        <v>84</v>
      </c>
      <c r="AV182" s="12" t="s">
        <v>22</v>
      </c>
      <c r="AW182" s="12" t="s">
        <v>35</v>
      </c>
      <c r="AX182" s="12" t="s">
        <v>74</v>
      </c>
      <c r="AY182" s="211" t="s">
        <v>159</v>
      </c>
    </row>
    <row r="183" spans="2:65" s="12" customFormat="1" ht="11.25">
      <c r="B183" s="202"/>
      <c r="C183" s="203"/>
      <c r="D183" s="199" t="s">
        <v>184</v>
      </c>
      <c r="E183" s="204" t="s">
        <v>20</v>
      </c>
      <c r="F183" s="205" t="s">
        <v>2908</v>
      </c>
      <c r="G183" s="203"/>
      <c r="H183" s="204" t="s">
        <v>20</v>
      </c>
      <c r="I183" s="206"/>
      <c r="J183" s="203"/>
      <c r="K183" s="203"/>
      <c r="L183" s="207"/>
      <c r="M183" s="208"/>
      <c r="N183" s="209"/>
      <c r="O183" s="209"/>
      <c r="P183" s="209"/>
      <c r="Q183" s="209"/>
      <c r="R183" s="209"/>
      <c r="S183" s="209"/>
      <c r="T183" s="210"/>
      <c r="AT183" s="211" t="s">
        <v>184</v>
      </c>
      <c r="AU183" s="211" t="s">
        <v>84</v>
      </c>
      <c r="AV183" s="12" t="s">
        <v>22</v>
      </c>
      <c r="AW183" s="12" t="s">
        <v>35</v>
      </c>
      <c r="AX183" s="12" t="s">
        <v>74</v>
      </c>
      <c r="AY183" s="211" t="s">
        <v>159</v>
      </c>
    </row>
    <row r="184" spans="2:65" s="12" customFormat="1" ht="11.25">
      <c r="B184" s="202"/>
      <c r="C184" s="203"/>
      <c r="D184" s="199" t="s">
        <v>184</v>
      </c>
      <c r="E184" s="204" t="s">
        <v>20</v>
      </c>
      <c r="F184" s="205" t="s">
        <v>2909</v>
      </c>
      <c r="G184" s="203"/>
      <c r="H184" s="204" t="s">
        <v>20</v>
      </c>
      <c r="I184" s="206"/>
      <c r="J184" s="203"/>
      <c r="K184" s="203"/>
      <c r="L184" s="207"/>
      <c r="M184" s="208"/>
      <c r="N184" s="209"/>
      <c r="O184" s="209"/>
      <c r="P184" s="209"/>
      <c r="Q184" s="209"/>
      <c r="R184" s="209"/>
      <c r="S184" s="209"/>
      <c r="T184" s="210"/>
      <c r="AT184" s="211" t="s">
        <v>184</v>
      </c>
      <c r="AU184" s="211" t="s">
        <v>84</v>
      </c>
      <c r="AV184" s="12" t="s">
        <v>22</v>
      </c>
      <c r="AW184" s="12" t="s">
        <v>35</v>
      </c>
      <c r="AX184" s="12" t="s">
        <v>74</v>
      </c>
      <c r="AY184" s="211" t="s">
        <v>159</v>
      </c>
    </row>
    <row r="185" spans="2:65" s="12" customFormat="1" ht="11.25">
      <c r="B185" s="202"/>
      <c r="C185" s="203"/>
      <c r="D185" s="199" t="s">
        <v>184</v>
      </c>
      <c r="E185" s="204" t="s">
        <v>20</v>
      </c>
      <c r="F185" s="205" t="s">
        <v>2910</v>
      </c>
      <c r="G185" s="203"/>
      <c r="H185" s="204" t="s">
        <v>20</v>
      </c>
      <c r="I185" s="206"/>
      <c r="J185" s="203"/>
      <c r="K185" s="203"/>
      <c r="L185" s="207"/>
      <c r="M185" s="208"/>
      <c r="N185" s="209"/>
      <c r="O185" s="209"/>
      <c r="P185" s="209"/>
      <c r="Q185" s="209"/>
      <c r="R185" s="209"/>
      <c r="S185" s="209"/>
      <c r="T185" s="210"/>
      <c r="AT185" s="211" t="s">
        <v>184</v>
      </c>
      <c r="AU185" s="211" t="s">
        <v>84</v>
      </c>
      <c r="AV185" s="12" t="s">
        <v>22</v>
      </c>
      <c r="AW185" s="12" t="s">
        <v>35</v>
      </c>
      <c r="AX185" s="12" t="s">
        <v>74</v>
      </c>
      <c r="AY185" s="211" t="s">
        <v>159</v>
      </c>
    </row>
    <row r="186" spans="2:65" s="12" customFormat="1" ht="11.25">
      <c r="B186" s="202"/>
      <c r="C186" s="203"/>
      <c r="D186" s="199" t="s">
        <v>184</v>
      </c>
      <c r="E186" s="204" t="s">
        <v>20</v>
      </c>
      <c r="F186" s="205" t="s">
        <v>2911</v>
      </c>
      <c r="G186" s="203"/>
      <c r="H186" s="204" t="s">
        <v>20</v>
      </c>
      <c r="I186" s="206"/>
      <c r="J186" s="203"/>
      <c r="K186" s="203"/>
      <c r="L186" s="207"/>
      <c r="M186" s="208"/>
      <c r="N186" s="209"/>
      <c r="O186" s="209"/>
      <c r="P186" s="209"/>
      <c r="Q186" s="209"/>
      <c r="R186" s="209"/>
      <c r="S186" s="209"/>
      <c r="T186" s="210"/>
      <c r="AT186" s="211" t="s">
        <v>184</v>
      </c>
      <c r="AU186" s="211" t="s">
        <v>84</v>
      </c>
      <c r="AV186" s="12" t="s">
        <v>22</v>
      </c>
      <c r="AW186" s="12" t="s">
        <v>35</v>
      </c>
      <c r="AX186" s="12" t="s">
        <v>74</v>
      </c>
      <c r="AY186" s="211" t="s">
        <v>159</v>
      </c>
    </row>
    <row r="187" spans="2:65" s="12" customFormat="1" ht="11.25">
      <c r="B187" s="202"/>
      <c r="C187" s="203"/>
      <c r="D187" s="199" t="s">
        <v>184</v>
      </c>
      <c r="E187" s="204" t="s">
        <v>20</v>
      </c>
      <c r="F187" s="205" t="s">
        <v>2912</v>
      </c>
      <c r="G187" s="203"/>
      <c r="H187" s="204" t="s">
        <v>20</v>
      </c>
      <c r="I187" s="206"/>
      <c r="J187" s="203"/>
      <c r="K187" s="203"/>
      <c r="L187" s="207"/>
      <c r="M187" s="208"/>
      <c r="N187" s="209"/>
      <c r="O187" s="209"/>
      <c r="P187" s="209"/>
      <c r="Q187" s="209"/>
      <c r="R187" s="209"/>
      <c r="S187" s="209"/>
      <c r="T187" s="210"/>
      <c r="AT187" s="211" t="s">
        <v>184</v>
      </c>
      <c r="AU187" s="211" t="s">
        <v>84</v>
      </c>
      <c r="AV187" s="12" t="s">
        <v>22</v>
      </c>
      <c r="AW187" s="12" t="s">
        <v>35</v>
      </c>
      <c r="AX187" s="12" t="s">
        <v>74</v>
      </c>
      <c r="AY187" s="211" t="s">
        <v>159</v>
      </c>
    </row>
    <row r="188" spans="2:65" s="12" customFormat="1" ht="11.25">
      <c r="B188" s="202"/>
      <c r="C188" s="203"/>
      <c r="D188" s="199" t="s">
        <v>184</v>
      </c>
      <c r="E188" s="204" t="s">
        <v>20</v>
      </c>
      <c r="F188" s="205" t="s">
        <v>2913</v>
      </c>
      <c r="G188" s="203"/>
      <c r="H188" s="204" t="s">
        <v>20</v>
      </c>
      <c r="I188" s="206"/>
      <c r="J188" s="203"/>
      <c r="K188" s="203"/>
      <c r="L188" s="207"/>
      <c r="M188" s="208"/>
      <c r="N188" s="209"/>
      <c r="O188" s="209"/>
      <c r="P188" s="209"/>
      <c r="Q188" s="209"/>
      <c r="R188" s="209"/>
      <c r="S188" s="209"/>
      <c r="T188" s="210"/>
      <c r="AT188" s="211" t="s">
        <v>184</v>
      </c>
      <c r="AU188" s="211" t="s">
        <v>84</v>
      </c>
      <c r="AV188" s="12" t="s">
        <v>22</v>
      </c>
      <c r="AW188" s="12" t="s">
        <v>35</v>
      </c>
      <c r="AX188" s="12" t="s">
        <v>74</v>
      </c>
      <c r="AY188" s="211" t="s">
        <v>159</v>
      </c>
    </row>
    <row r="189" spans="2:65" s="12" customFormat="1" ht="11.25">
      <c r="B189" s="202"/>
      <c r="C189" s="203"/>
      <c r="D189" s="199" t="s">
        <v>184</v>
      </c>
      <c r="E189" s="204" t="s">
        <v>20</v>
      </c>
      <c r="F189" s="205" t="s">
        <v>2914</v>
      </c>
      <c r="G189" s="203"/>
      <c r="H189" s="204" t="s">
        <v>20</v>
      </c>
      <c r="I189" s="206"/>
      <c r="J189" s="203"/>
      <c r="K189" s="203"/>
      <c r="L189" s="207"/>
      <c r="M189" s="208"/>
      <c r="N189" s="209"/>
      <c r="O189" s="209"/>
      <c r="P189" s="209"/>
      <c r="Q189" s="209"/>
      <c r="R189" s="209"/>
      <c r="S189" s="209"/>
      <c r="T189" s="210"/>
      <c r="AT189" s="211" t="s">
        <v>184</v>
      </c>
      <c r="AU189" s="211" t="s">
        <v>84</v>
      </c>
      <c r="AV189" s="12" t="s">
        <v>22</v>
      </c>
      <c r="AW189" s="12" t="s">
        <v>35</v>
      </c>
      <c r="AX189" s="12" t="s">
        <v>74</v>
      </c>
      <c r="AY189" s="211" t="s">
        <v>159</v>
      </c>
    </row>
    <row r="190" spans="2:65" s="12" customFormat="1" ht="11.25">
      <c r="B190" s="202"/>
      <c r="C190" s="203"/>
      <c r="D190" s="199" t="s">
        <v>184</v>
      </c>
      <c r="E190" s="204" t="s">
        <v>20</v>
      </c>
      <c r="F190" s="205" t="s">
        <v>2915</v>
      </c>
      <c r="G190" s="203"/>
      <c r="H190" s="204" t="s">
        <v>20</v>
      </c>
      <c r="I190" s="206"/>
      <c r="J190" s="203"/>
      <c r="K190" s="203"/>
      <c r="L190" s="207"/>
      <c r="M190" s="208"/>
      <c r="N190" s="209"/>
      <c r="O190" s="209"/>
      <c r="P190" s="209"/>
      <c r="Q190" s="209"/>
      <c r="R190" s="209"/>
      <c r="S190" s="209"/>
      <c r="T190" s="210"/>
      <c r="AT190" s="211" t="s">
        <v>184</v>
      </c>
      <c r="AU190" s="211" t="s">
        <v>84</v>
      </c>
      <c r="AV190" s="12" t="s">
        <v>22</v>
      </c>
      <c r="AW190" s="12" t="s">
        <v>35</v>
      </c>
      <c r="AX190" s="12" t="s">
        <v>74</v>
      </c>
      <c r="AY190" s="211" t="s">
        <v>159</v>
      </c>
    </row>
    <row r="191" spans="2:65" s="12" customFormat="1" ht="11.25">
      <c r="B191" s="202"/>
      <c r="C191" s="203"/>
      <c r="D191" s="199" t="s">
        <v>184</v>
      </c>
      <c r="E191" s="204" t="s">
        <v>20</v>
      </c>
      <c r="F191" s="205" t="s">
        <v>2916</v>
      </c>
      <c r="G191" s="203"/>
      <c r="H191" s="204" t="s">
        <v>20</v>
      </c>
      <c r="I191" s="206"/>
      <c r="J191" s="203"/>
      <c r="K191" s="203"/>
      <c r="L191" s="207"/>
      <c r="M191" s="208"/>
      <c r="N191" s="209"/>
      <c r="O191" s="209"/>
      <c r="P191" s="209"/>
      <c r="Q191" s="209"/>
      <c r="R191" s="209"/>
      <c r="S191" s="209"/>
      <c r="T191" s="210"/>
      <c r="AT191" s="211" t="s">
        <v>184</v>
      </c>
      <c r="AU191" s="211" t="s">
        <v>84</v>
      </c>
      <c r="AV191" s="12" t="s">
        <v>22</v>
      </c>
      <c r="AW191" s="12" t="s">
        <v>35</v>
      </c>
      <c r="AX191" s="12" t="s">
        <v>74</v>
      </c>
      <c r="AY191" s="211" t="s">
        <v>159</v>
      </c>
    </row>
    <row r="192" spans="2:65" s="12" customFormat="1" ht="11.25">
      <c r="B192" s="202"/>
      <c r="C192" s="203"/>
      <c r="D192" s="199" t="s">
        <v>184</v>
      </c>
      <c r="E192" s="204" t="s">
        <v>20</v>
      </c>
      <c r="F192" s="205" t="s">
        <v>2917</v>
      </c>
      <c r="G192" s="203"/>
      <c r="H192" s="204" t="s">
        <v>20</v>
      </c>
      <c r="I192" s="206"/>
      <c r="J192" s="203"/>
      <c r="K192" s="203"/>
      <c r="L192" s="207"/>
      <c r="M192" s="208"/>
      <c r="N192" s="209"/>
      <c r="O192" s="209"/>
      <c r="P192" s="209"/>
      <c r="Q192" s="209"/>
      <c r="R192" s="209"/>
      <c r="S192" s="209"/>
      <c r="T192" s="210"/>
      <c r="AT192" s="211" t="s">
        <v>184</v>
      </c>
      <c r="AU192" s="211" t="s">
        <v>84</v>
      </c>
      <c r="AV192" s="12" t="s">
        <v>22</v>
      </c>
      <c r="AW192" s="12" t="s">
        <v>35</v>
      </c>
      <c r="AX192" s="12" t="s">
        <v>74</v>
      </c>
      <c r="AY192" s="211" t="s">
        <v>159</v>
      </c>
    </row>
    <row r="193" spans="2:65" s="12" customFormat="1" ht="11.25">
      <c r="B193" s="202"/>
      <c r="C193" s="203"/>
      <c r="D193" s="199" t="s">
        <v>184</v>
      </c>
      <c r="E193" s="204" t="s">
        <v>20</v>
      </c>
      <c r="F193" s="205" t="s">
        <v>2918</v>
      </c>
      <c r="G193" s="203"/>
      <c r="H193" s="204" t="s">
        <v>20</v>
      </c>
      <c r="I193" s="206"/>
      <c r="J193" s="203"/>
      <c r="K193" s="203"/>
      <c r="L193" s="207"/>
      <c r="M193" s="208"/>
      <c r="N193" s="209"/>
      <c r="O193" s="209"/>
      <c r="P193" s="209"/>
      <c r="Q193" s="209"/>
      <c r="R193" s="209"/>
      <c r="S193" s="209"/>
      <c r="T193" s="210"/>
      <c r="AT193" s="211" t="s">
        <v>184</v>
      </c>
      <c r="AU193" s="211" t="s">
        <v>84</v>
      </c>
      <c r="AV193" s="12" t="s">
        <v>22</v>
      </c>
      <c r="AW193" s="12" t="s">
        <v>35</v>
      </c>
      <c r="AX193" s="12" t="s">
        <v>74</v>
      </c>
      <c r="AY193" s="211" t="s">
        <v>159</v>
      </c>
    </row>
    <row r="194" spans="2:65" s="12" customFormat="1" ht="11.25">
      <c r="B194" s="202"/>
      <c r="C194" s="203"/>
      <c r="D194" s="199" t="s">
        <v>184</v>
      </c>
      <c r="E194" s="204" t="s">
        <v>20</v>
      </c>
      <c r="F194" s="205" t="s">
        <v>2950</v>
      </c>
      <c r="G194" s="203"/>
      <c r="H194" s="204" t="s">
        <v>20</v>
      </c>
      <c r="I194" s="206"/>
      <c r="J194" s="203"/>
      <c r="K194" s="203"/>
      <c r="L194" s="207"/>
      <c r="M194" s="208"/>
      <c r="N194" s="209"/>
      <c r="O194" s="209"/>
      <c r="P194" s="209"/>
      <c r="Q194" s="209"/>
      <c r="R194" s="209"/>
      <c r="S194" s="209"/>
      <c r="T194" s="210"/>
      <c r="AT194" s="211" t="s">
        <v>184</v>
      </c>
      <c r="AU194" s="211" t="s">
        <v>84</v>
      </c>
      <c r="AV194" s="12" t="s">
        <v>22</v>
      </c>
      <c r="AW194" s="12" t="s">
        <v>35</v>
      </c>
      <c r="AX194" s="12" t="s">
        <v>74</v>
      </c>
      <c r="AY194" s="211" t="s">
        <v>159</v>
      </c>
    </row>
    <row r="195" spans="2:65" s="12" customFormat="1" ht="11.25">
      <c r="B195" s="202"/>
      <c r="C195" s="203"/>
      <c r="D195" s="199" t="s">
        <v>184</v>
      </c>
      <c r="E195" s="204" t="s">
        <v>20</v>
      </c>
      <c r="F195" s="205" t="s">
        <v>2951</v>
      </c>
      <c r="G195" s="203"/>
      <c r="H195" s="204" t="s">
        <v>20</v>
      </c>
      <c r="I195" s="206"/>
      <c r="J195" s="203"/>
      <c r="K195" s="203"/>
      <c r="L195" s="207"/>
      <c r="M195" s="208"/>
      <c r="N195" s="209"/>
      <c r="O195" s="209"/>
      <c r="P195" s="209"/>
      <c r="Q195" s="209"/>
      <c r="R195" s="209"/>
      <c r="S195" s="209"/>
      <c r="T195" s="210"/>
      <c r="AT195" s="211" t="s">
        <v>184</v>
      </c>
      <c r="AU195" s="211" t="s">
        <v>84</v>
      </c>
      <c r="AV195" s="12" t="s">
        <v>22</v>
      </c>
      <c r="AW195" s="12" t="s">
        <v>35</v>
      </c>
      <c r="AX195" s="12" t="s">
        <v>74</v>
      </c>
      <c r="AY195" s="211" t="s">
        <v>159</v>
      </c>
    </row>
    <row r="196" spans="2:65" s="12" customFormat="1" ht="11.25">
      <c r="B196" s="202"/>
      <c r="C196" s="203"/>
      <c r="D196" s="199" t="s">
        <v>184</v>
      </c>
      <c r="E196" s="204" t="s">
        <v>20</v>
      </c>
      <c r="F196" s="205" t="s">
        <v>2921</v>
      </c>
      <c r="G196" s="203"/>
      <c r="H196" s="204" t="s">
        <v>20</v>
      </c>
      <c r="I196" s="206"/>
      <c r="J196" s="203"/>
      <c r="K196" s="203"/>
      <c r="L196" s="207"/>
      <c r="M196" s="208"/>
      <c r="N196" s="209"/>
      <c r="O196" s="209"/>
      <c r="P196" s="209"/>
      <c r="Q196" s="209"/>
      <c r="R196" s="209"/>
      <c r="S196" s="209"/>
      <c r="T196" s="210"/>
      <c r="AT196" s="211" t="s">
        <v>184</v>
      </c>
      <c r="AU196" s="211" t="s">
        <v>84</v>
      </c>
      <c r="AV196" s="12" t="s">
        <v>22</v>
      </c>
      <c r="AW196" s="12" t="s">
        <v>35</v>
      </c>
      <c r="AX196" s="12" t="s">
        <v>74</v>
      </c>
      <c r="AY196" s="211" t="s">
        <v>159</v>
      </c>
    </row>
    <row r="197" spans="2:65" s="12" customFormat="1" ht="11.25">
      <c r="B197" s="202"/>
      <c r="C197" s="203"/>
      <c r="D197" s="199" t="s">
        <v>184</v>
      </c>
      <c r="E197" s="204" t="s">
        <v>20</v>
      </c>
      <c r="F197" s="205" t="s">
        <v>1121</v>
      </c>
      <c r="G197" s="203"/>
      <c r="H197" s="204" t="s">
        <v>20</v>
      </c>
      <c r="I197" s="206"/>
      <c r="J197" s="203"/>
      <c r="K197" s="203"/>
      <c r="L197" s="207"/>
      <c r="M197" s="208"/>
      <c r="N197" s="209"/>
      <c r="O197" s="209"/>
      <c r="P197" s="209"/>
      <c r="Q197" s="209"/>
      <c r="R197" s="209"/>
      <c r="S197" s="209"/>
      <c r="T197" s="210"/>
      <c r="AT197" s="211" t="s">
        <v>184</v>
      </c>
      <c r="AU197" s="211" t="s">
        <v>84</v>
      </c>
      <c r="AV197" s="12" t="s">
        <v>22</v>
      </c>
      <c r="AW197" s="12" t="s">
        <v>35</v>
      </c>
      <c r="AX197" s="12" t="s">
        <v>74</v>
      </c>
      <c r="AY197" s="211" t="s">
        <v>159</v>
      </c>
    </row>
    <row r="198" spans="2:65" s="13" customFormat="1" ht="11.25">
      <c r="B198" s="212"/>
      <c r="C198" s="213"/>
      <c r="D198" s="199" t="s">
        <v>184</v>
      </c>
      <c r="E198" s="214" t="s">
        <v>20</v>
      </c>
      <c r="F198" s="215" t="s">
        <v>22</v>
      </c>
      <c r="G198" s="213"/>
      <c r="H198" s="216">
        <v>1</v>
      </c>
      <c r="I198" s="217"/>
      <c r="J198" s="213"/>
      <c r="K198" s="213"/>
      <c r="L198" s="218"/>
      <c r="M198" s="219"/>
      <c r="N198" s="220"/>
      <c r="O198" s="220"/>
      <c r="P198" s="220"/>
      <c r="Q198" s="220"/>
      <c r="R198" s="220"/>
      <c r="S198" s="220"/>
      <c r="T198" s="221"/>
      <c r="AT198" s="222" t="s">
        <v>184</v>
      </c>
      <c r="AU198" s="222" t="s">
        <v>84</v>
      </c>
      <c r="AV198" s="13" t="s">
        <v>84</v>
      </c>
      <c r="AW198" s="13" t="s">
        <v>35</v>
      </c>
      <c r="AX198" s="13" t="s">
        <v>22</v>
      </c>
      <c r="AY198" s="222" t="s">
        <v>159</v>
      </c>
    </row>
    <row r="199" spans="2:65" s="11" customFormat="1" ht="22.9" customHeight="1">
      <c r="B199" s="170"/>
      <c r="C199" s="171"/>
      <c r="D199" s="172" t="s">
        <v>73</v>
      </c>
      <c r="E199" s="184" t="s">
        <v>1065</v>
      </c>
      <c r="F199" s="184" t="s">
        <v>2922</v>
      </c>
      <c r="G199" s="171"/>
      <c r="H199" s="171"/>
      <c r="I199" s="174"/>
      <c r="J199" s="185">
        <f>BK199</f>
        <v>0</v>
      </c>
      <c r="K199" s="171"/>
      <c r="L199" s="176"/>
      <c r="M199" s="177"/>
      <c r="N199" s="178"/>
      <c r="O199" s="178"/>
      <c r="P199" s="179">
        <f>SUM(P200:P201)</f>
        <v>0</v>
      </c>
      <c r="Q199" s="178"/>
      <c r="R199" s="179">
        <f>SUM(R200:R201)</f>
        <v>0</v>
      </c>
      <c r="S199" s="178"/>
      <c r="T199" s="180">
        <f>SUM(T200:T201)</f>
        <v>0</v>
      </c>
      <c r="AR199" s="181" t="s">
        <v>22</v>
      </c>
      <c r="AT199" s="182" t="s">
        <v>73</v>
      </c>
      <c r="AU199" s="182" t="s">
        <v>22</v>
      </c>
      <c r="AY199" s="181" t="s">
        <v>159</v>
      </c>
      <c r="BK199" s="183">
        <f>SUM(BK200:BK201)</f>
        <v>0</v>
      </c>
    </row>
    <row r="200" spans="2:65" s="1" customFormat="1" ht="16.5" customHeight="1">
      <c r="B200" s="35"/>
      <c r="C200" s="186" t="s">
        <v>566</v>
      </c>
      <c r="D200" s="186" t="s">
        <v>162</v>
      </c>
      <c r="E200" s="187" t="s">
        <v>2923</v>
      </c>
      <c r="F200" s="188" t="s">
        <v>2924</v>
      </c>
      <c r="G200" s="189" t="s">
        <v>1004</v>
      </c>
      <c r="H200" s="190">
        <v>1</v>
      </c>
      <c r="I200" s="191"/>
      <c r="J200" s="192">
        <f>ROUND(I200*H200,2)</f>
        <v>0</v>
      </c>
      <c r="K200" s="188" t="s">
        <v>20</v>
      </c>
      <c r="L200" s="39"/>
      <c r="M200" s="193" t="s">
        <v>20</v>
      </c>
      <c r="N200" s="194" t="s">
        <v>45</v>
      </c>
      <c r="O200" s="64"/>
      <c r="P200" s="195">
        <f>O200*H200</f>
        <v>0</v>
      </c>
      <c r="Q200" s="195">
        <v>0</v>
      </c>
      <c r="R200" s="195">
        <f>Q200*H200</f>
        <v>0</v>
      </c>
      <c r="S200" s="195">
        <v>0</v>
      </c>
      <c r="T200" s="196">
        <f>S200*H200</f>
        <v>0</v>
      </c>
      <c r="AR200" s="197" t="s">
        <v>164</v>
      </c>
      <c r="AT200" s="197" t="s">
        <v>162</v>
      </c>
      <c r="AU200" s="197" t="s">
        <v>84</v>
      </c>
      <c r="AY200" s="18" t="s">
        <v>159</v>
      </c>
      <c r="BE200" s="198">
        <f>IF(N200="základní",J200,0)</f>
        <v>0</v>
      </c>
      <c r="BF200" s="198">
        <f>IF(N200="snížená",J200,0)</f>
        <v>0</v>
      </c>
      <c r="BG200" s="198">
        <f>IF(N200="zákl. přenesená",J200,0)</f>
        <v>0</v>
      </c>
      <c r="BH200" s="198">
        <f>IF(N200="sníž. přenesená",J200,0)</f>
        <v>0</v>
      </c>
      <c r="BI200" s="198">
        <f>IF(N200="nulová",J200,0)</f>
        <v>0</v>
      </c>
      <c r="BJ200" s="18" t="s">
        <v>22</v>
      </c>
      <c r="BK200" s="198">
        <f>ROUND(I200*H200,2)</f>
        <v>0</v>
      </c>
      <c r="BL200" s="18" t="s">
        <v>164</v>
      </c>
      <c r="BM200" s="197" t="s">
        <v>2925</v>
      </c>
    </row>
    <row r="201" spans="2:65" s="1" customFormat="1" ht="11.25">
      <c r="B201" s="35"/>
      <c r="C201" s="36"/>
      <c r="D201" s="199" t="s">
        <v>166</v>
      </c>
      <c r="E201" s="36"/>
      <c r="F201" s="200" t="s">
        <v>2924</v>
      </c>
      <c r="G201" s="36"/>
      <c r="H201" s="36"/>
      <c r="I201" s="115"/>
      <c r="J201" s="36"/>
      <c r="K201" s="36"/>
      <c r="L201" s="39"/>
      <c r="M201" s="201"/>
      <c r="N201" s="64"/>
      <c r="O201" s="64"/>
      <c r="P201" s="64"/>
      <c r="Q201" s="64"/>
      <c r="R201" s="64"/>
      <c r="S201" s="64"/>
      <c r="T201" s="65"/>
      <c r="AT201" s="18" t="s">
        <v>166</v>
      </c>
      <c r="AU201" s="18" t="s">
        <v>84</v>
      </c>
    </row>
    <row r="202" spans="2:65" s="11" customFormat="1" ht="22.9" customHeight="1">
      <c r="B202" s="170"/>
      <c r="C202" s="171"/>
      <c r="D202" s="172" t="s">
        <v>73</v>
      </c>
      <c r="E202" s="184" t="s">
        <v>1084</v>
      </c>
      <c r="F202" s="184" t="s">
        <v>1201</v>
      </c>
      <c r="G202" s="171"/>
      <c r="H202" s="171"/>
      <c r="I202" s="174"/>
      <c r="J202" s="185">
        <f>BK202</f>
        <v>0</v>
      </c>
      <c r="K202" s="171"/>
      <c r="L202" s="176"/>
      <c r="M202" s="177"/>
      <c r="N202" s="178"/>
      <c r="O202" s="178"/>
      <c r="P202" s="179">
        <f>SUM(P203:P204)</f>
        <v>0</v>
      </c>
      <c r="Q202" s="178"/>
      <c r="R202" s="179">
        <f>SUM(R203:R204)</f>
        <v>0</v>
      </c>
      <c r="S202" s="178"/>
      <c r="T202" s="180">
        <f>SUM(T203:T204)</f>
        <v>0</v>
      </c>
      <c r="AR202" s="181" t="s">
        <v>22</v>
      </c>
      <c r="AT202" s="182" t="s">
        <v>73</v>
      </c>
      <c r="AU202" s="182" t="s">
        <v>22</v>
      </c>
      <c r="AY202" s="181" t="s">
        <v>159</v>
      </c>
      <c r="BK202" s="183">
        <f>SUM(BK203:BK204)</f>
        <v>0</v>
      </c>
    </row>
    <row r="203" spans="2:65" s="1" customFormat="1" ht="16.5" customHeight="1">
      <c r="B203" s="35"/>
      <c r="C203" s="186" t="s">
        <v>574</v>
      </c>
      <c r="D203" s="186" t="s">
        <v>162</v>
      </c>
      <c r="E203" s="187" t="s">
        <v>2926</v>
      </c>
      <c r="F203" s="188" t="s">
        <v>2927</v>
      </c>
      <c r="G203" s="189" t="s">
        <v>669</v>
      </c>
      <c r="H203" s="190">
        <v>7.0000000000000007E-2</v>
      </c>
      <c r="I203" s="191"/>
      <c r="J203" s="192">
        <f>ROUND(I203*H203,2)</f>
        <v>0</v>
      </c>
      <c r="K203" s="188" t="s">
        <v>194</v>
      </c>
      <c r="L203" s="39"/>
      <c r="M203" s="193" t="s">
        <v>20</v>
      </c>
      <c r="N203" s="194" t="s">
        <v>45</v>
      </c>
      <c r="O203" s="64"/>
      <c r="P203" s="195">
        <f>O203*H203</f>
        <v>0</v>
      </c>
      <c r="Q203" s="195">
        <v>0</v>
      </c>
      <c r="R203" s="195">
        <f>Q203*H203</f>
        <v>0</v>
      </c>
      <c r="S203" s="195">
        <v>0</v>
      </c>
      <c r="T203" s="196">
        <f>S203*H203</f>
        <v>0</v>
      </c>
      <c r="AR203" s="197" t="s">
        <v>164</v>
      </c>
      <c r="AT203" s="197" t="s">
        <v>162</v>
      </c>
      <c r="AU203" s="197" t="s">
        <v>84</v>
      </c>
      <c r="AY203" s="18" t="s">
        <v>159</v>
      </c>
      <c r="BE203" s="198">
        <f>IF(N203="základní",J203,0)</f>
        <v>0</v>
      </c>
      <c r="BF203" s="198">
        <f>IF(N203="snížená",J203,0)</f>
        <v>0</v>
      </c>
      <c r="BG203" s="198">
        <f>IF(N203="zákl. přenesená",J203,0)</f>
        <v>0</v>
      </c>
      <c r="BH203" s="198">
        <f>IF(N203="sníž. přenesená",J203,0)</f>
        <v>0</v>
      </c>
      <c r="BI203" s="198">
        <f>IF(N203="nulová",J203,0)</f>
        <v>0</v>
      </c>
      <c r="BJ203" s="18" t="s">
        <v>22</v>
      </c>
      <c r="BK203" s="198">
        <f>ROUND(I203*H203,2)</f>
        <v>0</v>
      </c>
      <c r="BL203" s="18" t="s">
        <v>164</v>
      </c>
      <c r="BM203" s="197" t="s">
        <v>2928</v>
      </c>
    </row>
    <row r="204" spans="2:65" s="1" customFormat="1" ht="19.5">
      <c r="B204" s="35"/>
      <c r="C204" s="36"/>
      <c r="D204" s="199" t="s">
        <v>166</v>
      </c>
      <c r="E204" s="36"/>
      <c r="F204" s="200" t="s">
        <v>2929</v>
      </c>
      <c r="G204" s="36"/>
      <c r="H204" s="36"/>
      <c r="I204" s="115"/>
      <c r="J204" s="36"/>
      <c r="K204" s="36"/>
      <c r="L204" s="39"/>
      <c r="M204" s="201"/>
      <c r="N204" s="64"/>
      <c r="O204" s="64"/>
      <c r="P204" s="64"/>
      <c r="Q204" s="64"/>
      <c r="R204" s="64"/>
      <c r="S204" s="64"/>
      <c r="T204" s="65"/>
      <c r="AT204" s="18" t="s">
        <v>166</v>
      </c>
      <c r="AU204" s="18" t="s">
        <v>84</v>
      </c>
    </row>
    <row r="205" spans="2:65" s="11" customFormat="1" ht="22.9" customHeight="1">
      <c r="B205" s="170"/>
      <c r="C205" s="171"/>
      <c r="D205" s="172" t="s">
        <v>73</v>
      </c>
      <c r="E205" s="184" t="s">
        <v>162</v>
      </c>
      <c r="F205" s="184" t="s">
        <v>1207</v>
      </c>
      <c r="G205" s="171"/>
      <c r="H205" s="171"/>
      <c r="I205" s="174"/>
      <c r="J205" s="185">
        <f>BK205</f>
        <v>0</v>
      </c>
      <c r="K205" s="171"/>
      <c r="L205" s="176"/>
      <c r="M205" s="177"/>
      <c r="N205" s="178"/>
      <c r="O205" s="178"/>
      <c r="P205" s="179">
        <f>SUM(P206:P220)</f>
        <v>0</v>
      </c>
      <c r="Q205" s="178"/>
      <c r="R205" s="179">
        <f>SUM(R206:R220)</f>
        <v>124.039</v>
      </c>
      <c r="S205" s="178"/>
      <c r="T205" s="180">
        <f>SUM(T206:T220)</f>
        <v>0</v>
      </c>
      <c r="AR205" s="181" t="s">
        <v>22</v>
      </c>
      <c r="AT205" s="182" t="s">
        <v>73</v>
      </c>
      <c r="AU205" s="182" t="s">
        <v>22</v>
      </c>
      <c r="AY205" s="181" t="s">
        <v>159</v>
      </c>
      <c r="BK205" s="183">
        <f>SUM(BK206:BK220)</f>
        <v>0</v>
      </c>
    </row>
    <row r="206" spans="2:65" s="1" customFormat="1" ht="16.5" customHeight="1">
      <c r="B206" s="35"/>
      <c r="C206" s="186" t="s">
        <v>582</v>
      </c>
      <c r="D206" s="186" t="s">
        <v>162</v>
      </c>
      <c r="E206" s="187" t="s">
        <v>674</v>
      </c>
      <c r="F206" s="188" t="s">
        <v>675</v>
      </c>
      <c r="G206" s="189" t="s">
        <v>182</v>
      </c>
      <c r="H206" s="190">
        <v>60.386000000000003</v>
      </c>
      <c r="I206" s="191"/>
      <c r="J206" s="192">
        <f>ROUND(I206*H206,2)</f>
        <v>0</v>
      </c>
      <c r="K206" s="188" t="s">
        <v>194</v>
      </c>
      <c r="L206" s="39"/>
      <c r="M206" s="193" t="s">
        <v>20</v>
      </c>
      <c r="N206" s="194" t="s">
        <v>45</v>
      </c>
      <c r="O206" s="64"/>
      <c r="P206" s="195">
        <f>O206*H206</f>
        <v>0</v>
      </c>
      <c r="Q206" s="195">
        <v>0</v>
      </c>
      <c r="R206" s="195">
        <f>Q206*H206</f>
        <v>0</v>
      </c>
      <c r="S206" s="195">
        <v>0</v>
      </c>
      <c r="T206" s="196">
        <f>S206*H206</f>
        <v>0</v>
      </c>
      <c r="AR206" s="197" t="s">
        <v>164</v>
      </c>
      <c r="AT206" s="197" t="s">
        <v>162</v>
      </c>
      <c r="AU206" s="197" t="s">
        <v>84</v>
      </c>
      <c r="AY206" s="18" t="s">
        <v>159</v>
      </c>
      <c r="BE206" s="198">
        <f>IF(N206="základní",J206,0)</f>
        <v>0</v>
      </c>
      <c r="BF206" s="198">
        <f>IF(N206="snížená",J206,0)</f>
        <v>0</v>
      </c>
      <c r="BG206" s="198">
        <f>IF(N206="zákl. přenesená",J206,0)</f>
        <v>0</v>
      </c>
      <c r="BH206" s="198">
        <f>IF(N206="sníž. přenesená",J206,0)</f>
        <v>0</v>
      </c>
      <c r="BI206" s="198">
        <f>IF(N206="nulová",J206,0)</f>
        <v>0</v>
      </c>
      <c r="BJ206" s="18" t="s">
        <v>22</v>
      </c>
      <c r="BK206" s="198">
        <f>ROUND(I206*H206,2)</f>
        <v>0</v>
      </c>
      <c r="BL206" s="18" t="s">
        <v>164</v>
      </c>
      <c r="BM206" s="197" t="s">
        <v>2930</v>
      </c>
    </row>
    <row r="207" spans="2:65" s="1" customFormat="1" ht="19.5">
      <c r="B207" s="35"/>
      <c r="C207" s="36"/>
      <c r="D207" s="199" t="s">
        <v>166</v>
      </c>
      <c r="E207" s="36"/>
      <c r="F207" s="200" t="s">
        <v>677</v>
      </c>
      <c r="G207" s="36"/>
      <c r="H207" s="36"/>
      <c r="I207" s="115"/>
      <c r="J207" s="36"/>
      <c r="K207" s="36"/>
      <c r="L207" s="39"/>
      <c r="M207" s="201"/>
      <c r="N207" s="64"/>
      <c r="O207" s="64"/>
      <c r="P207" s="64"/>
      <c r="Q207" s="64"/>
      <c r="R207" s="64"/>
      <c r="S207" s="64"/>
      <c r="T207" s="65"/>
      <c r="AT207" s="18" t="s">
        <v>166</v>
      </c>
      <c r="AU207" s="18" t="s">
        <v>84</v>
      </c>
    </row>
    <row r="208" spans="2:65" s="13" customFormat="1" ht="11.25">
      <c r="B208" s="212"/>
      <c r="C208" s="213"/>
      <c r="D208" s="199" t="s">
        <v>184</v>
      </c>
      <c r="E208" s="214" t="s">
        <v>20</v>
      </c>
      <c r="F208" s="215" t="s">
        <v>2931</v>
      </c>
      <c r="G208" s="213"/>
      <c r="H208" s="216">
        <v>100.386</v>
      </c>
      <c r="I208" s="217"/>
      <c r="J208" s="213"/>
      <c r="K208" s="213"/>
      <c r="L208" s="218"/>
      <c r="M208" s="219"/>
      <c r="N208" s="220"/>
      <c r="O208" s="220"/>
      <c r="P208" s="220"/>
      <c r="Q208" s="220"/>
      <c r="R208" s="220"/>
      <c r="S208" s="220"/>
      <c r="T208" s="221"/>
      <c r="AT208" s="222" t="s">
        <v>184</v>
      </c>
      <c r="AU208" s="222" t="s">
        <v>84</v>
      </c>
      <c r="AV208" s="13" t="s">
        <v>84</v>
      </c>
      <c r="AW208" s="13" t="s">
        <v>35</v>
      </c>
      <c r="AX208" s="13" t="s">
        <v>74</v>
      </c>
      <c r="AY208" s="222" t="s">
        <v>159</v>
      </c>
    </row>
    <row r="209" spans="2:65" s="13" customFormat="1" ht="11.25">
      <c r="B209" s="212"/>
      <c r="C209" s="213"/>
      <c r="D209" s="199" t="s">
        <v>184</v>
      </c>
      <c r="E209" s="214" t="s">
        <v>20</v>
      </c>
      <c r="F209" s="215" t="s">
        <v>2952</v>
      </c>
      <c r="G209" s="213"/>
      <c r="H209" s="216">
        <v>-40</v>
      </c>
      <c r="I209" s="217"/>
      <c r="J209" s="213"/>
      <c r="K209" s="213"/>
      <c r="L209" s="218"/>
      <c r="M209" s="219"/>
      <c r="N209" s="220"/>
      <c r="O209" s="220"/>
      <c r="P209" s="220"/>
      <c r="Q209" s="220"/>
      <c r="R209" s="220"/>
      <c r="S209" s="220"/>
      <c r="T209" s="221"/>
      <c r="AT209" s="222" t="s">
        <v>184</v>
      </c>
      <c r="AU209" s="222" t="s">
        <v>84</v>
      </c>
      <c r="AV209" s="13" t="s">
        <v>84</v>
      </c>
      <c r="AW209" s="13" t="s">
        <v>35</v>
      </c>
      <c r="AX209" s="13" t="s">
        <v>74</v>
      </c>
      <c r="AY209" s="222" t="s">
        <v>159</v>
      </c>
    </row>
    <row r="210" spans="2:65" s="14" customFormat="1" ht="11.25">
      <c r="B210" s="223"/>
      <c r="C210" s="224"/>
      <c r="D210" s="199" t="s">
        <v>184</v>
      </c>
      <c r="E210" s="225" t="s">
        <v>2830</v>
      </c>
      <c r="F210" s="226" t="s">
        <v>223</v>
      </c>
      <c r="G210" s="224"/>
      <c r="H210" s="227">
        <v>60.386000000000003</v>
      </c>
      <c r="I210" s="228"/>
      <c r="J210" s="224"/>
      <c r="K210" s="224"/>
      <c r="L210" s="229"/>
      <c r="M210" s="230"/>
      <c r="N210" s="231"/>
      <c r="O210" s="231"/>
      <c r="P210" s="231"/>
      <c r="Q210" s="231"/>
      <c r="R210" s="231"/>
      <c r="S210" s="231"/>
      <c r="T210" s="232"/>
      <c r="AT210" s="233" t="s">
        <v>184</v>
      </c>
      <c r="AU210" s="233" t="s">
        <v>84</v>
      </c>
      <c r="AV210" s="14" t="s">
        <v>164</v>
      </c>
      <c r="AW210" s="14" t="s">
        <v>35</v>
      </c>
      <c r="AX210" s="14" t="s">
        <v>22</v>
      </c>
      <c r="AY210" s="233" t="s">
        <v>159</v>
      </c>
    </row>
    <row r="211" spans="2:65" s="1" customFormat="1" ht="16.5" customHeight="1">
      <c r="B211" s="35"/>
      <c r="C211" s="245" t="s">
        <v>589</v>
      </c>
      <c r="D211" s="245" t="s">
        <v>744</v>
      </c>
      <c r="E211" s="246" t="s">
        <v>1217</v>
      </c>
      <c r="F211" s="247" t="s">
        <v>1218</v>
      </c>
      <c r="G211" s="248" t="s">
        <v>669</v>
      </c>
      <c r="H211" s="249">
        <v>124.039</v>
      </c>
      <c r="I211" s="250"/>
      <c r="J211" s="251">
        <f>ROUND(I211*H211,2)</f>
        <v>0</v>
      </c>
      <c r="K211" s="247" t="s">
        <v>20</v>
      </c>
      <c r="L211" s="252"/>
      <c r="M211" s="253" t="s">
        <v>20</v>
      </c>
      <c r="N211" s="254" t="s">
        <v>45</v>
      </c>
      <c r="O211" s="64"/>
      <c r="P211" s="195">
        <f>O211*H211</f>
        <v>0</v>
      </c>
      <c r="Q211" s="195">
        <v>1</v>
      </c>
      <c r="R211" s="195">
        <f>Q211*H211</f>
        <v>124.039</v>
      </c>
      <c r="S211" s="195">
        <v>0</v>
      </c>
      <c r="T211" s="196">
        <f>S211*H211</f>
        <v>0</v>
      </c>
      <c r="AR211" s="197" t="s">
        <v>204</v>
      </c>
      <c r="AT211" s="197" t="s">
        <v>744</v>
      </c>
      <c r="AU211" s="197" t="s">
        <v>84</v>
      </c>
      <c r="AY211" s="18" t="s">
        <v>159</v>
      </c>
      <c r="BE211" s="198">
        <f>IF(N211="základní",J211,0)</f>
        <v>0</v>
      </c>
      <c r="BF211" s="198">
        <f>IF(N211="snížená",J211,0)</f>
        <v>0</v>
      </c>
      <c r="BG211" s="198">
        <f>IF(N211="zákl. přenesená",J211,0)</f>
        <v>0</v>
      </c>
      <c r="BH211" s="198">
        <f>IF(N211="sníž. přenesená",J211,0)</f>
        <v>0</v>
      </c>
      <c r="BI211" s="198">
        <f>IF(N211="nulová",J211,0)</f>
        <v>0</v>
      </c>
      <c r="BJ211" s="18" t="s">
        <v>22</v>
      </c>
      <c r="BK211" s="198">
        <f>ROUND(I211*H211,2)</f>
        <v>0</v>
      </c>
      <c r="BL211" s="18" t="s">
        <v>164</v>
      </c>
      <c r="BM211" s="197" t="s">
        <v>2933</v>
      </c>
    </row>
    <row r="212" spans="2:65" s="13" customFormat="1" ht="11.25">
      <c r="B212" s="212"/>
      <c r="C212" s="213"/>
      <c r="D212" s="199" t="s">
        <v>184</v>
      </c>
      <c r="E212" s="214" t="s">
        <v>20</v>
      </c>
      <c r="F212" s="215" t="s">
        <v>2934</v>
      </c>
      <c r="G212" s="213"/>
      <c r="H212" s="216">
        <v>124.039</v>
      </c>
      <c r="I212" s="217"/>
      <c r="J212" s="213"/>
      <c r="K212" s="213"/>
      <c r="L212" s="218"/>
      <c r="M212" s="219"/>
      <c r="N212" s="220"/>
      <c r="O212" s="220"/>
      <c r="P212" s="220"/>
      <c r="Q212" s="220"/>
      <c r="R212" s="220"/>
      <c r="S212" s="220"/>
      <c r="T212" s="221"/>
      <c r="AT212" s="222" t="s">
        <v>184</v>
      </c>
      <c r="AU212" s="222" t="s">
        <v>84</v>
      </c>
      <c r="AV212" s="13" t="s">
        <v>84</v>
      </c>
      <c r="AW212" s="13" t="s">
        <v>35</v>
      </c>
      <c r="AX212" s="13" t="s">
        <v>22</v>
      </c>
      <c r="AY212" s="222" t="s">
        <v>159</v>
      </c>
    </row>
    <row r="213" spans="2:65" s="1" customFormat="1" ht="16.5" customHeight="1">
      <c r="B213" s="35"/>
      <c r="C213" s="186" t="s">
        <v>595</v>
      </c>
      <c r="D213" s="186" t="s">
        <v>162</v>
      </c>
      <c r="E213" s="187" t="s">
        <v>609</v>
      </c>
      <c r="F213" s="188" t="s">
        <v>610</v>
      </c>
      <c r="G213" s="189" t="s">
        <v>182</v>
      </c>
      <c r="H213" s="190">
        <v>60.386000000000003</v>
      </c>
      <c r="I213" s="191"/>
      <c r="J213" s="192">
        <f>ROUND(I213*H213,2)</f>
        <v>0</v>
      </c>
      <c r="K213" s="188" t="s">
        <v>194</v>
      </c>
      <c r="L213" s="39"/>
      <c r="M213" s="193" t="s">
        <v>20</v>
      </c>
      <c r="N213" s="194" t="s">
        <v>45</v>
      </c>
      <c r="O213" s="64"/>
      <c r="P213" s="195">
        <f>O213*H213</f>
        <v>0</v>
      </c>
      <c r="Q213" s="195">
        <v>0</v>
      </c>
      <c r="R213" s="195">
        <f>Q213*H213</f>
        <v>0</v>
      </c>
      <c r="S213" s="195">
        <v>0</v>
      </c>
      <c r="T213" s="196">
        <f>S213*H213</f>
        <v>0</v>
      </c>
      <c r="AR213" s="197" t="s">
        <v>164</v>
      </c>
      <c r="AT213" s="197" t="s">
        <v>162</v>
      </c>
      <c r="AU213" s="197" t="s">
        <v>84</v>
      </c>
      <c r="AY213" s="18" t="s">
        <v>159</v>
      </c>
      <c r="BE213" s="198">
        <f>IF(N213="základní",J213,0)</f>
        <v>0</v>
      </c>
      <c r="BF213" s="198">
        <f>IF(N213="snížená",J213,0)</f>
        <v>0</v>
      </c>
      <c r="BG213" s="198">
        <f>IF(N213="zákl. přenesená",J213,0)</f>
        <v>0</v>
      </c>
      <c r="BH213" s="198">
        <f>IF(N213="sníž. přenesená",J213,0)</f>
        <v>0</v>
      </c>
      <c r="BI213" s="198">
        <f>IF(N213="nulová",J213,0)</f>
        <v>0</v>
      </c>
      <c r="BJ213" s="18" t="s">
        <v>22</v>
      </c>
      <c r="BK213" s="198">
        <f>ROUND(I213*H213,2)</f>
        <v>0</v>
      </c>
      <c r="BL213" s="18" t="s">
        <v>164</v>
      </c>
      <c r="BM213" s="197" t="s">
        <v>2935</v>
      </c>
    </row>
    <row r="214" spans="2:65" s="1" customFormat="1" ht="19.5">
      <c r="B214" s="35"/>
      <c r="C214" s="36"/>
      <c r="D214" s="199" t="s">
        <v>166</v>
      </c>
      <c r="E214" s="36"/>
      <c r="F214" s="200" t="s">
        <v>612</v>
      </c>
      <c r="G214" s="36"/>
      <c r="H214" s="36"/>
      <c r="I214" s="115"/>
      <c r="J214" s="36"/>
      <c r="K214" s="36"/>
      <c r="L214" s="39"/>
      <c r="M214" s="201"/>
      <c r="N214" s="64"/>
      <c r="O214" s="64"/>
      <c r="P214" s="64"/>
      <c r="Q214" s="64"/>
      <c r="R214" s="64"/>
      <c r="S214" s="64"/>
      <c r="T214" s="65"/>
      <c r="AT214" s="18" t="s">
        <v>166</v>
      </c>
      <c r="AU214" s="18" t="s">
        <v>84</v>
      </c>
    </row>
    <row r="215" spans="2:65" s="12" customFormat="1" ht="11.25">
      <c r="B215" s="202"/>
      <c r="C215" s="203"/>
      <c r="D215" s="199" t="s">
        <v>184</v>
      </c>
      <c r="E215" s="204" t="s">
        <v>20</v>
      </c>
      <c r="F215" s="205" t="s">
        <v>1223</v>
      </c>
      <c r="G215" s="203"/>
      <c r="H215" s="204" t="s">
        <v>20</v>
      </c>
      <c r="I215" s="206"/>
      <c r="J215" s="203"/>
      <c r="K215" s="203"/>
      <c r="L215" s="207"/>
      <c r="M215" s="208"/>
      <c r="N215" s="209"/>
      <c r="O215" s="209"/>
      <c r="P215" s="209"/>
      <c r="Q215" s="209"/>
      <c r="R215" s="209"/>
      <c r="S215" s="209"/>
      <c r="T215" s="210"/>
      <c r="AT215" s="211" t="s">
        <v>184</v>
      </c>
      <c r="AU215" s="211" t="s">
        <v>84</v>
      </c>
      <c r="AV215" s="12" t="s">
        <v>22</v>
      </c>
      <c r="AW215" s="12" t="s">
        <v>35</v>
      </c>
      <c r="AX215" s="12" t="s">
        <v>74</v>
      </c>
      <c r="AY215" s="211" t="s">
        <v>159</v>
      </c>
    </row>
    <row r="216" spans="2:65" s="13" customFormat="1" ht="11.25">
      <c r="B216" s="212"/>
      <c r="C216" s="213"/>
      <c r="D216" s="199" t="s">
        <v>184</v>
      </c>
      <c r="E216" s="214" t="s">
        <v>20</v>
      </c>
      <c r="F216" s="215" t="s">
        <v>2936</v>
      </c>
      <c r="G216" s="213"/>
      <c r="H216" s="216">
        <v>60.386000000000003</v>
      </c>
      <c r="I216" s="217"/>
      <c r="J216" s="213"/>
      <c r="K216" s="213"/>
      <c r="L216" s="218"/>
      <c r="M216" s="219"/>
      <c r="N216" s="220"/>
      <c r="O216" s="220"/>
      <c r="P216" s="220"/>
      <c r="Q216" s="220"/>
      <c r="R216" s="220"/>
      <c r="S216" s="220"/>
      <c r="T216" s="221"/>
      <c r="AT216" s="222" t="s">
        <v>184</v>
      </c>
      <c r="AU216" s="222" t="s">
        <v>84</v>
      </c>
      <c r="AV216" s="13" t="s">
        <v>84</v>
      </c>
      <c r="AW216" s="13" t="s">
        <v>35</v>
      </c>
      <c r="AX216" s="13" t="s">
        <v>22</v>
      </c>
      <c r="AY216" s="222" t="s">
        <v>159</v>
      </c>
    </row>
    <row r="217" spans="2:65" s="1" customFormat="1" ht="16.5" customHeight="1">
      <c r="B217" s="35"/>
      <c r="C217" s="186" t="s">
        <v>602</v>
      </c>
      <c r="D217" s="186" t="s">
        <v>162</v>
      </c>
      <c r="E217" s="187" t="s">
        <v>617</v>
      </c>
      <c r="F217" s="188" t="s">
        <v>618</v>
      </c>
      <c r="G217" s="189" t="s">
        <v>182</v>
      </c>
      <c r="H217" s="190">
        <v>60.386000000000003</v>
      </c>
      <c r="I217" s="191"/>
      <c r="J217" s="192">
        <f>ROUND(I217*H217,2)</f>
        <v>0</v>
      </c>
      <c r="K217" s="188" t="s">
        <v>194</v>
      </c>
      <c r="L217" s="39"/>
      <c r="M217" s="193" t="s">
        <v>20</v>
      </c>
      <c r="N217" s="194" t="s">
        <v>45</v>
      </c>
      <c r="O217" s="64"/>
      <c r="P217" s="195">
        <f>O217*H217</f>
        <v>0</v>
      </c>
      <c r="Q217" s="195">
        <v>0</v>
      </c>
      <c r="R217" s="195">
        <f>Q217*H217</f>
        <v>0</v>
      </c>
      <c r="S217" s="195">
        <v>0</v>
      </c>
      <c r="T217" s="196">
        <f>S217*H217</f>
        <v>0</v>
      </c>
      <c r="AR217" s="197" t="s">
        <v>164</v>
      </c>
      <c r="AT217" s="197" t="s">
        <v>162</v>
      </c>
      <c r="AU217" s="197" t="s">
        <v>84</v>
      </c>
      <c r="AY217" s="18" t="s">
        <v>159</v>
      </c>
      <c r="BE217" s="198">
        <f>IF(N217="základní",J217,0)</f>
        <v>0</v>
      </c>
      <c r="BF217" s="198">
        <f>IF(N217="snížená",J217,0)</f>
        <v>0</v>
      </c>
      <c r="BG217" s="198">
        <f>IF(N217="zákl. přenesená",J217,0)</f>
        <v>0</v>
      </c>
      <c r="BH217" s="198">
        <f>IF(N217="sníž. přenesená",J217,0)</f>
        <v>0</v>
      </c>
      <c r="BI217" s="198">
        <f>IF(N217="nulová",J217,0)</f>
        <v>0</v>
      </c>
      <c r="BJ217" s="18" t="s">
        <v>22</v>
      </c>
      <c r="BK217" s="198">
        <f>ROUND(I217*H217,2)</f>
        <v>0</v>
      </c>
      <c r="BL217" s="18" t="s">
        <v>164</v>
      </c>
      <c r="BM217" s="197" t="s">
        <v>2937</v>
      </c>
    </row>
    <row r="218" spans="2:65" s="1" customFormat="1" ht="11.25">
      <c r="B218" s="35"/>
      <c r="C218" s="36"/>
      <c r="D218" s="199" t="s">
        <v>166</v>
      </c>
      <c r="E218" s="36"/>
      <c r="F218" s="200" t="s">
        <v>620</v>
      </c>
      <c r="G218" s="36"/>
      <c r="H218" s="36"/>
      <c r="I218" s="115"/>
      <c r="J218" s="36"/>
      <c r="K218" s="36"/>
      <c r="L218" s="39"/>
      <c r="M218" s="201"/>
      <c r="N218" s="64"/>
      <c r="O218" s="64"/>
      <c r="P218" s="64"/>
      <c r="Q218" s="64"/>
      <c r="R218" s="64"/>
      <c r="S218" s="64"/>
      <c r="T218" s="65"/>
      <c r="AT218" s="18" t="s">
        <v>166</v>
      </c>
      <c r="AU218" s="18" t="s">
        <v>84</v>
      </c>
    </row>
    <row r="219" spans="2:65" s="12" customFormat="1" ht="11.25">
      <c r="B219" s="202"/>
      <c r="C219" s="203"/>
      <c r="D219" s="199" t="s">
        <v>184</v>
      </c>
      <c r="E219" s="204" t="s">
        <v>20</v>
      </c>
      <c r="F219" s="205" t="s">
        <v>1223</v>
      </c>
      <c r="G219" s="203"/>
      <c r="H219" s="204" t="s">
        <v>20</v>
      </c>
      <c r="I219" s="206"/>
      <c r="J219" s="203"/>
      <c r="K219" s="203"/>
      <c r="L219" s="207"/>
      <c r="M219" s="208"/>
      <c r="N219" s="209"/>
      <c r="O219" s="209"/>
      <c r="P219" s="209"/>
      <c r="Q219" s="209"/>
      <c r="R219" s="209"/>
      <c r="S219" s="209"/>
      <c r="T219" s="210"/>
      <c r="AT219" s="211" t="s">
        <v>184</v>
      </c>
      <c r="AU219" s="211" t="s">
        <v>84</v>
      </c>
      <c r="AV219" s="12" t="s">
        <v>22</v>
      </c>
      <c r="AW219" s="12" t="s">
        <v>35</v>
      </c>
      <c r="AX219" s="12" t="s">
        <v>74</v>
      </c>
      <c r="AY219" s="211" t="s">
        <v>159</v>
      </c>
    </row>
    <row r="220" spans="2:65" s="13" customFormat="1" ht="11.25">
      <c r="B220" s="212"/>
      <c r="C220" s="213"/>
      <c r="D220" s="199" t="s">
        <v>184</v>
      </c>
      <c r="E220" s="214" t="s">
        <v>20</v>
      </c>
      <c r="F220" s="215" t="s">
        <v>2936</v>
      </c>
      <c r="G220" s="213"/>
      <c r="H220" s="216">
        <v>60.386000000000003</v>
      </c>
      <c r="I220" s="217"/>
      <c r="J220" s="213"/>
      <c r="K220" s="213"/>
      <c r="L220" s="218"/>
      <c r="M220" s="256"/>
      <c r="N220" s="257"/>
      <c r="O220" s="257"/>
      <c r="P220" s="257"/>
      <c r="Q220" s="257"/>
      <c r="R220" s="257"/>
      <c r="S220" s="257"/>
      <c r="T220" s="258"/>
      <c r="AT220" s="222" t="s">
        <v>184</v>
      </c>
      <c r="AU220" s="222" t="s">
        <v>84</v>
      </c>
      <c r="AV220" s="13" t="s">
        <v>84</v>
      </c>
      <c r="AW220" s="13" t="s">
        <v>35</v>
      </c>
      <c r="AX220" s="13" t="s">
        <v>22</v>
      </c>
      <c r="AY220" s="222" t="s">
        <v>159</v>
      </c>
    </row>
    <row r="221" spans="2:65" s="1" customFormat="1" ht="6.95" customHeight="1">
      <c r="B221" s="47"/>
      <c r="C221" s="48"/>
      <c r="D221" s="48"/>
      <c r="E221" s="48"/>
      <c r="F221" s="48"/>
      <c r="G221" s="48"/>
      <c r="H221" s="48"/>
      <c r="I221" s="138"/>
      <c r="J221" s="48"/>
      <c r="K221" s="48"/>
      <c r="L221" s="39"/>
    </row>
  </sheetData>
  <sheetProtection algorithmName="SHA-512" hashValue="BG/HGC72noH42s53OY2HF7NMiqZqq1NMPsItCxBWFmnYnOScruVuIveFfVDRARyhd2GvkiauGnxPWisRxZQIMQ==" saltValue="IU2uBv4w+aMTS/0Me83Avfp6YsjdyhrQhkyTmtQ7Cfbc81Vir0KSaK4+2pxwQIzGD5wgkUq11/0gzsGEXH6Qng==" spinCount="100000" sheet="1" objects="1" scenarios="1" formatColumns="0" formatRows="0" autoFilter="0"/>
  <autoFilter ref="C91:K220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21"/>
  <sheetViews>
    <sheetView showGridLines="0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9" width="20.1640625" style="108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354"/>
      <c r="M2" s="354"/>
      <c r="N2" s="354"/>
      <c r="O2" s="354"/>
      <c r="P2" s="354"/>
      <c r="Q2" s="354"/>
      <c r="R2" s="354"/>
      <c r="S2" s="354"/>
      <c r="T2" s="354"/>
      <c r="U2" s="354"/>
      <c r="V2" s="354"/>
      <c r="AT2" s="18" t="s">
        <v>105</v>
      </c>
      <c r="AZ2" s="264" t="s">
        <v>2816</v>
      </c>
      <c r="BA2" s="264" t="s">
        <v>2817</v>
      </c>
      <c r="BB2" s="264" t="s">
        <v>20</v>
      </c>
      <c r="BC2" s="264" t="s">
        <v>2953</v>
      </c>
      <c r="BD2" s="264" t="s">
        <v>84</v>
      </c>
    </row>
    <row r="3" spans="2:56" ht="6.95" customHeight="1">
      <c r="B3" s="109"/>
      <c r="C3" s="110"/>
      <c r="D3" s="110"/>
      <c r="E3" s="110"/>
      <c r="F3" s="110"/>
      <c r="G3" s="110"/>
      <c r="H3" s="110"/>
      <c r="I3" s="111"/>
      <c r="J3" s="110"/>
      <c r="K3" s="110"/>
      <c r="L3" s="21"/>
      <c r="AT3" s="18" t="s">
        <v>84</v>
      </c>
      <c r="AZ3" s="264" t="s">
        <v>2819</v>
      </c>
      <c r="BA3" s="264" t="s">
        <v>2820</v>
      </c>
      <c r="BB3" s="264" t="s">
        <v>20</v>
      </c>
      <c r="BC3" s="264" t="s">
        <v>2954</v>
      </c>
      <c r="BD3" s="264" t="s">
        <v>84</v>
      </c>
    </row>
    <row r="4" spans="2:56" ht="24.95" customHeight="1">
      <c r="B4" s="21"/>
      <c r="D4" s="112" t="s">
        <v>118</v>
      </c>
      <c r="L4" s="21"/>
      <c r="M4" s="113" t="s">
        <v>10</v>
      </c>
      <c r="AT4" s="18" t="s">
        <v>4</v>
      </c>
      <c r="AZ4" s="264" t="s">
        <v>2822</v>
      </c>
      <c r="BA4" s="264" t="s">
        <v>20</v>
      </c>
      <c r="BB4" s="264" t="s">
        <v>20</v>
      </c>
      <c r="BC4" s="264" t="s">
        <v>2955</v>
      </c>
      <c r="BD4" s="264" t="s">
        <v>84</v>
      </c>
    </row>
    <row r="5" spans="2:56" ht="6.95" customHeight="1">
      <c r="B5" s="21"/>
      <c r="L5" s="21"/>
      <c r="AZ5" s="264" t="s">
        <v>2824</v>
      </c>
      <c r="BA5" s="264" t="s">
        <v>20</v>
      </c>
      <c r="BB5" s="264" t="s">
        <v>20</v>
      </c>
      <c r="BC5" s="264" t="s">
        <v>2956</v>
      </c>
      <c r="BD5" s="264" t="s">
        <v>84</v>
      </c>
    </row>
    <row r="6" spans="2:56" ht="12" customHeight="1">
      <c r="B6" s="21"/>
      <c r="D6" s="114" t="s">
        <v>16</v>
      </c>
      <c r="L6" s="21"/>
      <c r="AZ6" s="264" t="s">
        <v>2826</v>
      </c>
      <c r="BA6" s="264" t="s">
        <v>2827</v>
      </c>
      <c r="BB6" s="264" t="s">
        <v>20</v>
      </c>
      <c r="BC6" s="264" t="s">
        <v>2957</v>
      </c>
      <c r="BD6" s="264" t="s">
        <v>84</v>
      </c>
    </row>
    <row r="7" spans="2:56" ht="16.5" customHeight="1">
      <c r="B7" s="21"/>
      <c r="E7" s="387" t="str">
        <f>'Rekapitulace stavby'!K6</f>
        <v>Obec Pěnčín - stoková síť</v>
      </c>
      <c r="F7" s="388"/>
      <c r="G7" s="388"/>
      <c r="H7" s="388"/>
      <c r="L7" s="21"/>
      <c r="AZ7" s="264" t="s">
        <v>2829</v>
      </c>
      <c r="BA7" s="264" t="s">
        <v>20</v>
      </c>
      <c r="BB7" s="264" t="s">
        <v>20</v>
      </c>
      <c r="BC7" s="264" t="s">
        <v>2956</v>
      </c>
      <c r="BD7" s="264" t="s">
        <v>84</v>
      </c>
    </row>
    <row r="8" spans="2:56" ht="12" customHeight="1">
      <c r="B8" s="21"/>
      <c r="D8" s="114" t="s">
        <v>119</v>
      </c>
      <c r="L8" s="21"/>
      <c r="AZ8" s="264" t="s">
        <v>2830</v>
      </c>
      <c r="BA8" s="264" t="s">
        <v>20</v>
      </c>
      <c r="BB8" s="264" t="s">
        <v>20</v>
      </c>
      <c r="BC8" s="264" t="s">
        <v>2958</v>
      </c>
      <c r="BD8" s="264" t="s">
        <v>84</v>
      </c>
    </row>
    <row r="9" spans="2:56" s="1" customFormat="1" ht="16.5" customHeight="1">
      <c r="B9" s="39"/>
      <c r="E9" s="387" t="s">
        <v>2832</v>
      </c>
      <c r="F9" s="390"/>
      <c r="G9" s="390"/>
      <c r="H9" s="390"/>
      <c r="I9" s="115"/>
      <c r="L9" s="39"/>
    </row>
    <row r="10" spans="2:56" s="1" customFormat="1" ht="12" customHeight="1">
      <c r="B10" s="39"/>
      <c r="D10" s="114" t="s">
        <v>2833</v>
      </c>
      <c r="I10" s="115"/>
      <c r="L10" s="39"/>
    </row>
    <row r="11" spans="2:56" s="1" customFormat="1" ht="36.950000000000003" customHeight="1">
      <c r="B11" s="39"/>
      <c r="E11" s="389" t="s">
        <v>2959</v>
      </c>
      <c r="F11" s="390"/>
      <c r="G11" s="390"/>
      <c r="H11" s="390"/>
      <c r="I11" s="115"/>
      <c r="L11" s="39"/>
    </row>
    <row r="12" spans="2:56" s="1" customFormat="1" ht="11.25">
      <c r="B12" s="39"/>
      <c r="I12" s="115"/>
      <c r="L12" s="39"/>
    </row>
    <row r="13" spans="2:56" s="1" customFormat="1" ht="12" customHeight="1">
      <c r="B13" s="39"/>
      <c r="D13" s="114" t="s">
        <v>19</v>
      </c>
      <c r="F13" s="103" t="s">
        <v>99</v>
      </c>
      <c r="I13" s="116" t="s">
        <v>21</v>
      </c>
      <c r="J13" s="103" t="s">
        <v>20</v>
      </c>
      <c r="L13" s="39"/>
    </row>
    <row r="14" spans="2:56" s="1" customFormat="1" ht="12" customHeight="1">
      <c r="B14" s="39"/>
      <c r="D14" s="114" t="s">
        <v>23</v>
      </c>
      <c r="F14" s="103" t="s">
        <v>24</v>
      </c>
      <c r="I14" s="116" t="s">
        <v>25</v>
      </c>
      <c r="J14" s="117" t="str">
        <f>'Rekapitulace stavby'!AN8</f>
        <v>26. 4. 2019</v>
      </c>
      <c r="L14" s="39"/>
    </row>
    <row r="15" spans="2:56" s="1" customFormat="1" ht="10.9" customHeight="1">
      <c r="B15" s="39"/>
      <c r="I15" s="115"/>
      <c r="L15" s="39"/>
    </row>
    <row r="16" spans="2:56" s="1" customFormat="1" ht="12" customHeight="1">
      <c r="B16" s="39"/>
      <c r="D16" s="114" t="s">
        <v>27</v>
      </c>
      <c r="I16" s="116" t="s">
        <v>28</v>
      </c>
      <c r="J16" s="103" t="s">
        <v>20</v>
      </c>
      <c r="L16" s="39"/>
    </row>
    <row r="17" spans="2:12" s="1" customFormat="1" ht="18" customHeight="1">
      <c r="B17" s="39"/>
      <c r="E17" s="103" t="s">
        <v>29</v>
      </c>
      <c r="I17" s="116" t="s">
        <v>30</v>
      </c>
      <c r="J17" s="103" t="s">
        <v>20</v>
      </c>
      <c r="L17" s="39"/>
    </row>
    <row r="18" spans="2:12" s="1" customFormat="1" ht="6.95" customHeight="1">
      <c r="B18" s="39"/>
      <c r="I18" s="115"/>
      <c r="L18" s="39"/>
    </row>
    <row r="19" spans="2:12" s="1" customFormat="1" ht="12" customHeight="1">
      <c r="B19" s="39"/>
      <c r="D19" s="114" t="s">
        <v>31</v>
      </c>
      <c r="I19" s="116" t="s">
        <v>28</v>
      </c>
      <c r="J19" s="31" t="str">
        <f>'Rekapitulace stavby'!AN13</f>
        <v>Vyplň údaj</v>
      </c>
      <c r="L19" s="39"/>
    </row>
    <row r="20" spans="2:12" s="1" customFormat="1" ht="18" customHeight="1">
      <c r="B20" s="39"/>
      <c r="E20" s="391" t="str">
        <f>'Rekapitulace stavby'!E14</f>
        <v>Vyplň údaj</v>
      </c>
      <c r="F20" s="392"/>
      <c r="G20" s="392"/>
      <c r="H20" s="392"/>
      <c r="I20" s="116" t="s">
        <v>30</v>
      </c>
      <c r="J20" s="31" t="str">
        <f>'Rekapitulace stavby'!AN14</f>
        <v>Vyplň údaj</v>
      </c>
      <c r="L20" s="39"/>
    </row>
    <row r="21" spans="2:12" s="1" customFormat="1" ht="6.95" customHeight="1">
      <c r="B21" s="39"/>
      <c r="I21" s="115"/>
      <c r="L21" s="39"/>
    </row>
    <row r="22" spans="2:12" s="1" customFormat="1" ht="12" customHeight="1">
      <c r="B22" s="39"/>
      <c r="D22" s="114" t="s">
        <v>33</v>
      </c>
      <c r="I22" s="116" t="s">
        <v>28</v>
      </c>
      <c r="J22" s="103" t="s">
        <v>20</v>
      </c>
      <c r="L22" s="39"/>
    </row>
    <row r="23" spans="2:12" s="1" customFormat="1" ht="18" customHeight="1">
      <c r="B23" s="39"/>
      <c r="E23" s="103" t="s">
        <v>34</v>
      </c>
      <c r="I23" s="116" t="s">
        <v>30</v>
      </c>
      <c r="J23" s="103" t="s">
        <v>20</v>
      </c>
      <c r="L23" s="39"/>
    </row>
    <row r="24" spans="2:12" s="1" customFormat="1" ht="6.95" customHeight="1">
      <c r="B24" s="39"/>
      <c r="I24" s="115"/>
      <c r="L24" s="39"/>
    </row>
    <row r="25" spans="2:12" s="1" customFormat="1" ht="12" customHeight="1">
      <c r="B25" s="39"/>
      <c r="D25" s="114" t="s">
        <v>36</v>
      </c>
      <c r="I25" s="116" t="s">
        <v>28</v>
      </c>
      <c r="J25" s="103" t="s">
        <v>20</v>
      </c>
      <c r="L25" s="39"/>
    </row>
    <row r="26" spans="2:12" s="1" customFormat="1" ht="18" customHeight="1">
      <c r="B26" s="39"/>
      <c r="E26" s="103" t="s">
        <v>37</v>
      </c>
      <c r="I26" s="116" t="s">
        <v>30</v>
      </c>
      <c r="J26" s="103" t="s">
        <v>20</v>
      </c>
      <c r="L26" s="39"/>
    </row>
    <row r="27" spans="2:12" s="1" customFormat="1" ht="6.95" customHeight="1">
      <c r="B27" s="39"/>
      <c r="I27" s="115"/>
      <c r="L27" s="39"/>
    </row>
    <row r="28" spans="2:12" s="1" customFormat="1" ht="12" customHeight="1">
      <c r="B28" s="39"/>
      <c r="D28" s="114" t="s">
        <v>38</v>
      </c>
      <c r="I28" s="115"/>
      <c r="L28" s="39"/>
    </row>
    <row r="29" spans="2:12" s="7" customFormat="1" ht="51" customHeight="1">
      <c r="B29" s="118"/>
      <c r="E29" s="393" t="s">
        <v>39</v>
      </c>
      <c r="F29" s="393"/>
      <c r="G29" s="393"/>
      <c r="H29" s="393"/>
      <c r="I29" s="119"/>
      <c r="L29" s="118"/>
    </row>
    <row r="30" spans="2:12" s="1" customFormat="1" ht="6.95" customHeight="1">
      <c r="B30" s="39"/>
      <c r="I30" s="115"/>
      <c r="L30" s="39"/>
    </row>
    <row r="31" spans="2:12" s="1" customFormat="1" ht="6.95" customHeight="1">
      <c r="B31" s="39"/>
      <c r="D31" s="60"/>
      <c r="E31" s="60"/>
      <c r="F31" s="60"/>
      <c r="G31" s="60"/>
      <c r="H31" s="60"/>
      <c r="I31" s="120"/>
      <c r="J31" s="60"/>
      <c r="K31" s="60"/>
      <c r="L31" s="39"/>
    </row>
    <row r="32" spans="2:12" s="1" customFormat="1" ht="25.35" customHeight="1">
      <c r="B32" s="39"/>
      <c r="D32" s="121" t="s">
        <v>40</v>
      </c>
      <c r="I32" s="115"/>
      <c r="J32" s="122">
        <f>ROUND(J92, 2)</f>
        <v>0</v>
      </c>
      <c r="L32" s="39"/>
    </row>
    <row r="33" spans="2:12" s="1" customFormat="1" ht="6.95" customHeight="1">
      <c r="B33" s="39"/>
      <c r="D33" s="60"/>
      <c r="E33" s="60"/>
      <c r="F33" s="60"/>
      <c r="G33" s="60"/>
      <c r="H33" s="60"/>
      <c r="I33" s="120"/>
      <c r="J33" s="60"/>
      <c r="K33" s="60"/>
      <c r="L33" s="39"/>
    </row>
    <row r="34" spans="2:12" s="1" customFormat="1" ht="14.45" customHeight="1">
      <c r="B34" s="39"/>
      <c r="F34" s="123" t="s">
        <v>42</v>
      </c>
      <c r="I34" s="124" t="s">
        <v>41</v>
      </c>
      <c r="J34" s="123" t="s">
        <v>43</v>
      </c>
      <c r="L34" s="39"/>
    </row>
    <row r="35" spans="2:12" s="1" customFormat="1" ht="14.45" customHeight="1">
      <c r="B35" s="39"/>
      <c r="D35" s="125" t="s">
        <v>44</v>
      </c>
      <c r="E35" s="114" t="s">
        <v>45</v>
      </c>
      <c r="F35" s="126">
        <f>ROUND((SUM(BE92:BE220)),  2)</f>
        <v>0</v>
      </c>
      <c r="I35" s="127">
        <v>0.21</v>
      </c>
      <c r="J35" s="126">
        <f>ROUND(((SUM(BE92:BE220))*I35),  2)</f>
        <v>0</v>
      </c>
      <c r="L35" s="39"/>
    </row>
    <row r="36" spans="2:12" s="1" customFormat="1" ht="14.45" customHeight="1">
      <c r="B36" s="39"/>
      <c r="E36" s="114" t="s">
        <v>46</v>
      </c>
      <c r="F36" s="126">
        <f>ROUND((SUM(BF92:BF220)),  2)</f>
        <v>0</v>
      </c>
      <c r="I36" s="127">
        <v>0.15</v>
      </c>
      <c r="J36" s="126">
        <f>ROUND(((SUM(BF92:BF220))*I36),  2)</f>
        <v>0</v>
      </c>
      <c r="L36" s="39"/>
    </row>
    <row r="37" spans="2:12" s="1" customFormat="1" ht="14.45" hidden="1" customHeight="1">
      <c r="B37" s="39"/>
      <c r="E37" s="114" t="s">
        <v>47</v>
      </c>
      <c r="F37" s="126">
        <f>ROUND((SUM(BG92:BG220)),  2)</f>
        <v>0</v>
      </c>
      <c r="I37" s="127">
        <v>0.21</v>
      </c>
      <c r="J37" s="126">
        <f>0</f>
        <v>0</v>
      </c>
      <c r="L37" s="39"/>
    </row>
    <row r="38" spans="2:12" s="1" customFormat="1" ht="14.45" hidden="1" customHeight="1">
      <c r="B38" s="39"/>
      <c r="E38" s="114" t="s">
        <v>48</v>
      </c>
      <c r="F38" s="126">
        <f>ROUND((SUM(BH92:BH220)),  2)</f>
        <v>0</v>
      </c>
      <c r="I38" s="127">
        <v>0.15</v>
      </c>
      <c r="J38" s="126">
        <f>0</f>
        <v>0</v>
      </c>
      <c r="L38" s="39"/>
    </row>
    <row r="39" spans="2:12" s="1" customFormat="1" ht="14.45" hidden="1" customHeight="1">
      <c r="B39" s="39"/>
      <c r="E39" s="114" t="s">
        <v>49</v>
      </c>
      <c r="F39" s="126">
        <f>ROUND((SUM(BI92:BI220)),  2)</f>
        <v>0</v>
      </c>
      <c r="I39" s="127">
        <v>0</v>
      </c>
      <c r="J39" s="126">
        <f>0</f>
        <v>0</v>
      </c>
      <c r="L39" s="39"/>
    </row>
    <row r="40" spans="2:12" s="1" customFormat="1" ht="6.95" customHeight="1">
      <c r="B40" s="39"/>
      <c r="I40" s="115"/>
      <c r="L40" s="39"/>
    </row>
    <row r="41" spans="2:12" s="1" customFormat="1" ht="25.35" customHeight="1">
      <c r="B41" s="39"/>
      <c r="C41" s="128"/>
      <c r="D41" s="129" t="s">
        <v>50</v>
      </c>
      <c r="E41" s="130"/>
      <c r="F41" s="130"/>
      <c r="G41" s="131" t="s">
        <v>51</v>
      </c>
      <c r="H41" s="132" t="s">
        <v>52</v>
      </c>
      <c r="I41" s="133"/>
      <c r="J41" s="134">
        <f>SUM(J32:J39)</f>
        <v>0</v>
      </c>
      <c r="K41" s="135"/>
      <c r="L41" s="39"/>
    </row>
    <row r="42" spans="2:12" s="1" customFormat="1" ht="14.45" customHeight="1">
      <c r="B42" s="136"/>
      <c r="C42" s="137"/>
      <c r="D42" s="137"/>
      <c r="E42" s="137"/>
      <c r="F42" s="137"/>
      <c r="G42" s="137"/>
      <c r="H42" s="137"/>
      <c r="I42" s="138"/>
      <c r="J42" s="137"/>
      <c r="K42" s="137"/>
      <c r="L42" s="39"/>
    </row>
    <row r="46" spans="2:12" s="1" customFormat="1" ht="6.95" customHeight="1">
      <c r="B46" s="139"/>
      <c r="C46" s="140"/>
      <c r="D46" s="140"/>
      <c r="E46" s="140"/>
      <c r="F46" s="140"/>
      <c r="G46" s="140"/>
      <c r="H46" s="140"/>
      <c r="I46" s="141"/>
      <c r="J46" s="140"/>
      <c r="K46" s="140"/>
      <c r="L46" s="39"/>
    </row>
    <row r="47" spans="2:12" s="1" customFormat="1" ht="24.95" customHeight="1">
      <c r="B47" s="35"/>
      <c r="C47" s="24" t="s">
        <v>121</v>
      </c>
      <c r="D47" s="36"/>
      <c r="E47" s="36"/>
      <c r="F47" s="36"/>
      <c r="G47" s="36"/>
      <c r="H47" s="36"/>
      <c r="I47" s="115"/>
      <c r="J47" s="36"/>
      <c r="K47" s="36"/>
      <c r="L47" s="39"/>
    </row>
    <row r="48" spans="2:12" s="1" customFormat="1" ht="6.95" customHeight="1">
      <c r="B48" s="35"/>
      <c r="C48" s="36"/>
      <c r="D48" s="36"/>
      <c r="E48" s="36"/>
      <c r="F48" s="36"/>
      <c r="G48" s="36"/>
      <c r="H48" s="36"/>
      <c r="I48" s="115"/>
      <c r="J48" s="36"/>
      <c r="K48" s="36"/>
      <c r="L48" s="39"/>
    </row>
    <row r="49" spans="2:47" s="1" customFormat="1" ht="12" customHeight="1">
      <c r="B49" s="35"/>
      <c r="C49" s="30" t="s">
        <v>16</v>
      </c>
      <c r="D49" s="36"/>
      <c r="E49" s="36"/>
      <c r="F49" s="36"/>
      <c r="G49" s="36"/>
      <c r="H49" s="36"/>
      <c r="I49" s="115"/>
      <c r="J49" s="36"/>
      <c r="K49" s="36"/>
      <c r="L49" s="39"/>
    </row>
    <row r="50" spans="2:47" s="1" customFormat="1" ht="16.5" customHeight="1">
      <c r="B50" s="35"/>
      <c r="C50" s="36"/>
      <c r="D50" s="36"/>
      <c r="E50" s="394" t="str">
        <f>E7</f>
        <v>Obec Pěnčín - stoková síť</v>
      </c>
      <c r="F50" s="395"/>
      <c r="G50" s="395"/>
      <c r="H50" s="395"/>
      <c r="I50" s="115"/>
      <c r="J50" s="36"/>
      <c r="K50" s="36"/>
      <c r="L50" s="39"/>
    </row>
    <row r="51" spans="2:47" ht="12" customHeight="1">
      <c r="B51" s="22"/>
      <c r="C51" s="30" t="s">
        <v>119</v>
      </c>
      <c r="D51" s="23"/>
      <c r="E51" s="23"/>
      <c r="F51" s="23"/>
      <c r="G51" s="23"/>
      <c r="H51" s="23"/>
      <c r="J51" s="23"/>
      <c r="K51" s="23"/>
      <c r="L51" s="21"/>
    </row>
    <row r="52" spans="2:47" s="1" customFormat="1" ht="16.5" customHeight="1">
      <c r="B52" s="35"/>
      <c r="C52" s="36"/>
      <c r="D52" s="36"/>
      <c r="E52" s="394" t="s">
        <v>2832</v>
      </c>
      <c r="F52" s="396"/>
      <c r="G52" s="396"/>
      <c r="H52" s="396"/>
      <c r="I52" s="115"/>
      <c r="J52" s="36"/>
      <c r="K52" s="36"/>
      <c r="L52" s="39"/>
    </row>
    <row r="53" spans="2:47" s="1" customFormat="1" ht="12" customHeight="1">
      <c r="B53" s="35"/>
      <c r="C53" s="30" t="s">
        <v>2833</v>
      </c>
      <c r="D53" s="36"/>
      <c r="E53" s="36"/>
      <c r="F53" s="36"/>
      <c r="G53" s="36"/>
      <c r="H53" s="36"/>
      <c r="I53" s="115"/>
      <c r="J53" s="36"/>
      <c r="K53" s="36"/>
      <c r="L53" s="39"/>
    </row>
    <row r="54" spans="2:47" s="1" customFormat="1" ht="16.5" customHeight="1">
      <c r="B54" s="35"/>
      <c r="C54" s="36"/>
      <c r="D54" s="36"/>
      <c r="E54" s="363" t="str">
        <f>E11</f>
        <v>04.3 - Čerpací stanice ČS VC</v>
      </c>
      <c r="F54" s="396"/>
      <c r="G54" s="396"/>
      <c r="H54" s="396"/>
      <c r="I54" s="115"/>
      <c r="J54" s="36"/>
      <c r="K54" s="36"/>
      <c r="L54" s="39"/>
    </row>
    <row r="55" spans="2:47" s="1" customFormat="1" ht="6.95" customHeight="1">
      <c r="B55" s="35"/>
      <c r="C55" s="36"/>
      <c r="D55" s="36"/>
      <c r="E55" s="36"/>
      <c r="F55" s="36"/>
      <c r="G55" s="36"/>
      <c r="H55" s="36"/>
      <c r="I55" s="115"/>
      <c r="J55" s="36"/>
      <c r="K55" s="36"/>
      <c r="L55" s="39"/>
    </row>
    <row r="56" spans="2:47" s="1" customFormat="1" ht="12" customHeight="1">
      <c r="B56" s="35"/>
      <c r="C56" s="30" t="s">
        <v>23</v>
      </c>
      <c r="D56" s="36"/>
      <c r="E56" s="36"/>
      <c r="F56" s="28" t="str">
        <f>F14</f>
        <v>Pěnčín</v>
      </c>
      <c r="G56" s="36"/>
      <c r="H56" s="36"/>
      <c r="I56" s="116" t="s">
        <v>25</v>
      </c>
      <c r="J56" s="59" t="str">
        <f>IF(J14="","",J14)</f>
        <v>26. 4. 2019</v>
      </c>
      <c r="K56" s="36"/>
      <c r="L56" s="39"/>
    </row>
    <row r="57" spans="2:47" s="1" customFormat="1" ht="6.95" customHeight="1">
      <c r="B57" s="35"/>
      <c r="C57" s="36"/>
      <c r="D57" s="36"/>
      <c r="E57" s="36"/>
      <c r="F57" s="36"/>
      <c r="G57" s="36"/>
      <c r="H57" s="36"/>
      <c r="I57" s="115"/>
      <c r="J57" s="36"/>
      <c r="K57" s="36"/>
      <c r="L57" s="39"/>
    </row>
    <row r="58" spans="2:47" s="1" customFormat="1" ht="15.2" customHeight="1">
      <c r="B58" s="35"/>
      <c r="C58" s="30" t="s">
        <v>27</v>
      </c>
      <c r="D58" s="36"/>
      <c r="E58" s="36"/>
      <c r="F58" s="28" t="str">
        <f>E17</f>
        <v>Kanalizace ČOV svazek obcí Pěnčín - Laškov</v>
      </c>
      <c r="G58" s="36"/>
      <c r="H58" s="36"/>
      <c r="I58" s="116" t="s">
        <v>33</v>
      </c>
      <c r="J58" s="33" t="str">
        <f>E23</f>
        <v>PROVOD s.r.o.</v>
      </c>
      <c r="K58" s="36"/>
      <c r="L58" s="39"/>
    </row>
    <row r="59" spans="2:47" s="1" customFormat="1" ht="15.2" customHeight="1">
      <c r="B59" s="35"/>
      <c r="C59" s="30" t="s">
        <v>31</v>
      </c>
      <c r="D59" s="36"/>
      <c r="E59" s="36"/>
      <c r="F59" s="28" t="str">
        <f>IF(E20="","",E20)</f>
        <v>Vyplň údaj</v>
      </c>
      <c r="G59" s="36"/>
      <c r="H59" s="36"/>
      <c r="I59" s="116" t="s">
        <v>36</v>
      </c>
      <c r="J59" s="33" t="str">
        <f>E26</f>
        <v>Martin Růžička</v>
      </c>
      <c r="K59" s="36"/>
      <c r="L59" s="39"/>
    </row>
    <row r="60" spans="2:47" s="1" customFormat="1" ht="10.35" customHeight="1">
      <c r="B60" s="35"/>
      <c r="C60" s="36"/>
      <c r="D60" s="36"/>
      <c r="E60" s="36"/>
      <c r="F60" s="36"/>
      <c r="G60" s="36"/>
      <c r="H60" s="36"/>
      <c r="I60" s="115"/>
      <c r="J60" s="36"/>
      <c r="K60" s="36"/>
      <c r="L60" s="39"/>
    </row>
    <row r="61" spans="2:47" s="1" customFormat="1" ht="29.25" customHeight="1">
      <c r="B61" s="35"/>
      <c r="C61" s="142" t="s">
        <v>122</v>
      </c>
      <c r="D61" s="143"/>
      <c r="E61" s="143"/>
      <c r="F61" s="143"/>
      <c r="G61" s="143"/>
      <c r="H61" s="143"/>
      <c r="I61" s="144"/>
      <c r="J61" s="145" t="s">
        <v>123</v>
      </c>
      <c r="K61" s="143"/>
      <c r="L61" s="39"/>
    </row>
    <row r="62" spans="2:47" s="1" customFormat="1" ht="10.35" customHeight="1">
      <c r="B62" s="35"/>
      <c r="C62" s="36"/>
      <c r="D62" s="36"/>
      <c r="E62" s="36"/>
      <c r="F62" s="36"/>
      <c r="G62" s="36"/>
      <c r="H62" s="36"/>
      <c r="I62" s="115"/>
      <c r="J62" s="36"/>
      <c r="K62" s="36"/>
      <c r="L62" s="39"/>
    </row>
    <row r="63" spans="2:47" s="1" customFormat="1" ht="22.9" customHeight="1">
      <c r="B63" s="35"/>
      <c r="C63" s="146" t="s">
        <v>72</v>
      </c>
      <c r="D63" s="36"/>
      <c r="E63" s="36"/>
      <c r="F63" s="36"/>
      <c r="G63" s="36"/>
      <c r="H63" s="36"/>
      <c r="I63" s="115"/>
      <c r="J63" s="77">
        <f>J92</f>
        <v>0</v>
      </c>
      <c r="K63" s="36"/>
      <c r="L63" s="39"/>
      <c r="AU63" s="18" t="s">
        <v>124</v>
      </c>
    </row>
    <row r="64" spans="2:47" s="8" customFormat="1" ht="24.95" customHeight="1">
      <c r="B64" s="147"/>
      <c r="C64" s="148"/>
      <c r="D64" s="149" t="s">
        <v>125</v>
      </c>
      <c r="E64" s="150"/>
      <c r="F64" s="150"/>
      <c r="G64" s="150"/>
      <c r="H64" s="150"/>
      <c r="I64" s="151"/>
      <c r="J64" s="152">
        <f>J93</f>
        <v>0</v>
      </c>
      <c r="K64" s="148"/>
      <c r="L64" s="153"/>
    </row>
    <row r="65" spans="2:12" s="9" customFormat="1" ht="19.899999999999999" customHeight="1">
      <c r="B65" s="154"/>
      <c r="C65" s="97"/>
      <c r="D65" s="155" t="s">
        <v>126</v>
      </c>
      <c r="E65" s="156"/>
      <c r="F65" s="156"/>
      <c r="G65" s="156"/>
      <c r="H65" s="156"/>
      <c r="I65" s="157"/>
      <c r="J65" s="158">
        <f>J94</f>
        <v>0</v>
      </c>
      <c r="K65" s="97"/>
      <c r="L65" s="159"/>
    </row>
    <row r="66" spans="2:12" s="9" customFormat="1" ht="19.899999999999999" customHeight="1">
      <c r="B66" s="154"/>
      <c r="C66" s="97"/>
      <c r="D66" s="155" t="s">
        <v>127</v>
      </c>
      <c r="E66" s="156"/>
      <c r="F66" s="156"/>
      <c r="G66" s="156"/>
      <c r="H66" s="156"/>
      <c r="I66" s="157"/>
      <c r="J66" s="158">
        <f>J103</f>
        <v>0</v>
      </c>
      <c r="K66" s="97"/>
      <c r="L66" s="159"/>
    </row>
    <row r="67" spans="2:12" s="9" customFormat="1" ht="19.899999999999999" customHeight="1">
      <c r="B67" s="154"/>
      <c r="C67" s="97"/>
      <c r="D67" s="155" t="s">
        <v>2835</v>
      </c>
      <c r="E67" s="156"/>
      <c r="F67" s="156"/>
      <c r="G67" s="156"/>
      <c r="H67" s="156"/>
      <c r="I67" s="157"/>
      <c r="J67" s="158">
        <f>J177</f>
        <v>0</v>
      </c>
      <c r="K67" s="97"/>
      <c r="L67" s="159"/>
    </row>
    <row r="68" spans="2:12" s="9" customFormat="1" ht="19.899999999999999" customHeight="1">
      <c r="B68" s="154"/>
      <c r="C68" s="97"/>
      <c r="D68" s="155" t="s">
        <v>2836</v>
      </c>
      <c r="E68" s="156"/>
      <c r="F68" s="156"/>
      <c r="G68" s="156"/>
      <c r="H68" s="156"/>
      <c r="I68" s="157"/>
      <c r="J68" s="158">
        <f>J199</f>
        <v>0</v>
      </c>
      <c r="K68" s="97"/>
      <c r="L68" s="159"/>
    </row>
    <row r="69" spans="2:12" s="9" customFormat="1" ht="19.899999999999999" customHeight="1">
      <c r="B69" s="154"/>
      <c r="C69" s="97"/>
      <c r="D69" s="155" t="s">
        <v>134</v>
      </c>
      <c r="E69" s="156"/>
      <c r="F69" s="156"/>
      <c r="G69" s="156"/>
      <c r="H69" s="156"/>
      <c r="I69" s="157"/>
      <c r="J69" s="158">
        <f>J202</f>
        <v>0</v>
      </c>
      <c r="K69" s="97"/>
      <c r="L69" s="159"/>
    </row>
    <row r="70" spans="2:12" s="9" customFormat="1" ht="19.899999999999999" customHeight="1">
      <c r="B70" s="154"/>
      <c r="C70" s="97"/>
      <c r="D70" s="155" t="s">
        <v>135</v>
      </c>
      <c r="E70" s="156"/>
      <c r="F70" s="156"/>
      <c r="G70" s="156"/>
      <c r="H70" s="156"/>
      <c r="I70" s="157"/>
      <c r="J70" s="158">
        <f>J205</f>
        <v>0</v>
      </c>
      <c r="K70" s="97"/>
      <c r="L70" s="159"/>
    </row>
    <row r="71" spans="2:12" s="1" customFormat="1" ht="21.75" customHeight="1">
      <c r="B71" s="35"/>
      <c r="C71" s="36"/>
      <c r="D71" s="36"/>
      <c r="E71" s="36"/>
      <c r="F71" s="36"/>
      <c r="G71" s="36"/>
      <c r="H71" s="36"/>
      <c r="I71" s="115"/>
      <c r="J71" s="36"/>
      <c r="K71" s="36"/>
      <c r="L71" s="39"/>
    </row>
    <row r="72" spans="2:12" s="1" customFormat="1" ht="6.95" customHeight="1">
      <c r="B72" s="47"/>
      <c r="C72" s="48"/>
      <c r="D72" s="48"/>
      <c r="E72" s="48"/>
      <c r="F72" s="48"/>
      <c r="G72" s="48"/>
      <c r="H72" s="48"/>
      <c r="I72" s="138"/>
      <c r="J72" s="48"/>
      <c r="K72" s="48"/>
      <c r="L72" s="39"/>
    </row>
    <row r="76" spans="2:12" s="1" customFormat="1" ht="6.95" customHeight="1">
      <c r="B76" s="49"/>
      <c r="C76" s="50"/>
      <c r="D76" s="50"/>
      <c r="E76" s="50"/>
      <c r="F76" s="50"/>
      <c r="G76" s="50"/>
      <c r="H76" s="50"/>
      <c r="I76" s="141"/>
      <c r="J76" s="50"/>
      <c r="K76" s="50"/>
      <c r="L76" s="39"/>
    </row>
    <row r="77" spans="2:12" s="1" customFormat="1" ht="24.95" customHeight="1">
      <c r="B77" s="35"/>
      <c r="C77" s="24" t="s">
        <v>144</v>
      </c>
      <c r="D77" s="36"/>
      <c r="E77" s="36"/>
      <c r="F77" s="36"/>
      <c r="G77" s="36"/>
      <c r="H77" s="36"/>
      <c r="I77" s="115"/>
      <c r="J77" s="36"/>
      <c r="K77" s="36"/>
      <c r="L77" s="39"/>
    </row>
    <row r="78" spans="2:12" s="1" customFormat="1" ht="6.95" customHeight="1">
      <c r="B78" s="35"/>
      <c r="C78" s="36"/>
      <c r="D78" s="36"/>
      <c r="E78" s="36"/>
      <c r="F78" s="36"/>
      <c r="G78" s="36"/>
      <c r="H78" s="36"/>
      <c r="I78" s="115"/>
      <c r="J78" s="36"/>
      <c r="K78" s="36"/>
      <c r="L78" s="39"/>
    </row>
    <row r="79" spans="2:12" s="1" customFormat="1" ht="12" customHeight="1">
      <c r="B79" s="35"/>
      <c r="C79" s="30" t="s">
        <v>16</v>
      </c>
      <c r="D79" s="36"/>
      <c r="E79" s="36"/>
      <c r="F79" s="36"/>
      <c r="G79" s="36"/>
      <c r="H79" s="36"/>
      <c r="I79" s="115"/>
      <c r="J79" s="36"/>
      <c r="K79" s="36"/>
      <c r="L79" s="39"/>
    </row>
    <row r="80" spans="2:12" s="1" customFormat="1" ht="16.5" customHeight="1">
      <c r="B80" s="35"/>
      <c r="C80" s="36"/>
      <c r="D80" s="36"/>
      <c r="E80" s="394" t="str">
        <f>E7</f>
        <v>Obec Pěnčín - stoková síť</v>
      </c>
      <c r="F80" s="395"/>
      <c r="G80" s="395"/>
      <c r="H80" s="395"/>
      <c r="I80" s="115"/>
      <c r="J80" s="36"/>
      <c r="K80" s="36"/>
      <c r="L80" s="39"/>
    </row>
    <row r="81" spans="2:65" ht="12" customHeight="1">
      <c r="B81" s="22"/>
      <c r="C81" s="30" t="s">
        <v>119</v>
      </c>
      <c r="D81" s="23"/>
      <c r="E81" s="23"/>
      <c r="F81" s="23"/>
      <c r="G81" s="23"/>
      <c r="H81" s="23"/>
      <c r="J81" s="23"/>
      <c r="K81" s="23"/>
      <c r="L81" s="21"/>
    </row>
    <row r="82" spans="2:65" s="1" customFormat="1" ht="16.5" customHeight="1">
      <c r="B82" s="35"/>
      <c r="C82" s="36"/>
      <c r="D82" s="36"/>
      <c r="E82" s="394" t="s">
        <v>2832</v>
      </c>
      <c r="F82" s="396"/>
      <c r="G82" s="396"/>
      <c r="H82" s="396"/>
      <c r="I82" s="115"/>
      <c r="J82" s="36"/>
      <c r="K82" s="36"/>
      <c r="L82" s="39"/>
    </row>
    <row r="83" spans="2:65" s="1" customFormat="1" ht="12" customHeight="1">
      <c r="B83" s="35"/>
      <c r="C83" s="30" t="s">
        <v>2833</v>
      </c>
      <c r="D83" s="36"/>
      <c r="E83" s="36"/>
      <c r="F83" s="36"/>
      <c r="G83" s="36"/>
      <c r="H83" s="36"/>
      <c r="I83" s="115"/>
      <c r="J83" s="36"/>
      <c r="K83" s="36"/>
      <c r="L83" s="39"/>
    </row>
    <row r="84" spans="2:65" s="1" customFormat="1" ht="16.5" customHeight="1">
      <c r="B84" s="35"/>
      <c r="C84" s="36"/>
      <c r="D84" s="36"/>
      <c r="E84" s="363" t="str">
        <f>E11</f>
        <v>04.3 - Čerpací stanice ČS VC</v>
      </c>
      <c r="F84" s="396"/>
      <c r="G84" s="396"/>
      <c r="H84" s="396"/>
      <c r="I84" s="115"/>
      <c r="J84" s="36"/>
      <c r="K84" s="36"/>
      <c r="L84" s="39"/>
    </row>
    <row r="85" spans="2:65" s="1" customFormat="1" ht="6.95" customHeight="1">
      <c r="B85" s="35"/>
      <c r="C85" s="36"/>
      <c r="D85" s="36"/>
      <c r="E85" s="36"/>
      <c r="F85" s="36"/>
      <c r="G85" s="36"/>
      <c r="H85" s="36"/>
      <c r="I85" s="115"/>
      <c r="J85" s="36"/>
      <c r="K85" s="36"/>
      <c r="L85" s="39"/>
    </row>
    <row r="86" spans="2:65" s="1" customFormat="1" ht="12" customHeight="1">
      <c r="B86" s="35"/>
      <c r="C86" s="30" t="s">
        <v>23</v>
      </c>
      <c r="D86" s="36"/>
      <c r="E86" s="36"/>
      <c r="F86" s="28" t="str">
        <f>F14</f>
        <v>Pěnčín</v>
      </c>
      <c r="G86" s="36"/>
      <c r="H86" s="36"/>
      <c r="I86" s="116" t="s">
        <v>25</v>
      </c>
      <c r="J86" s="59" t="str">
        <f>IF(J14="","",J14)</f>
        <v>26. 4. 2019</v>
      </c>
      <c r="K86" s="36"/>
      <c r="L86" s="39"/>
    </row>
    <row r="87" spans="2:65" s="1" customFormat="1" ht="6.95" customHeight="1">
      <c r="B87" s="35"/>
      <c r="C87" s="36"/>
      <c r="D87" s="36"/>
      <c r="E87" s="36"/>
      <c r="F87" s="36"/>
      <c r="G87" s="36"/>
      <c r="H87" s="36"/>
      <c r="I87" s="115"/>
      <c r="J87" s="36"/>
      <c r="K87" s="36"/>
      <c r="L87" s="39"/>
    </row>
    <row r="88" spans="2:65" s="1" customFormat="1" ht="15.2" customHeight="1">
      <c r="B88" s="35"/>
      <c r="C88" s="30" t="s">
        <v>27</v>
      </c>
      <c r="D88" s="36"/>
      <c r="E88" s="36"/>
      <c r="F88" s="28" t="str">
        <f>E17</f>
        <v>Kanalizace ČOV svazek obcí Pěnčín - Laškov</v>
      </c>
      <c r="G88" s="36"/>
      <c r="H88" s="36"/>
      <c r="I88" s="116" t="s">
        <v>33</v>
      </c>
      <c r="J88" s="33" t="str">
        <f>E23</f>
        <v>PROVOD s.r.o.</v>
      </c>
      <c r="K88" s="36"/>
      <c r="L88" s="39"/>
    </row>
    <row r="89" spans="2:65" s="1" customFormat="1" ht="15.2" customHeight="1">
      <c r="B89" s="35"/>
      <c r="C89" s="30" t="s">
        <v>31</v>
      </c>
      <c r="D89" s="36"/>
      <c r="E89" s="36"/>
      <c r="F89" s="28" t="str">
        <f>IF(E20="","",E20)</f>
        <v>Vyplň údaj</v>
      </c>
      <c r="G89" s="36"/>
      <c r="H89" s="36"/>
      <c r="I89" s="116" t="s">
        <v>36</v>
      </c>
      <c r="J89" s="33" t="str">
        <f>E26</f>
        <v>Martin Růžička</v>
      </c>
      <c r="K89" s="36"/>
      <c r="L89" s="39"/>
    </row>
    <row r="90" spans="2:65" s="1" customFormat="1" ht="10.35" customHeight="1">
      <c r="B90" s="35"/>
      <c r="C90" s="36"/>
      <c r="D90" s="36"/>
      <c r="E90" s="36"/>
      <c r="F90" s="36"/>
      <c r="G90" s="36"/>
      <c r="H90" s="36"/>
      <c r="I90" s="115"/>
      <c r="J90" s="36"/>
      <c r="K90" s="36"/>
      <c r="L90" s="39"/>
    </row>
    <row r="91" spans="2:65" s="10" customFormat="1" ht="29.25" customHeight="1">
      <c r="B91" s="160"/>
      <c r="C91" s="161" t="s">
        <v>145</v>
      </c>
      <c r="D91" s="162" t="s">
        <v>59</v>
      </c>
      <c r="E91" s="162" t="s">
        <v>55</v>
      </c>
      <c r="F91" s="162" t="s">
        <v>56</v>
      </c>
      <c r="G91" s="162" t="s">
        <v>146</v>
      </c>
      <c r="H91" s="162" t="s">
        <v>147</v>
      </c>
      <c r="I91" s="163" t="s">
        <v>148</v>
      </c>
      <c r="J91" s="162" t="s">
        <v>123</v>
      </c>
      <c r="K91" s="164" t="s">
        <v>149</v>
      </c>
      <c r="L91" s="165"/>
      <c r="M91" s="68" t="s">
        <v>20</v>
      </c>
      <c r="N91" s="69" t="s">
        <v>44</v>
      </c>
      <c r="O91" s="69" t="s">
        <v>150</v>
      </c>
      <c r="P91" s="69" t="s">
        <v>151</v>
      </c>
      <c r="Q91" s="69" t="s">
        <v>152</v>
      </c>
      <c r="R91" s="69" t="s">
        <v>153</v>
      </c>
      <c r="S91" s="69" t="s">
        <v>154</v>
      </c>
      <c r="T91" s="70" t="s">
        <v>155</v>
      </c>
    </row>
    <row r="92" spans="2:65" s="1" customFormat="1" ht="22.9" customHeight="1">
      <c r="B92" s="35"/>
      <c r="C92" s="75" t="s">
        <v>156</v>
      </c>
      <c r="D92" s="36"/>
      <c r="E92" s="36"/>
      <c r="F92" s="36"/>
      <c r="G92" s="36"/>
      <c r="H92" s="36"/>
      <c r="I92" s="115"/>
      <c r="J92" s="166">
        <f>BK92</f>
        <v>0</v>
      </c>
      <c r="K92" s="36"/>
      <c r="L92" s="39"/>
      <c r="M92" s="71"/>
      <c r="N92" s="72"/>
      <c r="O92" s="72"/>
      <c r="P92" s="167">
        <f>P93</f>
        <v>0</v>
      </c>
      <c r="Q92" s="72"/>
      <c r="R92" s="167">
        <f>R93</f>
        <v>102.9400595</v>
      </c>
      <c r="S92" s="72"/>
      <c r="T92" s="168">
        <f>T93</f>
        <v>0</v>
      </c>
      <c r="AT92" s="18" t="s">
        <v>73</v>
      </c>
      <c r="AU92" s="18" t="s">
        <v>124</v>
      </c>
      <c r="BK92" s="169">
        <f>BK93</f>
        <v>0</v>
      </c>
    </row>
    <row r="93" spans="2:65" s="11" customFormat="1" ht="25.9" customHeight="1">
      <c r="B93" s="170"/>
      <c r="C93" s="171"/>
      <c r="D93" s="172" t="s">
        <v>73</v>
      </c>
      <c r="E93" s="173" t="s">
        <v>157</v>
      </c>
      <c r="F93" s="173" t="s">
        <v>158</v>
      </c>
      <c r="G93" s="171"/>
      <c r="H93" s="171"/>
      <c r="I93" s="174"/>
      <c r="J93" s="175">
        <f>BK93</f>
        <v>0</v>
      </c>
      <c r="K93" s="171"/>
      <c r="L93" s="176"/>
      <c r="M93" s="177"/>
      <c r="N93" s="178"/>
      <c r="O93" s="178"/>
      <c r="P93" s="179">
        <f>P94+P103+P177+P199+P202+P205</f>
        <v>0</v>
      </c>
      <c r="Q93" s="178"/>
      <c r="R93" s="179">
        <f>R94+R103+R177+R199+R202+R205</f>
        <v>102.9400595</v>
      </c>
      <c r="S93" s="178"/>
      <c r="T93" s="180">
        <f>T94+T103+T177+T199+T202+T205</f>
        <v>0</v>
      </c>
      <c r="AR93" s="181" t="s">
        <v>22</v>
      </c>
      <c r="AT93" s="182" t="s">
        <v>73</v>
      </c>
      <c r="AU93" s="182" t="s">
        <v>74</v>
      </c>
      <c r="AY93" s="181" t="s">
        <v>159</v>
      </c>
      <c r="BK93" s="183">
        <f>BK94+BK103+BK177+BK199+BK202+BK205</f>
        <v>0</v>
      </c>
    </row>
    <row r="94" spans="2:65" s="11" customFormat="1" ht="22.9" customHeight="1">
      <c r="B94" s="170"/>
      <c r="C94" s="171"/>
      <c r="D94" s="172" t="s">
        <v>73</v>
      </c>
      <c r="E94" s="184" t="s">
        <v>160</v>
      </c>
      <c r="F94" s="184" t="s">
        <v>161</v>
      </c>
      <c r="G94" s="171"/>
      <c r="H94" s="171"/>
      <c r="I94" s="174"/>
      <c r="J94" s="185">
        <f>BK94</f>
        <v>0</v>
      </c>
      <c r="K94" s="171"/>
      <c r="L94" s="176"/>
      <c r="M94" s="177"/>
      <c r="N94" s="178"/>
      <c r="O94" s="178"/>
      <c r="P94" s="179">
        <f>SUM(P95:P102)</f>
        <v>0</v>
      </c>
      <c r="Q94" s="178"/>
      <c r="R94" s="179">
        <f>SUM(R95:R102)</f>
        <v>0</v>
      </c>
      <c r="S94" s="178"/>
      <c r="T94" s="180">
        <f>SUM(T95:T102)</f>
        <v>0</v>
      </c>
      <c r="AR94" s="181" t="s">
        <v>22</v>
      </c>
      <c r="AT94" s="182" t="s">
        <v>73</v>
      </c>
      <c r="AU94" s="182" t="s">
        <v>22</v>
      </c>
      <c r="AY94" s="181" t="s">
        <v>159</v>
      </c>
      <c r="BK94" s="183">
        <f>SUM(BK95:BK102)</f>
        <v>0</v>
      </c>
    </row>
    <row r="95" spans="2:65" s="1" customFormat="1" ht="16.5" customHeight="1">
      <c r="B95" s="35"/>
      <c r="C95" s="186" t="s">
        <v>22</v>
      </c>
      <c r="D95" s="186" t="s">
        <v>162</v>
      </c>
      <c r="E95" s="187" t="s">
        <v>79</v>
      </c>
      <c r="F95" s="188" t="s">
        <v>163</v>
      </c>
      <c r="G95" s="189" t="s">
        <v>20</v>
      </c>
      <c r="H95" s="190">
        <v>0</v>
      </c>
      <c r="I95" s="191"/>
      <c r="J95" s="192">
        <f>ROUND(I95*H95,2)</f>
        <v>0</v>
      </c>
      <c r="K95" s="188" t="s">
        <v>20</v>
      </c>
      <c r="L95" s="39"/>
      <c r="M95" s="193" t="s">
        <v>20</v>
      </c>
      <c r="N95" s="194" t="s">
        <v>45</v>
      </c>
      <c r="O95" s="64"/>
      <c r="P95" s="195">
        <f>O95*H95</f>
        <v>0</v>
      </c>
      <c r="Q95" s="195">
        <v>0</v>
      </c>
      <c r="R95" s="195">
        <f>Q95*H95</f>
        <v>0</v>
      </c>
      <c r="S95" s="195">
        <v>0</v>
      </c>
      <c r="T95" s="196">
        <f>S95*H95</f>
        <v>0</v>
      </c>
      <c r="AR95" s="197" t="s">
        <v>164</v>
      </c>
      <c r="AT95" s="197" t="s">
        <v>162</v>
      </c>
      <c r="AU95" s="197" t="s">
        <v>84</v>
      </c>
      <c r="AY95" s="18" t="s">
        <v>159</v>
      </c>
      <c r="BE95" s="198">
        <f>IF(N95="základní",J95,0)</f>
        <v>0</v>
      </c>
      <c r="BF95" s="198">
        <f>IF(N95="snížená",J95,0)</f>
        <v>0</v>
      </c>
      <c r="BG95" s="198">
        <f>IF(N95="zákl. přenesená",J95,0)</f>
        <v>0</v>
      </c>
      <c r="BH95" s="198">
        <f>IF(N95="sníž. přenesená",J95,0)</f>
        <v>0</v>
      </c>
      <c r="BI95" s="198">
        <f>IF(N95="nulová",J95,0)</f>
        <v>0</v>
      </c>
      <c r="BJ95" s="18" t="s">
        <v>22</v>
      </c>
      <c r="BK95" s="198">
        <f>ROUND(I95*H95,2)</f>
        <v>0</v>
      </c>
      <c r="BL95" s="18" t="s">
        <v>164</v>
      </c>
      <c r="BM95" s="197" t="s">
        <v>2837</v>
      </c>
    </row>
    <row r="96" spans="2:65" s="1" customFormat="1" ht="19.5">
      <c r="B96" s="35"/>
      <c r="C96" s="36"/>
      <c r="D96" s="199" t="s">
        <v>166</v>
      </c>
      <c r="E96" s="36"/>
      <c r="F96" s="200" t="s">
        <v>167</v>
      </c>
      <c r="G96" s="36"/>
      <c r="H96" s="36"/>
      <c r="I96" s="115"/>
      <c r="J96" s="36"/>
      <c r="K96" s="36"/>
      <c r="L96" s="39"/>
      <c r="M96" s="201"/>
      <c r="N96" s="64"/>
      <c r="O96" s="64"/>
      <c r="P96" s="64"/>
      <c r="Q96" s="64"/>
      <c r="R96" s="64"/>
      <c r="S96" s="64"/>
      <c r="T96" s="65"/>
      <c r="AT96" s="18" t="s">
        <v>166</v>
      </c>
      <c r="AU96" s="18" t="s">
        <v>84</v>
      </c>
    </row>
    <row r="97" spans="2:65" s="1" customFormat="1" ht="16.5" customHeight="1">
      <c r="B97" s="35"/>
      <c r="C97" s="186" t="s">
        <v>84</v>
      </c>
      <c r="D97" s="186" t="s">
        <v>162</v>
      </c>
      <c r="E97" s="187" t="s">
        <v>85</v>
      </c>
      <c r="F97" s="188" t="s">
        <v>168</v>
      </c>
      <c r="G97" s="189" t="s">
        <v>20</v>
      </c>
      <c r="H97" s="190">
        <v>0</v>
      </c>
      <c r="I97" s="191"/>
      <c r="J97" s="192">
        <f>ROUND(I97*H97,2)</f>
        <v>0</v>
      </c>
      <c r="K97" s="188" t="s">
        <v>20</v>
      </c>
      <c r="L97" s="39"/>
      <c r="M97" s="193" t="s">
        <v>20</v>
      </c>
      <c r="N97" s="194" t="s">
        <v>45</v>
      </c>
      <c r="O97" s="64"/>
      <c r="P97" s="195">
        <f>O97*H97</f>
        <v>0</v>
      </c>
      <c r="Q97" s="195">
        <v>0</v>
      </c>
      <c r="R97" s="195">
        <f>Q97*H97</f>
        <v>0</v>
      </c>
      <c r="S97" s="195">
        <v>0</v>
      </c>
      <c r="T97" s="196">
        <f>S97*H97</f>
        <v>0</v>
      </c>
      <c r="AR97" s="197" t="s">
        <v>164</v>
      </c>
      <c r="AT97" s="197" t="s">
        <v>162</v>
      </c>
      <c r="AU97" s="197" t="s">
        <v>84</v>
      </c>
      <c r="AY97" s="18" t="s">
        <v>159</v>
      </c>
      <c r="BE97" s="198">
        <f>IF(N97="základní",J97,0)</f>
        <v>0</v>
      </c>
      <c r="BF97" s="198">
        <f>IF(N97="snížená",J97,0)</f>
        <v>0</v>
      </c>
      <c r="BG97" s="198">
        <f>IF(N97="zákl. přenesená",J97,0)</f>
        <v>0</v>
      </c>
      <c r="BH97" s="198">
        <f>IF(N97="sníž. přenesená",J97,0)</f>
        <v>0</v>
      </c>
      <c r="BI97" s="198">
        <f>IF(N97="nulová",J97,0)</f>
        <v>0</v>
      </c>
      <c r="BJ97" s="18" t="s">
        <v>22</v>
      </c>
      <c r="BK97" s="198">
        <f>ROUND(I97*H97,2)</f>
        <v>0</v>
      </c>
      <c r="BL97" s="18" t="s">
        <v>164</v>
      </c>
      <c r="BM97" s="197" t="s">
        <v>2838</v>
      </c>
    </row>
    <row r="98" spans="2:65" s="1" customFormat="1" ht="29.25">
      <c r="B98" s="35"/>
      <c r="C98" s="36"/>
      <c r="D98" s="199" t="s">
        <v>166</v>
      </c>
      <c r="E98" s="36"/>
      <c r="F98" s="200" t="s">
        <v>170</v>
      </c>
      <c r="G98" s="36"/>
      <c r="H98" s="36"/>
      <c r="I98" s="115"/>
      <c r="J98" s="36"/>
      <c r="K98" s="36"/>
      <c r="L98" s="39"/>
      <c r="M98" s="201"/>
      <c r="N98" s="64"/>
      <c r="O98" s="64"/>
      <c r="P98" s="64"/>
      <c r="Q98" s="64"/>
      <c r="R98" s="64"/>
      <c r="S98" s="64"/>
      <c r="T98" s="65"/>
      <c r="AT98" s="18" t="s">
        <v>166</v>
      </c>
      <c r="AU98" s="18" t="s">
        <v>84</v>
      </c>
    </row>
    <row r="99" spans="2:65" s="1" customFormat="1" ht="16.5" customHeight="1">
      <c r="B99" s="35"/>
      <c r="C99" s="186" t="s">
        <v>171</v>
      </c>
      <c r="D99" s="186" t="s">
        <v>162</v>
      </c>
      <c r="E99" s="187" t="s">
        <v>88</v>
      </c>
      <c r="F99" s="188" t="s">
        <v>172</v>
      </c>
      <c r="G99" s="189" t="s">
        <v>20</v>
      </c>
      <c r="H99" s="190">
        <v>0</v>
      </c>
      <c r="I99" s="191"/>
      <c r="J99" s="192">
        <f>ROUND(I99*H99,2)</f>
        <v>0</v>
      </c>
      <c r="K99" s="188" t="s">
        <v>20</v>
      </c>
      <c r="L99" s="39"/>
      <c r="M99" s="193" t="s">
        <v>20</v>
      </c>
      <c r="N99" s="194" t="s">
        <v>45</v>
      </c>
      <c r="O99" s="64"/>
      <c r="P99" s="195">
        <f>O99*H99</f>
        <v>0</v>
      </c>
      <c r="Q99" s="195">
        <v>0</v>
      </c>
      <c r="R99" s="195">
        <f>Q99*H99</f>
        <v>0</v>
      </c>
      <c r="S99" s="195">
        <v>0</v>
      </c>
      <c r="T99" s="196">
        <f>S99*H99</f>
        <v>0</v>
      </c>
      <c r="AR99" s="197" t="s">
        <v>164</v>
      </c>
      <c r="AT99" s="197" t="s">
        <v>162</v>
      </c>
      <c r="AU99" s="197" t="s">
        <v>84</v>
      </c>
      <c r="AY99" s="18" t="s">
        <v>159</v>
      </c>
      <c r="BE99" s="198">
        <f>IF(N99="základní",J99,0)</f>
        <v>0</v>
      </c>
      <c r="BF99" s="198">
        <f>IF(N99="snížená",J99,0)</f>
        <v>0</v>
      </c>
      <c r="BG99" s="198">
        <f>IF(N99="zákl. přenesená",J99,0)</f>
        <v>0</v>
      </c>
      <c r="BH99" s="198">
        <f>IF(N99="sníž. přenesená",J99,0)</f>
        <v>0</v>
      </c>
      <c r="BI99" s="198">
        <f>IF(N99="nulová",J99,0)</f>
        <v>0</v>
      </c>
      <c r="BJ99" s="18" t="s">
        <v>22</v>
      </c>
      <c r="BK99" s="198">
        <f>ROUND(I99*H99,2)</f>
        <v>0</v>
      </c>
      <c r="BL99" s="18" t="s">
        <v>164</v>
      </c>
      <c r="BM99" s="197" t="s">
        <v>2839</v>
      </c>
    </row>
    <row r="100" spans="2:65" s="1" customFormat="1" ht="39">
      <c r="B100" s="35"/>
      <c r="C100" s="36"/>
      <c r="D100" s="199" t="s">
        <v>166</v>
      </c>
      <c r="E100" s="36"/>
      <c r="F100" s="200" t="s">
        <v>174</v>
      </c>
      <c r="G100" s="36"/>
      <c r="H100" s="36"/>
      <c r="I100" s="115"/>
      <c r="J100" s="36"/>
      <c r="K100" s="36"/>
      <c r="L100" s="39"/>
      <c r="M100" s="201"/>
      <c r="N100" s="64"/>
      <c r="O100" s="64"/>
      <c r="P100" s="64"/>
      <c r="Q100" s="64"/>
      <c r="R100" s="64"/>
      <c r="S100" s="64"/>
      <c r="T100" s="65"/>
      <c r="AT100" s="18" t="s">
        <v>166</v>
      </c>
      <c r="AU100" s="18" t="s">
        <v>84</v>
      </c>
    </row>
    <row r="101" spans="2:65" s="1" customFormat="1" ht="16.5" customHeight="1">
      <c r="B101" s="35"/>
      <c r="C101" s="186" t="s">
        <v>164</v>
      </c>
      <c r="D101" s="186" t="s">
        <v>162</v>
      </c>
      <c r="E101" s="187" t="s">
        <v>91</v>
      </c>
      <c r="F101" s="188" t="s">
        <v>175</v>
      </c>
      <c r="G101" s="189" t="s">
        <v>20</v>
      </c>
      <c r="H101" s="190">
        <v>0</v>
      </c>
      <c r="I101" s="191"/>
      <c r="J101" s="192">
        <f>ROUND(I101*H101,2)</f>
        <v>0</v>
      </c>
      <c r="K101" s="188" t="s">
        <v>20</v>
      </c>
      <c r="L101" s="39"/>
      <c r="M101" s="193" t="s">
        <v>20</v>
      </c>
      <c r="N101" s="194" t="s">
        <v>45</v>
      </c>
      <c r="O101" s="64"/>
      <c r="P101" s="195">
        <f>O101*H101</f>
        <v>0</v>
      </c>
      <c r="Q101" s="195">
        <v>0</v>
      </c>
      <c r="R101" s="195">
        <f>Q101*H101</f>
        <v>0</v>
      </c>
      <c r="S101" s="195">
        <v>0</v>
      </c>
      <c r="T101" s="196">
        <f>S101*H101</f>
        <v>0</v>
      </c>
      <c r="AR101" s="197" t="s">
        <v>164</v>
      </c>
      <c r="AT101" s="197" t="s">
        <v>162</v>
      </c>
      <c r="AU101" s="197" t="s">
        <v>84</v>
      </c>
      <c r="AY101" s="18" t="s">
        <v>159</v>
      </c>
      <c r="BE101" s="198">
        <f>IF(N101="základní",J101,0)</f>
        <v>0</v>
      </c>
      <c r="BF101" s="198">
        <f>IF(N101="snížená",J101,0)</f>
        <v>0</v>
      </c>
      <c r="BG101" s="198">
        <f>IF(N101="zákl. přenesená",J101,0)</f>
        <v>0</v>
      </c>
      <c r="BH101" s="198">
        <f>IF(N101="sníž. přenesená",J101,0)</f>
        <v>0</v>
      </c>
      <c r="BI101" s="198">
        <f>IF(N101="nulová",J101,0)</f>
        <v>0</v>
      </c>
      <c r="BJ101" s="18" t="s">
        <v>22</v>
      </c>
      <c r="BK101" s="198">
        <f>ROUND(I101*H101,2)</f>
        <v>0</v>
      </c>
      <c r="BL101" s="18" t="s">
        <v>164</v>
      </c>
      <c r="BM101" s="197" t="s">
        <v>2840</v>
      </c>
    </row>
    <row r="102" spans="2:65" s="1" customFormat="1" ht="11.25">
      <c r="B102" s="35"/>
      <c r="C102" s="36"/>
      <c r="D102" s="199" t="s">
        <v>166</v>
      </c>
      <c r="E102" s="36"/>
      <c r="F102" s="200" t="s">
        <v>177</v>
      </c>
      <c r="G102" s="36"/>
      <c r="H102" s="36"/>
      <c r="I102" s="115"/>
      <c r="J102" s="36"/>
      <c r="K102" s="36"/>
      <c r="L102" s="39"/>
      <c r="M102" s="201"/>
      <c r="N102" s="64"/>
      <c r="O102" s="64"/>
      <c r="P102" s="64"/>
      <c r="Q102" s="64"/>
      <c r="R102" s="64"/>
      <c r="S102" s="64"/>
      <c r="T102" s="65"/>
      <c r="AT102" s="18" t="s">
        <v>166</v>
      </c>
      <c r="AU102" s="18" t="s">
        <v>84</v>
      </c>
    </row>
    <row r="103" spans="2:65" s="11" customFormat="1" ht="22.9" customHeight="1">
      <c r="B103" s="170"/>
      <c r="C103" s="171"/>
      <c r="D103" s="172" t="s">
        <v>73</v>
      </c>
      <c r="E103" s="184" t="s">
        <v>22</v>
      </c>
      <c r="F103" s="184" t="s">
        <v>178</v>
      </c>
      <c r="G103" s="171"/>
      <c r="H103" s="171"/>
      <c r="I103" s="174"/>
      <c r="J103" s="185">
        <f>BK103</f>
        <v>0</v>
      </c>
      <c r="K103" s="171"/>
      <c r="L103" s="176"/>
      <c r="M103" s="177"/>
      <c r="N103" s="178"/>
      <c r="O103" s="178"/>
      <c r="P103" s="179">
        <f>SUM(P104:P176)</f>
        <v>0</v>
      </c>
      <c r="Q103" s="178"/>
      <c r="R103" s="179">
        <f>SUM(R104:R176)</f>
        <v>5.6059499999999998E-2</v>
      </c>
      <c r="S103" s="178"/>
      <c r="T103" s="180">
        <f>SUM(T104:T176)</f>
        <v>0</v>
      </c>
      <c r="AR103" s="181" t="s">
        <v>22</v>
      </c>
      <c r="AT103" s="182" t="s">
        <v>73</v>
      </c>
      <c r="AU103" s="182" t="s">
        <v>22</v>
      </c>
      <c r="AY103" s="181" t="s">
        <v>159</v>
      </c>
      <c r="BK103" s="183">
        <f>SUM(BK104:BK176)</f>
        <v>0</v>
      </c>
    </row>
    <row r="104" spans="2:65" s="1" customFormat="1" ht="24" customHeight="1">
      <c r="B104" s="35"/>
      <c r="C104" s="186" t="s">
        <v>179</v>
      </c>
      <c r="D104" s="186" t="s">
        <v>162</v>
      </c>
      <c r="E104" s="187" t="s">
        <v>180</v>
      </c>
      <c r="F104" s="188" t="s">
        <v>181</v>
      </c>
      <c r="G104" s="189" t="s">
        <v>182</v>
      </c>
      <c r="H104" s="190">
        <v>1296</v>
      </c>
      <c r="I104" s="191"/>
      <c r="J104" s="192">
        <f>ROUND(I104*H104,2)</f>
        <v>0</v>
      </c>
      <c r="K104" s="188" t="s">
        <v>20</v>
      </c>
      <c r="L104" s="39"/>
      <c r="M104" s="193" t="s">
        <v>20</v>
      </c>
      <c r="N104" s="194" t="s">
        <v>45</v>
      </c>
      <c r="O104" s="64"/>
      <c r="P104" s="195">
        <f>O104*H104</f>
        <v>0</v>
      </c>
      <c r="Q104" s="195">
        <v>0</v>
      </c>
      <c r="R104" s="195">
        <f>Q104*H104</f>
        <v>0</v>
      </c>
      <c r="S104" s="195">
        <v>0</v>
      </c>
      <c r="T104" s="196">
        <f>S104*H104</f>
        <v>0</v>
      </c>
      <c r="AR104" s="197" t="s">
        <v>164</v>
      </c>
      <c r="AT104" s="197" t="s">
        <v>162</v>
      </c>
      <c r="AU104" s="197" t="s">
        <v>84</v>
      </c>
      <c r="AY104" s="18" t="s">
        <v>159</v>
      </c>
      <c r="BE104" s="198">
        <f>IF(N104="základní",J104,0)</f>
        <v>0</v>
      </c>
      <c r="BF104" s="198">
        <f>IF(N104="snížená",J104,0)</f>
        <v>0</v>
      </c>
      <c r="BG104" s="198">
        <f>IF(N104="zákl. přenesená",J104,0)</f>
        <v>0</v>
      </c>
      <c r="BH104" s="198">
        <f>IF(N104="sníž. přenesená",J104,0)</f>
        <v>0</v>
      </c>
      <c r="BI104" s="198">
        <f>IF(N104="nulová",J104,0)</f>
        <v>0</v>
      </c>
      <c r="BJ104" s="18" t="s">
        <v>22</v>
      </c>
      <c r="BK104" s="198">
        <f>ROUND(I104*H104,2)</f>
        <v>0</v>
      </c>
      <c r="BL104" s="18" t="s">
        <v>164</v>
      </c>
      <c r="BM104" s="197" t="s">
        <v>2841</v>
      </c>
    </row>
    <row r="105" spans="2:65" s="1" customFormat="1" ht="19.5">
      <c r="B105" s="35"/>
      <c r="C105" s="36"/>
      <c r="D105" s="199" t="s">
        <v>166</v>
      </c>
      <c r="E105" s="36"/>
      <c r="F105" s="200" t="s">
        <v>181</v>
      </c>
      <c r="G105" s="36"/>
      <c r="H105" s="36"/>
      <c r="I105" s="115"/>
      <c r="J105" s="36"/>
      <c r="K105" s="36"/>
      <c r="L105" s="39"/>
      <c r="M105" s="201"/>
      <c r="N105" s="64"/>
      <c r="O105" s="64"/>
      <c r="P105" s="64"/>
      <c r="Q105" s="64"/>
      <c r="R105" s="64"/>
      <c r="S105" s="64"/>
      <c r="T105" s="65"/>
      <c r="AT105" s="18" t="s">
        <v>166</v>
      </c>
      <c r="AU105" s="18" t="s">
        <v>84</v>
      </c>
    </row>
    <row r="106" spans="2:65" s="12" customFormat="1" ht="11.25">
      <c r="B106" s="202"/>
      <c r="C106" s="203"/>
      <c r="D106" s="199" t="s">
        <v>184</v>
      </c>
      <c r="E106" s="204" t="s">
        <v>20</v>
      </c>
      <c r="F106" s="205" t="s">
        <v>185</v>
      </c>
      <c r="G106" s="203"/>
      <c r="H106" s="204" t="s">
        <v>20</v>
      </c>
      <c r="I106" s="206"/>
      <c r="J106" s="203"/>
      <c r="K106" s="203"/>
      <c r="L106" s="207"/>
      <c r="M106" s="208"/>
      <c r="N106" s="209"/>
      <c r="O106" s="209"/>
      <c r="P106" s="209"/>
      <c r="Q106" s="209"/>
      <c r="R106" s="209"/>
      <c r="S106" s="209"/>
      <c r="T106" s="210"/>
      <c r="AT106" s="211" t="s">
        <v>184</v>
      </c>
      <c r="AU106" s="211" t="s">
        <v>84</v>
      </c>
      <c r="AV106" s="12" t="s">
        <v>22</v>
      </c>
      <c r="AW106" s="12" t="s">
        <v>35</v>
      </c>
      <c r="AX106" s="12" t="s">
        <v>74</v>
      </c>
      <c r="AY106" s="211" t="s">
        <v>159</v>
      </c>
    </row>
    <row r="107" spans="2:65" s="12" customFormat="1" ht="11.25">
      <c r="B107" s="202"/>
      <c r="C107" s="203"/>
      <c r="D107" s="199" t="s">
        <v>184</v>
      </c>
      <c r="E107" s="204" t="s">
        <v>20</v>
      </c>
      <c r="F107" s="205" t="s">
        <v>186</v>
      </c>
      <c r="G107" s="203"/>
      <c r="H107" s="204" t="s">
        <v>20</v>
      </c>
      <c r="I107" s="206"/>
      <c r="J107" s="203"/>
      <c r="K107" s="203"/>
      <c r="L107" s="207"/>
      <c r="M107" s="208"/>
      <c r="N107" s="209"/>
      <c r="O107" s="209"/>
      <c r="P107" s="209"/>
      <c r="Q107" s="209"/>
      <c r="R107" s="209"/>
      <c r="S107" s="209"/>
      <c r="T107" s="210"/>
      <c r="AT107" s="211" t="s">
        <v>184</v>
      </c>
      <c r="AU107" s="211" t="s">
        <v>84</v>
      </c>
      <c r="AV107" s="12" t="s">
        <v>22</v>
      </c>
      <c r="AW107" s="12" t="s">
        <v>35</v>
      </c>
      <c r="AX107" s="12" t="s">
        <v>74</v>
      </c>
      <c r="AY107" s="211" t="s">
        <v>159</v>
      </c>
    </row>
    <row r="108" spans="2:65" s="12" customFormat="1" ht="11.25">
      <c r="B108" s="202"/>
      <c r="C108" s="203"/>
      <c r="D108" s="199" t="s">
        <v>184</v>
      </c>
      <c r="E108" s="204" t="s">
        <v>20</v>
      </c>
      <c r="F108" s="205" t="s">
        <v>187</v>
      </c>
      <c r="G108" s="203"/>
      <c r="H108" s="204" t="s">
        <v>20</v>
      </c>
      <c r="I108" s="206"/>
      <c r="J108" s="203"/>
      <c r="K108" s="203"/>
      <c r="L108" s="207"/>
      <c r="M108" s="208"/>
      <c r="N108" s="209"/>
      <c r="O108" s="209"/>
      <c r="P108" s="209"/>
      <c r="Q108" s="209"/>
      <c r="R108" s="209"/>
      <c r="S108" s="209"/>
      <c r="T108" s="210"/>
      <c r="AT108" s="211" t="s">
        <v>184</v>
      </c>
      <c r="AU108" s="211" t="s">
        <v>84</v>
      </c>
      <c r="AV108" s="12" t="s">
        <v>22</v>
      </c>
      <c r="AW108" s="12" t="s">
        <v>35</v>
      </c>
      <c r="AX108" s="12" t="s">
        <v>74</v>
      </c>
      <c r="AY108" s="211" t="s">
        <v>159</v>
      </c>
    </row>
    <row r="109" spans="2:65" s="12" customFormat="1" ht="11.25">
      <c r="B109" s="202"/>
      <c r="C109" s="203"/>
      <c r="D109" s="199" t="s">
        <v>184</v>
      </c>
      <c r="E109" s="204" t="s">
        <v>20</v>
      </c>
      <c r="F109" s="205" t="s">
        <v>188</v>
      </c>
      <c r="G109" s="203"/>
      <c r="H109" s="204" t="s">
        <v>20</v>
      </c>
      <c r="I109" s="206"/>
      <c r="J109" s="203"/>
      <c r="K109" s="203"/>
      <c r="L109" s="207"/>
      <c r="M109" s="208"/>
      <c r="N109" s="209"/>
      <c r="O109" s="209"/>
      <c r="P109" s="209"/>
      <c r="Q109" s="209"/>
      <c r="R109" s="209"/>
      <c r="S109" s="209"/>
      <c r="T109" s="210"/>
      <c r="AT109" s="211" t="s">
        <v>184</v>
      </c>
      <c r="AU109" s="211" t="s">
        <v>84</v>
      </c>
      <c r="AV109" s="12" t="s">
        <v>22</v>
      </c>
      <c r="AW109" s="12" t="s">
        <v>35</v>
      </c>
      <c r="AX109" s="12" t="s">
        <v>74</v>
      </c>
      <c r="AY109" s="211" t="s">
        <v>159</v>
      </c>
    </row>
    <row r="110" spans="2:65" s="13" customFormat="1" ht="11.25">
      <c r="B110" s="212"/>
      <c r="C110" s="213"/>
      <c r="D110" s="199" t="s">
        <v>184</v>
      </c>
      <c r="E110" s="214" t="s">
        <v>20</v>
      </c>
      <c r="F110" s="215" t="s">
        <v>2842</v>
      </c>
      <c r="G110" s="213"/>
      <c r="H110" s="216">
        <v>1296</v>
      </c>
      <c r="I110" s="217"/>
      <c r="J110" s="213"/>
      <c r="K110" s="213"/>
      <c r="L110" s="218"/>
      <c r="M110" s="219"/>
      <c r="N110" s="220"/>
      <c r="O110" s="220"/>
      <c r="P110" s="220"/>
      <c r="Q110" s="220"/>
      <c r="R110" s="220"/>
      <c r="S110" s="220"/>
      <c r="T110" s="221"/>
      <c r="AT110" s="222" t="s">
        <v>184</v>
      </c>
      <c r="AU110" s="222" t="s">
        <v>84</v>
      </c>
      <c r="AV110" s="13" t="s">
        <v>84</v>
      </c>
      <c r="AW110" s="13" t="s">
        <v>35</v>
      </c>
      <c r="AX110" s="13" t="s">
        <v>22</v>
      </c>
      <c r="AY110" s="222" t="s">
        <v>159</v>
      </c>
    </row>
    <row r="111" spans="2:65" s="1" customFormat="1" ht="16.5" customHeight="1">
      <c r="B111" s="35"/>
      <c r="C111" s="186" t="s">
        <v>190</v>
      </c>
      <c r="D111" s="186" t="s">
        <v>162</v>
      </c>
      <c r="E111" s="187" t="s">
        <v>191</v>
      </c>
      <c r="F111" s="188" t="s">
        <v>192</v>
      </c>
      <c r="G111" s="189" t="s">
        <v>193</v>
      </c>
      <c r="H111" s="190">
        <v>15</v>
      </c>
      <c r="I111" s="191"/>
      <c r="J111" s="192">
        <f>ROUND(I111*H111,2)</f>
        <v>0</v>
      </c>
      <c r="K111" s="188" t="s">
        <v>194</v>
      </c>
      <c r="L111" s="39"/>
      <c r="M111" s="193" t="s">
        <v>20</v>
      </c>
      <c r="N111" s="194" t="s">
        <v>45</v>
      </c>
      <c r="O111" s="64"/>
      <c r="P111" s="195">
        <f>O111*H111</f>
        <v>0</v>
      </c>
      <c r="Q111" s="195">
        <v>0</v>
      </c>
      <c r="R111" s="195">
        <f>Q111*H111</f>
        <v>0</v>
      </c>
      <c r="S111" s="195">
        <v>0</v>
      </c>
      <c r="T111" s="196">
        <f>S111*H111</f>
        <v>0</v>
      </c>
      <c r="AR111" s="197" t="s">
        <v>164</v>
      </c>
      <c r="AT111" s="197" t="s">
        <v>162</v>
      </c>
      <c r="AU111" s="197" t="s">
        <v>84</v>
      </c>
      <c r="AY111" s="18" t="s">
        <v>159</v>
      </c>
      <c r="BE111" s="198">
        <f>IF(N111="základní",J111,0)</f>
        <v>0</v>
      </c>
      <c r="BF111" s="198">
        <f>IF(N111="snížená",J111,0)</f>
        <v>0</v>
      </c>
      <c r="BG111" s="198">
        <f>IF(N111="zákl. přenesená",J111,0)</f>
        <v>0</v>
      </c>
      <c r="BH111" s="198">
        <f>IF(N111="sníž. přenesená",J111,0)</f>
        <v>0</v>
      </c>
      <c r="BI111" s="198">
        <f>IF(N111="nulová",J111,0)</f>
        <v>0</v>
      </c>
      <c r="BJ111" s="18" t="s">
        <v>22</v>
      </c>
      <c r="BK111" s="198">
        <f>ROUND(I111*H111,2)</f>
        <v>0</v>
      </c>
      <c r="BL111" s="18" t="s">
        <v>164</v>
      </c>
      <c r="BM111" s="197" t="s">
        <v>2843</v>
      </c>
    </row>
    <row r="112" spans="2:65" s="1" customFormat="1" ht="11.25">
      <c r="B112" s="35"/>
      <c r="C112" s="36"/>
      <c r="D112" s="199" t="s">
        <v>166</v>
      </c>
      <c r="E112" s="36"/>
      <c r="F112" s="200" t="s">
        <v>196</v>
      </c>
      <c r="G112" s="36"/>
      <c r="H112" s="36"/>
      <c r="I112" s="115"/>
      <c r="J112" s="36"/>
      <c r="K112" s="36"/>
      <c r="L112" s="39"/>
      <c r="M112" s="201"/>
      <c r="N112" s="64"/>
      <c r="O112" s="64"/>
      <c r="P112" s="64"/>
      <c r="Q112" s="64"/>
      <c r="R112" s="64"/>
      <c r="S112" s="64"/>
      <c r="T112" s="65"/>
      <c r="AT112" s="18" t="s">
        <v>166</v>
      </c>
      <c r="AU112" s="18" t="s">
        <v>84</v>
      </c>
    </row>
    <row r="113" spans="2:65" s="12" customFormat="1" ht="11.25">
      <c r="B113" s="202"/>
      <c r="C113" s="203"/>
      <c r="D113" s="199" t="s">
        <v>184</v>
      </c>
      <c r="E113" s="204" t="s">
        <v>20</v>
      </c>
      <c r="F113" s="205" t="s">
        <v>185</v>
      </c>
      <c r="G113" s="203"/>
      <c r="H113" s="204" t="s">
        <v>20</v>
      </c>
      <c r="I113" s="206"/>
      <c r="J113" s="203"/>
      <c r="K113" s="203"/>
      <c r="L113" s="207"/>
      <c r="M113" s="208"/>
      <c r="N113" s="209"/>
      <c r="O113" s="209"/>
      <c r="P113" s="209"/>
      <c r="Q113" s="209"/>
      <c r="R113" s="209"/>
      <c r="S113" s="209"/>
      <c r="T113" s="210"/>
      <c r="AT113" s="211" t="s">
        <v>184</v>
      </c>
      <c r="AU113" s="211" t="s">
        <v>84</v>
      </c>
      <c r="AV113" s="12" t="s">
        <v>22</v>
      </c>
      <c r="AW113" s="12" t="s">
        <v>35</v>
      </c>
      <c r="AX113" s="12" t="s">
        <v>74</v>
      </c>
      <c r="AY113" s="211" t="s">
        <v>159</v>
      </c>
    </row>
    <row r="114" spans="2:65" s="12" customFormat="1" ht="11.25">
      <c r="B114" s="202"/>
      <c r="C114" s="203"/>
      <c r="D114" s="199" t="s">
        <v>184</v>
      </c>
      <c r="E114" s="204" t="s">
        <v>20</v>
      </c>
      <c r="F114" s="205" t="s">
        <v>186</v>
      </c>
      <c r="G114" s="203"/>
      <c r="H114" s="204" t="s">
        <v>20</v>
      </c>
      <c r="I114" s="206"/>
      <c r="J114" s="203"/>
      <c r="K114" s="203"/>
      <c r="L114" s="207"/>
      <c r="M114" s="208"/>
      <c r="N114" s="209"/>
      <c r="O114" s="209"/>
      <c r="P114" s="209"/>
      <c r="Q114" s="209"/>
      <c r="R114" s="209"/>
      <c r="S114" s="209"/>
      <c r="T114" s="210"/>
      <c r="AT114" s="211" t="s">
        <v>184</v>
      </c>
      <c r="AU114" s="211" t="s">
        <v>84</v>
      </c>
      <c r="AV114" s="12" t="s">
        <v>22</v>
      </c>
      <c r="AW114" s="12" t="s">
        <v>35</v>
      </c>
      <c r="AX114" s="12" t="s">
        <v>74</v>
      </c>
      <c r="AY114" s="211" t="s">
        <v>159</v>
      </c>
    </row>
    <row r="115" spans="2:65" s="12" customFormat="1" ht="11.25">
      <c r="B115" s="202"/>
      <c r="C115" s="203"/>
      <c r="D115" s="199" t="s">
        <v>184</v>
      </c>
      <c r="E115" s="204" t="s">
        <v>20</v>
      </c>
      <c r="F115" s="205" t="s">
        <v>187</v>
      </c>
      <c r="G115" s="203"/>
      <c r="H115" s="204" t="s">
        <v>20</v>
      </c>
      <c r="I115" s="206"/>
      <c r="J115" s="203"/>
      <c r="K115" s="203"/>
      <c r="L115" s="207"/>
      <c r="M115" s="208"/>
      <c r="N115" s="209"/>
      <c r="O115" s="209"/>
      <c r="P115" s="209"/>
      <c r="Q115" s="209"/>
      <c r="R115" s="209"/>
      <c r="S115" s="209"/>
      <c r="T115" s="210"/>
      <c r="AT115" s="211" t="s">
        <v>184</v>
      </c>
      <c r="AU115" s="211" t="s">
        <v>84</v>
      </c>
      <c r="AV115" s="12" t="s">
        <v>22</v>
      </c>
      <c r="AW115" s="12" t="s">
        <v>35</v>
      </c>
      <c r="AX115" s="12" t="s">
        <v>74</v>
      </c>
      <c r="AY115" s="211" t="s">
        <v>159</v>
      </c>
    </row>
    <row r="116" spans="2:65" s="13" customFormat="1" ht="11.25">
      <c r="B116" s="212"/>
      <c r="C116" s="213"/>
      <c r="D116" s="199" t="s">
        <v>184</v>
      </c>
      <c r="E116" s="214" t="s">
        <v>20</v>
      </c>
      <c r="F116" s="215" t="s">
        <v>2844</v>
      </c>
      <c r="G116" s="213"/>
      <c r="H116" s="216">
        <v>15</v>
      </c>
      <c r="I116" s="217"/>
      <c r="J116" s="213"/>
      <c r="K116" s="213"/>
      <c r="L116" s="218"/>
      <c r="M116" s="219"/>
      <c r="N116" s="220"/>
      <c r="O116" s="220"/>
      <c r="P116" s="220"/>
      <c r="Q116" s="220"/>
      <c r="R116" s="220"/>
      <c r="S116" s="220"/>
      <c r="T116" s="221"/>
      <c r="AT116" s="222" t="s">
        <v>184</v>
      </c>
      <c r="AU116" s="222" t="s">
        <v>84</v>
      </c>
      <c r="AV116" s="13" t="s">
        <v>84</v>
      </c>
      <c r="AW116" s="13" t="s">
        <v>35</v>
      </c>
      <c r="AX116" s="13" t="s">
        <v>22</v>
      </c>
      <c r="AY116" s="222" t="s">
        <v>159</v>
      </c>
    </row>
    <row r="117" spans="2:65" s="1" customFormat="1" ht="16.5" customHeight="1">
      <c r="B117" s="35"/>
      <c r="C117" s="186" t="s">
        <v>198</v>
      </c>
      <c r="D117" s="186" t="s">
        <v>162</v>
      </c>
      <c r="E117" s="187" t="s">
        <v>225</v>
      </c>
      <c r="F117" s="188" t="s">
        <v>226</v>
      </c>
      <c r="G117" s="189" t="s">
        <v>182</v>
      </c>
      <c r="H117" s="190">
        <v>3</v>
      </c>
      <c r="I117" s="191"/>
      <c r="J117" s="192">
        <f>ROUND(I117*H117,2)</f>
        <v>0</v>
      </c>
      <c r="K117" s="188" t="s">
        <v>194</v>
      </c>
      <c r="L117" s="39"/>
      <c r="M117" s="193" t="s">
        <v>20</v>
      </c>
      <c r="N117" s="194" t="s">
        <v>45</v>
      </c>
      <c r="O117" s="64"/>
      <c r="P117" s="195">
        <f>O117*H117</f>
        <v>0</v>
      </c>
      <c r="Q117" s="195">
        <v>0</v>
      </c>
      <c r="R117" s="195">
        <f>Q117*H117</f>
        <v>0</v>
      </c>
      <c r="S117" s="195">
        <v>0</v>
      </c>
      <c r="T117" s="196">
        <f>S117*H117</f>
        <v>0</v>
      </c>
      <c r="AR117" s="197" t="s">
        <v>164</v>
      </c>
      <c r="AT117" s="197" t="s">
        <v>162</v>
      </c>
      <c r="AU117" s="197" t="s">
        <v>84</v>
      </c>
      <c r="AY117" s="18" t="s">
        <v>159</v>
      </c>
      <c r="BE117" s="198">
        <f>IF(N117="základní",J117,0)</f>
        <v>0</v>
      </c>
      <c r="BF117" s="198">
        <f>IF(N117="snížená",J117,0)</f>
        <v>0</v>
      </c>
      <c r="BG117" s="198">
        <f>IF(N117="zákl. přenesená",J117,0)</f>
        <v>0</v>
      </c>
      <c r="BH117" s="198">
        <f>IF(N117="sníž. přenesená",J117,0)</f>
        <v>0</v>
      </c>
      <c r="BI117" s="198">
        <f>IF(N117="nulová",J117,0)</f>
        <v>0</v>
      </c>
      <c r="BJ117" s="18" t="s">
        <v>22</v>
      </c>
      <c r="BK117" s="198">
        <f>ROUND(I117*H117,2)</f>
        <v>0</v>
      </c>
      <c r="BL117" s="18" t="s">
        <v>164</v>
      </c>
      <c r="BM117" s="197" t="s">
        <v>2845</v>
      </c>
    </row>
    <row r="118" spans="2:65" s="1" customFormat="1" ht="19.5">
      <c r="B118" s="35"/>
      <c r="C118" s="36"/>
      <c r="D118" s="199" t="s">
        <v>166</v>
      </c>
      <c r="E118" s="36"/>
      <c r="F118" s="200" t="s">
        <v>228</v>
      </c>
      <c r="G118" s="36"/>
      <c r="H118" s="36"/>
      <c r="I118" s="115"/>
      <c r="J118" s="36"/>
      <c r="K118" s="36"/>
      <c r="L118" s="39"/>
      <c r="M118" s="201"/>
      <c r="N118" s="64"/>
      <c r="O118" s="64"/>
      <c r="P118" s="64"/>
      <c r="Q118" s="64"/>
      <c r="R118" s="64"/>
      <c r="S118" s="64"/>
      <c r="T118" s="65"/>
      <c r="AT118" s="18" t="s">
        <v>166</v>
      </c>
      <c r="AU118" s="18" t="s">
        <v>84</v>
      </c>
    </row>
    <row r="119" spans="2:65" s="13" customFormat="1" ht="11.25">
      <c r="B119" s="212"/>
      <c r="C119" s="213"/>
      <c r="D119" s="199" t="s">
        <v>184</v>
      </c>
      <c r="E119" s="214" t="s">
        <v>20</v>
      </c>
      <c r="F119" s="215" t="s">
        <v>2846</v>
      </c>
      <c r="G119" s="213"/>
      <c r="H119" s="216">
        <v>3</v>
      </c>
      <c r="I119" s="217"/>
      <c r="J119" s="213"/>
      <c r="K119" s="213"/>
      <c r="L119" s="218"/>
      <c r="M119" s="219"/>
      <c r="N119" s="220"/>
      <c r="O119" s="220"/>
      <c r="P119" s="220"/>
      <c r="Q119" s="220"/>
      <c r="R119" s="220"/>
      <c r="S119" s="220"/>
      <c r="T119" s="221"/>
      <c r="AT119" s="222" t="s">
        <v>184</v>
      </c>
      <c r="AU119" s="222" t="s">
        <v>84</v>
      </c>
      <c r="AV119" s="13" t="s">
        <v>84</v>
      </c>
      <c r="AW119" s="13" t="s">
        <v>35</v>
      </c>
      <c r="AX119" s="13" t="s">
        <v>22</v>
      </c>
      <c r="AY119" s="222" t="s">
        <v>159</v>
      </c>
    </row>
    <row r="120" spans="2:65" s="1" customFormat="1" ht="16.5" customHeight="1">
      <c r="B120" s="35"/>
      <c r="C120" s="186" t="s">
        <v>204</v>
      </c>
      <c r="D120" s="186" t="s">
        <v>162</v>
      </c>
      <c r="E120" s="187" t="s">
        <v>2847</v>
      </c>
      <c r="F120" s="188" t="s">
        <v>2848</v>
      </c>
      <c r="G120" s="189" t="s">
        <v>182</v>
      </c>
      <c r="H120" s="190">
        <v>40.042999999999999</v>
      </c>
      <c r="I120" s="191"/>
      <c r="J120" s="192">
        <f>ROUND(I120*H120,2)</f>
        <v>0</v>
      </c>
      <c r="K120" s="188" t="s">
        <v>194</v>
      </c>
      <c r="L120" s="39"/>
      <c r="M120" s="193" t="s">
        <v>20</v>
      </c>
      <c r="N120" s="194" t="s">
        <v>45</v>
      </c>
      <c r="O120" s="64"/>
      <c r="P120" s="195">
        <f>O120*H120</f>
        <v>0</v>
      </c>
      <c r="Q120" s="195">
        <v>0</v>
      </c>
      <c r="R120" s="195">
        <f>Q120*H120</f>
        <v>0</v>
      </c>
      <c r="S120" s="195">
        <v>0</v>
      </c>
      <c r="T120" s="196">
        <f>S120*H120</f>
        <v>0</v>
      </c>
      <c r="AR120" s="197" t="s">
        <v>164</v>
      </c>
      <c r="AT120" s="197" t="s">
        <v>162</v>
      </c>
      <c r="AU120" s="197" t="s">
        <v>84</v>
      </c>
      <c r="AY120" s="18" t="s">
        <v>159</v>
      </c>
      <c r="BE120" s="198">
        <f>IF(N120="základní",J120,0)</f>
        <v>0</v>
      </c>
      <c r="BF120" s="198">
        <f>IF(N120="snížená",J120,0)</f>
        <v>0</v>
      </c>
      <c r="BG120" s="198">
        <f>IF(N120="zákl. přenesená",J120,0)</f>
        <v>0</v>
      </c>
      <c r="BH120" s="198">
        <f>IF(N120="sníž. přenesená",J120,0)</f>
        <v>0</v>
      </c>
      <c r="BI120" s="198">
        <f>IF(N120="nulová",J120,0)</f>
        <v>0</v>
      </c>
      <c r="BJ120" s="18" t="s">
        <v>22</v>
      </c>
      <c r="BK120" s="198">
        <f>ROUND(I120*H120,2)</f>
        <v>0</v>
      </c>
      <c r="BL120" s="18" t="s">
        <v>164</v>
      </c>
      <c r="BM120" s="197" t="s">
        <v>2849</v>
      </c>
    </row>
    <row r="121" spans="2:65" s="1" customFormat="1" ht="11.25">
      <c r="B121" s="35"/>
      <c r="C121" s="36"/>
      <c r="D121" s="199" t="s">
        <v>166</v>
      </c>
      <c r="E121" s="36"/>
      <c r="F121" s="200" t="s">
        <v>2850</v>
      </c>
      <c r="G121" s="36"/>
      <c r="H121" s="36"/>
      <c r="I121" s="115"/>
      <c r="J121" s="36"/>
      <c r="K121" s="36"/>
      <c r="L121" s="39"/>
      <c r="M121" s="201"/>
      <c r="N121" s="64"/>
      <c r="O121" s="64"/>
      <c r="P121" s="64"/>
      <c r="Q121" s="64"/>
      <c r="R121" s="64"/>
      <c r="S121" s="64"/>
      <c r="T121" s="65"/>
      <c r="AT121" s="18" t="s">
        <v>166</v>
      </c>
      <c r="AU121" s="18" t="s">
        <v>84</v>
      </c>
    </row>
    <row r="122" spans="2:65" s="12" customFormat="1" ht="11.25">
      <c r="B122" s="202"/>
      <c r="C122" s="203"/>
      <c r="D122" s="199" t="s">
        <v>184</v>
      </c>
      <c r="E122" s="204" t="s">
        <v>20</v>
      </c>
      <c r="F122" s="205" t="s">
        <v>2851</v>
      </c>
      <c r="G122" s="203"/>
      <c r="H122" s="204" t="s">
        <v>20</v>
      </c>
      <c r="I122" s="206"/>
      <c r="J122" s="203"/>
      <c r="K122" s="203"/>
      <c r="L122" s="207"/>
      <c r="M122" s="208"/>
      <c r="N122" s="209"/>
      <c r="O122" s="209"/>
      <c r="P122" s="209"/>
      <c r="Q122" s="209"/>
      <c r="R122" s="209"/>
      <c r="S122" s="209"/>
      <c r="T122" s="210"/>
      <c r="AT122" s="211" t="s">
        <v>184</v>
      </c>
      <c r="AU122" s="211" t="s">
        <v>84</v>
      </c>
      <c r="AV122" s="12" t="s">
        <v>22</v>
      </c>
      <c r="AW122" s="12" t="s">
        <v>35</v>
      </c>
      <c r="AX122" s="12" t="s">
        <v>74</v>
      </c>
      <c r="AY122" s="211" t="s">
        <v>159</v>
      </c>
    </row>
    <row r="123" spans="2:65" s="13" customFormat="1" ht="11.25">
      <c r="B123" s="212"/>
      <c r="C123" s="213"/>
      <c r="D123" s="199" t="s">
        <v>184</v>
      </c>
      <c r="E123" s="214" t="s">
        <v>20</v>
      </c>
      <c r="F123" s="215" t="s">
        <v>2960</v>
      </c>
      <c r="G123" s="213"/>
      <c r="H123" s="216">
        <v>80.087000000000003</v>
      </c>
      <c r="I123" s="217"/>
      <c r="J123" s="213"/>
      <c r="K123" s="213"/>
      <c r="L123" s="218"/>
      <c r="M123" s="219"/>
      <c r="N123" s="220"/>
      <c r="O123" s="220"/>
      <c r="P123" s="220"/>
      <c r="Q123" s="220"/>
      <c r="R123" s="220"/>
      <c r="S123" s="220"/>
      <c r="T123" s="221"/>
      <c r="AT123" s="222" t="s">
        <v>184</v>
      </c>
      <c r="AU123" s="222" t="s">
        <v>84</v>
      </c>
      <c r="AV123" s="13" t="s">
        <v>84</v>
      </c>
      <c r="AW123" s="13" t="s">
        <v>35</v>
      </c>
      <c r="AX123" s="13" t="s">
        <v>74</v>
      </c>
      <c r="AY123" s="222" t="s">
        <v>159</v>
      </c>
    </row>
    <row r="124" spans="2:65" s="15" customFormat="1" ht="11.25">
      <c r="B124" s="234"/>
      <c r="C124" s="235"/>
      <c r="D124" s="199" t="s">
        <v>184</v>
      </c>
      <c r="E124" s="236" t="s">
        <v>2816</v>
      </c>
      <c r="F124" s="237" t="s">
        <v>436</v>
      </c>
      <c r="G124" s="235"/>
      <c r="H124" s="238">
        <v>80.087000000000003</v>
      </c>
      <c r="I124" s="239"/>
      <c r="J124" s="235"/>
      <c r="K124" s="235"/>
      <c r="L124" s="240"/>
      <c r="M124" s="241"/>
      <c r="N124" s="242"/>
      <c r="O124" s="242"/>
      <c r="P124" s="242"/>
      <c r="Q124" s="242"/>
      <c r="R124" s="242"/>
      <c r="S124" s="242"/>
      <c r="T124" s="243"/>
      <c r="AT124" s="244" t="s">
        <v>184</v>
      </c>
      <c r="AU124" s="244" t="s">
        <v>84</v>
      </c>
      <c r="AV124" s="15" t="s">
        <v>171</v>
      </c>
      <c r="AW124" s="15" t="s">
        <v>35</v>
      </c>
      <c r="AX124" s="15" t="s">
        <v>74</v>
      </c>
      <c r="AY124" s="244" t="s">
        <v>159</v>
      </c>
    </row>
    <row r="125" spans="2:65" s="13" customFormat="1" ht="11.25">
      <c r="B125" s="212"/>
      <c r="C125" s="213"/>
      <c r="D125" s="199" t="s">
        <v>184</v>
      </c>
      <c r="E125" s="214" t="s">
        <v>20</v>
      </c>
      <c r="F125" s="215" t="s">
        <v>2853</v>
      </c>
      <c r="G125" s="213"/>
      <c r="H125" s="216">
        <v>-40.043999999999997</v>
      </c>
      <c r="I125" s="217"/>
      <c r="J125" s="213"/>
      <c r="K125" s="213"/>
      <c r="L125" s="218"/>
      <c r="M125" s="219"/>
      <c r="N125" s="220"/>
      <c r="O125" s="220"/>
      <c r="P125" s="220"/>
      <c r="Q125" s="220"/>
      <c r="R125" s="220"/>
      <c r="S125" s="220"/>
      <c r="T125" s="221"/>
      <c r="AT125" s="222" t="s">
        <v>184</v>
      </c>
      <c r="AU125" s="222" t="s">
        <v>84</v>
      </c>
      <c r="AV125" s="13" t="s">
        <v>84</v>
      </c>
      <c r="AW125" s="13" t="s">
        <v>35</v>
      </c>
      <c r="AX125" s="13" t="s">
        <v>74</v>
      </c>
      <c r="AY125" s="222" t="s">
        <v>159</v>
      </c>
    </row>
    <row r="126" spans="2:65" s="14" customFormat="1" ht="11.25">
      <c r="B126" s="223"/>
      <c r="C126" s="224"/>
      <c r="D126" s="199" t="s">
        <v>184</v>
      </c>
      <c r="E126" s="225" t="s">
        <v>2819</v>
      </c>
      <c r="F126" s="226" t="s">
        <v>223</v>
      </c>
      <c r="G126" s="224"/>
      <c r="H126" s="227">
        <v>40.042999999999999</v>
      </c>
      <c r="I126" s="228"/>
      <c r="J126" s="224"/>
      <c r="K126" s="224"/>
      <c r="L126" s="229"/>
      <c r="M126" s="230"/>
      <c r="N126" s="231"/>
      <c r="O126" s="231"/>
      <c r="P126" s="231"/>
      <c r="Q126" s="231"/>
      <c r="R126" s="231"/>
      <c r="S126" s="231"/>
      <c r="T126" s="232"/>
      <c r="AT126" s="233" t="s">
        <v>184</v>
      </c>
      <c r="AU126" s="233" t="s">
        <v>84</v>
      </c>
      <c r="AV126" s="14" t="s">
        <v>164</v>
      </c>
      <c r="AW126" s="14" t="s">
        <v>35</v>
      </c>
      <c r="AX126" s="14" t="s">
        <v>22</v>
      </c>
      <c r="AY126" s="233" t="s">
        <v>159</v>
      </c>
    </row>
    <row r="127" spans="2:65" s="1" customFormat="1" ht="16.5" customHeight="1">
      <c r="B127" s="35"/>
      <c r="C127" s="186" t="s">
        <v>209</v>
      </c>
      <c r="D127" s="186" t="s">
        <v>162</v>
      </c>
      <c r="E127" s="187" t="s">
        <v>1932</v>
      </c>
      <c r="F127" s="188" t="s">
        <v>1933</v>
      </c>
      <c r="G127" s="189" t="s">
        <v>182</v>
      </c>
      <c r="H127" s="190">
        <v>8.0090000000000003</v>
      </c>
      <c r="I127" s="191"/>
      <c r="J127" s="192">
        <f>ROUND(I127*H127,2)</f>
        <v>0</v>
      </c>
      <c r="K127" s="188" t="s">
        <v>194</v>
      </c>
      <c r="L127" s="39"/>
      <c r="M127" s="193" t="s">
        <v>20</v>
      </c>
      <c r="N127" s="194" t="s">
        <v>45</v>
      </c>
      <c r="O127" s="64"/>
      <c r="P127" s="195">
        <f>O127*H127</f>
        <v>0</v>
      </c>
      <c r="Q127" s="195">
        <v>0</v>
      </c>
      <c r="R127" s="195">
        <f>Q127*H127</f>
        <v>0</v>
      </c>
      <c r="S127" s="195">
        <v>0</v>
      </c>
      <c r="T127" s="196">
        <f>S127*H127</f>
        <v>0</v>
      </c>
      <c r="AR127" s="197" t="s">
        <v>164</v>
      </c>
      <c r="AT127" s="197" t="s">
        <v>162</v>
      </c>
      <c r="AU127" s="197" t="s">
        <v>84</v>
      </c>
      <c r="AY127" s="18" t="s">
        <v>159</v>
      </c>
      <c r="BE127" s="198">
        <f>IF(N127="základní",J127,0)</f>
        <v>0</v>
      </c>
      <c r="BF127" s="198">
        <f>IF(N127="snížená",J127,0)</f>
        <v>0</v>
      </c>
      <c r="BG127" s="198">
        <f>IF(N127="zákl. přenesená",J127,0)</f>
        <v>0</v>
      </c>
      <c r="BH127" s="198">
        <f>IF(N127="sníž. přenesená",J127,0)</f>
        <v>0</v>
      </c>
      <c r="BI127" s="198">
        <f>IF(N127="nulová",J127,0)</f>
        <v>0</v>
      </c>
      <c r="BJ127" s="18" t="s">
        <v>22</v>
      </c>
      <c r="BK127" s="198">
        <f>ROUND(I127*H127,2)</f>
        <v>0</v>
      </c>
      <c r="BL127" s="18" t="s">
        <v>164</v>
      </c>
      <c r="BM127" s="197" t="s">
        <v>2854</v>
      </c>
    </row>
    <row r="128" spans="2:65" s="1" customFormat="1" ht="11.25">
      <c r="B128" s="35"/>
      <c r="C128" s="36"/>
      <c r="D128" s="199" t="s">
        <v>166</v>
      </c>
      <c r="E128" s="36"/>
      <c r="F128" s="200" t="s">
        <v>1935</v>
      </c>
      <c r="G128" s="36"/>
      <c r="H128" s="36"/>
      <c r="I128" s="115"/>
      <c r="J128" s="36"/>
      <c r="K128" s="36"/>
      <c r="L128" s="39"/>
      <c r="M128" s="201"/>
      <c r="N128" s="64"/>
      <c r="O128" s="64"/>
      <c r="P128" s="64"/>
      <c r="Q128" s="64"/>
      <c r="R128" s="64"/>
      <c r="S128" s="64"/>
      <c r="T128" s="65"/>
      <c r="AT128" s="18" t="s">
        <v>166</v>
      </c>
      <c r="AU128" s="18" t="s">
        <v>84</v>
      </c>
    </row>
    <row r="129" spans="2:65" s="13" customFormat="1" ht="11.25">
      <c r="B129" s="212"/>
      <c r="C129" s="213"/>
      <c r="D129" s="199" t="s">
        <v>184</v>
      </c>
      <c r="E129" s="214" t="s">
        <v>20</v>
      </c>
      <c r="F129" s="215" t="s">
        <v>2855</v>
      </c>
      <c r="G129" s="213"/>
      <c r="H129" s="216">
        <v>8.0090000000000003</v>
      </c>
      <c r="I129" s="217"/>
      <c r="J129" s="213"/>
      <c r="K129" s="213"/>
      <c r="L129" s="218"/>
      <c r="M129" s="219"/>
      <c r="N129" s="220"/>
      <c r="O129" s="220"/>
      <c r="P129" s="220"/>
      <c r="Q129" s="220"/>
      <c r="R129" s="220"/>
      <c r="S129" s="220"/>
      <c r="T129" s="221"/>
      <c r="AT129" s="222" t="s">
        <v>184</v>
      </c>
      <c r="AU129" s="222" t="s">
        <v>84</v>
      </c>
      <c r="AV129" s="13" t="s">
        <v>84</v>
      </c>
      <c r="AW129" s="13" t="s">
        <v>35</v>
      </c>
      <c r="AX129" s="13" t="s">
        <v>22</v>
      </c>
      <c r="AY129" s="222" t="s">
        <v>159</v>
      </c>
    </row>
    <row r="130" spans="2:65" s="1" customFormat="1" ht="16.5" customHeight="1">
      <c r="B130" s="35"/>
      <c r="C130" s="186" t="s">
        <v>214</v>
      </c>
      <c r="D130" s="186" t="s">
        <v>162</v>
      </c>
      <c r="E130" s="187" t="s">
        <v>2856</v>
      </c>
      <c r="F130" s="188" t="s">
        <v>2857</v>
      </c>
      <c r="G130" s="189" t="s">
        <v>182</v>
      </c>
      <c r="H130" s="190">
        <v>24.026</v>
      </c>
      <c r="I130" s="191"/>
      <c r="J130" s="192">
        <f>ROUND(I130*H130,2)</f>
        <v>0</v>
      </c>
      <c r="K130" s="188" t="s">
        <v>194</v>
      </c>
      <c r="L130" s="39"/>
      <c r="M130" s="193" t="s">
        <v>20</v>
      </c>
      <c r="N130" s="194" t="s">
        <v>45</v>
      </c>
      <c r="O130" s="64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AR130" s="197" t="s">
        <v>164</v>
      </c>
      <c r="AT130" s="197" t="s">
        <v>162</v>
      </c>
      <c r="AU130" s="197" t="s">
        <v>84</v>
      </c>
      <c r="AY130" s="18" t="s">
        <v>159</v>
      </c>
      <c r="BE130" s="198">
        <f>IF(N130="základní",J130,0)</f>
        <v>0</v>
      </c>
      <c r="BF130" s="198">
        <f>IF(N130="snížená",J130,0)</f>
        <v>0</v>
      </c>
      <c r="BG130" s="198">
        <f>IF(N130="zákl. přenesená",J130,0)</f>
        <v>0</v>
      </c>
      <c r="BH130" s="198">
        <f>IF(N130="sníž. přenesená",J130,0)</f>
        <v>0</v>
      </c>
      <c r="BI130" s="198">
        <f>IF(N130="nulová",J130,0)</f>
        <v>0</v>
      </c>
      <c r="BJ130" s="18" t="s">
        <v>22</v>
      </c>
      <c r="BK130" s="198">
        <f>ROUND(I130*H130,2)</f>
        <v>0</v>
      </c>
      <c r="BL130" s="18" t="s">
        <v>164</v>
      </c>
      <c r="BM130" s="197" t="s">
        <v>2858</v>
      </c>
    </row>
    <row r="131" spans="2:65" s="1" customFormat="1" ht="11.25">
      <c r="B131" s="35"/>
      <c r="C131" s="36"/>
      <c r="D131" s="199" t="s">
        <v>166</v>
      </c>
      <c r="E131" s="36"/>
      <c r="F131" s="200" t="s">
        <v>2859</v>
      </c>
      <c r="G131" s="36"/>
      <c r="H131" s="36"/>
      <c r="I131" s="115"/>
      <c r="J131" s="36"/>
      <c r="K131" s="36"/>
      <c r="L131" s="39"/>
      <c r="M131" s="201"/>
      <c r="N131" s="64"/>
      <c r="O131" s="64"/>
      <c r="P131" s="64"/>
      <c r="Q131" s="64"/>
      <c r="R131" s="64"/>
      <c r="S131" s="64"/>
      <c r="T131" s="65"/>
      <c r="AT131" s="18" t="s">
        <v>166</v>
      </c>
      <c r="AU131" s="18" t="s">
        <v>84</v>
      </c>
    </row>
    <row r="132" spans="2:65" s="12" customFormat="1" ht="11.25">
      <c r="B132" s="202"/>
      <c r="C132" s="203"/>
      <c r="D132" s="199" t="s">
        <v>184</v>
      </c>
      <c r="E132" s="204" t="s">
        <v>20</v>
      </c>
      <c r="F132" s="205" t="s">
        <v>2860</v>
      </c>
      <c r="G132" s="203"/>
      <c r="H132" s="204" t="s">
        <v>20</v>
      </c>
      <c r="I132" s="206"/>
      <c r="J132" s="203"/>
      <c r="K132" s="203"/>
      <c r="L132" s="207"/>
      <c r="M132" s="208"/>
      <c r="N132" s="209"/>
      <c r="O132" s="209"/>
      <c r="P132" s="209"/>
      <c r="Q132" s="209"/>
      <c r="R132" s="209"/>
      <c r="S132" s="209"/>
      <c r="T132" s="210"/>
      <c r="AT132" s="211" t="s">
        <v>184</v>
      </c>
      <c r="AU132" s="211" t="s">
        <v>84</v>
      </c>
      <c r="AV132" s="12" t="s">
        <v>22</v>
      </c>
      <c r="AW132" s="12" t="s">
        <v>35</v>
      </c>
      <c r="AX132" s="12" t="s">
        <v>74</v>
      </c>
      <c r="AY132" s="211" t="s">
        <v>159</v>
      </c>
    </row>
    <row r="133" spans="2:65" s="13" customFormat="1" ht="11.25">
      <c r="B133" s="212"/>
      <c r="C133" s="213"/>
      <c r="D133" s="199" t="s">
        <v>184</v>
      </c>
      <c r="E133" s="214" t="s">
        <v>2822</v>
      </c>
      <c r="F133" s="215" t="s">
        <v>2861</v>
      </c>
      <c r="G133" s="213"/>
      <c r="H133" s="216">
        <v>24.026</v>
      </c>
      <c r="I133" s="217"/>
      <c r="J133" s="213"/>
      <c r="K133" s="213"/>
      <c r="L133" s="218"/>
      <c r="M133" s="219"/>
      <c r="N133" s="220"/>
      <c r="O133" s="220"/>
      <c r="P133" s="220"/>
      <c r="Q133" s="220"/>
      <c r="R133" s="220"/>
      <c r="S133" s="220"/>
      <c r="T133" s="221"/>
      <c r="AT133" s="222" t="s">
        <v>184</v>
      </c>
      <c r="AU133" s="222" t="s">
        <v>84</v>
      </c>
      <c r="AV133" s="13" t="s">
        <v>84</v>
      </c>
      <c r="AW133" s="13" t="s">
        <v>35</v>
      </c>
      <c r="AX133" s="13" t="s">
        <v>22</v>
      </c>
      <c r="AY133" s="222" t="s">
        <v>159</v>
      </c>
    </row>
    <row r="134" spans="2:65" s="1" customFormat="1" ht="16.5" customHeight="1">
      <c r="B134" s="35"/>
      <c r="C134" s="186" t="s">
        <v>224</v>
      </c>
      <c r="D134" s="186" t="s">
        <v>162</v>
      </c>
      <c r="E134" s="187" t="s">
        <v>1942</v>
      </c>
      <c r="F134" s="188" t="s">
        <v>1943</v>
      </c>
      <c r="G134" s="189" t="s">
        <v>182</v>
      </c>
      <c r="H134" s="190">
        <v>4.8049999999999997</v>
      </c>
      <c r="I134" s="191"/>
      <c r="J134" s="192">
        <f>ROUND(I134*H134,2)</f>
        <v>0</v>
      </c>
      <c r="K134" s="188" t="s">
        <v>194</v>
      </c>
      <c r="L134" s="39"/>
      <c r="M134" s="193" t="s">
        <v>20</v>
      </c>
      <c r="N134" s="194" t="s">
        <v>45</v>
      </c>
      <c r="O134" s="64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AR134" s="197" t="s">
        <v>164</v>
      </c>
      <c r="AT134" s="197" t="s">
        <v>162</v>
      </c>
      <c r="AU134" s="197" t="s">
        <v>84</v>
      </c>
      <c r="AY134" s="18" t="s">
        <v>159</v>
      </c>
      <c r="BE134" s="198">
        <f>IF(N134="základní",J134,0)</f>
        <v>0</v>
      </c>
      <c r="BF134" s="198">
        <f>IF(N134="snížená",J134,0)</f>
        <v>0</v>
      </c>
      <c r="BG134" s="198">
        <f>IF(N134="zákl. přenesená",J134,0)</f>
        <v>0</v>
      </c>
      <c r="BH134" s="198">
        <f>IF(N134="sníž. přenesená",J134,0)</f>
        <v>0</v>
      </c>
      <c r="BI134" s="198">
        <f>IF(N134="nulová",J134,0)</f>
        <v>0</v>
      </c>
      <c r="BJ134" s="18" t="s">
        <v>22</v>
      </c>
      <c r="BK134" s="198">
        <f>ROUND(I134*H134,2)</f>
        <v>0</v>
      </c>
      <c r="BL134" s="18" t="s">
        <v>164</v>
      </c>
      <c r="BM134" s="197" t="s">
        <v>2862</v>
      </c>
    </row>
    <row r="135" spans="2:65" s="1" customFormat="1" ht="11.25">
      <c r="B135" s="35"/>
      <c r="C135" s="36"/>
      <c r="D135" s="199" t="s">
        <v>166</v>
      </c>
      <c r="E135" s="36"/>
      <c r="F135" s="200" t="s">
        <v>1945</v>
      </c>
      <c r="G135" s="36"/>
      <c r="H135" s="36"/>
      <c r="I135" s="115"/>
      <c r="J135" s="36"/>
      <c r="K135" s="36"/>
      <c r="L135" s="39"/>
      <c r="M135" s="201"/>
      <c r="N135" s="64"/>
      <c r="O135" s="64"/>
      <c r="P135" s="64"/>
      <c r="Q135" s="64"/>
      <c r="R135" s="64"/>
      <c r="S135" s="64"/>
      <c r="T135" s="65"/>
      <c r="AT135" s="18" t="s">
        <v>166</v>
      </c>
      <c r="AU135" s="18" t="s">
        <v>84</v>
      </c>
    </row>
    <row r="136" spans="2:65" s="13" customFormat="1" ht="11.25">
      <c r="B136" s="212"/>
      <c r="C136" s="213"/>
      <c r="D136" s="199" t="s">
        <v>184</v>
      </c>
      <c r="E136" s="214" t="s">
        <v>20</v>
      </c>
      <c r="F136" s="215" t="s">
        <v>2863</v>
      </c>
      <c r="G136" s="213"/>
      <c r="H136" s="216">
        <v>4.8049999999999997</v>
      </c>
      <c r="I136" s="217"/>
      <c r="J136" s="213"/>
      <c r="K136" s="213"/>
      <c r="L136" s="218"/>
      <c r="M136" s="219"/>
      <c r="N136" s="220"/>
      <c r="O136" s="220"/>
      <c r="P136" s="220"/>
      <c r="Q136" s="220"/>
      <c r="R136" s="220"/>
      <c r="S136" s="220"/>
      <c r="T136" s="221"/>
      <c r="AT136" s="222" t="s">
        <v>184</v>
      </c>
      <c r="AU136" s="222" t="s">
        <v>84</v>
      </c>
      <c r="AV136" s="13" t="s">
        <v>84</v>
      </c>
      <c r="AW136" s="13" t="s">
        <v>35</v>
      </c>
      <c r="AX136" s="13" t="s">
        <v>22</v>
      </c>
      <c r="AY136" s="222" t="s">
        <v>159</v>
      </c>
    </row>
    <row r="137" spans="2:65" s="1" customFormat="1" ht="16.5" customHeight="1">
      <c r="B137" s="35"/>
      <c r="C137" s="186" t="s">
        <v>257</v>
      </c>
      <c r="D137" s="186" t="s">
        <v>162</v>
      </c>
      <c r="E137" s="187" t="s">
        <v>2864</v>
      </c>
      <c r="F137" s="188" t="s">
        <v>2865</v>
      </c>
      <c r="G137" s="189" t="s">
        <v>182</v>
      </c>
      <c r="H137" s="190">
        <v>16.016999999999999</v>
      </c>
      <c r="I137" s="191"/>
      <c r="J137" s="192">
        <f>ROUND(I137*H137,2)</f>
        <v>0</v>
      </c>
      <c r="K137" s="188" t="s">
        <v>20</v>
      </c>
      <c r="L137" s="39"/>
      <c r="M137" s="193" t="s">
        <v>20</v>
      </c>
      <c r="N137" s="194" t="s">
        <v>45</v>
      </c>
      <c r="O137" s="64"/>
      <c r="P137" s="195">
        <f>O137*H137</f>
        <v>0</v>
      </c>
      <c r="Q137" s="195">
        <v>3.5000000000000001E-3</v>
      </c>
      <c r="R137" s="195">
        <f>Q137*H137</f>
        <v>5.6059499999999998E-2</v>
      </c>
      <c r="S137" s="195">
        <v>0</v>
      </c>
      <c r="T137" s="196">
        <f>S137*H137</f>
        <v>0</v>
      </c>
      <c r="AR137" s="197" t="s">
        <v>164</v>
      </c>
      <c r="AT137" s="197" t="s">
        <v>162</v>
      </c>
      <c r="AU137" s="197" t="s">
        <v>84</v>
      </c>
      <c r="AY137" s="18" t="s">
        <v>159</v>
      </c>
      <c r="BE137" s="198">
        <f>IF(N137="základní",J137,0)</f>
        <v>0</v>
      </c>
      <c r="BF137" s="198">
        <f>IF(N137="snížená",J137,0)</f>
        <v>0</v>
      </c>
      <c r="BG137" s="198">
        <f>IF(N137="zákl. přenesená",J137,0)</f>
        <v>0</v>
      </c>
      <c r="BH137" s="198">
        <f>IF(N137="sníž. přenesená",J137,0)</f>
        <v>0</v>
      </c>
      <c r="BI137" s="198">
        <f>IF(N137="nulová",J137,0)</f>
        <v>0</v>
      </c>
      <c r="BJ137" s="18" t="s">
        <v>22</v>
      </c>
      <c r="BK137" s="198">
        <f>ROUND(I137*H137,2)</f>
        <v>0</v>
      </c>
      <c r="BL137" s="18" t="s">
        <v>164</v>
      </c>
      <c r="BM137" s="197" t="s">
        <v>2866</v>
      </c>
    </row>
    <row r="138" spans="2:65" s="1" customFormat="1" ht="19.5">
      <c r="B138" s="35"/>
      <c r="C138" s="36"/>
      <c r="D138" s="199" t="s">
        <v>166</v>
      </c>
      <c r="E138" s="36"/>
      <c r="F138" s="200" t="s">
        <v>2867</v>
      </c>
      <c r="G138" s="36"/>
      <c r="H138" s="36"/>
      <c r="I138" s="115"/>
      <c r="J138" s="36"/>
      <c r="K138" s="36"/>
      <c r="L138" s="39"/>
      <c r="M138" s="201"/>
      <c r="N138" s="64"/>
      <c r="O138" s="64"/>
      <c r="P138" s="64"/>
      <c r="Q138" s="64"/>
      <c r="R138" s="64"/>
      <c r="S138" s="64"/>
      <c r="T138" s="65"/>
      <c r="AT138" s="18" t="s">
        <v>166</v>
      </c>
      <c r="AU138" s="18" t="s">
        <v>84</v>
      </c>
    </row>
    <row r="139" spans="2:65" s="12" customFormat="1" ht="11.25">
      <c r="B139" s="202"/>
      <c r="C139" s="203"/>
      <c r="D139" s="199" t="s">
        <v>184</v>
      </c>
      <c r="E139" s="204" t="s">
        <v>20</v>
      </c>
      <c r="F139" s="205" t="s">
        <v>2868</v>
      </c>
      <c r="G139" s="203"/>
      <c r="H139" s="204" t="s">
        <v>20</v>
      </c>
      <c r="I139" s="206"/>
      <c r="J139" s="203"/>
      <c r="K139" s="203"/>
      <c r="L139" s="207"/>
      <c r="M139" s="208"/>
      <c r="N139" s="209"/>
      <c r="O139" s="209"/>
      <c r="P139" s="209"/>
      <c r="Q139" s="209"/>
      <c r="R139" s="209"/>
      <c r="S139" s="209"/>
      <c r="T139" s="210"/>
      <c r="AT139" s="211" t="s">
        <v>184</v>
      </c>
      <c r="AU139" s="211" t="s">
        <v>84</v>
      </c>
      <c r="AV139" s="12" t="s">
        <v>22</v>
      </c>
      <c r="AW139" s="12" t="s">
        <v>35</v>
      </c>
      <c r="AX139" s="12" t="s">
        <v>74</v>
      </c>
      <c r="AY139" s="211" t="s">
        <v>159</v>
      </c>
    </row>
    <row r="140" spans="2:65" s="13" customFormat="1" ht="11.25">
      <c r="B140" s="212"/>
      <c r="C140" s="213"/>
      <c r="D140" s="199" t="s">
        <v>184</v>
      </c>
      <c r="E140" s="214" t="s">
        <v>2824</v>
      </c>
      <c r="F140" s="215" t="s">
        <v>2869</v>
      </c>
      <c r="G140" s="213"/>
      <c r="H140" s="216">
        <v>16.016999999999999</v>
      </c>
      <c r="I140" s="217"/>
      <c r="J140" s="213"/>
      <c r="K140" s="213"/>
      <c r="L140" s="218"/>
      <c r="M140" s="219"/>
      <c r="N140" s="220"/>
      <c r="O140" s="220"/>
      <c r="P140" s="220"/>
      <c r="Q140" s="220"/>
      <c r="R140" s="220"/>
      <c r="S140" s="220"/>
      <c r="T140" s="221"/>
      <c r="AT140" s="222" t="s">
        <v>184</v>
      </c>
      <c r="AU140" s="222" t="s">
        <v>84</v>
      </c>
      <c r="AV140" s="13" t="s">
        <v>84</v>
      </c>
      <c r="AW140" s="13" t="s">
        <v>35</v>
      </c>
      <c r="AX140" s="13" t="s">
        <v>22</v>
      </c>
      <c r="AY140" s="222" t="s">
        <v>159</v>
      </c>
    </row>
    <row r="141" spans="2:65" s="1" customFormat="1" ht="24" customHeight="1">
      <c r="B141" s="35"/>
      <c r="C141" s="186" t="s">
        <v>438</v>
      </c>
      <c r="D141" s="186" t="s">
        <v>162</v>
      </c>
      <c r="E141" s="187" t="s">
        <v>2870</v>
      </c>
      <c r="F141" s="188" t="s">
        <v>2871</v>
      </c>
      <c r="G141" s="189" t="s">
        <v>464</v>
      </c>
      <c r="H141" s="190">
        <v>89.54</v>
      </c>
      <c r="I141" s="191"/>
      <c r="J141" s="192">
        <f>ROUND(I141*H141,2)</f>
        <v>0</v>
      </c>
      <c r="K141" s="188" t="s">
        <v>20</v>
      </c>
      <c r="L141" s="39"/>
      <c r="M141" s="193" t="s">
        <v>20</v>
      </c>
      <c r="N141" s="194" t="s">
        <v>45</v>
      </c>
      <c r="O141" s="64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AR141" s="197" t="s">
        <v>164</v>
      </c>
      <c r="AT141" s="197" t="s">
        <v>162</v>
      </c>
      <c r="AU141" s="197" t="s">
        <v>84</v>
      </c>
      <c r="AY141" s="18" t="s">
        <v>159</v>
      </c>
      <c r="BE141" s="198">
        <f>IF(N141="základní",J141,0)</f>
        <v>0</v>
      </c>
      <c r="BF141" s="198">
        <f>IF(N141="snížená",J141,0)</f>
        <v>0</v>
      </c>
      <c r="BG141" s="198">
        <f>IF(N141="zákl. přenesená",J141,0)</f>
        <v>0</v>
      </c>
      <c r="BH141" s="198">
        <f>IF(N141="sníž. přenesená",J141,0)</f>
        <v>0</v>
      </c>
      <c r="BI141" s="198">
        <f>IF(N141="nulová",J141,0)</f>
        <v>0</v>
      </c>
      <c r="BJ141" s="18" t="s">
        <v>22</v>
      </c>
      <c r="BK141" s="198">
        <f>ROUND(I141*H141,2)</f>
        <v>0</v>
      </c>
      <c r="BL141" s="18" t="s">
        <v>164</v>
      </c>
      <c r="BM141" s="197" t="s">
        <v>2872</v>
      </c>
    </row>
    <row r="142" spans="2:65" s="13" customFormat="1" ht="11.25">
      <c r="B142" s="212"/>
      <c r="C142" s="213"/>
      <c r="D142" s="199" t="s">
        <v>184</v>
      </c>
      <c r="E142" s="214" t="s">
        <v>20</v>
      </c>
      <c r="F142" s="215" t="s">
        <v>2961</v>
      </c>
      <c r="G142" s="213"/>
      <c r="H142" s="216">
        <v>89.54</v>
      </c>
      <c r="I142" s="217"/>
      <c r="J142" s="213"/>
      <c r="K142" s="213"/>
      <c r="L142" s="218"/>
      <c r="M142" s="219"/>
      <c r="N142" s="220"/>
      <c r="O142" s="220"/>
      <c r="P142" s="220"/>
      <c r="Q142" s="220"/>
      <c r="R142" s="220"/>
      <c r="S142" s="220"/>
      <c r="T142" s="221"/>
      <c r="AT142" s="222" t="s">
        <v>184</v>
      </c>
      <c r="AU142" s="222" t="s">
        <v>84</v>
      </c>
      <c r="AV142" s="13" t="s">
        <v>84</v>
      </c>
      <c r="AW142" s="13" t="s">
        <v>35</v>
      </c>
      <c r="AX142" s="13" t="s">
        <v>22</v>
      </c>
      <c r="AY142" s="222" t="s">
        <v>159</v>
      </c>
    </row>
    <row r="143" spans="2:65" s="1" customFormat="1" ht="16.5" customHeight="1">
      <c r="B143" s="35"/>
      <c r="C143" s="186" t="s">
        <v>444</v>
      </c>
      <c r="D143" s="186" t="s">
        <v>162</v>
      </c>
      <c r="E143" s="187" t="s">
        <v>2874</v>
      </c>
      <c r="F143" s="188" t="s">
        <v>2875</v>
      </c>
      <c r="G143" s="189" t="s">
        <v>182</v>
      </c>
      <c r="H143" s="190">
        <v>64.069000000000003</v>
      </c>
      <c r="I143" s="191"/>
      <c r="J143" s="192">
        <f>ROUND(I143*H143,2)</f>
        <v>0</v>
      </c>
      <c r="K143" s="188" t="s">
        <v>194</v>
      </c>
      <c r="L143" s="39"/>
      <c r="M143" s="193" t="s">
        <v>20</v>
      </c>
      <c r="N143" s="194" t="s">
        <v>45</v>
      </c>
      <c r="O143" s="64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AR143" s="197" t="s">
        <v>164</v>
      </c>
      <c r="AT143" s="197" t="s">
        <v>162</v>
      </c>
      <c r="AU143" s="197" t="s">
        <v>84</v>
      </c>
      <c r="AY143" s="18" t="s">
        <v>159</v>
      </c>
      <c r="BE143" s="198">
        <f>IF(N143="základní",J143,0)</f>
        <v>0</v>
      </c>
      <c r="BF143" s="198">
        <f>IF(N143="snížená",J143,0)</f>
        <v>0</v>
      </c>
      <c r="BG143" s="198">
        <f>IF(N143="zákl. přenesená",J143,0)</f>
        <v>0</v>
      </c>
      <c r="BH143" s="198">
        <f>IF(N143="sníž. přenesená",J143,0)</f>
        <v>0</v>
      </c>
      <c r="BI143" s="198">
        <f>IF(N143="nulová",J143,0)</f>
        <v>0</v>
      </c>
      <c r="BJ143" s="18" t="s">
        <v>22</v>
      </c>
      <c r="BK143" s="198">
        <f>ROUND(I143*H143,2)</f>
        <v>0</v>
      </c>
      <c r="BL143" s="18" t="s">
        <v>164</v>
      </c>
      <c r="BM143" s="197" t="s">
        <v>2876</v>
      </c>
    </row>
    <row r="144" spans="2:65" s="1" customFormat="1" ht="19.5">
      <c r="B144" s="35"/>
      <c r="C144" s="36"/>
      <c r="D144" s="199" t="s">
        <v>166</v>
      </c>
      <c r="E144" s="36"/>
      <c r="F144" s="200" t="s">
        <v>2877</v>
      </c>
      <c r="G144" s="36"/>
      <c r="H144" s="36"/>
      <c r="I144" s="115"/>
      <c r="J144" s="36"/>
      <c r="K144" s="36"/>
      <c r="L144" s="39"/>
      <c r="M144" s="201"/>
      <c r="N144" s="64"/>
      <c r="O144" s="64"/>
      <c r="P144" s="64"/>
      <c r="Q144" s="64"/>
      <c r="R144" s="64"/>
      <c r="S144" s="64"/>
      <c r="T144" s="65"/>
      <c r="AT144" s="18" t="s">
        <v>166</v>
      </c>
      <c r="AU144" s="18" t="s">
        <v>84</v>
      </c>
    </row>
    <row r="145" spans="2:65" s="13" customFormat="1" ht="11.25">
      <c r="B145" s="212"/>
      <c r="C145" s="213"/>
      <c r="D145" s="199" t="s">
        <v>184</v>
      </c>
      <c r="E145" s="214" t="s">
        <v>20</v>
      </c>
      <c r="F145" s="215" t="s">
        <v>2878</v>
      </c>
      <c r="G145" s="213"/>
      <c r="H145" s="216">
        <v>64.069000000000003</v>
      </c>
      <c r="I145" s="217"/>
      <c r="J145" s="213"/>
      <c r="K145" s="213"/>
      <c r="L145" s="218"/>
      <c r="M145" s="219"/>
      <c r="N145" s="220"/>
      <c r="O145" s="220"/>
      <c r="P145" s="220"/>
      <c r="Q145" s="220"/>
      <c r="R145" s="220"/>
      <c r="S145" s="220"/>
      <c r="T145" s="221"/>
      <c r="AT145" s="222" t="s">
        <v>184</v>
      </c>
      <c r="AU145" s="222" t="s">
        <v>84</v>
      </c>
      <c r="AV145" s="13" t="s">
        <v>84</v>
      </c>
      <c r="AW145" s="13" t="s">
        <v>35</v>
      </c>
      <c r="AX145" s="13" t="s">
        <v>22</v>
      </c>
      <c r="AY145" s="222" t="s">
        <v>159</v>
      </c>
    </row>
    <row r="146" spans="2:65" s="1" customFormat="1" ht="16.5" customHeight="1">
      <c r="B146" s="35"/>
      <c r="C146" s="186" t="s">
        <v>8</v>
      </c>
      <c r="D146" s="186" t="s">
        <v>162</v>
      </c>
      <c r="E146" s="187" t="s">
        <v>2879</v>
      </c>
      <c r="F146" s="188" t="s">
        <v>2880</v>
      </c>
      <c r="G146" s="189" t="s">
        <v>182</v>
      </c>
      <c r="H146" s="190">
        <v>16.016999999999999</v>
      </c>
      <c r="I146" s="191"/>
      <c r="J146" s="192">
        <f>ROUND(I146*H146,2)</f>
        <v>0</v>
      </c>
      <c r="K146" s="188" t="s">
        <v>194</v>
      </c>
      <c r="L146" s="39"/>
      <c r="M146" s="193" t="s">
        <v>20</v>
      </c>
      <c r="N146" s="194" t="s">
        <v>45</v>
      </c>
      <c r="O146" s="64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AR146" s="197" t="s">
        <v>164</v>
      </c>
      <c r="AT146" s="197" t="s">
        <v>162</v>
      </c>
      <c r="AU146" s="197" t="s">
        <v>84</v>
      </c>
      <c r="AY146" s="18" t="s">
        <v>159</v>
      </c>
      <c r="BE146" s="198">
        <f>IF(N146="základní",J146,0)</f>
        <v>0</v>
      </c>
      <c r="BF146" s="198">
        <f>IF(N146="snížená",J146,0)</f>
        <v>0</v>
      </c>
      <c r="BG146" s="198">
        <f>IF(N146="zákl. přenesená",J146,0)</f>
        <v>0</v>
      </c>
      <c r="BH146" s="198">
        <f>IF(N146="sníž. přenesená",J146,0)</f>
        <v>0</v>
      </c>
      <c r="BI146" s="198">
        <f>IF(N146="nulová",J146,0)</f>
        <v>0</v>
      </c>
      <c r="BJ146" s="18" t="s">
        <v>22</v>
      </c>
      <c r="BK146" s="198">
        <f>ROUND(I146*H146,2)</f>
        <v>0</v>
      </c>
      <c r="BL146" s="18" t="s">
        <v>164</v>
      </c>
      <c r="BM146" s="197" t="s">
        <v>2881</v>
      </c>
    </row>
    <row r="147" spans="2:65" s="1" customFormat="1" ht="19.5">
      <c r="B147" s="35"/>
      <c r="C147" s="36"/>
      <c r="D147" s="199" t="s">
        <v>166</v>
      </c>
      <c r="E147" s="36"/>
      <c r="F147" s="200" t="s">
        <v>2882</v>
      </c>
      <c r="G147" s="36"/>
      <c r="H147" s="36"/>
      <c r="I147" s="115"/>
      <c r="J147" s="36"/>
      <c r="K147" s="36"/>
      <c r="L147" s="39"/>
      <c r="M147" s="201"/>
      <c r="N147" s="64"/>
      <c r="O147" s="64"/>
      <c r="P147" s="64"/>
      <c r="Q147" s="64"/>
      <c r="R147" s="64"/>
      <c r="S147" s="64"/>
      <c r="T147" s="65"/>
      <c r="AT147" s="18" t="s">
        <v>166</v>
      </c>
      <c r="AU147" s="18" t="s">
        <v>84</v>
      </c>
    </row>
    <row r="148" spans="2:65" s="13" customFormat="1" ht="11.25">
      <c r="B148" s="212"/>
      <c r="C148" s="213"/>
      <c r="D148" s="199" t="s">
        <v>184</v>
      </c>
      <c r="E148" s="214" t="s">
        <v>20</v>
      </c>
      <c r="F148" s="215" t="s">
        <v>2824</v>
      </c>
      <c r="G148" s="213"/>
      <c r="H148" s="216">
        <v>16.016999999999999</v>
      </c>
      <c r="I148" s="217"/>
      <c r="J148" s="213"/>
      <c r="K148" s="213"/>
      <c r="L148" s="218"/>
      <c r="M148" s="219"/>
      <c r="N148" s="220"/>
      <c r="O148" s="220"/>
      <c r="P148" s="220"/>
      <c r="Q148" s="220"/>
      <c r="R148" s="220"/>
      <c r="S148" s="220"/>
      <c r="T148" s="221"/>
      <c r="AT148" s="222" t="s">
        <v>184</v>
      </c>
      <c r="AU148" s="222" t="s">
        <v>84</v>
      </c>
      <c r="AV148" s="13" t="s">
        <v>84</v>
      </c>
      <c r="AW148" s="13" t="s">
        <v>35</v>
      </c>
      <c r="AX148" s="13" t="s">
        <v>22</v>
      </c>
      <c r="AY148" s="222" t="s">
        <v>159</v>
      </c>
    </row>
    <row r="149" spans="2:65" s="1" customFormat="1" ht="16.5" customHeight="1">
      <c r="B149" s="35"/>
      <c r="C149" s="186" t="s">
        <v>455</v>
      </c>
      <c r="D149" s="186" t="s">
        <v>162</v>
      </c>
      <c r="E149" s="187" t="s">
        <v>630</v>
      </c>
      <c r="F149" s="188" t="s">
        <v>631</v>
      </c>
      <c r="G149" s="189" t="s">
        <v>182</v>
      </c>
      <c r="H149" s="190">
        <v>64.069000000000003</v>
      </c>
      <c r="I149" s="191"/>
      <c r="J149" s="192">
        <f>ROUND(I149*H149,2)</f>
        <v>0</v>
      </c>
      <c r="K149" s="188" t="s">
        <v>194</v>
      </c>
      <c r="L149" s="39"/>
      <c r="M149" s="193" t="s">
        <v>20</v>
      </c>
      <c r="N149" s="194" t="s">
        <v>45</v>
      </c>
      <c r="O149" s="64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AR149" s="197" t="s">
        <v>164</v>
      </c>
      <c r="AT149" s="197" t="s">
        <v>162</v>
      </c>
      <c r="AU149" s="197" t="s">
        <v>84</v>
      </c>
      <c r="AY149" s="18" t="s">
        <v>159</v>
      </c>
      <c r="BE149" s="198">
        <f>IF(N149="základní",J149,0)</f>
        <v>0</v>
      </c>
      <c r="BF149" s="198">
        <f>IF(N149="snížená",J149,0)</f>
        <v>0</v>
      </c>
      <c r="BG149" s="198">
        <f>IF(N149="zákl. přenesená",J149,0)</f>
        <v>0</v>
      </c>
      <c r="BH149" s="198">
        <f>IF(N149="sníž. přenesená",J149,0)</f>
        <v>0</v>
      </c>
      <c r="BI149" s="198">
        <f>IF(N149="nulová",J149,0)</f>
        <v>0</v>
      </c>
      <c r="BJ149" s="18" t="s">
        <v>22</v>
      </c>
      <c r="BK149" s="198">
        <f>ROUND(I149*H149,2)</f>
        <v>0</v>
      </c>
      <c r="BL149" s="18" t="s">
        <v>164</v>
      </c>
      <c r="BM149" s="197" t="s">
        <v>2883</v>
      </c>
    </row>
    <row r="150" spans="2:65" s="1" customFormat="1" ht="19.5">
      <c r="B150" s="35"/>
      <c r="C150" s="36"/>
      <c r="D150" s="199" t="s">
        <v>166</v>
      </c>
      <c r="E150" s="36"/>
      <c r="F150" s="200" t="s">
        <v>633</v>
      </c>
      <c r="G150" s="36"/>
      <c r="H150" s="36"/>
      <c r="I150" s="115"/>
      <c r="J150" s="36"/>
      <c r="K150" s="36"/>
      <c r="L150" s="39"/>
      <c r="M150" s="201"/>
      <c r="N150" s="64"/>
      <c r="O150" s="64"/>
      <c r="P150" s="64"/>
      <c r="Q150" s="64"/>
      <c r="R150" s="64"/>
      <c r="S150" s="64"/>
      <c r="T150" s="65"/>
      <c r="AT150" s="18" t="s">
        <v>166</v>
      </c>
      <c r="AU150" s="18" t="s">
        <v>84</v>
      </c>
    </row>
    <row r="151" spans="2:65" s="13" customFormat="1" ht="11.25">
      <c r="B151" s="212"/>
      <c r="C151" s="213"/>
      <c r="D151" s="199" t="s">
        <v>184</v>
      </c>
      <c r="E151" s="214" t="s">
        <v>20</v>
      </c>
      <c r="F151" s="215" t="s">
        <v>2878</v>
      </c>
      <c r="G151" s="213"/>
      <c r="H151" s="216">
        <v>64.069000000000003</v>
      </c>
      <c r="I151" s="217"/>
      <c r="J151" s="213"/>
      <c r="K151" s="213"/>
      <c r="L151" s="218"/>
      <c r="M151" s="219"/>
      <c r="N151" s="220"/>
      <c r="O151" s="220"/>
      <c r="P151" s="220"/>
      <c r="Q151" s="220"/>
      <c r="R151" s="220"/>
      <c r="S151" s="220"/>
      <c r="T151" s="221"/>
      <c r="AT151" s="222" t="s">
        <v>184</v>
      </c>
      <c r="AU151" s="222" t="s">
        <v>84</v>
      </c>
      <c r="AV151" s="13" t="s">
        <v>84</v>
      </c>
      <c r="AW151" s="13" t="s">
        <v>35</v>
      </c>
      <c r="AX151" s="13" t="s">
        <v>74</v>
      </c>
      <c r="AY151" s="222" t="s">
        <v>159</v>
      </c>
    </row>
    <row r="152" spans="2:65" s="14" customFormat="1" ht="11.25">
      <c r="B152" s="223"/>
      <c r="C152" s="224"/>
      <c r="D152" s="199" t="s">
        <v>184</v>
      </c>
      <c r="E152" s="225" t="s">
        <v>2826</v>
      </c>
      <c r="F152" s="226" t="s">
        <v>223</v>
      </c>
      <c r="G152" s="224"/>
      <c r="H152" s="227">
        <v>64.069000000000003</v>
      </c>
      <c r="I152" s="228"/>
      <c r="J152" s="224"/>
      <c r="K152" s="224"/>
      <c r="L152" s="229"/>
      <c r="M152" s="230"/>
      <c r="N152" s="231"/>
      <c r="O152" s="231"/>
      <c r="P152" s="231"/>
      <c r="Q152" s="231"/>
      <c r="R152" s="231"/>
      <c r="S152" s="231"/>
      <c r="T152" s="232"/>
      <c r="AT152" s="233" t="s">
        <v>184</v>
      </c>
      <c r="AU152" s="233" t="s">
        <v>84</v>
      </c>
      <c r="AV152" s="14" t="s">
        <v>164</v>
      </c>
      <c r="AW152" s="14" t="s">
        <v>35</v>
      </c>
      <c r="AX152" s="14" t="s">
        <v>22</v>
      </c>
      <c r="AY152" s="233" t="s">
        <v>159</v>
      </c>
    </row>
    <row r="153" spans="2:65" s="1" customFormat="1" ht="16.5" customHeight="1">
      <c r="B153" s="35"/>
      <c r="C153" s="186" t="s">
        <v>461</v>
      </c>
      <c r="D153" s="186" t="s">
        <v>162</v>
      </c>
      <c r="E153" s="187" t="s">
        <v>636</v>
      </c>
      <c r="F153" s="188" t="s">
        <v>637</v>
      </c>
      <c r="G153" s="189" t="s">
        <v>182</v>
      </c>
      <c r="H153" s="190">
        <v>448.483</v>
      </c>
      <c r="I153" s="191"/>
      <c r="J153" s="192">
        <f>ROUND(I153*H153,2)</f>
        <v>0</v>
      </c>
      <c r="K153" s="188" t="s">
        <v>194</v>
      </c>
      <c r="L153" s="39"/>
      <c r="M153" s="193" t="s">
        <v>20</v>
      </c>
      <c r="N153" s="194" t="s">
        <v>45</v>
      </c>
      <c r="O153" s="64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AR153" s="197" t="s">
        <v>164</v>
      </c>
      <c r="AT153" s="197" t="s">
        <v>162</v>
      </c>
      <c r="AU153" s="197" t="s">
        <v>84</v>
      </c>
      <c r="AY153" s="18" t="s">
        <v>159</v>
      </c>
      <c r="BE153" s="198">
        <f>IF(N153="základní",J153,0)</f>
        <v>0</v>
      </c>
      <c r="BF153" s="198">
        <f>IF(N153="snížená",J153,0)</f>
        <v>0</v>
      </c>
      <c r="BG153" s="198">
        <f>IF(N153="zákl. přenesená",J153,0)</f>
        <v>0</v>
      </c>
      <c r="BH153" s="198">
        <f>IF(N153="sníž. přenesená",J153,0)</f>
        <v>0</v>
      </c>
      <c r="BI153" s="198">
        <f>IF(N153="nulová",J153,0)</f>
        <v>0</v>
      </c>
      <c r="BJ153" s="18" t="s">
        <v>22</v>
      </c>
      <c r="BK153" s="198">
        <f>ROUND(I153*H153,2)</f>
        <v>0</v>
      </c>
      <c r="BL153" s="18" t="s">
        <v>164</v>
      </c>
      <c r="BM153" s="197" t="s">
        <v>2884</v>
      </c>
    </row>
    <row r="154" spans="2:65" s="1" customFormat="1" ht="19.5">
      <c r="B154" s="35"/>
      <c r="C154" s="36"/>
      <c r="D154" s="199" t="s">
        <v>166</v>
      </c>
      <c r="E154" s="36"/>
      <c r="F154" s="200" t="s">
        <v>639</v>
      </c>
      <c r="G154" s="36"/>
      <c r="H154" s="36"/>
      <c r="I154" s="115"/>
      <c r="J154" s="36"/>
      <c r="K154" s="36"/>
      <c r="L154" s="39"/>
      <c r="M154" s="201"/>
      <c r="N154" s="64"/>
      <c r="O154" s="64"/>
      <c r="P154" s="64"/>
      <c r="Q154" s="64"/>
      <c r="R154" s="64"/>
      <c r="S154" s="64"/>
      <c r="T154" s="65"/>
      <c r="AT154" s="18" t="s">
        <v>166</v>
      </c>
      <c r="AU154" s="18" t="s">
        <v>84</v>
      </c>
    </row>
    <row r="155" spans="2:65" s="13" customFormat="1" ht="11.25">
      <c r="B155" s="212"/>
      <c r="C155" s="213"/>
      <c r="D155" s="199" t="s">
        <v>184</v>
      </c>
      <c r="E155" s="214" t="s">
        <v>20</v>
      </c>
      <c r="F155" s="215" t="s">
        <v>2885</v>
      </c>
      <c r="G155" s="213"/>
      <c r="H155" s="216">
        <v>448.483</v>
      </c>
      <c r="I155" s="217"/>
      <c r="J155" s="213"/>
      <c r="K155" s="213"/>
      <c r="L155" s="218"/>
      <c r="M155" s="219"/>
      <c r="N155" s="220"/>
      <c r="O155" s="220"/>
      <c r="P155" s="220"/>
      <c r="Q155" s="220"/>
      <c r="R155" s="220"/>
      <c r="S155" s="220"/>
      <c r="T155" s="221"/>
      <c r="AT155" s="222" t="s">
        <v>184</v>
      </c>
      <c r="AU155" s="222" t="s">
        <v>84</v>
      </c>
      <c r="AV155" s="13" t="s">
        <v>84</v>
      </c>
      <c r="AW155" s="13" t="s">
        <v>35</v>
      </c>
      <c r="AX155" s="13" t="s">
        <v>22</v>
      </c>
      <c r="AY155" s="222" t="s">
        <v>159</v>
      </c>
    </row>
    <row r="156" spans="2:65" s="1" customFormat="1" ht="16.5" customHeight="1">
      <c r="B156" s="35"/>
      <c r="C156" s="186" t="s">
        <v>468</v>
      </c>
      <c r="D156" s="186" t="s">
        <v>162</v>
      </c>
      <c r="E156" s="187" t="s">
        <v>642</v>
      </c>
      <c r="F156" s="188" t="s">
        <v>643</v>
      </c>
      <c r="G156" s="189" t="s">
        <v>182</v>
      </c>
      <c r="H156" s="190">
        <v>16.016999999999999</v>
      </c>
      <c r="I156" s="191"/>
      <c r="J156" s="192">
        <f>ROUND(I156*H156,2)</f>
        <v>0</v>
      </c>
      <c r="K156" s="188" t="s">
        <v>194</v>
      </c>
      <c r="L156" s="39"/>
      <c r="M156" s="193" t="s">
        <v>20</v>
      </c>
      <c r="N156" s="194" t="s">
        <v>45</v>
      </c>
      <c r="O156" s="64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AR156" s="197" t="s">
        <v>164</v>
      </c>
      <c r="AT156" s="197" t="s">
        <v>162</v>
      </c>
      <c r="AU156" s="197" t="s">
        <v>84</v>
      </c>
      <c r="AY156" s="18" t="s">
        <v>159</v>
      </c>
      <c r="BE156" s="198">
        <f>IF(N156="základní",J156,0)</f>
        <v>0</v>
      </c>
      <c r="BF156" s="198">
        <f>IF(N156="snížená",J156,0)</f>
        <v>0</v>
      </c>
      <c r="BG156" s="198">
        <f>IF(N156="zákl. přenesená",J156,0)</f>
        <v>0</v>
      </c>
      <c r="BH156" s="198">
        <f>IF(N156="sníž. přenesená",J156,0)</f>
        <v>0</v>
      </c>
      <c r="BI156" s="198">
        <f>IF(N156="nulová",J156,0)</f>
        <v>0</v>
      </c>
      <c r="BJ156" s="18" t="s">
        <v>22</v>
      </c>
      <c r="BK156" s="198">
        <f>ROUND(I156*H156,2)</f>
        <v>0</v>
      </c>
      <c r="BL156" s="18" t="s">
        <v>164</v>
      </c>
      <c r="BM156" s="197" t="s">
        <v>2886</v>
      </c>
    </row>
    <row r="157" spans="2:65" s="1" customFormat="1" ht="19.5">
      <c r="B157" s="35"/>
      <c r="C157" s="36"/>
      <c r="D157" s="199" t="s">
        <v>166</v>
      </c>
      <c r="E157" s="36"/>
      <c r="F157" s="200" t="s">
        <v>645</v>
      </c>
      <c r="G157" s="36"/>
      <c r="H157" s="36"/>
      <c r="I157" s="115"/>
      <c r="J157" s="36"/>
      <c r="K157" s="36"/>
      <c r="L157" s="39"/>
      <c r="M157" s="201"/>
      <c r="N157" s="64"/>
      <c r="O157" s="64"/>
      <c r="P157" s="64"/>
      <c r="Q157" s="64"/>
      <c r="R157" s="64"/>
      <c r="S157" s="64"/>
      <c r="T157" s="65"/>
      <c r="AT157" s="18" t="s">
        <v>166</v>
      </c>
      <c r="AU157" s="18" t="s">
        <v>84</v>
      </c>
    </row>
    <row r="158" spans="2:65" s="13" customFormat="1" ht="11.25">
      <c r="B158" s="212"/>
      <c r="C158" s="213"/>
      <c r="D158" s="199" t="s">
        <v>184</v>
      </c>
      <c r="E158" s="214" t="s">
        <v>2829</v>
      </c>
      <c r="F158" s="215" t="s">
        <v>2824</v>
      </c>
      <c r="G158" s="213"/>
      <c r="H158" s="216">
        <v>16.016999999999999</v>
      </c>
      <c r="I158" s="217"/>
      <c r="J158" s="213"/>
      <c r="K158" s="213"/>
      <c r="L158" s="218"/>
      <c r="M158" s="219"/>
      <c r="N158" s="220"/>
      <c r="O158" s="220"/>
      <c r="P158" s="220"/>
      <c r="Q158" s="220"/>
      <c r="R158" s="220"/>
      <c r="S158" s="220"/>
      <c r="T158" s="221"/>
      <c r="AT158" s="222" t="s">
        <v>184</v>
      </c>
      <c r="AU158" s="222" t="s">
        <v>84</v>
      </c>
      <c r="AV158" s="13" t="s">
        <v>84</v>
      </c>
      <c r="AW158" s="13" t="s">
        <v>35</v>
      </c>
      <c r="AX158" s="13" t="s">
        <v>22</v>
      </c>
      <c r="AY158" s="222" t="s">
        <v>159</v>
      </c>
    </row>
    <row r="159" spans="2:65" s="1" customFormat="1" ht="16.5" customHeight="1">
      <c r="B159" s="35"/>
      <c r="C159" s="186" t="s">
        <v>473</v>
      </c>
      <c r="D159" s="186" t="s">
        <v>162</v>
      </c>
      <c r="E159" s="187" t="s">
        <v>647</v>
      </c>
      <c r="F159" s="188" t="s">
        <v>648</v>
      </c>
      <c r="G159" s="189" t="s">
        <v>182</v>
      </c>
      <c r="H159" s="190">
        <v>112.119</v>
      </c>
      <c r="I159" s="191"/>
      <c r="J159" s="192">
        <f>ROUND(I159*H159,2)</f>
        <v>0</v>
      </c>
      <c r="K159" s="188" t="s">
        <v>194</v>
      </c>
      <c r="L159" s="39"/>
      <c r="M159" s="193" t="s">
        <v>20</v>
      </c>
      <c r="N159" s="194" t="s">
        <v>45</v>
      </c>
      <c r="O159" s="64"/>
      <c r="P159" s="195">
        <f>O159*H159</f>
        <v>0</v>
      </c>
      <c r="Q159" s="195">
        <v>0</v>
      </c>
      <c r="R159" s="195">
        <f>Q159*H159</f>
        <v>0</v>
      </c>
      <c r="S159" s="195">
        <v>0</v>
      </c>
      <c r="T159" s="196">
        <f>S159*H159</f>
        <v>0</v>
      </c>
      <c r="AR159" s="197" t="s">
        <v>164</v>
      </c>
      <c r="AT159" s="197" t="s">
        <v>162</v>
      </c>
      <c r="AU159" s="197" t="s">
        <v>84</v>
      </c>
      <c r="AY159" s="18" t="s">
        <v>159</v>
      </c>
      <c r="BE159" s="198">
        <f>IF(N159="základní",J159,0)</f>
        <v>0</v>
      </c>
      <c r="BF159" s="198">
        <f>IF(N159="snížená",J159,0)</f>
        <v>0</v>
      </c>
      <c r="BG159" s="198">
        <f>IF(N159="zákl. přenesená",J159,0)</f>
        <v>0</v>
      </c>
      <c r="BH159" s="198">
        <f>IF(N159="sníž. přenesená",J159,0)</f>
        <v>0</v>
      </c>
      <c r="BI159" s="198">
        <f>IF(N159="nulová",J159,0)</f>
        <v>0</v>
      </c>
      <c r="BJ159" s="18" t="s">
        <v>22</v>
      </c>
      <c r="BK159" s="198">
        <f>ROUND(I159*H159,2)</f>
        <v>0</v>
      </c>
      <c r="BL159" s="18" t="s">
        <v>164</v>
      </c>
      <c r="BM159" s="197" t="s">
        <v>2887</v>
      </c>
    </row>
    <row r="160" spans="2:65" s="1" customFormat="1" ht="19.5">
      <c r="B160" s="35"/>
      <c r="C160" s="36"/>
      <c r="D160" s="199" t="s">
        <v>166</v>
      </c>
      <c r="E160" s="36"/>
      <c r="F160" s="200" t="s">
        <v>650</v>
      </c>
      <c r="G160" s="36"/>
      <c r="H160" s="36"/>
      <c r="I160" s="115"/>
      <c r="J160" s="36"/>
      <c r="K160" s="36"/>
      <c r="L160" s="39"/>
      <c r="M160" s="201"/>
      <c r="N160" s="64"/>
      <c r="O160" s="64"/>
      <c r="P160" s="64"/>
      <c r="Q160" s="64"/>
      <c r="R160" s="64"/>
      <c r="S160" s="64"/>
      <c r="T160" s="65"/>
      <c r="AT160" s="18" t="s">
        <v>166</v>
      </c>
      <c r="AU160" s="18" t="s">
        <v>84</v>
      </c>
    </row>
    <row r="161" spans="2:65" s="13" customFormat="1" ht="11.25">
      <c r="B161" s="212"/>
      <c r="C161" s="213"/>
      <c r="D161" s="199" t="s">
        <v>184</v>
      </c>
      <c r="E161" s="214" t="s">
        <v>20</v>
      </c>
      <c r="F161" s="215" t="s">
        <v>2888</v>
      </c>
      <c r="G161" s="213"/>
      <c r="H161" s="216">
        <v>112.119</v>
      </c>
      <c r="I161" s="217"/>
      <c r="J161" s="213"/>
      <c r="K161" s="213"/>
      <c r="L161" s="218"/>
      <c r="M161" s="219"/>
      <c r="N161" s="220"/>
      <c r="O161" s="220"/>
      <c r="P161" s="220"/>
      <c r="Q161" s="220"/>
      <c r="R161" s="220"/>
      <c r="S161" s="220"/>
      <c r="T161" s="221"/>
      <c r="AT161" s="222" t="s">
        <v>184</v>
      </c>
      <c r="AU161" s="222" t="s">
        <v>84</v>
      </c>
      <c r="AV161" s="13" t="s">
        <v>84</v>
      </c>
      <c r="AW161" s="13" t="s">
        <v>35</v>
      </c>
      <c r="AX161" s="13" t="s">
        <v>22</v>
      </c>
      <c r="AY161" s="222" t="s">
        <v>159</v>
      </c>
    </row>
    <row r="162" spans="2:65" s="1" customFormat="1" ht="16.5" customHeight="1">
      <c r="B162" s="35"/>
      <c r="C162" s="186" t="s">
        <v>487</v>
      </c>
      <c r="D162" s="186" t="s">
        <v>162</v>
      </c>
      <c r="E162" s="187" t="s">
        <v>617</v>
      </c>
      <c r="F162" s="188" t="s">
        <v>618</v>
      </c>
      <c r="G162" s="189" t="s">
        <v>182</v>
      </c>
      <c r="H162" s="190">
        <v>64.069000000000003</v>
      </c>
      <c r="I162" s="191"/>
      <c r="J162" s="192">
        <f>ROUND(I162*H162,2)</f>
        <v>0</v>
      </c>
      <c r="K162" s="188" t="s">
        <v>194</v>
      </c>
      <c r="L162" s="39"/>
      <c r="M162" s="193" t="s">
        <v>20</v>
      </c>
      <c r="N162" s="194" t="s">
        <v>45</v>
      </c>
      <c r="O162" s="64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AR162" s="197" t="s">
        <v>164</v>
      </c>
      <c r="AT162" s="197" t="s">
        <v>162</v>
      </c>
      <c r="AU162" s="197" t="s">
        <v>84</v>
      </c>
      <c r="AY162" s="18" t="s">
        <v>159</v>
      </c>
      <c r="BE162" s="198">
        <f>IF(N162="základní",J162,0)</f>
        <v>0</v>
      </c>
      <c r="BF162" s="198">
        <f>IF(N162="snížená",J162,0)</f>
        <v>0</v>
      </c>
      <c r="BG162" s="198">
        <f>IF(N162="zákl. přenesená",J162,0)</f>
        <v>0</v>
      </c>
      <c r="BH162" s="198">
        <f>IF(N162="sníž. přenesená",J162,0)</f>
        <v>0</v>
      </c>
      <c r="BI162" s="198">
        <f>IF(N162="nulová",J162,0)</f>
        <v>0</v>
      </c>
      <c r="BJ162" s="18" t="s">
        <v>22</v>
      </c>
      <c r="BK162" s="198">
        <f>ROUND(I162*H162,2)</f>
        <v>0</v>
      </c>
      <c r="BL162" s="18" t="s">
        <v>164</v>
      </c>
      <c r="BM162" s="197" t="s">
        <v>2889</v>
      </c>
    </row>
    <row r="163" spans="2:65" s="1" customFormat="1" ht="11.25">
      <c r="B163" s="35"/>
      <c r="C163" s="36"/>
      <c r="D163" s="199" t="s">
        <v>166</v>
      </c>
      <c r="E163" s="36"/>
      <c r="F163" s="200" t="s">
        <v>620</v>
      </c>
      <c r="G163" s="36"/>
      <c r="H163" s="36"/>
      <c r="I163" s="115"/>
      <c r="J163" s="36"/>
      <c r="K163" s="36"/>
      <c r="L163" s="39"/>
      <c r="M163" s="201"/>
      <c r="N163" s="64"/>
      <c r="O163" s="64"/>
      <c r="P163" s="64"/>
      <c r="Q163" s="64"/>
      <c r="R163" s="64"/>
      <c r="S163" s="64"/>
      <c r="T163" s="65"/>
      <c r="AT163" s="18" t="s">
        <v>166</v>
      </c>
      <c r="AU163" s="18" t="s">
        <v>84</v>
      </c>
    </row>
    <row r="164" spans="2:65" s="13" customFormat="1" ht="11.25">
      <c r="B164" s="212"/>
      <c r="C164" s="213"/>
      <c r="D164" s="199" t="s">
        <v>184</v>
      </c>
      <c r="E164" s="214" t="s">
        <v>20</v>
      </c>
      <c r="F164" s="215" t="s">
        <v>2826</v>
      </c>
      <c r="G164" s="213"/>
      <c r="H164" s="216">
        <v>64.069000000000003</v>
      </c>
      <c r="I164" s="217"/>
      <c r="J164" s="213"/>
      <c r="K164" s="213"/>
      <c r="L164" s="218"/>
      <c r="M164" s="219"/>
      <c r="N164" s="220"/>
      <c r="O164" s="220"/>
      <c r="P164" s="220"/>
      <c r="Q164" s="220"/>
      <c r="R164" s="220"/>
      <c r="S164" s="220"/>
      <c r="T164" s="221"/>
      <c r="AT164" s="222" t="s">
        <v>184</v>
      </c>
      <c r="AU164" s="222" t="s">
        <v>84</v>
      </c>
      <c r="AV164" s="13" t="s">
        <v>84</v>
      </c>
      <c r="AW164" s="13" t="s">
        <v>35</v>
      </c>
      <c r="AX164" s="13" t="s">
        <v>22</v>
      </c>
      <c r="AY164" s="222" t="s">
        <v>159</v>
      </c>
    </row>
    <row r="165" spans="2:65" s="1" customFormat="1" ht="16.5" customHeight="1">
      <c r="B165" s="35"/>
      <c r="C165" s="186" t="s">
        <v>7</v>
      </c>
      <c r="D165" s="186" t="s">
        <v>162</v>
      </c>
      <c r="E165" s="187" t="s">
        <v>656</v>
      </c>
      <c r="F165" s="188" t="s">
        <v>657</v>
      </c>
      <c r="G165" s="189" t="s">
        <v>182</v>
      </c>
      <c r="H165" s="190">
        <v>16.016999999999999</v>
      </c>
      <c r="I165" s="191"/>
      <c r="J165" s="192">
        <f>ROUND(I165*H165,2)</f>
        <v>0</v>
      </c>
      <c r="K165" s="188" t="s">
        <v>194</v>
      </c>
      <c r="L165" s="39"/>
      <c r="M165" s="193" t="s">
        <v>20</v>
      </c>
      <c r="N165" s="194" t="s">
        <v>45</v>
      </c>
      <c r="O165" s="64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AR165" s="197" t="s">
        <v>164</v>
      </c>
      <c r="AT165" s="197" t="s">
        <v>162</v>
      </c>
      <c r="AU165" s="197" t="s">
        <v>84</v>
      </c>
      <c r="AY165" s="18" t="s">
        <v>159</v>
      </c>
      <c r="BE165" s="198">
        <f>IF(N165="základní",J165,0)</f>
        <v>0</v>
      </c>
      <c r="BF165" s="198">
        <f>IF(N165="snížená",J165,0)</f>
        <v>0</v>
      </c>
      <c r="BG165" s="198">
        <f>IF(N165="zákl. přenesená",J165,0)</f>
        <v>0</v>
      </c>
      <c r="BH165" s="198">
        <f>IF(N165="sníž. přenesená",J165,0)</f>
        <v>0</v>
      </c>
      <c r="BI165" s="198">
        <f>IF(N165="nulová",J165,0)</f>
        <v>0</v>
      </c>
      <c r="BJ165" s="18" t="s">
        <v>22</v>
      </c>
      <c r="BK165" s="198">
        <f>ROUND(I165*H165,2)</f>
        <v>0</v>
      </c>
      <c r="BL165" s="18" t="s">
        <v>164</v>
      </c>
      <c r="BM165" s="197" t="s">
        <v>2890</v>
      </c>
    </row>
    <row r="166" spans="2:65" s="1" customFormat="1" ht="11.25">
      <c r="B166" s="35"/>
      <c r="C166" s="36"/>
      <c r="D166" s="199" t="s">
        <v>166</v>
      </c>
      <c r="E166" s="36"/>
      <c r="F166" s="200" t="s">
        <v>659</v>
      </c>
      <c r="G166" s="36"/>
      <c r="H166" s="36"/>
      <c r="I166" s="115"/>
      <c r="J166" s="36"/>
      <c r="K166" s="36"/>
      <c r="L166" s="39"/>
      <c r="M166" s="201"/>
      <c r="N166" s="64"/>
      <c r="O166" s="64"/>
      <c r="P166" s="64"/>
      <c r="Q166" s="64"/>
      <c r="R166" s="64"/>
      <c r="S166" s="64"/>
      <c r="T166" s="65"/>
      <c r="AT166" s="18" t="s">
        <v>166</v>
      </c>
      <c r="AU166" s="18" t="s">
        <v>84</v>
      </c>
    </row>
    <row r="167" spans="2:65" s="13" customFormat="1" ht="11.25">
      <c r="B167" s="212"/>
      <c r="C167" s="213"/>
      <c r="D167" s="199" t="s">
        <v>184</v>
      </c>
      <c r="E167" s="214" t="s">
        <v>20</v>
      </c>
      <c r="F167" s="215" t="s">
        <v>2829</v>
      </c>
      <c r="G167" s="213"/>
      <c r="H167" s="216">
        <v>16.016999999999999</v>
      </c>
      <c r="I167" s="217"/>
      <c r="J167" s="213"/>
      <c r="K167" s="213"/>
      <c r="L167" s="218"/>
      <c r="M167" s="219"/>
      <c r="N167" s="220"/>
      <c r="O167" s="220"/>
      <c r="P167" s="220"/>
      <c r="Q167" s="220"/>
      <c r="R167" s="220"/>
      <c r="S167" s="220"/>
      <c r="T167" s="221"/>
      <c r="AT167" s="222" t="s">
        <v>184</v>
      </c>
      <c r="AU167" s="222" t="s">
        <v>84</v>
      </c>
      <c r="AV167" s="13" t="s">
        <v>84</v>
      </c>
      <c r="AW167" s="13" t="s">
        <v>35</v>
      </c>
      <c r="AX167" s="13" t="s">
        <v>22</v>
      </c>
      <c r="AY167" s="222" t="s">
        <v>159</v>
      </c>
    </row>
    <row r="168" spans="2:65" s="1" customFormat="1" ht="16.5" customHeight="1">
      <c r="B168" s="35"/>
      <c r="C168" s="186" t="s">
        <v>497</v>
      </c>
      <c r="D168" s="186" t="s">
        <v>162</v>
      </c>
      <c r="E168" s="187" t="s">
        <v>662</v>
      </c>
      <c r="F168" s="188" t="s">
        <v>663</v>
      </c>
      <c r="G168" s="189" t="s">
        <v>182</v>
      </c>
      <c r="H168" s="190">
        <v>80.085999999999999</v>
      </c>
      <c r="I168" s="191"/>
      <c r="J168" s="192">
        <f>ROUND(I168*H168,2)</f>
        <v>0</v>
      </c>
      <c r="K168" s="188" t="s">
        <v>194</v>
      </c>
      <c r="L168" s="39"/>
      <c r="M168" s="193" t="s">
        <v>20</v>
      </c>
      <c r="N168" s="194" t="s">
        <v>45</v>
      </c>
      <c r="O168" s="64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AR168" s="197" t="s">
        <v>164</v>
      </c>
      <c r="AT168" s="197" t="s">
        <v>162</v>
      </c>
      <c r="AU168" s="197" t="s">
        <v>84</v>
      </c>
      <c r="AY168" s="18" t="s">
        <v>159</v>
      </c>
      <c r="BE168" s="198">
        <f>IF(N168="základní",J168,0)</f>
        <v>0</v>
      </c>
      <c r="BF168" s="198">
        <f>IF(N168="snížená",J168,0)</f>
        <v>0</v>
      </c>
      <c r="BG168" s="198">
        <f>IF(N168="zákl. přenesená",J168,0)</f>
        <v>0</v>
      </c>
      <c r="BH168" s="198">
        <f>IF(N168="sníž. přenesená",J168,0)</f>
        <v>0</v>
      </c>
      <c r="BI168" s="198">
        <f>IF(N168="nulová",J168,0)</f>
        <v>0</v>
      </c>
      <c r="BJ168" s="18" t="s">
        <v>22</v>
      </c>
      <c r="BK168" s="198">
        <f>ROUND(I168*H168,2)</f>
        <v>0</v>
      </c>
      <c r="BL168" s="18" t="s">
        <v>164</v>
      </c>
      <c r="BM168" s="197" t="s">
        <v>2891</v>
      </c>
    </row>
    <row r="169" spans="2:65" s="1" customFormat="1" ht="11.25">
      <c r="B169" s="35"/>
      <c r="C169" s="36"/>
      <c r="D169" s="199" t="s">
        <v>166</v>
      </c>
      <c r="E169" s="36"/>
      <c r="F169" s="200" t="s">
        <v>663</v>
      </c>
      <c r="G169" s="36"/>
      <c r="H169" s="36"/>
      <c r="I169" s="115"/>
      <c r="J169" s="36"/>
      <c r="K169" s="36"/>
      <c r="L169" s="39"/>
      <c r="M169" s="201"/>
      <c r="N169" s="64"/>
      <c r="O169" s="64"/>
      <c r="P169" s="64"/>
      <c r="Q169" s="64"/>
      <c r="R169" s="64"/>
      <c r="S169" s="64"/>
      <c r="T169" s="65"/>
      <c r="AT169" s="18" t="s">
        <v>166</v>
      </c>
      <c r="AU169" s="18" t="s">
        <v>84</v>
      </c>
    </row>
    <row r="170" spans="2:65" s="13" customFormat="1" ht="11.25">
      <c r="B170" s="212"/>
      <c r="C170" s="213"/>
      <c r="D170" s="199" t="s">
        <v>184</v>
      </c>
      <c r="E170" s="214" t="s">
        <v>20</v>
      </c>
      <c r="F170" s="215" t="s">
        <v>2892</v>
      </c>
      <c r="G170" s="213"/>
      <c r="H170" s="216">
        <v>80.085999999999999</v>
      </c>
      <c r="I170" s="217"/>
      <c r="J170" s="213"/>
      <c r="K170" s="213"/>
      <c r="L170" s="218"/>
      <c r="M170" s="219"/>
      <c r="N170" s="220"/>
      <c r="O170" s="220"/>
      <c r="P170" s="220"/>
      <c r="Q170" s="220"/>
      <c r="R170" s="220"/>
      <c r="S170" s="220"/>
      <c r="T170" s="221"/>
      <c r="AT170" s="222" t="s">
        <v>184</v>
      </c>
      <c r="AU170" s="222" t="s">
        <v>84</v>
      </c>
      <c r="AV170" s="13" t="s">
        <v>84</v>
      </c>
      <c r="AW170" s="13" t="s">
        <v>35</v>
      </c>
      <c r="AX170" s="13" t="s">
        <v>22</v>
      </c>
      <c r="AY170" s="222" t="s">
        <v>159</v>
      </c>
    </row>
    <row r="171" spans="2:65" s="1" customFormat="1" ht="16.5" customHeight="1">
      <c r="B171" s="35"/>
      <c r="C171" s="186" t="s">
        <v>502</v>
      </c>
      <c r="D171" s="186" t="s">
        <v>162</v>
      </c>
      <c r="E171" s="187" t="s">
        <v>667</v>
      </c>
      <c r="F171" s="188" t="s">
        <v>668</v>
      </c>
      <c r="G171" s="189" t="s">
        <v>669</v>
      </c>
      <c r="H171" s="190">
        <v>160.172</v>
      </c>
      <c r="I171" s="191"/>
      <c r="J171" s="192">
        <f>ROUND(I171*H171,2)</f>
        <v>0</v>
      </c>
      <c r="K171" s="188" t="s">
        <v>194</v>
      </c>
      <c r="L171" s="39"/>
      <c r="M171" s="193" t="s">
        <v>20</v>
      </c>
      <c r="N171" s="194" t="s">
        <v>45</v>
      </c>
      <c r="O171" s="64"/>
      <c r="P171" s="195">
        <f>O171*H171</f>
        <v>0</v>
      </c>
      <c r="Q171" s="195">
        <v>0</v>
      </c>
      <c r="R171" s="195">
        <f>Q171*H171</f>
        <v>0</v>
      </c>
      <c r="S171" s="195">
        <v>0</v>
      </c>
      <c r="T171" s="196">
        <f>S171*H171</f>
        <v>0</v>
      </c>
      <c r="AR171" s="197" t="s">
        <v>164</v>
      </c>
      <c r="AT171" s="197" t="s">
        <v>162</v>
      </c>
      <c r="AU171" s="197" t="s">
        <v>84</v>
      </c>
      <c r="AY171" s="18" t="s">
        <v>159</v>
      </c>
      <c r="BE171" s="198">
        <f>IF(N171="základní",J171,0)</f>
        <v>0</v>
      </c>
      <c r="BF171" s="198">
        <f>IF(N171="snížená",J171,0)</f>
        <v>0</v>
      </c>
      <c r="BG171" s="198">
        <f>IF(N171="zákl. přenesená",J171,0)</f>
        <v>0</v>
      </c>
      <c r="BH171" s="198">
        <f>IF(N171="sníž. přenesená",J171,0)</f>
        <v>0</v>
      </c>
      <c r="BI171" s="198">
        <f>IF(N171="nulová",J171,0)</f>
        <v>0</v>
      </c>
      <c r="BJ171" s="18" t="s">
        <v>22</v>
      </c>
      <c r="BK171" s="198">
        <f>ROUND(I171*H171,2)</f>
        <v>0</v>
      </c>
      <c r="BL171" s="18" t="s">
        <v>164</v>
      </c>
      <c r="BM171" s="197" t="s">
        <v>2893</v>
      </c>
    </row>
    <row r="172" spans="2:65" s="1" customFormat="1" ht="11.25">
      <c r="B172" s="35"/>
      <c r="C172" s="36"/>
      <c r="D172" s="199" t="s">
        <v>166</v>
      </c>
      <c r="E172" s="36"/>
      <c r="F172" s="200" t="s">
        <v>671</v>
      </c>
      <c r="G172" s="36"/>
      <c r="H172" s="36"/>
      <c r="I172" s="115"/>
      <c r="J172" s="36"/>
      <c r="K172" s="36"/>
      <c r="L172" s="39"/>
      <c r="M172" s="201"/>
      <c r="N172" s="64"/>
      <c r="O172" s="64"/>
      <c r="P172" s="64"/>
      <c r="Q172" s="64"/>
      <c r="R172" s="64"/>
      <c r="S172" s="64"/>
      <c r="T172" s="65"/>
      <c r="AT172" s="18" t="s">
        <v>166</v>
      </c>
      <c r="AU172" s="18" t="s">
        <v>84</v>
      </c>
    </row>
    <row r="173" spans="2:65" s="13" customFormat="1" ht="11.25">
      <c r="B173" s="212"/>
      <c r="C173" s="213"/>
      <c r="D173" s="199" t="s">
        <v>184</v>
      </c>
      <c r="E173" s="214" t="s">
        <v>20</v>
      </c>
      <c r="F173" s="215" t="s">
        <v>2894</v>
      </c>
      <c r="G173" s="213"/>
      <c r="H173" s="216">
        <v>160.172</v>
      </c>
      <c r="I173" s="217"/>
      <c r="J173" s="213"/>
      <c r="K173" s="213"/>
      <c r="L173" s="218"/>
      <c r="M173" s="219"/>
      <c r="N173" s="220"/>
      <c r="O173" s="220"/>
      <c r="P173" s="220"/>
      <c r="Q173" s="220"/>
      <c r="R173" s="220"/>
      <c r="S173" s="220"/>
      <c r="T173" s="221"/>
      <c r="AT173" s="222" t="s">
        <v>184</v>
      </c>
      <c r="AU173" s="222" t="s">
        <v>84</v>
      </c>
      <c r="AV173" s="13" t="s">
        <v>84</v>
      </c>
      <c r="AW173" s="13" t="s">
        <v>35</v>
      </c>
      <c r="AX173" s="13" t="s">
        <v>22</v>
      </c>
      <c r="AY173" s="222" t="s">
        <v>159</v>
      </c>
    </row>
    <row r="174" spans="2:65" s="1" customFormat="1" ht="16.5" customHeight="1">
      <c r="B174" s="35"/>
      <c r="C174" s="186" t="s">
        <v>548</v>
      </c>
      <c r="D174" s="186" t="s">
        <v>162</v>
      </c>
      <c r="E174" s="187" t="s">
        <v>2895</v>
      </c>
      <c r="F174" s="188" t="s">
        <v>2896</v>
      </c>
      <c r="G174" s="189" t="s">
        <v>464</v>
      </c>
      <c r="H174" s="190">
        <v>15</v>
      </c>
      <c r="I174" s="191"/>
      <c r="J174" s="192">
        <f>ROUND(I174*H174,2)</f>
        <v>0</v>
      </c>
      <c r="K174" s="188" t="s">
        <v>194</v>
      </c>
      <c r="L174" s="39"/>
      <c r="M174" s="193" t="s">
        <v>20</v>
      </c>
      <c r="N174" s="194" t="s">
        <v>45</v>
      </c>
      <c r="O174" s="64"/>
      <c r="P174" s="195">
        <f>O174*H174</f>
        <v>0</v>
      </c>
      <c r="Q174" s="195">
        <v>0</v>
      </c>
      <c r="R174" s="195">
        <f>Q174*H174</f>
        <v>0</v>
      </c>
      <c r="S174" s="195">
        <v>0</v>
      </c>
      <c r="T174" s="196">
        <f>S174*H174</f>
        <v>0</v>
      </c>
      <c r="AR174" s="197" t="s">
        <v>164</v>
      </c>
      <c r="AT174" s="197" t="s">
        <v>162</v>
      </c>
      <c r="AU174" s="197" t="s">
        <v>84</v>
      </c>
      <c r="AY174" s="18" t="s">
        <v>159</v>
      </c>
      <c r="BE174" s="198">
        <f>IF(N174="základní",J174,0)</f>
        <v>0</v>
      </c>
      <c r="BF174" s="198">
        <f>IF(N174="snížená",J174,0)</f>
        <v>0</v>
      </c>
      <c r="BG174" s="198">
        <f>IF(N174="zákl. přenesená",J174,0)</f>
        <v>0</v>
      </c>
      <c r="BH174" s="198">
        <f>IF(N174="sníž. přenesená",J174,0)</f>
        <v>0</v>
      </c>
      <c r="BI174" s="198">
        <f>IF(N174="nulová",J174,0)</f>
        <v>0</v>
      </c>
      <c r="BJ174" s="18" t="s">
        <v>22</v>
      </c>
      <c r="BK174" s="198">
        <f>ROUND(I174*H174,2)</f>
        <v>0</v>
      </c>
      <c r="BL174" s="18" t="s">
        <v>164</v>
      </c>
      <c r="BM174" s="197" t="s">
        <v>2897</v>
      </c>
    </row>
    <row r="175" spans="2:65" s="1" customFormat="1" ht="11.25">
      <c r="B175" s="35"/>
      <c r="C175" s="36"/>
      <c r="D175" s="199" t="s">
        <v>166</v>
      </c>
      <c r="E175" s="36"/>
      <c r="F175" s="200" t="s">
        <v>2898</v>
      </c>
      <c r="G175" s="36"/>
      <c r="H175" s="36"/>
      <c r="I175" s="115"/>
      <c r="J175" s="36"/>
      <c r="K175" s="36"/>
      <c r="L175" s="39"/>
      <c r="M175" s="201"/>
      <c r="N175" s="64"/>
      <c r="O175" s="64"/>
      <c r="P175" s="64"/>
      <c r="Q175" s="64"/>
      <c r="R175" s="64"/>
      <c r="S175" s="64"/>
      <c r="T175" s="65"/>
      <c r="AT175" s="18" t="s">
        <v>166</v>
      </c>
      <c r="AU175" s="18" t="s">
        <v>84</v>
      </c>
    </row>
    <row r="176" spans="2:65" s="1" customFormat="1" ht="16.5" customHeight="1">
      <c r="B176" s="35"/>
      <c r="C176" s="186" t="s">
        <v>553</v>
      </c>
      <c r="D176" s="186" t="s">
        <v>162</v>
      </c>
      <c r="E176" s="187" t="s">
        <v>756</v>
      </c>
      <c r="F176" s="188" t="s">
        <v>757</v>
      </c>
      <c r="G176" s="189" t="s">
        <v>464</v>
      </c>
      <c r="H176" s="190">
        <v>15</v>
      </c>
      <c r="I176" s="191"/>
      <c r="J176" s="192">
        <f>ROUND(I176*H176,2)</f>
        <v>0</v>
      </c>
      <c r="K176" s="188" t="s">
        <v>20</v>
      </c>
      <c r="L176" s="39"/>
      <c r="M176" s="193" t="s">
        <v>20</v>
      </c>
      <c r="N176" s="194" t="s">
        <v>45</v>
      </c>
      <c r="O176" s="64"/>
      <c r="P176" s="195">
        <f>O176*H176</f>
        <v>0</v>
      </c>
      <c r="Q176" s="195">
        <v>0</v>
      </c>
      <c r="R176" s="195">
        <f>Q176*H176</f>
        <v>0</v>
      </c>
      <c r="S176" s="195">
        <v>0</v>
      </c>
      <c r="T176" s="196">
        <f>S176*H176</f>
        <v>0</v>
      </c>
      <c r="AR176" s="197" t="s">
        <v>164</v>
      </c>
      <c r="AT176" s="197" t="s">
        <v>162</v>
      </c>
      <c r="AU176" s="197" t="s">
        <v>84</v>
      </c>
      <c r="AY176" s="18" t="s">
        <v>159</v>
      </c>
      <c r="BE176" s="198">
        <f>IF(N176="základní",J176,0)</f>
        <v>0</v>
      </c>
      <c r="BF176" s="198">
        <f>IF(N176="snížená",J176,0)</f>
        <v>0</v>
      </c>
      <c r="BG176" s="198">
        <f>IF(N176="zákl. přenesená",J176,0)</f>
        <v>0</v>
      </c>
      <c r="BH176" s="198">
        <f>IF(N176="sníž. přenesená",J176,0)</f>
        <v>0</v>
      </c>
      <c r="BI176" s="198">
        <f>IF(N176="nulová",J176,0)</f>
        <v>0</v>
      </c>
      <c r="BJ176" s="18" t="s">
        <v>22</v>
      </c>
      <c r="BK176" s="198">
        <f>ROUND(I176*H176,2)</f>
        <v>0</v>
      </c>
      <c r="BL176" s="18" t="s">
        <v>164</v>
      </c>
      <c r="BM176" s="197" t="s">
        <v>2899</v>
      </c>
    </row>
    <row r="177" spans="2:65" s="11" customFormat="1" ht="22.9" customHeight="1">
      <c r="B177" s="170"/>
      <c r="C177" s="171"/>
      <c r="D177" s="172" t="s">
        <v>73</v>
      </c>
      <c r="E177" s="184" t="s">
        <v>171</v>
      </c>
      <c r="F177" s="184" t="s">
        <v>2900</v>
      </c>
      <c r="G177" s="171"/>
      <c r="H177" s="171"/>
      <c r="I177" s="174"/>
      <c r="J177" s="185">
        <f>BK177</f>
        <v>0</v>
      </c>
      <c r="K177" s="171"/>
      <c r="L177" s="176"/>
      <c r="M177" s="177"/>
      <c r="N177" s="178"/>
      <c r="O177" s="178"/>
      <c r="P177" s="179">
        <f>SUM(P178:P198)</f>
        <v>0</v>
      </c>
      <c r="Q177" s="178"/>
      <c r="R177" s="179">
        <f>SUM(R178:R198)</f>
        <v>0</v>
      </c>
      <c r="S177" s="178"/>
      <c r="T177" s="180">
        <f>SUM(T178:T198)</f>
        <v>0</v>
      </c>
      <c r="AR177" s="181" t="s">
        <v>22</v>
      </c>
      <c r="AT177" s="182" t="s">
        <v>73</v>
      </c>
      <c r="AU177" s="182" t="s">
        <v>22</v>
      </c>
      <c r="AY177" s="181" t="s">
        <v>159</v>
      </c>
      <c r="BK177" s="183">
        <f>SUM(BK178:BK198)</f>
        <v>0</v>
      </c>
    </row>
    <row r="178" spans="2:65" s="1" customFormat="1" ht="16.5" customHeight="1">
      <c r="B178" s="35"/>
      <c r="C178" s="186" t="s">
        <v>561</v>
      </c>
      <c r="D178" s="186" t="s">
        <v>162</v>
      </c>
      <c r="E178" s="187" t="s">
        <v>2962</v>
      </c>
      <c r="F178" s="188" t="s">
        <v>2963</v>
      </c>
      <c r="G178" s="189" t="s">
        <v>1004</v>
      </c>
      <c r="H178" s="190">
        <v>1</v>
      </c>
      <c r="I178" s="191"/>
      <c r="J178" s="192">
        <f>ROUND(I178*H178,2)</f>
        <v>0</v>
      </c>
      <c r="K178" s="188" t="s">
        <v>20</v>
      </c>
      <c r="L178" s="39"/>
      <c r="M178" s="193" t="s">
        <v>20</v>
      </c>
      <c r="N178" s="194" t="s">
        <v>45</v>
      </c>
      <c r="O178" s="64"/>
      <c r="P178" s="195">
        <f>O178*H178</f>
        <v>0</v>
      </c>
      <c r="Q178" s="195">
        <v>0</v>
      </c>
      <c r="R178" s="195">
        <f>Q178*H178</f>
        <v>0</v>
      </c>
      <c r="S178" s="195">
        <v>0</v>
      </c>
      <c r="T178" s="196">
        <f>S178*H178</f>
        <v>0</v>
      </c>
      <c r="AR178" s="197" t="s">
        <v>164</v>
      </c>
      <c r="AT178" s="197" t="s">
        <v>162</v>
      </c>
      <c r="AU178" s="197" t="s">
        <v>84</v>
      </c>
      <c r="AY178" s="18" t="s">
        <v>159</v>
      </c>
      <c r="BE178" s="198">
        <f>IF(N178="základní",J178,0)</f>
        <v>0</v>
      </c>
      <c r="BF178" s="198">
        <f>IF(N178="snížená",J178,0)</f>
        <v>0</v>
      </c>
      <c r="BG178" s="198">
        <f>IF(N178="zákl. přenesená",J178,0)</f>
        <v>0</v>
      </c>
      <c r="BH178" s="198">
        <f>IF(N178="sníž. přenesená",J178,0)</f>
        <v>0</v>
      </c>
      <c r="BI178" s="198">
        <f>IF(N178="nulová",J178,0)</f>
        <v>0</v>
      </c>
      <c r="BJ178" s="18" t="s">
        <v>22</v>
      </c>
      <c r="BK178" s="198">
        <f>ROUND(I178*H178,2)</f>
        <v>0</v>
      </c>
      <c r="BL178" s="18" t="s">
        <v>164</v>
      </c>
      <c r="BM178" s="197" t="s">
        <v>2903</v>
      </c>
    </row>
    <row r="179" spans="2:65" s="12" customFormat="1" ht="11.25">
      <c r="B179" s="202"/>
      <c r="C179" s="203"/>
      <c r="D179" s="199" t="s">
        <v>184</v>
      </c>
      <c r="E179" s="204" t="s">
        <v>20</v>
      </c>
      <c r="F179" s="205" t="s">
        <v>2964</v>
      </c>
      <c r="G179" s="203"/>
      <c r="H179" s="204" t="s">
        <v>20</v>
      </c>
      <c r="I179" s="206"/>
      <c r="J179" s="203"/>
      <c r="K179" s="203"/>
      <c r="L179" s="207"/>
      <c r="M179" s="208"/>
      <c r="N179" s="209"/>
      <c r="O179" s="209"/>
      <c r="P179" s="209"/>
      <c r="Q179" s="209"/>
      <c r="R179" s="209"/>
      <c r="S179" s="209"/>
      <c r="T179" s="210"/>
      <c r="AT179" s="211" t="s">
        <v>184</v>
      </c>
      <c r="AU179" s="211" t="s">
        <v>84</v>
      </c>
      <c r="AV179" s="12" t="s">
        <v>22</v>
      </c>
      <c r="AW179" s="12" t="s">
        <v>35</v>
      </c>
      <c r="AX179" s="12" t="s">
        <v>74</v>
      </c>
      <c r="AY179" s="211" t="s">
        <v>159</v>
      </c>
    </row>
    <row r="180" spans="2:65" s="12" customFormat="1" ht="11.25">
      <c r="B180" s="202"/>
      <c r="C180" s="203"/>
      <c r="D180" s="199" t="s">
        <v>184</v>
      </c>
      <c r="E180" s="204" t="s">
        <v>20</v>
      </c>
      <c r="F180" s="205" t="s">
        <v>2965</v>
      </c>
      <c r="G180" s="203"/>
      <c r="H180" s="204" t="s">
        <v>20</v>
      </c>
      <c r="I180" s="206"/>
      <c r="J180" s="203"/>
      <c r="K180" s="203"/>
      <c r="L180" s="207"/>
      <c r="M180" s="208"/>
      <c r="N180" s="209"/>
      <c r="O180" s="209"/>
      <c r="P180" s="209"/>
      <c r="Q180" s="209"/>
      <c r="R180" s="209"/>
      <c r="S180" s="209"/>
      <c r="T180" s="210"/>
      <c r="AT180" s="211" t="s">
        <v>184</v>
      </c>
      <c r="AU180" s="211" t="s">
        <v>84</v>
      </c>
      <c r="AV180" s="12" t="s">
        <v>22</v>
      </c>
      <c r="AW180" s="12" t="s">
        <v>35</v>
      </c>
      <c r="AX180" s="12" t="s">
        <v>74</v>
      </c>
      <c r="AY180" s="211" t="s">
        <v>159</v>
      </c>
    </row>
    <row r="181" spans="2:65" s="12" customFormat="1" ht="11.25">
      <c r="B181" s="202"/>
      <c r="C181" s="203"/>
      <c r="D181" s="199" t="s">
        <v>184</v>
      </c>
      <c r="E181" s="204" t="s">
        <v>20</v>
      </c>
      <c r="F181" s="205" t="s">
        <v>2966</v>
      </c>
      <c r="G181" s="203"/>
      <c r="H181" s="204" t="s">
        <v>20</v>
      </c>
      <c r="I181" s="206"/>
      <c r="J181" s="203"/>
      <c r="K181" s="203"/>
      <c r="L181" s="207"/>
      <c r="M181" s="208"/>
      <c r="N181" s="209"/>
      <c r="O181" s="209"/>
      <c r="P181" s="209"/>
      <c r="Q181" s="209"/>
      <c r="R181" s="209"/>
      <c r="S181" s="209"/>
      <c r="T181" s="210"/>
      <c r="AT181" s="211" t="s">
        <v>184</v>
      </c>
      <c r="AU181" s="211" t="s">
        <v>84</v>
      </c>
      <c r="AV181" s="12" t="s">
        <v>22</v>
      </c>
      <c r="AW181" s="12" t="s">
        <v>35</v>
      </c>
      <c r="AX181" s="12" t="s">
        <v>74</v>
      </c>
      <c r="AY181" s="211" t="s">
        <v>159</v>
      </c>
    </row>
    <row r="182" spans="2:65" s="12" customFormat="1" ht="11.25">
      <c r="B182" s="202"/>
      <c r="C182" s="203"/>
      <c r="D182" s="199" t="s">
        <v>184</v>
      </c>
      <c r="E182" s="204" t="s">
        <v>20</v>
      </c>
      <c r="F182" s="205" t="s">
        <v>2907</v>
      </c>
      <c r="G182" s="203"/>
      <c r="H182" s="204" t="s">
        <v>20</v>
      </c>
      <c r="I182" s="206"/>
      <c r="J182" s="203"/>
      <c r="K182" s="203"/>
      <c r="L182" s="207"/>
      <c r="M182" s="208"/>
      <c r="N182" s="209"/>
      <c r="O182" s="209"/>
      <c r="P182" s="209"/>
      <c r="Q182" s="209"/>
      <c r="R182" s="209"/>
      <c r="S182" s="209"/>
      <c r="T182" s="210"/>
      <c r="AT182" s="211" t="s">
        <v>184</v>
      </c>
      <c r="AU182" s="211" t="s">
        <v>84</v>
      </c>
      <c r="AV182" s="12" t="s">
        <v>22</v>
      </c>
      <c r="AW182" s="12" t="s">
        <v>35</v>
      </c>
      <c r="AX182" s="12" t="s">
        <v>74</v>
      </c>
      <c r="AY182" s="211" t="s">
        <v>159</v>
      </c>
    </row>
    <row r="183" spans="2:65" s="12" customFormat="1" ht="11.25">
      <c r="B183" s="202"/>
      <c r="C183" s="203"/>
      <c r="D183" s="199" t="s">
        <v>184</v>
      </c>
      <c r="E183" s="204" t="s">
        <v>20</v>
      </c>
      <c r="F183" s="205" t="s">
        <v>2908</v>
      </c>
      <c r="G183" s="203"/>
      <c r="H183" s="204" t="s">
        <v>20</v>
      </c>
      <c r="I183" s="206"/>
      <c r="J183" s="203"/>
      <c r="K183" s="203"/>
      <c r="L183" s="207"/>
      <c r="M183" s="208"/>
      <c r="N183" s="209"/>
      <c r="O183" s="209"/>
      <c r="P183" s="209"/>
      <c r="Q183" s="209"/>
      <c r="R183" s="209"/>
      <c r="S183" s="209"/>
      <c r="T183" s="210"/>
      <c r="AT183" s="211" t="s">
        <v>184</v>
      </c>
      <c r="AU183" s="211" t="s">
        <v>84</v>
      </c>
      <c r="AV183" s="12" t="s">
        <v>22</v>
      </c>
      <c r="AW183" s="12" t="s">
        <v>35</v>
      </c>
      <c r="AX183" s="12" t="s">
        <v>74</v>
      </c>
      <c r="AY183" s="211" t="s">
        <v>159</v>
      </c>
    </row>
    <row r="184" spans="2:65" s="12" customFormat="1" ht="11.25">
      <c r="B184" s="202"/>
      <c r="C184" s="203"/>
      <c r="D184" s="199" t="s">
        <v>184</v>
      </c>
      <c r="E184" s="204" t="s">
        <v>20</v>
      </c>
      <c r="F184" s="205" t="s">
        <v>2909</v>
      </c>
      <c r="G184" s="203"/>
      <c r="H184" s="204" t="s">
        <v>20</v>
      </c>
      <c r="I184" s="206"/>
      <c r="J184" s="203"/>
      <c r="K184" s="203"/>
      <c r="L184" s="207"/>
      <c r="M184" s="208"/>
      <c r="N184" s="209"/>
      <c r="O184" s="209"/>
      <c r="P184" s="209"/>
      <c r="Q184" s="209"/>
      <c r="R184" s="209"/>
      <c r="S184" s="209"/>
      <c r="T184" s="210"/>
      <c r="AT184" s="211" t="s">
        <v>184</v>
      </c>
      <c r="AU184" s="211" t="s">
        <v>84</v>
      </c>
      <c r="AV184" s="12" t="s">
        <v>22</v>
      </c>
      <c r="AW184" s="12" t="s">
        <v>35</v>
      </c>
      <c r="AX184" s="12" t="s">
        <v>74</v>
      </c>
      <c r="AY184" s="211" t="s">
        <v>159</v>
      </c>
    </row>
    <row r="185" spans="2:65" s="12" customFormat="1" ht="11.25">
      <c r="B185" s="202"/>
      <c r="C185" s="203"/>
      <c r="D185" s="199" t="s">
        <v>184</v>
      </c>
      <c r="E185" s="204" t="s">
        <v>20</v>
      </c>
      <c r="F185" s="205" t="s">
        <v>2910</v>
      </c>
      <c r="G185" s="203"/>
      <c r="H185" s="204" t="s">
        <v>20</v>
      </c>
      <c r="I185" s="206"/>
      <c r="J185" s="203"/>
      <c r="K185" s="203"/>
      <c r="L185" s="207"/>
      <c r="M185" s="208"/>
      <c r="N185" s="209"/>
      <c r="O185" s="209"/>
      <c r="P185" s="209"/>
      <c r="Q185" s="209"/>
      <c r="R185" s="209"/>
      <c r="S185" s="209"/>
      <c r="T185" s="210"/>
      <c r="AT185" s="211" t="s">
        <v>184</v>
      </c>
      <c r="AU185" s="211" t="s">
        <v>84</v>
      </c>
      <c r="AV185" s="12" t="s">
        <v>22</v>
      </c>
      <c r="AW185" s="12" t="s">
        <v>35</v>
      </c>
      <c r="AX185" s="12" t="s">
        <v>74</v>
      </c>
      <c r="AY185" s="211" t="s">
        <v>159</v>
      </c>
    </row>
    <row r="186" spans="2:65" s="12" customFormat="1" ht="11.25">
      <c r="B186" s="202"/>
      <c r="C186" s="203"/>
      <c r="D186" s="199" t="s">
        <v>184</v>
      </c>
      <c r="E186" s="204" t="s">
        <v>20</v>
      </c>
      <c r="F186" s="205" t="s">
        <v>2911</v>
      </c>
      <c r="G186" s="203"/>
      <c r="H186" s="204" t="s">
        <v>20</v>
      </c>
      <c r="I186" s="206"/>
      <c r="J186" s="203"/>
      <c r="K186" s="203"/>
      <c r="L186" s="207"/>
      <c r="M186" s="208"/>
      <c r="N186" s="209"/>
      <c r="O186" s="209"/>
      <c r="P186" s="209"/>
      <c r="Q186" s="209"/>
      <c r="R186" s="209"/>
      <c r="S186" s="209"/>
      <c r="T186" s="210"/>
      <c r="AT186" s="211" t="s">
        <v>184</v>
      </c>
      <c r="AU186" s="211" t="s">
        <v>84</v>
      </c>
      <c r="AV186" s="12" t="s">
        <v>22</v>
      </c>
      <c r="AW186" s="12" t="s">
        <v>35</v>
      </c>
      <c r="AX186" s="12" t="s">
        <v>74</v>
      </c>
      <c r="AY186" s="211" t="s">
        <v>159</v>
      </c>
    </row>
    <row r="187" spans="2:65" s="12" customFormat="1" ht="11.25">
      <c r="B187" s="202"/>
      <c r="C187" s="203"/>
      <c r="D187" s="199" t="s">
        <v>184</v>
      </c>
      <c r="E187" s="204" t="s">
        <v>20</v>
      </c>
      <c r="F187" s="205" t="s">
        <v>2912</v>
      </c>
      <c r="G187" s="203"/>
      <c r="H187" s="204" t="s">
        <v>20</v>
      </c>
      <c r="I187" s="206"/>
      <c r="J187" s="203"/>
      <c r="K187" s="203"/>
      <c r="L187" s="207"/>
      <c r="M187" s="208"/>
      <c r="N187" s="209"/>
      <c r="O187" s="209"/>
      <c r="P187" s="209"/>
      <c r="Q187" s="209"/>
      <c r="R187" s="209"/>
      <c r="S187" s="209"/>
      <c r="T187" s="210"/>
      <c r="AT187" s="211" t="s">
        <v>184</v>
      </c>
      <c r="AU187" s="211" t="s">
        <v>84</v>
      </c>
      <c r="AV187" s="12" t="s">
        <v>22</v>
      </c>
      <c r="AW187" s="12" t="s">
        <v>35</v>
      </c>
      <c r="AX187" s="12" t="s">
        <v>74</v>
      </c>
      <c r="AY187" s="211" t="s">
        <v>159</v>
      </c>
    </row>
    <row r="188" spans="2:65" s="12" customFormat="1" ht="11.25">
      <c r="B188" s="202"/>
      <c r="C188" s="203"/>
      <c r="D188" s="199" t="s">
        <v>184</v>
      </c>
      <c r="E188" s="204" t="s">
        <v>20</v>
      </c>
      <c r="F188" s="205" t="s">
        <v>2913</v>
      </c>
      <c r="G188" s="203"/>
      <c r="H188" s="204" t="s">
        <v>20</v>
      </c>
      <c r="I188" s="206"/>
      <c r="J188" s="203"/>
      <c r="K188" s="203"/>
      <c r="L188" s="207"/>
      <c r="M188" s="208"/>
      <c r="N188" s="209"/>
      <c r="O188" s="209"/>
      <c r="P188" s="209"/>
      <c r="Q188" s="209"/>
      <c r="R188" s="209"/>
      <c r="S188" s="209"/>
      <c r="T188" s="210"/>
      <c r="AT188" s="211" t="s">
        <v>184</v>
      </c>
      <c r="AU188" s="211" t="s">
        <v>84</v>
      </c>
      <c r="AV188" s="12" t="s">
        <v>22</v>
      </c>
      <c r="AW188" s="12" t="s">
        <v>35</v>
      </c>
      <c r="AX188" s="12" t="s">
        <v>74</v>
      </c>
      <c r="AY188" s="211" t="s">
        <v>159</v>
      </c>
    </row>
    <row r="189" spans="2:65" s="12" customFormat="1" ht="11.25">
      <c r="B189" s="202"/>
      <c r="C189" s="203"/>
      <c r="D189" s="199" t="s">
        <v>184</v>
      </c>
      <c r="E189" s="204" t="s">
        <v>20</v>
      </c>
      <c r="F189" s="205" t="s">
        <v>2914</v>
      </c>
      <c r="G189" s="203"/>
      <c r="H189" s="204" t="s">
        <v>20</v>
      </c>
      <c r="I189" s="206"/>
      <c r="J189" s="203"/>
      <c r="K189" s="203"/>
      <c r="L189" s="207"/>
      <c r="M189" s="208"/>
      <c r="N189" s="209"/>
      <c r="O189" s="209"/>
      <c r="P189" s="209"/>
      <c r="Q189" s="209"/>
      <c r="R189" s="209"/>
      <c r="S189" s="209"/>
      <c r="T189" s="210"/>
      <c r="AT189" s="211" t="s">
        <v>184</v>
      </c>
      <c r="AU189" s="211" t="s">
        <v>84</v>
      </c>
      <c r="AV189" s="12" t="s">
        <v>22</v>
      </c>
      <c r="AW189" s="12" t="s">
        <v>35</v>
      </c>
      <c r="AX189" s="12" t="s">
        <v>74</v>
      </c>
      <c r="AY189" s="211" t="s">
        <v>159</v>
      </c>
    </row>
    <row r="190" spans="2:65" s="12" customFormat="1" ht="11.25">
      <c r="B190" s="202"/>
      <c r="C190" s="203"/>
      <c r="D190" s="199" t="s">
        <v>184</v>
      </c>
      <c r="E190" s="204" t="s">
        <v>20</v>
      </c>
      <c r="F190" s="205" t="s">
        <v>2915</v>
      </c>
      <c r="G190" s="203"/>
      <c r="H190" s="204" t="s">
        <v>20</v>
      </c>
      <c r="I190" s="206"/>
      <c r="J190" s="203"/>
      <c r="K190" s="203"/>
      <c r="L190" s="207"/>
      <c r="M190" s="208"/>
      <c r="N190" s="209"/>
      <c r="O190" s="209"/>
      <c r="P190" s="209"/>
      <c r="Q190" s="209"/>
      <c r="R190" s="209"/>
      <c r="S190" s="209"/>
      <c r="T190" s="210"/>
      <c r="AT190" s="211" t="s">
        <v>184</v>
      </c>
      <c r="AU190" s="211" t="s">
        <v>84</v>
      </c>
      <c r="AV190" s="12" t="s">
        <v>22</v>
      </c>
      <c r="AW190" s="12" t="s">
        <v>35</v>
      </c>
      <c r="AX190" s="12" t="s">
        <v>74</v>
      </c>
      <c r="AY190" s="211" t="s">
        <v>159</v>
      </c>
    </row>
    <row r="191" spans="2:65" s="12" customFormat="1" ht="11.25">
      <c r="B191" s="202"/>
      <c r="C191" s="203"/>
      <c r="D191" s="199" t="s">
        <v>184</v>
      </c>
      <c r="E191" s="204" t="s">
        <v>20</v>
      </c>
      <c r="F191" s="205" t="s">
        <v>2916</v>
      </c>
      <c r="G191" s="203"/>
      <c r="H191" s="204" t="s">
        <v>20</v>
      </c>
      <c r="I191" s="206"/>
      <c r="J191" s="203"/>
      <c r="K191" s="203"/>
      <c r="L191" s="207"/>
      <c r="M191" s="208"/>
      <c r="N191" s="209"/>
      <c r="O191" s="209"/>
      <c r="P191" s="209"/>
      <c r="Q191" s="209"/>
      <c r="R191" s="209"/>
      <c r="S191" s="209"/>
      <c r="T191" s="210"/>
      <c r="AT191" s="211" t="s">
        <v>184</v>
      </c>
      <c r="AU191" s="211" t="s">
        <v>84</v>
      </c>
      <c r="AV191" s="12" t="s">
        <v>22</v>
      </c>
      <c r="AW191" s="12" t="s">
        <v>35</v>
      </c>
      <c r="AX191" s="12" t="s">
        <v>74</v>
      </c>
      <c r="AY191" s="211" t="s">
        <v>159</v>
      </c>
    </row>
    <row r="192" spans="2:65" s="12" customFormat="1" ht="11.25">
      <c r="B192" s="202"/>
      <c r="C192" s="203"/>
      <c r="D192" s="199" t="s">
        <v>184</v>
      </c>
      <c r="E192" s="204" t="s">
        <v>20</v>
      </c>
      <c r="F192" s="205" t="s">
        <v>2917</v>
      </c>
      <c r="G192" s="203"/>
      <c r="H192" s="204" t="s">
        <v>20</v>
      </c>
      <c r="I192" s="206"/>
      <c r="J192" s="203"/>
      <c r="K192" s="203"/>
      <c r="L192" s="207"/>
      <c r="M192" s="208"/>
      <c r="N192" s="209"/>
      <c r="O192" s="209"/>
      <c r="P192" s="209"/>
      <c r="Q192" s="209"/>
      <c r="R192" s="209"/>
      <c r="S192" s="209"/>
      <c r="T192" s="210"/>
      <c r="AT192" s="211" t="s">
        <v>184</v>
      </c>
      <c r="AU192" s="211" t="s">
        <v>84</v>
      </c>
      <c r="AV192" s="12" t="s">
        <v>22</v>
      </c>
      <c r="AW192" s="12" t="s">
        <v>35</v>
      </c>
      <c r="AX192" s="12" t="s">
        <v>74</v>
      </c>
      <c r="AY192" s="211" t="s">
        <v>159</v>
      </c>
    </row>
    <row r="193" spans="2:65" s="12" customFormat="1" ht="11.25">
      <c r="B193" s="202"/>
      <c r="C193" s="203"/>
      <c r="D193" s="199" t="s">
        <v>184</v>
      </c>
      <c r="E193" s="204" t="s">
        <v>20</v>
      </c>
      <c r="F193" s="205" t="s">
        <v>2918</v>
      </c>
      <c r="G193" s="203"/>
      <c r="H193" s="204" t="s">
        <v>20</v>
      </c>
      <c r="I193" s="206"/>
      <c r="J193" s="203"/>
      <c r="K193" s="203"/>
      <c r="L193" s="207"/>
      <c r="M193" s="208"/>
      <c r="N193" s="209"/>
      <c r="O193" s="209"/>
      <c r="P193" s="209"/>
      <c r="Q193" s="209"/>
      <c r="R193" s="209"/>
      <c r="S193" s="209"/>
      <c r="T193" s="210"/>
      <c r="AT193" s="211" t="s">
        <v>184</v>
      </c>
      <c r="AU193" s="211" t="s">
        <v>84</v>
      </c>
      <c r="AV193" s="12" t="s">
        <v>22</v>
      </c>
      <c r="AW193" s="12" t="s">
        <v>35</v>
      </c>
      <c r="AX193" s="12" t="s">
        <v>74</v>
      </c>
      <c r="AY193" s="211" t="s">
        <v>159</v>
      </c>
    </row>
    <row r="194" spans="2:65" s="12" customFormat="1" ht="11.25">
      <c r="B194" s="202"/>
      <c r="C194" s="203"/>
      <c r="D194" s="199" t="s">
        <v>184</v>
      </c>
      <c r="E194" s="204" t="s">
        <v>20</v>
      </c>
      <c r="F194" s="205" t="s">
        <v>2950</v>
      </c>
      <c r="G194" s="203"/>
      <c r="H194" s="204" t="s">
        <v>20</v>
      </c>
      <c r="I194" s="206"/>
      <c r="J194" s="203"/>
      <c r="K194" s="203"/>
      <c r="L194" s="207"/>
      <c r="M194" s="208"/>
      <c r="N194" s="209"/>
      <c r="O194" s="209"/>
      <c r="P194" s="209"/>
      <c r="Q194" s="209"/>
      <c r="R194" s="209"/>
      <c r="S194" s="209"/>
      <c r="T194" s="210"/>
      <c r="AT194" s="211" t="s">
        <v>184</v>
      </c>
      <c r="AU194" s="211" t="s">
        <v>84</v>
      </c>
      <c r="AV194" s="12" t="s">
        <v>22</v>
      </c>
      <c r="AW194" s="12" t="s">
        <v>35</v>
      </c>
      <c r="AX194" s="12" t="s">
        <v>74</v>
      </c>
      <c r="AY194" s="211" t="s">
        <v>159</v>
      </c>
    </row>
    <row r="195" spans="2:65" s="12" customFormat="1" ht="11.25">
      <c r="B195" s="202"/>
      <c r="C195" s="203"/>
      <c r="D195" s="199" t="s">
        <v>184</v>
      </c>
      <c r="E195" s="204" t="s">
        <v>20</v>
      </c>
      <c r="F195" s="205" t="s">
        <v>2951</v>
      </c>
      <c r="G195" s="203"/>
      <c r="H195" s="204" t="s">
        <v>20</v>
      </c>
      <c r="I195" s="206"/>
      <c r="J195" s="203"/>
      <c r="K195" s="203"/>
      <c r="L195" s="207"/>
      <c r="M195" s="208"/>
      <c r="N195" s="209"/>
      <c r="O195" s="209"/>
      <c r="P195" s="209"/>
      <c r="Q195" s="209"/>
      <c r="R195" s="209"/>
      <c r="S195" s="209"/>
      <c r="T195" s="210"/>
      <c r="AT195" s="211" t="s">
        <v>184</v>
      </c>
      <c r="AU195" s="211" t="s">
        <v>84</v>
      </c>
      <c r="AV195" s="12" t="s">
        <v>22</v>
      </c>
      <c r="AW195" s="12" t="s">
        <v>35</v>
      </c>
      <c r="AX195" s="12" t="s">
        <v>74</v>
      </c>
      <c r="AY195" s="211" t="s">
        <v>159</v>
      </c>
    </row>
    <row r="196" spans="2:65" s="12" customFormat="1" ht="11.25">
      <c r="B196" s="202"/>
      <c r="C196" s="203"/>
      <c r="D196" s="199" t="s">
        <v>184</v>
      </c>
      <c r="E196" s="204" t="s">
        <v>20</v>
      </c>
      <c r="F196" s="205" t="s">
        <v>2967</v>
      </c>
      <c r="G196" s="203"/>
      <c r="H196" s="204" t="s">
        <v>20</v>
      </c>
      <c r="I196" s="206"/>
      <c r="J196" s="203"/>
      <c r="K196" s="203"/>
      <c r="L196" s="207"/>
      <c r="M196" s="208"/>
      <c r="N196" s="209"/>
      <c r="O196" s="209"/>
      <c r="P196" s="209"/>
      <c r="Q196" s="209"/>
      <c r="R196" s="209"/>
      <c r="S196" s="209"/>
      <c r="T196" s="210"/>
      <c r="AT196" s="211" t="s">
        <v>184</v>
      </c>
      <c r="AU196" s="211" t="s">
        <v>84</v>
      </c>
      <c r="AV196" s="12" t="s">
        <v>22</v>
      </c>
      <c r="AW196" s="12" t="s">
        <v>35</v>
      </c>
      <c r="AX196" s="12" t="s">
        <v>74</v>
      </c>
      <c r="AY196" s="211" t="s">
        <v>159</v>
      </c>
    </row>
    <row r="197" spans="2:65" s="12" customFormat="1" ht="11.25">
      <c r="B197" s="202"/>
      <c r="C197" s="203"/>
      <c r="D197" s="199" t="s">
        <v>184</v>
      </c>
      <c r="E197" s="204" t="s">
        <v>20</v>
      </c>
      <c r="F197" s="205" t="s">
        <v>1121</v>
      </c>
      <c r="G197" s="203"/>
      <c r="H197" s="204" t="s">
        <v>20</v>
      </c>
      <c r="I197" s="206"/>
      <c r="J197" s="203"/>
      <c r="K197" s="203"/>
      <c r="L197" s="207"/>
      <c r="M197" s="208"/>
      <c r="N197" s="209"/>
      <c r="O197" s="209"/>
      <c r="P197" s="209"/>
      <c r="Q197" s="209"/>
      <c r="R197" s="209"/>
      <c r="S197" s="209"/>
      <c r="T197" s="210"/>
      <c r="AT197" s="211" t="s">
        <v>184</v>
      </c>
      <c r="AU197" s="211" t="s">
        <v>84</v>
      </c>
      <c r="AV197" s="12" t="s">
        <v>22</v>
      </c>
      <c r="AW197" s="12" t="s">
        <v>35</v>
      </c>
      <c r="AX197" s="12" t="s">
        <v>74</v>
      </c>
      <c r="AY197" s="211" t="s">
        <v>159</v>
      </c>
    </row>
    <row r="198" spans="2:65" s="13" customFormat="1" ht="11.25">
      <c r="B198" s="212"/>
      <c r="C198" s="213"/>
      <c r="D198" s="199" t="s">
        <v>184</v>
      </c>
      <c r="E198" s="214" t="s">
        <v>20</v>
      </c>
      <c r="F198" s="215" t="s">
        <v>22</v>
      </c>
      <c r="G198" s="213"/>
      <c r="H198" s="216">
        <v>1</v>
      </c>
      <c r="I198" s="217"/>
      <c r="J198" s="213"/>
      <c r="K198" s="213"/>
      <c r="L198" s="218"/>
      <c r="M198" s="219"/>
      <c r="N198" s="220"/>
      <c r="O198" s="220"/>
      <c r="P198" s="220"/>
      <c r="Q198" s="220"/>
      <c r="R198" s="220"/>
      <c r="S198" s="220"/>
      <c r="T198" s="221"/>
      <c r="AT198" s="222" t="s">
        <v>184</v>
      </c>
      <c r="AU198" s="222" t="s">
        <v>84</v>
      </c>
      <c r="AV198" s="13" t="s">
        <v>84</v>
      </c>
      <c r="AW198" s="13" t="s">
        <v>35</v>
      </c>
      <c r="AX198" s="13" t="s">
        <v>22</v>
      </c>
      <c r="AY198" s="222" t="s">
        <v>159</v>
      </c>
    </row>
    <row r="199" spans="2:65" s="11" customFormat="1" ht="22.9" customHeight="1">
      <c r="B199" s="170"/>
      <c r="C199" s="171"/>
      <c r="D199" s="172" t="s">
        <v>73</v>
      </c>
      <c r="E199" s="184" t="s">
        <v>1065</v>
      </c>
      <c r="F199" s="184" t="s">
        <v>2922</v>
      </c>
      <c r="G199" s="171"/>
      <c r="H199" s="171"/>
      <c r="I199" s="174"/>
      <c r="J199" s="185">
        <f>BK199</f>
        <v>0</v>
      </c>
      <c r="K199" s="171"/>
      <c r="L199" s="176"/>
      <c r="M199" s="177"/>
      <c r="N199" s="178"/>
      <c r="O199" s="178"/>
      <c r="P199" s="179">
        <f>SUM(P200:P201)</f>
        <v>0</v>
      </c>
      <c r="Q199" s="178"/>
      <c r="R199" s="179">
        <f>SUM(R200:R201)</f>
        <v>0</v>
      </c>
      <c r="S199" s="178"/>
      <c r="T199" s="180">
        <f>SUM(T200:T201)</f>
        <v>0</v>
      </c>
      <c r="AR199" s="181" t="s">
        <v>22</v>
      </c>
      <c r="AT199" s="182" t="s">
        <v>73</v>
      </c>
      <c r="AU199" s="182" t="s">
        <v>22</v>
      </c>
      <c r="AY199" s="181" t="s">
        <v>159</v>
      </c>
      <c r="BK199" s="183">
        <f>SUM(BK200:BK201)</f>
        <v>0</v>
      </c>
    </row>
    <row r="200" spans="2:65" s="1" customFormat="1" ht="16.5" customHeight="1">
      <c r="B200" s="35"/>
      <c r="C200" s="186" t="s">
        <v>566</v>
      </c>
      <c r="D200" s="186" t="s">
        <v>162</v>
      </c>
      <c r="E200" s="187" t="s">
        <v>2923</v>
      </c>
      <c r="F200" s="188" t="s">
        <v>2924</v>
      </c>
      <c r="G200" s="189" t="s">
        <v>1004</v>
      </c>
      <c r="H200" s="190">
        <v>1</v>
      </c>
      <c r="I200" s="191"/>
      <c r="J200" s="192">
        <f>ROUND(I200*H200,2)</f>
        <v>0</v>
      </c>
      <c r="K200" s="188" t="s">
        <v>20</v>
      </c>
      <c r="L200" s="39"/>
      <c r="M200" s="193" t="s">
        <v>20</v>
      </c>
      <c r="N200" s="194" t="s">
        <v>45</v>
      </c>
      <c r="O200" s="64"/>
      <c r="P200" s="195">
        <f>O200*H200</f>
        <v>0</v>
      </c>
      <c r="Q200" s="195">
        <v>0</v>
      </c>
      <c r="R200" s="195">
        <f>Q200*H200</f>
        <v>0</v>
      </c>
      <c r="S200" s="195">
        <v>0</v>
      </c>
      <c r="T200" s="196">
        <f>S200*H200</f>
        <v>0</v>
      </c>
      <c r="AR200" s="197" t="s">
        <v>164</v>
      </c>
      <c r="AT200" s="197" t="s">
        <v>162</v>
      </c>
      <c r="AU200" s="197" t="s">
        <v>84</v>
      </c>
      <c r="AY200" s="18" t="s">
        <v>159</v>
      </c>
      <c r="BE200" s="198">
        <f>IF(N200="základní",J200,0)</f>
        <v>0</v>
      </c>
      <c r="BF200" s="198">
        <f>IF(N200="snížená",J200,0)</f>
        <v>0</v>
      </c>
      <c r="BG200" s="198">
        <f>IF(N200="zákl. přenesená",J200,0)</f>
        <v>0</v>
      </c>
      <c r="BH200" s="198">
        <f>IF(N200="sníž. přenesená",J200,0)</f>
        <v>0</v>
      </c>
      <c r="BI200" s="198">
        <f>IF(N200="nulová",J200,0)</f>
        <v>0</v>
      </c>
      <c r="BJ200" s="18" t="s">
        <v>22</v>
      </c>
      <c r="BK200" s="198">
        <f>ROUND(I200*H200,2)</f>
        <v>0</v>
      </c>
      <c r="BL200" s="18" t="s">
        <v>164</v>
      </c>
      <c r="BM200" s="197" t="s">
        <v>2925</v>
      </c>
    </row>
    <row r="201" spans="2:65" s="1" customFormat="1" ht="11.25">
      <c r="B201" s="35"/>
      <c r="C201" s="36"/>
      <c r="D201" s="199" t="s">
        <v>166</v>
      </c>
      <c r="E201" s="36"/>
      <c r="F201" s="200" t="s">
        <v>2924</v>
      </c>
      <c r="G201" s="36"/>
      <c r="H201" s="36"/>
      <c r="I201" s="115"/>
      <c r="J201" s="36"/>
      <c r="K201" s="36"/>
      <c r="L201" s="39"/>
      <c r="M201" s="201"/>
      <c r="N201" s="64"/>
      <c r="O201" s="64"/>
      <c r="P201" s="64"/>
      <c r="Q201" s="64"/>
      <c r="R201" s="64"/>
      <c r="S201" s="64"/>
      <c r="T201" s="65"/>
      <c r="AT201" s="18" t="s">
        <v>166</v>
      </c>
      <c r="AU201" s="18" t="s">
        <v>84</v>
      </c>
    </row>
    <row r="202" spans="2:65" s="11" customFormat="1" ht="22.9" customHeight="1">
      <c r="B202" s="170"/>
      <c r="C202" s="171"/>
      <c r="D202" s="172" t="s">
        <v>73</v>
      </c>
      <c r="E202" s="184" t="s">
        <v>1084</v>
      </c>
      <c r="F202" s="184" t="s">
        <v>1201</v>
      </c>
      <c r="G202" s="171"/>
      <c r="H202" s="171"/>
      <c r="I202" s="174"/>
      <c r="J202" s="185">
        <f>BK202</f>
        <v>0</v>
      </c>
      <c r="K202" s="171"/>
      <c r="L202" s="176"/>
      <c r="M202" s="177"/>
      <c r="N202" s="178"/>
      <c r="O202" s="178"/>
      <c r="P202" s="179">
        <f>SUM(P203:P204)</f>
        <v>0</v>
      </c>
      <c r="Q202" s="178"/>
      <c r="R202" s="179">
        <f>SUM(R203:R204)</f>
        <v>0</v>
      </c>
      <c r="S202" s="178"/>
      <c r="T202" s="180">
        <f>SUM(T203:T204)</f>
        <v>0</v>
      </c>
      <c r="AR202" s="181" t="s">
        <v>22</v>
      </c>
      <c r="AT202" s="182" t="s">
        <v>73</v>
      </c>
      <c r="AU202" s="182" t="s">
        <v>22</v>
      </c>
      <c r="AY202" s="181" t="s">
        <v>159</v>
      </c>
      <c r="BK202" s="183">
        <f>SUM(BK203:BK204)</f>
        <v>0</v>
      </c>
    </row>
    <row r="203" spans="2:65" s="1" customFormat="1" ht="16.5" customHeight="1">
      <c r="B203" s="35"/>
      <c r="C203" s="186" t="s">
        <v>574</v>
      </c>
      <c r="D203" s="186" t="s">
        <v>162</v>
      </c>
      <c r="E203" s="187" t="s">
        <v>2926</v>
      </c>
      <c r="F203" s="188" t="s">
        <v>2927</v>
      </c>
      <c r="G203" s="189" t="s">
        <v>669</v>
      </c>
      <c r="H203" s="190">
        <v>5.6000000000000001E-2</v>
      </c>
      <c r="I203" s="191"/>
      <c r="J203" s="192">
        <f>ROUND(I203*H203,2)</f>
        <v>0</v>
      </c>
      <c r="K203" s="188" t="s">
        <v>194</v>
      </c>
      <c r="L203" s="39"/>
      <c r="M203" s="193" t="s">
        <v>20</v>
      </c>
      <c r="N203" s="194" t="s">
        <v>45</v>
      </c>
      <c r="O203" s="64"/>
      <c r="P203" s="195">
        <f>O203*H203</f>
        <v>0</v>
      </c>
      <c r="Q203" s="195">
        <v>0</v>
      </c>
      <c r="R203" s="195">
        <f>Q203*H203</f>
        <v>0</v>
      </c>
      <c r="S203" s="195">
        <v>0</v>
      </c>
      <c r="T203" s="196">
        <f>S203*H203</f>
        <v>0</v>
      </c>
      <c r="AR203" s="197" t="s">
        <v>164</v>
      </c>
      <c r="AT203" s="197" t="s">
        <v>162</v>
      </c>
      <c r="AU203" s="197" t="s">
        <v>84</v>
      </c>
      <c r="AY203" s="18" t="s">
        <v>159</v>
      </c>
      <c r="BE203" s="198">
        <f>IF(N203="základní",J203,0)</f>
        <v>0</v>
      </c>
      <c r="BF203" s="198">
        <f>IF(N203="snížená",J203,0)</f>
        <v>0</v>
      </c>
      <c r="BG203" s="198">
        <f>IF(N203="zákl. přenesená",J203,0)</f>
        <v>0</v>
      </c>
      <c r="BH203" s="198">
        <f>IF(N203="sníž. přenesená",J203,0)</f>
        <v>0</v>
      </c>
      <c r="BI203" s="198">
        <f>IF(N203="nulová",J203,0)</f>
        <v>0</v>
      </c>
      <c r="BJ203" s="18" t="s">
        <v>22</v>
      </c>
      <c r="BK203" s="198">
        <f>ROUND(I203*H203,2)</f>
        <v>0</v>
      </c>
      <c r="BL203" s="18" t="s">
        <v>164</v>
      </c>
      <c r="BM203" s="197" t="s">
        <v>2928</v>
      </c>
    </row>
    <row r="204" spans="2:65" s="1" customFormat="1" ht="19.5">
      <c r="B204" s="35"/>
      <c r="C204" s="36"/>
      <c r="D204" s="199" t="s">
        <v>166</v>
      </c>
      <c r="E204" s="36"/>
      <c r="F204" s="200" t="s">
        <v>2929</v>
      </c>
      <c r="G204" s="36"/>
      <c r="H204" s="36"/>
      <c r="I204" s="115"/>
      <c r="J204" s="36"/>
      <c r="K204" s="36"/>
      <c r="L204" s="39"/>
      <c r="M204" s="201"/>
      <c r="N204" s="64"/>
      <c r="O204" s="64"/>
      <c r="P204" s="64"/>
      <c r="Q204" s="64"/>
      <c r="R204" s="64"/>
      <c r="S204" s="64"/>
      <c r="T204" s="65"/>
      <c r="AT204" s="18" t="s">
        <v>166</v>
      </c>
      <c r="AU204" s="18" t="s">
        <v>84</v>
      </c>
    </row>
    <row r="205" spans="2:65" s="11" customFormat="1" ht="22.9" customHeight="1">
      <c r="B205" s="170"/>
      <c r="C205" s="171"/>
      <c r="D205" s="172" t="s">
        <v>73</v>
      </c>
      <c r="E205" s="184" t="s">
        <v>162</v>
      </c>
      <c r="F205" s="184" t="s">
        <v>1207</v>
      </c>
      <c r="G205" s="171"/>
      <c r="H205" s="171"/>
      <c r="I205" s="174"/>
      <c r="J205" s="185">
        <f>BK205</f>
        <v>0</v>
      </c>
      <c r="K205" s="171"/>
      <c r="L205" s="176"/>
      <c r="M205" s="177"/>
      <c r="N205" s="178"/>
      <c r="O205" s="178"/>
      <c r="P205" s="179">
        <f>SUM(P206:P220)</f>
        <v>0</v>
      </c>
      <c r="Q205" s="178"/>
      <c r="R205" s="179">
        <f>SUM(R206:R220)</f>
        <v>102.884</v>
      </c>
      <c r="S205" s="178"/>
      <c r="T205" s="180">
        <f>SUM(T206:T220)</f>
        <v>0</v>
      </c>
      <c r="AR205" s="181" t="s">
        <v>22</v>
      </c>
      <c r="AT205" s="182" t="s">
        <v>73</v>
      </c>
      <c r="AU205" s="182" t="s">
        <v>22</v>
      </c>
      <c r="AY205" s="181" t="s">
        <v>159</v>
      </c>
      <c r="BK205" s="183">
        <f>SUM(BK206:BK220)</f>
        <v>0</v>
      </c>
    </row>
    <row r="206" spans="2:65" s="1" customFormat="1" ht="16.5" customHeight="1">
      <c r="B206" s="35"/>
      <c r="C206" s="186" t="s">
        <v>582</v>
      </c>
      <c r="D206" s="186" t="s">
        <v>162</v>
      </c>
      <c r="E206" s="187" t="s">
        <v>674</v>
      </c>
      <c r="F206" s="188" t="s">
        <v>675</v>
      </c>
      <c r="G206" s="189" t="s">
        <v>182</v>
      </c>
      <c r="H206" s="190">
        <v>50.087000000000003</v>
      </c>
      <c r="I206" s="191"/>
      <c r="J206" s="192">
        <f>ROUND(I206*H206,2)</f>
        <v>0</v>
      </c>
      <c r="K206" s="188" t="s">
        <v>194</v>
      </c>
      <c r="L206" s="39"/>
      <c r="M206" s="193" t="s">
        <v>20</v>
      </c>
      <c r="N206" s="194" t="s">
        <v>45</v>
      </c>
      <c r="O206" s="64"/>
      <c r="P206" s="195">
        <f>O206*H206</f>
        <v>0</v>
      </c>
      <c r="Q206" s="195">
        <v>0</v>
      </c>
      <c r="R206" s="195">
        <f>Q206*H206</f>
        <v>0</v>
      </c>
      <c r="S206" s="195">
        <v>0</v>
      </c>
      <c r="T206" s="196">
        <f>S206*H206</f>
        <v>0</v>
      </c>
      <c r="AR206" s="197" t="s">
        <v>164</v>
      </c>
      <c r="AT206" s="197" t="s">
        <v>162</v>
      </c>
      <c r="AU206" s="197" t="s">
        <v>84</v>
      </c>
      <c r="AY206" s="18" t="s">
        <v>159</v>
      </c>
      <c r="BE206" s="198">
        <f>IF(N206="základní",J206,0)</f>
        <v>0</v>
      </c>
      <c r="BF206" s="198">
        <f>IF(N206="snížená",J206,0)</f>
        <v>0</v>
      </c>
      <c r="BG206" s="198">
        <f>IF(N206="zákl. přenesená",J206,0)</f>
        <v>0</v>
      </c>
      <c r="BH206" s="198">
        <f>IF(N206="sníž. přenesená",J206,0)</f>
        <v>0</v>
      </c>
      <c r="BI206" s="198">
        <f>IF(N206="nulová",J206,0)</f>
        <v>0</v>
      </c>
      <c r="BJ206" s="18" t="s">
        <v>22</v>
      </c>
      <c r="BK206" s="198">
        <f>ROUND(I206*H206,2)</f>
        <v>0</v>
      </c>
      <c r="BL206" s="18" t="s">
        <v>164</v>
      </c>
      <c r="BM206" s="197" t="s">
        <v>2930</v>
      </c>
    </row>
    <row r="207" spans="2:65" s="1" customFormat="1" ht="19.5">
      <c r="B207" s="35"/>
      <c r="C207" s="36"/>
      <c r="D207" s="199" t="s">
        <v>166</v>
      </c>
      <c r="E207" s="36"/>
      <c r="F207" s="200" t="s">
        <v>677</v>
      </c>
      <c r="G207" s="36"/>
      <c r="H207" s="36"/>
      <c r="I207" s="115"/>
      <c r="J207" s="36"/>
      <c r="K207" s="36"/>
      <c r="L207" s="39"/>
      <c r="M207" s="201"/>
      <c r="N207" s="64"/>
      <c r="O207" s="64"/>
      <c r="P207" s="64"/>
      <c r="Q207" s="64"/>
      <c r="R207" s="64"/>
      <c r="S207" s="64"/>
      <c r="T207" s="65"/>
      <c r="AT207" s="18" t="s">
        <v>166</v>
      </c>
      <c r="AU207" s="18" t="s">
        <v>84</v>
      </c>
    </row>
    <row r="208" spans="2:65" s="13" customFormat="1" ht="11.25">
      <c r="B208" s="212"/>
      <c r="C208" s="213"/>
      <c r="D208" s="199" t="s">
        <v>184</v>
      </c>
      <c r="E208" s="214" t="s">
        <v>20</v>
      </c>
      <c r="F208" s="215" t="s">
        <v>2931</v>
      </c>
      <c r="G208" s="213"/>
      <c r="H208" s="216">
        <v>80.087000000000003</v>
      </c>
      <c r="I208" s="217"/>
      <c r="J208" s="213"/>
      <c r="K208" s="213"/>
      <c r="L208" s="218"/>
      <c r="M208" s="219"/>
      <c r="N208" s="220"/>
      <c r="O208" s="220"/>
      <c r="P208" s="220"/>
      <c r="Q208" s="220"/>
      <c r="R208" s="220"/>
      <c r="S208" s="220"/>
      <c r="T208" s="221"/>
      <c r="AT208" s="222" t="s">
        <v>184</v>
      </c>
      <c r="AU208" s="222" t="s">
        <v>84</v>
      </c>
      <c r="AV208" s="13" t="s">
        <v>84</v>
      </c>
      <c r="AW208" s="13" t="s">
        <v>35</v>
      </c>
      <c r="AX208" s="13" t="s">
        <v>74</v>
      </c>
      <c r="AY208" s="222" t="s">
        <v>159</v>
      </c>
    </row>
    <row r="209" spans="2:65" s="13" customFormat="1" ht="11.25">
      <c r="B209" s="212"/>
      <c r="C209" s="213"/>
      <c r="D209" s="199" t="s">
        <v>184</v>
      </c>
      <c r="E209" s="214" t="s">
        <v>20</v>
      </c>
      <c r="F209" s="215" t="s">
        <v>2968</v>
      </c>
      <c r="G209" s="213"/>
      <c r="H209" s="216">
        <v>-30</v>
      </c>
      <c r="I209" s="217"/>
      <c r="J209" s="213"/>
      <c r="K209" s="213"/>
      <c r="L209" s="218"/>
      <c r="M209" s="219"/>
      <c r="N209" s="220"/>
      <c r="O209" s="220"/>
      <c r="P209" s="220"/>
      <c r="Q209" s="220"/>
      <c r="R209" s="220"/>
      <c r="S209" s="220"/>
      <c r="T209" s="221"/>
      <c r="AT209" s="222" t="s">
        <v>184</v>
      </c>
      <c r="AU209" s="222" t="s">
        <v>84</v>
      </c>
      <c r="AV209" s="13" t="s">
        <v>84</v>
      </c>
      <c r="AW209" s="13" t="s">
        <v>35</v>
      </c>
      <c r="AX209" s="13" t="s">
        <v>74</v>
      </c>
      <c r="AY209" s="222" t="s">
        <v>159</v>
      </c>
    </row>
    <row r="210" spans="2:65" s="14" customFormat="1" ht="11.25">
      <c r="B210" s="223"/>
      <c r="C210" s="224"/>
      <c r="D210" s="199" t="s">
        <v>184</v>
      </c>
      <c r="E210" s="225" t="s">
        <v>2830</v>
      </c>
      <c r="F210" s="226" t="s">
        <v>223</v>
      </c>
      <c r="G210" s="224"/>
      <c r="H210" s="227">
        <v>50.087000000000003</v>
      </c>
      <c r="I210" s="228"/>
      <c r="J210" s="224"/>
      <c r="K210" s="224"/>
      <c r="L210" s="229"/>
      <c r="M210" s="230"/>
      <c r="N210" s="231"/>
      <c r="O210" s="231"/>
      <c r="P210" s="231"/>
      <c r="Q210" s="231"/>
      <c r="R210" s="231"/>
      <c r="S210" s="231"/>
      <c r="T210" s="232"/>
      <c r="AT210" s="233" t="s">
        <v>184</v>
      </c>
      <c r="AU210" s="233" t="s">
        <v>84</v>
      </c>
      <c r="AV210" s="14" t="s">
        <v>164</v>
      </c>
      <c r="AW210" s="14" t="s">
        <v>35</v>
      </c>
      <c r="AX210" s="14" t="s">
        <v>22</v>
      </c>
      <c r="AY210" s="233" t="s">
        <v>159</v>
      </c>
    </row>
    <row r="211" spans="2:65" s="1" customFormat="1" ht="16.5" customHeight="1">
      <c r="B211" s="35"/>
      <c r="C211" s="245" t="s">
        <v>589</v>
      </c>
      <c r="D211" s="245" t="s">
        <v>744</v>
      </c>
      <c r="E211" s="246" t="s">
        <v>1217</v>
      </c>
      <c r="F211" s="247" t="s">
        <v>1218</v>
      </c>
      <c r="G211" s="248" t="s">
        <v>669</v>
      </c>
      <c r="H211" s="249">
        <v>102.884</v>
      </c>
      <c r="I211" s="250"/>
      <c r="J211" s="251">
        <f>ROUND(I211*H211,2)</f>
        <v>0</v>
      </c>
      <c r="K211" s="247" t="s">
        <v>20</v>
      </c>
      <c r="L211" s="252"/>
      <c r="M211" s="253" t="s">
        <v>20</v>
      </c>
      <c r="N211" s="254" t="s">
        <v>45</v>
      </c>
      <c r="O211" s="64"/>
      <c r="P211" s="195">
        <f>O211*H211</f>
        <v>0</v>
      </c>
      <c r="Q211" s="195">
        <v>1</v>
      </c>
      <c r="R211" s="195">
        <f>Q211*H211</f>
        <v>102.884</v>
      </c>
      <c r="S211" s="195">
        <v>0</v>
      </c>
      <c r="T211" s="196">
        <f>S211*H211</f>
        <v>0</v>
      </c>
      <c r="AR211" s="197" t="s">
        <v>204</v>
      </c>
      <c r="AT211" s="197" t="s">
        <v>744</v>
      </c>
      <c r="AU211" s="197" t="s">
        <v>84</v>
      </c>
      <c r="AY211" s="18" t="s">
        <v>159</v>
      </c>
      <c r="BE211" s="198">
        <f>IF(N211="základní",J211,0)</f>
        <v>0</v>
      </c>
      <c r="BF211" s="198">
        <f>IF(N211="snížená",J211,0)</f>
        <v>0</v>
      </c>
      <c r="BG211" s="198">
        <f>IF(N211="zákl. přenesená",J211,0)</f>
        <v>0</v>
      </c>
      <c r="BH211" s="198">
        <f>IF(N211="sníž. přenesená",J211,0)</f>
        <v>0</v>
      </c>
      <c r="BI211" s="198">
        <f>IF(N211="nulová",J211,0)</f>
        <v>0</v>
      </c>
      <c r="BJ211" s="18" t="s">
        <v>22</v>
      </c>
      <c r="BK211" s="198">
        <f>ROUND(I211*H211,2)</f>
        <v>0</v>
      </c>
      <c r="BL211" s="18" t="s">
        <v>164</v>
      </c>
      <c r="BM211" s="197" t="s">
        <v>2933</v>
      </c>
    </row>
    <row r="212" spans="2:65" s="13" customFormat="1" ht="11.25">
      <c r="B212" s="212"/>
      <c r="C212" s="213"/>
      <c r="D212" s="199" t="s">
        <v>184</v>
      </c>
      <c r="E212" s="214" t="s">
        <v>20</v>
      </c>
      <c r="F212" s="215" t="s">
        <v>2934</v>
      </c>
      <c r="G212" s="213"/>
      <c r="H212" s="216">
        <v>102.884</v>
      </c>
      <c r="I212" s="217"/>
      <c r="J212" s="213"/>
      <c r="K212" s="213"/>
      <c r="L212" s="218"/>
      <c r="M212" s="219"/>
      <c r="N212" s="220"/>
      <c r="O212" s="220"/>
      <c r="P212" s="220"/>
      <c r="Q212" s="220"/>
      <c r="R212" s="220"/>
      <c r="S212" s="220"/>
      <c r="T212" s="221"/>
      <c r="AT212" s="222" t="s">
        <v>184</v>
      </c>
      <c r="AU212" s="222" t="s">
        <v>84</v>
      </c>
      <c r="AV212" s="13" t="s">
        <v>84</v>
      </c>
      <c r="AW212" s="13" t="s">
        <v>35</v>
      </c>
      <c r="AX212" s="13" t="s">
        <v>22</v>
      </c>
      <c r="AY212" s="222" t="s">
        <v>159</v>
      </c>
    </row>
    <row r="213" spans="2:65" s="1" customFormat="1" ht="16.5" customHeight="1">
      <c r="B213" s="35"/>
      <c r="C213" s="186" t="s">
        <v>595</v>
      </c>
      <c r="D213" s="186" t="s">
        <v>162</v>
      </c>
      <c r="E213" s="187" t="s">
        <v>609</v>
      </c>
      <c r="F213" s="188" t="s">
        <v>610</v>
      </c>
      <c r="G213" s="189" t="s">
        <v>182</v>
      </c>
      <c r="H213" s="190">
        <v>50.087000000000003</v>
      </c>
      <c r="I213" s="191"/>
      <c r="J213" s="192">
        <f>ROUND(I213*H213,2)</f>
        <v>0</v>
      </c>
      <c r="K213" s="188" t="s">
        <v>194</v>
      </c>
      <c r="L213" s="39"/>
      <c r="M213" s="193" t="s">
        <v>20</v>
      </c>
      <c r="N213" s="194" t="s">
        <v>45</v>
      </c>
      <c r="O213" s="64"/>
      <c r="P213" s="195">
        <f>O213*H213</f>
        <v>0</v>
      </c>
      <c r="Q213" s="195">
        <v>0</v>
      </c>
      <c r="R213" s="195">
        <f>Q213*H213</f>
        <v>0</v>
      </c>
      <c r="S213" s="195">
        <v>0</v>
      </c>
      <c r="T213" s="196">
        <f>S213*H213</f>
        <v>0</v>
      </c>
      <c r="AR213" s="197" t="s">
        <v>164</v>
      </c>
      <c r="AT213" s="197" t="s">
        <v>162</v>
      </c>
      <c r="AU213" s="197" t="s">
        <v>84</v>
      </c>
      <c r="AY213" s="18" t="s">
        <v>159</v>
      </c>
      <c r="BE213" s="198">
        <f>IF(N213="základní",J213,0)</f>
        <v>0</v>
      </c>
      <c r="BF213" s="198">
        <f>IF(N213="snížená",J213,0)</f>
        <v>0</v>
      </c>
      <c r="BG213" s="198">
        <f>IF(N213="zákl. přenesená",J213,0)</f>
        <v>0</v>
      </c>
      <c r="BH213" s="198">
        <f>IF(N213="sníž. přenesená",J213,0)</f>
        <v>0</v>
      </c>
      <c r="BI213" s="198">
        <f>IF(N213="nulová",J213,0)</f>
        <v>0</v>
      </c>
      <c r="BJ213" s="18" t="s">
        <v>22</v>
      </c>
      <c r="BK213" s="198">
        <f>ROUND(I213*H213,2)</f>
        <v>0</v>
      </c>
      <c r="BL213" s="18" t="s">
        <v>164</v>
      </c>
      <c r="BM213" s="197" t="s">
        <v>2935</v>
      </c>
    </row>
    <row r="214" spans="2:65" s="1" customFormat="1" ht="19.5">
      <c r="B214" s="35"/>
      <c r="C214" s="36"/>
      <c r="D214" s="199" t="s">
        <v>166</v>
      </c>
      <c r="E214" s="36"/>
      <c r="F214" s="200" t="s">
        <v>612</v>
      </c>
      <c r="G214" s="36"/>
      <c r="H214" s="36"/>
      <c r="I214" s="115"/>
      <c r="J214" s="36"/>
      <c r="K214" s="36"/>
      <c r="L214" s="39"/>
      <c r="M214" s="201"/>
      <c r="N214" s="64"/>
      <c r="O214" s="64"/>
      <c r="P214" s="64"/>
      <c r="Q214" s="64"/>
      <c r="R214" s="64"/>
      <c r="S214" s="64"/>
      <c r="T214" s="65"/>
      <c r="AT214" s="18" t="s">
        <v>166</v>
      </c>
      <c r="AU214" s="18" t="s">
        <v>84</v>
      </c>
    </row>
    <row r="215" spans="2:65" s="12" customFormat="1" ht="11.25">
      <c r="B215" s="202"/>
      <c r="C215" s="203"/>
      <c r="D215" s="199" t="s">
        <v>184</v>
      </c>
      <c r="E215" s="204" t="s">
        <v>20</v>
      </c>
      <c r="F215" s="205" t="s">
        <v>1223</v>
      </c>
      <c r="G215" s="203"/>
      <c r="H215" s="204" t="s">
        <v>20</v>
      </c>
      <c r="I215" s="206"/>
      <c r="J215" s="203"/>
      <c r="K215" s="203"/>
      <c r="L215" s="207"/>
      <c r="M215" s="208"/>
      <c r="N215" s="209"/>
      <c r="O215" s="209"/>
      <c r="P215" s="209"/>
      <c r="Q215" s="209"/>
      <c r="R215" s="209"/>
      <c r="S215" s="209"/>
      <c r="T215" s="210"/>
      <c r="AT215" s="211" t="s">
        <v>184</v>
      </c>
      <c r="AU215" s="211" t="s">
        <v>84</v>
      </c>
      <c r="AV215" s="12" t="s">
        <v>22</v>
      </c>
      <c r="AW215" s="12" t="s">
        <v>35</v>
      </c>
      <c r="AX215" s="12" t="s">
        <v>74</v>
      </c>
      <c r="AY215" s="211" t="s">
        <v>159</v>
      </c>
    </row>
    <row r="216" spans="2:65" s="13" customFormat="1" ht="11.25">
      <c r="B216" s="212"/>
      <c r="C216" s="213"/>
      <c r="D216" s="199" t="s">
        <v>184</v>
      </c>
      <c r="E216" s="214" t="s">
        <v>20</v>
      </c>
      <c r="F216" s="215" t="s">
        <v>2936</v>
      </c>
      <c r="G216" s="213"/>
      <c r="H216" s="216">
        <v>50.087000000000003</v>
      </c>
      <c r="I216" s="217"/>
      <c r="J216" s="213"/>
      <c r="K216" s="213"/>
      <c r="L216" s="218"/>
      <c r="M216" s="219"/>
      <c r="N216" s="220"/>
      <c r="O216" s="220"/>
      <c r="P216" s="220"/>
      <c r="Q216" s="220"/>
      <c r="R216" s="220"/>
      <c r="S216" s="220"/>
      <c r="T216" s="221"/>
      <c r="AT216" s="222" t="s">
        <v>184</v>
      </c>
      <c r="AU216" s="222" t="s">
        <v>84</v>
      </c>
      <c r="AV216" s="13" t="s">
        <v>84</v>
      </c>
      <c r="AW216" s="13" t="s">
        <v>35</v>
      </c>
      <c r="AX216" s="13" t="s">
        <v>22</v>
      </c>
      <c r="AY216" s="222" t="s">
        <v>159</v>
      </c>
    </row>
    <row r="217" spans="2:65" s="1" customFormat="1" ht="16.5" customHeight="1">
      <c r="B217" s="35"/>
      <c r="C217" s="186" t="s">
        <v>602</v>
      </c>
      <c r="D217" s="186" t="s">
        <v>162</v>
      </c>
      <c r="E217" s="187" t="s">
        <v>617</v>
      </c>
      <c r="F217" s="188" t="s">
        <v>618</v>
      </c>
      <c r="G217" s="189" t="s">
        <v>182</v>
      </c>
      <c r="H217" s="190">
        <v>50.087000000000003</v>
      </c>
      <c r="I217" s="191"/>
      <c r="J217" s="192">
        <f>ROUND(I217*H217,2)</f>
        <v>0</v>
      </c>
      <c r="K217" s="188" t="s">
        <v>194</v>
      </c>
      <c r="L217" s="39"/>
      <c r="M217" s="193" t="s">
        <v>20</v>
      </c>
      <c r="N217" s="194" t="s">
        <v>45</v>
      </c>
      <c r="O217" s="64"/>
      <c r="P217" s="195">
        <f>O217*H217</f>
        <v>0</v>
      </c>
      <c r="Q217" s="195">
        <v>0</v>
      </c>
      <c r="R217" s="195">
        <f>Q217*H217</f>
        <v>0</v>
      </c>
      <c r="S217" s="195">
        <v>0</v>
      </c>
      <c r="T217" s="196">
        <f>S217*H217</f>
        <v>0</v>
      </c>
      <c r="AR217" s="197" t="s">
        <v>164</v>
      </c>
      <c r="AT217" s="197" t="s">
        <v>162</v>
      </c>
      <c r="AU217" s="197" t="s">
        <v>84</v>
      </c>
      <c r="AY217" s="18" t="s">
        <v>159</v>
      </c>
      <c r="BE217" s="198">
        <f>IF(N217="základní",J217,0)</f>
        <v>0</v>
      </c>
      <c r="BF217" s="198">
        <f>IF(N217="snížená",J217,0)</f>
        <v>0</v>
      </c>
      <c r="BG217" s="198">
        <f>IF(N217="zákl. přenesená",J217,0)</f>
        <v>0</v>
      </c>
      <c r="BH217" s="198">
        <f>IF(N217="sníž. přenesená",J217,0)</f>
        <v>0</v>
      </c>
      <c r="BI217" s="198">
        <f>IF(N217="nulová",J217,0)</f>
        <v>0</v>
      </c>
      <c r="BJ217" s="18" t="s">
        <v>22</v>
      </c>
      <c r="BK217" s="198">
        <f>ROUND(I217*H217,2)</f>
        <v>0</v>
      </c>
      <c r="BL217" s="18" t="s">
        <v>164</v>
      </c>
      <c r="BM217" s="197" t="s">
        <v>2937</v>
      </c>
    </row>
    <row r="218" spans="2:65" s="1" customFormat="1" ht="11.25">
      <c r="B218" s="35"/>
      <c r="C218" s="36"/>
      <c r="D218" s="199" t="s">
        <v>166</v>
      </c>
      <c r="E218" s="36"/>
      <c r="F218" s="200" t="s">
        <v>620</v>
      </c>
      <c r="G218" s="36"/>
      <c r="H218" s="36"/>
      <c r="I218" s="115"/>
      <c r="J218" s="36"/>
      <c r="K218" s="36"/>
      <c r="L218" s="39"/>
      <c r="M218" s="201"/>
      <c r="N218" s="64"/>
      <c r="O218" s="64"/>
      <c r="P218" s="64"/>
      <c r="Q218" s="64"/>
      <c r="R218" s="64"/>
      <c r="S218" s="64"/>
      <c r="T218" s="65"/>
      <c r="AT218" s="18" t="s">
        <v>166</v>
      </c>
      <c r="AU218" s="18" t="s">
        <v>84</v>
      </c>
    </row>
    <row r="219" spans="2:65" s="12" customFormat="1" ht="11.25">
      <c r="B219" s="202"/>
      <c r="C219" s="203"/>
      <c r="D219" s="199" t="s">
        <v>184</v>
      </c>
      <c r="E219" s="204" t="s">
        <v>20</v>
      </c>
      <c r="F219" s="205" t="s">
        <v>1223</v>
      </c>
      <c r="G219" s="203"/>
      <c r="H219" s="204" t="s">
        <v>20</v>
      </c>
      <c r="I219" s="206"/>
      <c r="J219" s="203"/>
      <c r="K219" s="203"/>
      <c r="L219" s="207"/>
      <c r="M219" s="208"/>
      <c r="N219" s="209"/>
      <c r="O219" s="209"/>
      <c r="P219" s="209"/>
      <c r="Q219" s="209"/>
      <c r="R219" s="209"/>
      <c r="S219" s="209"/>
      <c r="T219" s="210"/>
      <c r="AT219" s="211" t="s">
        <v>184</v>
      </c>
      <c r="AU219" s="211" t="s">
        <v>84</v>
      </c>
      <c r="AV219" s="12" t="s">
        <v>22</v>
      </c>
      <c r="AW219" s="12" t="s">
        <v>35</v>
      </c>
      <c r="AX219" s="12" t="s">
        <v>74</v>
      </c>
      <c r="AY219" s="211" t="s">
        <v>159</v>
      </c>
    </row>
    <row r="220" spans="2:65" s="13" customFormat="1" ht="11.25">
      <c r="B220" s="212"/>
      <c r="C220" s="213"/>
      <c r="D220" s="199" t="s">
        <v>184</v>
      </c>
      <c r="E220" s="214" t="s">
        <v>20</v>
      </c>
      <c r="F220" s="215" t="s">
        <v>2936</v>
      </c>
      <c r="G220" s="213"/>
      <c r="H220" s="216">
        <v>50.087000000000003</v>
      </c>
      <c r="I220" s="217"/>
      <c r="J220" s="213"/>
      <c r="K220" s="213"/>
      <c r="L220" s="218"/>
      <c r="M220" s="256"/>
      <c r="N220" s="257"/>
      <c r="O220" s="257"/>
      <c r="P220" s="257"/>
      <c r="Q220" s="257"/>
      <c r="R220" s="257"/>
      <c r="S220" s="257"/>
      <c r="T220" s="258"/>
      <c r="AT220" s="222" t="s">
        <v>184</v>
      </c>
      <c r="AU220" s="222" t="s">
        <v>84</v>
      </c>
      <c r="AV220" s="13" t="s">
        <v>84</v>
      </c>
      <c r="AW220" s="13" t="s">
        <v>35</v>
      </c>
      <c r="AX220" s="13" t="s">
        <v>22</v>
      </c>
      <c r="AY220" s="222" t="s">
        <v>159</v>
      </c>
    </row>
    <row r="221" spans="2:65" s="1" customFormat="1" ht="6.95" customHeight="1">
      <c r="B221" s="47"/>
      <c r="C221" s="48"/>
      <c r="D221" s="48"/>
      <c r="E221" s="48"/>
      <c r="F221" s="48"/>
      <c r="G221" s="48"/>
      <c r="H221" s="48"/>
      <c r="I221" s="138"/>
      <c r="J221" s="48"/>
      <c r="K221" s="48"/>
      <c r="L221" s="39"/>
    </row>
  </sheetData>
  <sheetProtection algorithmName="SHA-512" hashValue="RydqKK8GkJTiUfg6rt3H7W5x9E8n8HoU5eyn7Zv8j4eXz8HSnX4PB/7ItHl9nr4S7BcfjAfhPBPHzUoGZ9WlVQ==" saltValue="w+gNHRG2LVU8BztKSzNwyrc8LYtM/6YKJ6AKnO5Qb2sY5fOQXKCka9mNhj6cNSb1ykNMboz/Ir+JQVZI0Ruwvw==" spinCount="100000" sheet="1" objects="1" scenarios="1" formatColumns="0" formatRows="0" autoFilter="0"/>
  <autoFilter ref="C91:K220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21"/>
  <sheetViews>
    <sheetView showGridLines="0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9" width="20.1640625" style="108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354"/>
      <c r="M2" s="354"/>
      <c r="N2" s="354"/>
      <c r="O2" s="354"/>
      <c r="P2" s="354"/>
      <c r="Q2" s="354"/>
      <c r="R2" s="354"/>
      <c r="S2" s="354"/>
      <c r="T2" s="354"/>
      <c r="U2" s="354"/>
      <c r="V2" s="354"/>
      <c r="AT2" s="18" t="s">
        <v>108</v>
      </c>
      <c r="AZ2" s="264" t="s">
        <v>2816</v>
      </c>
      <c r="BA2" s="264" t="s">
        <v>2817</v>
      </c>
      <c r="BB2" s="264" t="s">
        <v>20</v>
      </c>
      <c r="BC2" s="264" t="s">
        <v>2969</v>
      </c>
      <c r="BD2" s="264" t="s">
        <v>84</v>
      </c>
    </row>
    <row r="3" spans="2:56" ht="6.95" customHeight="1">
      <c r="B3" s="109"/>
      <c r="C3" s="110"/>
      <c r="D3" s="110"/>
      <c r="E3" s="110"/>
      <c r="F3" s="110"/>
      <c r="G3" s="110"/>
      <c r="H3" s="110"/>
      <c r="I3" s="111"/>
      <c r="J3" s="110"/>
      <c r="K3" s="110"/>
      <c r="L3" s="21"/>
      <c r="AT3" s="18" t="s">
        <v>84</v>
      </c>
      <c r="AZ3" s="264" t="s">
        <v>2819</v>
      </c>
      <c r="BA3" s="264" t="s">
        <v>2820</v>
      </c>
      <c r="BB3" s="264" t="s">
        <v>20</v>
      </c>
      <c r="BC3" s="264" t="s">
        <v>2970</v>
      </c>
      <c r="BD3" s="264" t="s">
        <v>84</v>
      </c>
    </row>
    <row r="4" spans="2:56" ht="24.95" customHeight="1">
      <c r="B4" s="21"/>
      <c r="D4" s="112" t="s">
        <v>118</v>
      </c>
      <c r="L4" s="21"/>
      <c r="M4" s="113" t="s">
        <v>10</v>
      </c>
      <c r="AT4" s="18" t="s">
        <v>4</v>
      </c>
      <c r="AZ4" s="264" t="s">
        <v>2822</v>
      </c>
      <c r="BA4" s="264" t="s">
        <v>20</v>
      </c>
      <c r="BB4" s="264" t="s">
        <v>20</v>
      </c>
      <c r="BC4" s="264" t="s">
        <v>2971</v>
      </c>
      <c r="BD4" s="264" t="s">
        <v>84</v>
      </c>
    </row>
    <row r="5" spans="2:56" ht="6.95" customHeight="1">
      <c r="B5" s="21"/>
      <c r="L5" s="21"/>
      <c r="AZ5" s="264" t="s">
        <v>2824</v>
      </c>
      <c r="BA5" s="264" t="s">
        <v>20</v>
      </c>
      <c r="BB5" s="264" t="s">
        <v>20</v>
      </c>
      <c r="BC5" s="264" t="s">
        <v>2972</v>
      </c>
      <c r="BD5" s="264" t="s">
        <v>84</v>
      </c>
    </row>
    <row r="6" spans="2:56" ht="12" customHeight="1">
      <c r="B6" s="21"/>
      <c r="D6" s="114" t="s">
        <v>16</v>
      </c>
      <c r="L6" s="21"/>
      <c r="AZ6" s="264" t="s">
        <v>2826</v>
      </c>
      <c r="BA6" s="264" t="s">
        <v>2827</v>
      </c>
      <c r="BB6" s="264" t="s">
        <v>20</v>
      </c>
      <c r="BC6" s="264" t="s">
        <v>2973</v>
      </c>
      <c r="BD6" s="264" t="s">
        <v>84</v>
      </c>
    </row>
    <row r="7" spans="2:56" ht="16.5" customHeight="1">
      <c r="B7" s="21"/>
      <c r="E7" s="387" t="str">
        <f>'Rekapitulace stavby'!K6</f>
        <v>Obec Pěnčín - stoková síť</v>
      </c>
      <c r="F7" s="388"/>
      <c r="G7" s="388"/>
      <c r="H7" s="388"/>
      <c r="L7" s="21"/>
      <c r="AZ7" s="264" t="s">
        <v>2829</v>
      </c>
      <c r="BA7" s="264" t="s">
        <v>20</v>
      </c>
      <c r="BB7" s="264" t="s">
        <v>20</v>
      </c>
      <c r="BC7" s="264" t="s">
        <v>2972</v>
      </c>
      <c r="BD7" s="264" t="s">
        <v>84</v>
      </c>
    </row>
    <row r="8" spans="2:56" ht="12" customHeight="1">
      <c r="B8" s="21"/>
      <c r="D8" s="114" t="s">
        <v>119</v>
      </c>
      <c r="L8" s="21"/>
      <c r="AZ8" s="264" t="s">
        <v>2830</v>
      </c>
      <c r="BA8" s="264" t="s">
        <v>20</v>
      </c>
      <c r="BB8" s="264" t="s">
        <v>20</v>
      </c>
      <c r="BC8" s="264" t="s">
        <v>2974</v>
      </c>
      <c r="BD8" s="264" t="s">
        <v>84</v>
      </c>
    </row>
    <row r="9" spans="2:56" s="1" customFormat="1" ht="16.5" customHeight="1">
      <c r="B9" s="39"/>
      <c r="E9" s="387" t="s">
        <v>2832</v>
      </c>
      <c r="F9" s="390"/>
      <c r="G9" s="390"/>
      <c r="H9" s="390"/>
      <c r="I9" s="115"/>
      <c r="L9" s="39"/>
    </row>
    <row r="10" spans="2:56" s="1" customFormat="1" ht="12" customHeight="1">
      <c r="B10" s="39"/>
      <c r="D10" s="114" t="s">
        <v>2833</v>
      </c>
      <c r="I10" s="115"/>
      <c r="L10" s="39"/>
    </row>
    <row r="11" spans="2:56" s="1" customFormat="1" ht="36.950000000000003" customHeight="1">
      <c r="B11" s="39"/>
      <c r="E11" s="389" t="s">
        <v>2975</v>
      </c>
      <c r="F11" s="390"/>
      <c r="G11" s="390"/>
      <c r="H11" s="390"/>
      <c r="I11" s="115"/>
      <c r="L11" s="39"/>
    </row>
    <row r="12" spans="2:56" s="1" customFormat="1" ht="11.25">
      <c r="B12" s="39"/>
      <c r="I12" s="115"/>
      <c r="L12" s="39"/>
    </row>
    <row r="13" spans="2:56" s="1" customFormat="1" ht="12" customHeight="1">
      <c r="B13" s="39"/>
      <c r="D13" s="114" t="s">
        <v>19</v>
      </c>
      <c r="F13" s="103" t="s">
        <v>99</v>
      </c>
      <c r="I13" s="116" t="s">
        <v>21</v>
      </c>
      <c r="J13" s="103" t="s">
        <v>20</v>
      </c>
      <c r="L13" s="39"/>
    </row>
    <row r="14" spans="2:56" s="1" customFormat="1" ht="12" customHeight="1">
      <c r="B14" s="39"/>
      <c r="D14" s="114" t="s">
        <v>23</v>
      </c>
      <c r="F14" s="103" t="s">
        <v>24</v>
      </c>
      <c r="I14" s="116" t="s">
        <v>25</v>
      </c>
      <c r="J14" s="117" t="str">
        <f>'Rekapitulace stavby'!AN8</f>
        <v>26. 4. 2019</v>
      </c>
      <c r="L14" s="39"/>
    </row>
    <row r="15" spans="2:56" s="1" customFormat="1" ht="10.9" customHeight="1">
      <c r="B15" s="39"/>
      <c r="I15" s="115"/>
      <c r="L15" s="39"/>
    </row>
    <row r="16" spans="2:56" s="1" customFormat="1" ht="12" customHeight="1">
      <c r="B16" s="39"/>
      <c r="D16" s="114" t="s">
        <v>27</v>
      </c>
      <c r="I16" s="116" t="s">
        <v>28</v>
      </c>
      <c r="J16" s="103" t="s">
        <v>20</v>
      </c>
      <c r="L16" s="39"/>
    </row>
    <row r="17" spans="2:12" s="1" customFormat="1" ht="18" customHeight="1">
      <c r="B17" s="39"/>
      <c r="E17" s="103" t="s">
        <v>29</v>
      </c>
      <c r="I17" s="116" t="s">
        <v>30</v>
      </c>
      <c r="J17" s="103" t="s">
        <v>20</v>
      </c>
      <c r="L17" s="39"/>
    </row>
    <row r="18" spans="2:12" s="1" customFormat="1" ht="6.95" customHeight="1">
      <c r="B18" s="39"/>
      <c r="I18" s="115"/>
      <c r="L18" s="39"/>
    </row>
    <row r="19" spans="2:12" s="1" customFormat="1" ht="12" customHeight="1">
      <c r="B19" s="39"/>
      <c r="D19" s="114" t="s">
        <v>31</v>
      </c>
      <c r="I19" s="116" t="s">
        <v>28</v>
      </c>
      <c r="J19" s="31" t="str">
        <f>'Rekapitulace stavby'!AN13</f>
        <v>Vyplň údaj</v>
      </c>
      <c r="L19" s="39"/>
    </row>
    <row r="20" spans="2:12" s="1" customFormat="1" ht="18" customHeight="1">
      <c r="B20" s="39"/>
      <c r="E20" s="391" t="str">
        <f>'Rekapitulace stavby'!E14</f>
        <v>Vyplň údaj</v>
      </c>
      <c r="F20" s="392"/>
      <c r="G20" s="392"/>
      <c r="H20" s="392"/>
      <c r="I20" s="116" t="s">
        <v>30</v>
      </c>
      <c r="J20" s="31" t="str">
        <f>'Rekapitulace stavby'!AN14</f>
        <v>Vyplň údaj</v>
      </c>
      <c r="L20" s="39"/>
    </row>
    <row r="21" spans="2:12" s="1" customFormat="1" ht="6.95" customHeight="1">
      <c r="B21" s="39"/>
      <c r="I21" s="115"/>
      <c r="L21" s="39"/>
    </row>
    <row r="22" spans="2:12" s="1" customFormat="1" ht="12" customHeight="1">
      <c r="B22" s="39"/>
      <c r="D22" s="114" t="s">
        <v>33</v>
      </c>
      <c r="I22" s="116" t="s">
        <v>28</v>
      </c>
      <c r="J22" s="103" t="s">
        <v>20</v>
      </c>
      <c r="L22" s="39"/>
    </row>
    <row r="23" spans="2:12" s="1" customFormat="1" ht="18" customHeight="1">
      <c r="B23" s="39"/>
      <c r="E23" s="103" t="s">
        <v>34</v>
      </c>
      <c r="I23" s="116" t="s">
        <v>30</v>
      </c>
      <c r="J23" s="103" t="s">
        <v>20</v>
      </c>
      <c r="L23" s="39"/>
    </row>
    <row r="24" spans="2:12" s="1" customFormat="1" ht="6.95" customHeight="1">
      <c r="B24" s="39"/>
      <c r="I24" s="115"/>
      <c r="L24" s="39"/>
    </row>
    <row r="25" spans="2:12" s="1" customFormat="1" ht="12" customHeight="1">
      <c r="B25" s="39"/>
      <c r="D25" s="114" t="s">
        <v>36</v>
      </c>
      <c r="I25" s="116" t="s">
        <v>28</v>
      </c>
      <c r="J25" s="103" t="s">
        <v>20</v>
      </c>
      <c r="L25" s="39"/>
    </row>
    <row r="26" spans="2:12" s="1" customFormat="1" ht="18" customHeight="1">
      <c r="B26" s="39"/>
      <c r="E26" s="103" t="s">
        <v>37</v>
      </c>
      <c r="I26" s="116" t="s">
        <v>30</v>
      </c>
      <c r="J26" s="103" t="s">
        <v>20</v>
      </c>
      <c r="L26" s="39"/>
    </row>
    <row r="27" spans="2:12" s="1" customFormat="1" ht="6.95" customHeight="1">
      <c r="B27" s="39"/>
      <c r="I27" s="115"/>
      <c r="L27" s="39"/>
    </row>
    <row r="28" spans="2:12" s="1" customFormat="1" ht="12" customHeight="1">
      <c r="B28" s="39"/>
      <c r="D28" s="114" t="s">
        <v>38</v>
      </c>
      <c r="I28" s="115"/>
      <c r="L28" s="39"/>
    </row>
    <row r="29" spans="2:12" s="7" customFormat="1" ht="51" customHeight="1">
      <c r="B29" s="118"/>
      <c r="E29" s="393" t="s">
        <v>39</v>
      </c>
      <c r="F29" s="393"/>
      <c r="G29" s="393"/>
      <c r="H29" s="393"/>
      <c r="I29" s="119"/>
      <c r="L29" s="118"/>
    </row>
    <row r="30" spans="2:12" s="1" customFormat="1" ht="6.95" customHeight="1">
      <c r="B30" s="39"/>
      <c r="I30" s="115"/>
      <c r="L30" s="39"/>
    </row>
    <row r="31" spans="2:12" s="1" customFormat="1" ht="6.95" customHeight="1">
      <c r="B31" s="39"/>
      <c r="D31" s="60"/>
      <c r="E31" s="60"/>
      <c r="F31" s="60"/>
      <c r="G31" s="60"/>
      <c r="H31" s="60"/>
      <c r="I31" s="120"/>
      <c r="J31" s="60"/>
      <c r="K31" s="60"/>
      <c r="L31" s="39"/>
    </row>
    <row r="32" spans="2:12" s="1" customFormat="1" ht="25.35" customHeight="1">
      <c r="B32" s="39"/>
      <c r="D32" s="121" t="s">
        <v>40</v>
      </c>
      <c r="I32" s="115"/>
      <c r="J32" s="122">
        <f>ROUND(J92, 2)</f>
        <v>0</v>
      </c>
      <c r="L32" s="39"/>
    </row>
    <row r="33" spans="2:12" s="1" customFormat="1" ht="6.95" customHeight="1">
      <c r="B33" s="39"/>
      <c r="D33" s="60"/>
      <c r="E33" s="60"/>
      <c r="F33" s="60"/>
      <c r="G33" s="60"/>
      <c r="H33" s="60"/>
      <c r="I33" s="120"/>
      <c r="J33" s="60"/>
      <c r="K33" s="60"/>
      <c r="L33" s="39"/>
    </row>
    <row r="34" spans="2:12" s="1" customFormat="1" ht="14.45" customHeight="1">
      <c r="B34" s="39"/>
      <c r="F34" s="123" t="s">
        <v>42</v>
      </c>
      <c r="I34" s="124" t="s">
        <v>41</v>
      </c>
      <c r="J34" s="123" t="s">
        <v>43</v>
      </c>
      <c r="L34" s="39"/>
    </row>
    <row r="35" spans="2:12" s="1" customFormat="1" ht="14.45" customHeight="1">
      <c r="B35" s="39"/>
      <c r="D35" s="125" t="s">
        <v>44</v>
      </c>
      <c r="E35" s="114" t="s">
        <v>45</v>
      </c>
      <c r="F35" s="126">
        <f>ROUND((SUM(BE92:BE220)),  2)</f>
        <v>0</v>
      </c>
      <c r="I35" s="127">
        <v>0.21</v>
      </c>
      <c r="J35" s="126">
        <f>ROUND(((SUM(BE92:BE220))*I35),  2)</f>
        <v>0</v>
      </c>
      <c r="L35" s="39"/>
    </row>
    <row r="36" spans="2:12" s="1" customFormat="1" ht="14.45" customHeight="1">
      <c r="B36" s="39"/>
      <c r="E36" s="114" t="s">
        <v>46</v>
      </c>
      <c r="F36" s="126">
        <f>ROUND((SUM(BF92:BF220)),  2)</f>
        <v>0</v>
      </c>
      <c r="I36" s="127">
        <v>0.15</v>
      </c>
      <c r="J36" s="126">
        <f>ROUND(((SUM(BF92:BF220))*I36),  2)</f>
        <v>0</v>
      </c>
      <c r="L36" s="39"/>
    </row>
    <row r="37" spans="2:12" s="1" customFormat="1" ht="14.45" hidden="1" customHeight="1">
      <c r="B37" s="39"/>
      <c r="E37" s="114" t="s">
        <v>47</v>
      </c>
      <c r="F37" s="126">
        <f>ROUND((SUM(BG92:BG220)),  2)</f>
        <v>0</v>
      </c>
      <c r="I37" s="127">
        <v>0.21</v>
      </c>
      <c r="J37" s="126">
        <f>0</f>
        <v>0</v>
      </c>
      <c r="L37" s="39"/>
    </row>
    <row r="38" spans="2:12" s="1" customFormat="1" ht="14.45" hidden="1" customHeight="1">
      <c r="B38" s="39"/>
      <c r="E38" s="114" t="s">
        <v>48</v>
      </c>
      <c r="F38" s="126">
        <f>ROUND((SUM(BH92:BH220)),  2)</f>
        <v>0</v>
      </c>
      <c r="I38" s="127">
        <v>0.15</v>
      </c>
      <c r="J38" s="126">
        <f>0</f>
        <v>0</v>
      </c>
      <c r="L38" s="39"/>
    </row>
    <row r="39" spans="2:12" s="1" customFormat="1" ht="14.45" hidden="1" customHeight="1">
      <c r="B39" s="39"/>
      <c r="E39" s="114" t="s">
        <v>49</v>
      </c>
      <c r="F39" s="126">
        <f>ROUND((SUM(BI92:BI220)),  2)</f>
        <v>0</v>
      </c>
      <c r="I39" s="127">
        <v>0</v>
      </c>
      <c r="J39" s="126">
        <f>0</f>
        <v>0</v>
      </c>
      <c r="L39" s="39"/>
    </row>
    <row r="40" spans="2:12" s="1" customFormat="1" ht="6.95" customHeight="1">
      <c r="B40" s="39"/>
      <c r="I40" s="115"/>
      <c r="L40" s="39"/>
    </row>
    <row r="41" spans="2:12" s="1" customFormat="1" ht="25.35" customHeight="1">
      <c r="B41" s="39"/>
      <c r="C41" s="128"/>
      <c r="D41" s="129" t="s">
        <v>50</v>
      </c>
      <c r="E41" s="130"/>
      <c r="F41" s="130"/>
      <c r="G41" s="131" t="s">
        <v>51</v>
      </c>
      <c r="H41" s="132" t="s">
        <v>52</v>
      </c>
      <c r="I41" s="133"/>
      <c r="J41" s="134">
        <f>SUM(J32:J39)</f>
        <v>0</v>
      </c>
      <c r="K41" s="135"/>
      <c r="L41" s="39"/>
    </row>
    <row r="42" spans="2:12" s="1" customFormat="1" ht="14.45" customHeight="1">
      <c r="B42" s="136"/>
      <c r="C42" s="137"/>
      <c r="D42" s="137"/>
      <c r="E42" s="137"/>
      <c r="F42" s="137"/>
      <c r="G42" s="137"/>
      <c r="H42" s="137"/>
      <c r="I42" s="138"/>
      <c r="J42" s="137"/>
      <c r="K42" s="137"/>
      <c r="L42" s="39"/>
    </row>
    <row r="46" spans="2:12" s="1" customFormat="1" ht="6.95" customHeight="1">
      <c r="B46" s="139"/>
      <c r="C46" s="140"/>
      <c r="D46" s="140"/>
      <c r="E46" s="140"/>
      <c r="F46" s="140"/>
      <c r="G46" s="140"/>
      <c r="H46" s="140"/>
      <c r="I46" s="141"/>
      <c r="J46" s="140"/>
      <c r="K46" s="140"/>
      <c r="L46" s="39"/>
    </row>
    <row r="47" spans="2:12" s="1" customFormat="1" ht="24.95" customHeight="1">
      <c r="B47" s="35"/>
      <c r="C47" s="24" t="s">
        <v>121</v>
      </c>
      <c r="D47" s="36"/>
      <c r="E47" s="36"/>
      <c r="F47" s="36"/>
      <c r="G47" s="36"/>
      <c r="H47" s="36"/>
      <c r="I47" s="115"/>
      <c r="J47" s="36"/>
      <c r="K47" s="36"/>
      <c r="L47" s="39"/>
    </row>
    <row r="48" spans="2:12" s="1" customFormat="1" ht="6.95" customHeight="1">
      <c r="B48" s="35"/>
      <c r="C48" s="36"/>
      <c r="D48" s="36"/>
      <c r="E48" s="36"/>
      <c r="F48" s="36"/>
      <c r="G48" s="36"/>
      <c r="H48" s="36"/>
      <c r="I48" s="115"/>
      <c r="J48" s="36"/>
      <c r="K48" s="36"/>
      <c r="L48" s="39"/>
    </row>
    <row r="49" spans="2:47" s="1" customFormat="1" ht="12" customHeight="1">
      <c r="B49" s="35"/>
      <c r="C49" s="30" t="s">
        <v>16</v>
      </c>
      <c r="D49" s="36"/>
      <c r="E49" s="36"/>
      <c r="F49" s="36"/>
      <c r="G49" s="36"/>
      <c r="H49" s="36"/>
      <c r="I49" s="115"/>
      <c r="J49" s="36"/>
      <c r="K49" s="36"/>
      <c r="L49" s="39"/>
    </row>
    <row r="50" spans="2:47" s="1" customFormat="1" ht="16.5" customHeight="1">
      <c r="B50" s="35"/>
      <c r="C50" s="36"/>
      <c r="D50" s="36"/>
      <c r="E50" s="394" t="str">
        <f>E7</f>
        <v>Obec Pěnčín - stoková síť</v>
      </c>
      <c r="F50" s="395"/>
      <c r="G50" s="395"/>
      <c r="H50" s="395"/>
      <c r="I50" s="115"/>
      <c r="J50" s="36"/>
      <c r="K50" s="36"/>
      <c r="L50" s="39"/>
    </row>
    <row r="51" spans="2:47" ht="12" customHeight="1">
      <c r="B51" s="22"/>
      <c r="C51" s="30" t="s">
        <v>119</v>
      </c>
      <c r="D51" s="23"/>
      <c r="E51" s="23"/>
      <c r="F51" s="23"/>
      <c r="G51" s="23"/>
      <c r="H51" s="23"/>
      <c r="J51" s="23"/>
      <c r="K51" s="23"/>
      <c r="L51" s="21"/>
    </row>
    <row r="52" spans="2:47" s="1" customFormat="1" ht="16.5" customHeight="1">
      <c r="B52" s="35"/>
      <c r="C52" s="36"/>
      <c r="D52" s="36"/>
      <c r="E52" s="394" t="s">
        <v>2832</v>
      </c>
      <c r="F52" s="396"/>
      <c r="G52" s="396"/>
      <c r="H52" s="396"/>
      <c r="I52" s="115"/>
      <c r="J52" s="36"/>
      <c r="K52" s="36"/>
      <c r="L52" s="39"/>
    </row>
    <row r="53" spans="2:47" s="1" customFormat="1" ht="12" customHeight="1">
      <c r="B53" s="35"/>
      <c r="C53" s="30" t="s">
        <v>2833</v>
      </c>
      <c r="D53" s="36"/>
      <c r="E53" s="36"/>
      <c r="F53" s="36"/>
      <c r="G53" s="36"/>
      <c r="H53" s="36"/>
      <c r="I53" s="115"/>
      <c r="J53" s="36"/>
      <c r="K53" s="36"/>
      <c r="L53" s="39"/>
    </row>
    <row r="54" spans="2:47" s="1" customFormat="1" ht="16.5" customHeight="1">
      <c r="B54" s="35"/>
      <c r="C54" s="36"/>
      <c r="D54" s="36"/>
      <c r="E54" s="363" t="str">
        <f>E11</f>
        <v>04.4 - Čerpací stanice ČS VD</v>
      </c>
      <c r="F54" s="396"/>
      <c r="G54" s="396"/>
      <c r="H54" s="396"/>
      <c r="I54" s="115"/>
      <c r="J54" s="36"/>
      <c r="K54" s="36"/>
      <c r="L54" s="39"/>
    </row>
    <row r="55" spans="2:47" s="1" customFormat="1" ht="6.95" customHeight="1">
      <c r="B55" s="35"/>
      <c r="C55" s="36"/>
      <c r="D55" s="36"/>
      <c r="E55" s="36"/>
      <c r="F55" s="36"/>
      <c r="G55" s="36"/>
      <c r="H55" s="36"/>
      <c r="I55" s="115"/>
      <c r="J55" s="36"/>
      <c r="K55" s="36"/>
      <c r="L55" s="39"/>
    </row>
    <row r="56" spans="2:47" s="1" customFormat="1" ht="12" customHeight="1">
      <c r="B56" s="35"/>
      <c r="C56" s="30" t="s">
        <v>23</v>
      </c>
      <c r="D56" s="36"/>
      <c r="E56" s="36"/>
      <c r="F56" s="28" t="str">
        <f>F14</f>
        <v>Pěnčín</v>
      </c>
      <c r="G56" s="36"/>
      <c r="H56" s="36"/>
      <c r="I56" s="116" t="s">
        <v>25</v>
      </c>
      <c r="J56" s="59" t="str">
        <f>IF(J14="","",J14)</f>
        <v>26. 4. 2019</v>
      </c>
      <c r="K56" s="36"/>
      <c r="L56" s="39"/>
    </row>
    <row r="57" spans="2:47" s="1" customFormat="1" ht="6.95" customHeight="1">
      <c r="B57" s="35"/>
      <c r="C57" s="36"/>
      <c r="D57" s="36"/>
      <c r="E57" s="36"/>
      <c r="F57" s="36"/>
      <c r="G57" s="36"/>
      <c r="H57" s="36"/>
      <c r="I57" s="115"/>
      <c r="J57" s="36"/>
      <c r="K57" s="36"/>
      <c r="L57" s="39"/>
    </row>
    <row r="58" spans="2:47" s="1" customFormat="1" ht="15.2" customHeight="1">
      <c r="B58" s="35"/>
      <c r="C58" s="30" t="s">
        <v>27</v>
      </c>
      <c r="D58" s="36"/>
      <c r="E58" s="36"/>
      <c r="F58" s="28" t="str">
        <f>E17</f>
        <v>Kanalizace ČOV svazek obcí Pěnčín - Laškov</v>
      </c>
      <c r="G58" s="36"/>
      <c r="H58" s="36"/>
      <c r="I58" s="116" t="s">
        <v>33</v>
      </c>
      <c r="J58" s="33" t="str">
        <f>E23</f>
        <v>PROVOD s.r.o.</v>
      </c>
      <c r="K58" s="36"/>
      <c r="L58" s="39"/>
    </row>
    <row r="59" spans="2:47" s="1" customFormat="1" ht="15.2" customHeight="1">
      <c r="B59" s="35"/>
      <c r="C59" s="30" t="s">
        <v>31</v>
      </c>
      <c r="D59" s="36"/>
      <c r="E59" s="36"/>
      <c r="F59" s="28" t="str">
        <f>IF(E20="","",E20)</f>
        <v>Vyplň údaj</v>
      </c>
      <c r="G59" s="36"/>
      <c r="H59" s="36"/>
      <c r="I59" s="116" t="s">
        <v>36</v>
      </c>
      <c r="J59" s="33" t="str">
        <f>E26</f>
        <v>Martin Růžička</v>
      </c>
      <c r="K59" s="36"/>
      <c r="L59" s="39"/>
    </row>
    <row r="60" spans="2:47" s="1" customFormat="1" ht="10.35" customHeight="1">
      <c r="B60" s="35"/>
      <c r="C60" s="36"/>
      <c r="D60" s="36"/>
      <c r="E60" s="36"/>
      <c r="F60" s="36"/>
      <c r="G60" s="36"/>
      <c r="H60" s="36"/>
      <c r="I60" s="115"/>
      <c r="J60" s="36"/>
      <c r="K60" s="36"/>
      <c r="L60" s="39"/>
    </row>
    <row r="61" spans="2:47" s="1" customFormat="1" ht="29.25" customHeight="1">
      <c r="B61" s="35"/>
      <c r="C61" s="142" t="s">
        <v>122</v>
      </c>
      <c r="D61" s="143"/>
      <c r="E61" s="143"/>
      <c r="F61" s="143"/>
      <c r="G61" s="143"/>
      <c r="H61" s="143"/>
      <c r="I61" s="144"/>
      <c r="J61" s="145" t="s">
        <v>123</v>
      </c>
      <c r="K61" s="143"/>
      <c r="L61" s="39"/>
    </row>
    <row r="62" spans="2:47" s="1" customFormat="1" ht="10.35" customHeight="1">
      <c r="B62" s="35"/>
      <c r="C62" s="36"/>
      <c r="D62" s="36"/>
      <c r="E62" s="36"/>
      <c r="F62" s="36"/>
      <c r="G62" s="36"/>
      <c r="H62" s="36"/>
      <c r="I62" s="115"/>
      <c r="J62" s="36"/>
      <c r="K62" s="36"/>
      <c r="L62" s="39"/>
    </row>
    <row r="63" spans="2:47" s="1" customFormat="1" ht="22.9" customHeight="1">
      <c r="B63" s="35"/>
      <c r="C63" s="146" t="s">
        <v>72</v>
      </c>
      <c r="D63" s="36"/>
      <c r="E63" s="36"/>
      <c r="F63" s="36"/>
      <c r="G63" s="36"/>
      <c r="H63" s="36"/>
      <c r="I63" s="115"/>
      <c r="J63" s="77">
        <f>J92</f>
        <v>0</v>
      </c>
      <c r="K63" s="36"/>
      <c r="L63" s="39"/>
      <c r="AU63" s="18" t="s">
        <v>124</v>
      </c>
    </row>
    <row r="64" spans="2:47" s="8" customFormat="1" ht="24.95" customHeight="1">
      <c r="B64" s="147"/>
      <c r="C64" s="148"/>
      <c r="D64" s="149" t="s">
        <v>125</v>
      </c>
      <c r="E64" s="150"/>
      <c r="F64" s="150"/>
      <c r="G64" s="150"/>
      <c r="H64" s="150"/>
      <c r="I64" s="151"/>
      <c r="J64" s="152">
        <f>J93</f>
        <v>0</v>
      </c>
      <c r="K64" s="148"/>
      <c r="L64" s="153"/>
    </row>
    <row r="65" spans="2:12" s="9" customFormat="1" ht="19.899999999999999" customHeight="1">
      <c r="B65" s="154"/>
      <c r="C65" s="97"/>
      <c r="D65" s="155" t="s">
        <v>126</v>
      </c>
      <c r="E65" s="156"/>
      <c r="F65" s="156"/>
      <c r="G65" s="156"/>
      <c r="H65" s="156"/>
      <c r="I65" s="157"/>
      <c r="J65" s="158">
        <f>J94</f>
        <v>0</v>
      </c>
      <c r="K65" s="97"/>
      <c r="L65" s="159"/>
    </row>
    <row r="66" spans="2:12" s="9" customFormat="1" ht="19.899999999999999" customHeight="1">
      <c r="B66" s="154"/>
      <c r="C66" s="97"/>
      <c r="D66" s="155" t="s">
        <v>127</v>
      </c>
      <c r="E66" s="156"/>
      <c r="F66" s="156"/>
      <c r="G66" s="156"/>
      <c r="H66" s="156"/>
      <c r="I66" s="157"/>
      <c r="J66" s="158">
        <f>J103</f>
        <v>0</v>
      </c>
      <c r="K66" s="97"/>
      <c r="L66" s="159"/>
    </row>
    <row r="67" spans="2:12" s="9" customFormat="1" ht="19.899999999999999" customHeight="1">
      <c r="B67" s="154"/>
      <c r="C67" s="97"/>
      <c r="D67" s="155" t="s">
        <v>2835</v>
      </c>
      <c r="E67" s="156"/>
      <c r="F67" s="156"/>
      <c r="G67" s="156"/>
      <c r="H67" s="156"/>
      <c r="I67" s="157"/>
      <c r="J67" s="158">
        <f>J177</f>
        <v>0</v>
      </c>
      <c r="K67" s="97"/>
      <c r="L67" s="159"/>
    </row>
    <row r="68" spans="2:12" s="9" customFormat="1" ht="19.899999999999999" customHeight="1">
      <c r="B68" s="154"/>
      <c r="C68" s="97"/>
      <c r="D68" s="155" t="s">
        <v>2836</v>
      </c>
      <c r="E68" s="156"/>
      <c r="F68" s="156"/>
      <c r="G68" s="156"/>
      <c r="H68" s="156"/>
      <c r="I68" s="157"/>
      <c r="J68" s="158">
        <f>J199</f>
        <v>0</v>
      </c>
      <c r="K68" s="97"/>
      <c r="L68" s="159"/>
    </row>
    <row r="69" spans="2:12" s="9" customFormat="1" ht="19.899999999999999" customHeight="1">
      <c r="B69" s="154"/>
      <c r="C69" s="97"/>
      <c r="D69" s="155" t="s">
        <v>134</v>
      </c>
      <c r="E69" s="156"/>
      <c r="F69" s="156"/>
      <c r="G69" s="156"/>
      <c r="H69" s="156"/>
      <c r="I69" s="157"/>
      <c r="J69" s="158">
        <f>J202</f>
        <v>0</v>
      </c>
      <c r="K69" s="97"/>
      <c r="L69" s="159"/>
    </row>
    <row r="70" spans="2:12" s="9" customFormat="1" ht="19.899999999999999" customHeight="1">
      <c r="B70" s="154"/>
      <c r="C70" s="97"/>
      <c r="D70" s="155" t="s">
        <v>135</v>
      </c>
      <c r="E70" s="156"/>
      <c r="F70" s="156"/>
      <c r="G70" s="156"/>
      <c r="H70" s="156"/>
      <c r="I70" s="157"/>
      <c r="J70" s="158">
        <f>J205</f>
        <v>0</v>
      </c>
      <c r="K70" s="97"/>
      <c r="L70" s="159"/>
    </row>
    <row r="71" spans="2:12" s="1" customFormat="1" ht="21.75" customHeight="1">
      <c r="B71" s="35"/>
      <c r="C71" s="36"/>
      <c r="D71" s="36"/>
      <c r="E71" s="36"/>
      <c r="F71" s="36"/>
      <c r="G71" s="36"/>
      <c r="H71" s="36"/>
      <c r="I71" s="115"/>
      <c r="J71" s="36"/>
      <c r="K71" s="36"/>
      <c r="L71" s="39"/>
    </row>
    <row r="72" spans="2:12" s="1" customFormat="1" ht="6.95" customHeight="1">
      <c r="B72" s="47"/>
      <c r="C72" s="48"/>
      <c r="D72" s="48"/>
      <c r="E72" s="48"/>
      <c r="F72" s="48"/>
      <c r="G72" s="48"/>
      <c r="H72" s="48"/>
      <c r="I72" s="138"/>
      <c r="J72" s="48"/>
      <c r="K72" s="48"/>
      <c r="L72" s="39"/>
    </row>
    <row r="76" spans="2:12" s="1" customFormat="1" ht="6.95" customHeight="1">
      <c r="B76" s="49"/>
      <c r="C76" s="50"/>
      <c r="D76" s="50"/>
      <c r="E76" s="50"/>
      <c r="F76" s="50"/>
      <c r="G76" s="50"/>
      <c r="H76" s="50"/>
      <c r="I76" s="141"/>
      <c r="J76" s="50"/>
      <c r="K76" s="50"/>
      <c r="L76" s="39"/>
    </row>
    <row r="77" spans="2:12" s="1" customFormat="1" ht="24.95" customHeight="1">
      <c r="B77" s="35"/>
      <c r="C77" s="24" t="s">
        <v>144</v>
      </c>
      <c r="D77" s="36"/>
      <c r="E77" s="36"/>
      <c r="F77" s="36"/>
      <c r="G77" s="36"/>
      <c r="H77" s="36"/>
      <c r="I77" s="115"/>
      <c r="J77" s="36"/>
      <c r="K77" s="36"/>
      <c r="L77" s="39"/>
    </row>
    <row r="78" spans="2:12" s="1" customFormat="1" ht="6.95" customHeight="1">
      <c r="B78" s="35"/>
      <c r="C78" s="36"/>
      <c r="D78" s="36"/>
      <c r="E78" s="36"/>
      <c r="F78" s="36"/>
      <c r="G78" s="36"/>
      <c r="H78" s="36"/>
      <c r="I78" s="115"/>
      <c r="J78" s="36"/>
      <c r="K78" s="36"/>
      <c r="L78" s="39"/>
    </row>
    <row r="79" spans="2:12" s="1" customFormat="1" ht="12" customHeight="1">
      <c r="B79" s="35"/>
      <c r="C79" s="30" t="s">
        <v>16</v>
      </c>
      <c r="D79" s="36"/>
      <c r="E79" s="36"/>
      <c r="F79" s="36"/>
      <c r="G79" s="36"/>
      <c r="H79" s="36"/>
      <c r="I79" s="115"/>
      <c r="J79" s="36"/>
      <c r="K79" s="36"/>
      <c r="L79" s="39"/>
    </row>
    <row r="80" spans="2:12" s="1" customFormat="1" ht="16.5" customHeight="1">
      <c r="B80" s="35"/>
      <c r="C80" s="36"/>
      <c r="D80" s="36"/>
      <c r="E80" s="394" t="str">
        <f>E7</f>
        <v>Obec Pěnčín - stoková síť</v>
      </c>
      <c r="F80" s="395"/>
      <c r="G80" s="395"/>
      <c r="H80" s="395"/>
      <c r="I80" s="115"/>
      <c r="J80" s="36"/>
      <c r="K80" s="36"/>
      <c r="L80" s="39"/>
    </row>
    <row r="81" spans="2:65" ht="12" customHeight="1">
      <c r="B81" s="22"/>
      <c r="C81" s="30" t="s">
        <v>119</v>
      </c>
      <c r="D81" s="23"/>
      <c r="E81" s="23"/>
      <c r="F81" s="23"/>
      <c r="G81" s="23"/>
      <c r="H81" s="23"/>
      <c r="J81" s="23"/>
      <c r="K81" s="23"/>
      <c r="L81" s="21"/>
    </row>
    <row r="82" spans="2:65" s="1" customFormat="1" ht="16.5" customHeight="1">
      <c r="B82" s="35"/>
      <c r="C82" s="36"/>
      <c r="D82" s="36"/>
      <c r="E82" s="394" t="s">
        <v>2832</v>
      </c>
      <c r="F82" s="396"/>
      <c r="G82" s="396"/>
      <c r="H82" s="396"/>
      <c r="I82" s="115"/>
      <c r="J82" s="36"/>
      <c r="K82" s="36"/>
      <c r="L82" s="39"/>
    </row>
    <row r="83" spans="2:65" s="1" customFormat="1" ht="12" customHeight="1">
      <c r="B83" s="35"/>
      <c r="C83" s="30" t="s">
        <v>2833</v>
      </c>
      <c r="D83" s="36"/>
      <c r="E83" s="36"/>
      <c r="F83" s="36"/>
      <c r="G83" s="36"/>
      <c r="H83" s="36"/>
      <c r="I83" s="115"/>
      <c r="J83" s="36"/>
      <c r="K83" s="36"/>
      <c r="L83" s="39"/>
    </row>
    <row r="84" spans="2:65" s="1" customFormat="1" ht="16.5" customHeight="1">
      <c r="B84" s="35"/>
      <c r="C84" s="36"/>
      <c r="D84" s="36"/>
      <c r="E84" s="363" t="str">
        <f>E11</f>
        <v>04.4 - Čerpací stanice ČS VD</v>
      </c>
      <c r="F84" s="396"/>
      <c r="G84" s="396"/>
      <c r="H84" s="396"/>
      <c r="I84" s="115"/>
      <c r="J84" s="36"/>
      <c r="K84" s="36"/>
      <c r="L84" s="39"/>
    </row>
    <row r="85" spans="2:65" s="1" customFormat="1" ht="6.95" customHeight="1">
      <c r="B85" s="35"/>
      <c r="C85" s="36"/>
      <c r="D85" s="36"/>
      <c r="E85" s="36"/>
      <c r="F85" s="36"/>
      <c r="G85" s="36"/>
      <c r="H85" s="36"/>
      <c r="I85" s="115"/>
      <c r="J85" s="36"/>
      <c r="K85" s="36"/>
      <c r="L85" s="39"/>
    </row>
    <row r="86" spans="2:65" s="1" customFormat="1" ht="12" customHeight="1">
      <c r="B86" s="35"/>
      <c r="C86" s="30" t="s">
        <v>23</v>
      </c>
      <c r="D86" s="36"/>
      <c r="E86" s="36"/>
      <c r="F86" s="28" t="str">
        <f>F14</f>
        <v>Pěnčín</v>
      </c>
      <c r="G86" s="36"/>
      <c r="H86" s="36"/>
      <c r="I86" s="116" t="s">
        <v>25</v>
      </c>
      <c r="J86" s="59" t="str">
        <f>IF(J14="","",J14)</f>
        <v>26. 4. 2019</v>
      </c>
      <c r="K86" s="36"/>
      <c r="L86" s="39"/>
    </row>
    <row r="87" spans="2:65" s="1" customFormat="1" ht="6.95" customHeight="1">
      <c r="B87" s="35"/>
      <c r="C87" s="36"/>
      <c r="D87" s="36"/>
      <c r="E87" s="36"/>
      <c r="F87" s="36"/>
      <c r="G87" s="36"/>
      <c r="H87" s="36"/>
      <c r="I87" s="115"/>
      <c r="J87" s="36"/>
      <c r="K87" s="36"/>
      <c r="L87" s="39"/>
    </row>
    <row r="88" spans="2:65" s="1" customFormat="1" ht="15.2" customHeight="1">
      <c r="B88" s="35"/>
      <c r="C88" s="30" t="s">
        <v>27</v>
      </c>
      <c r="D88" s="36"/>
      <c r="E88" s="36"/>
      <c r="F88" s="28" t="str">
        <f>E17</f>
        <v>Kanalizace ČOV svazek obcí Pěnčín - Laškov</v>
      </c>
      <c r="G88" s="36"/>
      <c r="H88" s="36"/>
      <c r="I88" s="116" t="s">
        <v>33</v>
      </c>
      <c r="J88" s="33" t="str">
        <f>E23</f>
        <v>PROVOD s.r.o.</v>
      </c>
      <c r="K88" s="36"/>
      <c r="L88" s="39"/>
    </row>
    <row r="89" spans="2:65" s="1" customFormat="1" ht="15.2" customHeight="1">
      <c r="B89" s="35"/>
      <c r="C89" s="30" t="s">
        <v>31</v>
      </c>
      <c r="D89" s="36"/>
      <c r="E89" s="36"/>
      <c r="F89" s="28" t="str">
        <f>IF(E20="","",E20)</f>
        <v>Vyplň údaj</v>
      </c>
      <c r="G89" s="36"/>
      <c r="H89" s="36"/>
      <c r="I89" s="116" t="s">
        <v>36</v>
      </c>
      <c r="J89" s="33" t="str">
        <f>E26</f>
        <v>Martin Růžička</v>
      </c>
      <c r="K89" s="36"/>
      <c r="L89" s="39"/>
    </row>
    <row r="90" spans="2:65" s="1" customFormat="1" ht="10.35" customHeight="1">
      <c r="B90" s="35"/>
      <c r="C90" s="36"/>
      <c r="D90" s="36"/>
      <c r="E90" s="36"/>
      <c r="F90" s="36"/>
      <c r="G90" s="36"/>
      <c r="H90" s="36"/>
      <c r="I90" s="115"/>
      <c r="J90" s="36"/>
      <c r="K90" s="36"/>
      <c r="L90" s="39"/>
    </row>
    <row r="91" spans="2:65" s="10" customFormat="1" ht="29.25" customHeight="1">
      <c r="B91" s="160"/>
      <c r="C91" s="161" t="s">
        <v>145</v>
      </c>
      <c r="D91" s="162" t="s">
        <v>59</v>
      </c>
      <c r="E91" s="162" t="s">
        <v>55</v>
      </c>
      <c r="F91" s="162" t="s">
        <v>56</v>
      </c>
      <c r="G91" s="162" t="s">
        <v>146</v>
      </c>
      <c r="H91" s="162" t="s">
        <v>147</v>
      </c>
      <c r="I91" s="163" t="s">
        <v>148</v>
      </c>
      <c r="J91" s="162" t="s">
        <v>123</v>
      </c>
      <c r="K91" s="164" t="s">
        <v>149</v>
      </c>
      <c r="L91" s="165"/>
      <c r="M91" s="68" t="s">
        <v>20</v>
      </c>
      <c r="N91" s="69" t="s">
        <v>44</v>
      </c>
      <c r="O91" s="69" t="s">
        <v>150</v>
      </c>
      <c r="P91" s="69" t="s">
        <v>151</v>
      </c>
      <c r="Q91" s="69" t="s">
        <v>152</v>
      </c>
      <c r="R91" s="69" t="s">
        <v>153</v>
      </c>
      <c r="S91" s="69" t="s">
        <v>154</v>
      </c>
      <c r="T91" s="70" t="s">
        <v>155</v>
      </c>
    </row>
    <row r="92" spans="2:65" s="1" customFormat="1" ht="22.9" customHeight="1">
      <c r="B92" s="35"/>
      <c r="C92" s="75" t="s">
        <v>156</v>
      </c>
      <c r="D92" s="36"/>
      <c r="E92" s="36"/>
      <c r="F92" s="36"/>
      <c r="G92" s="36"/>
      <c r="H92" s="36"/>
      <c r="I92" s="115"/>
      <c r="J92" s="166">
        <f>BK92</f>
        <v>0</v>
      </c>
      <c r="K92" s="36"/>
      <c r="L92" s="39"/>
      <c r="M92" s="71"/>
      <c r="N92" s="72"/>
      <c r="O92" s="72"/>
      <c r="P92" s="167">
        <f>P93</f>
        <v>0</v>
      </c>
      <c r="Q92" s="72"/>
      <c r="R92" s="167">
        <f>R93</f>
        <v>92.590235000000007</v>
      </c>
      <c r="S92" s="72"/>
      <c r="T92" s="168">
        <f>T93</f>
        <v>0</v>
      </c>
      <c r="AT92" s="18" t="s">
        <v>73</v>
      </c>
      <c r="AU92" s="18" t="s">
        <v>124</v>
      </c>
      <c r="BK92" s="169">
        <f>BK93</f>
        <v>0</v>
      </c>
    </row>
    <row r="93" spans="2:65" s="11" customFormat="1" ht="25.9" customHeight="1">
      <c r="B93" s="170"/>
      <c r="C93" s="171"/>
      <c r="D93" s="172" t="s">
        <v>73</v>
      </c>
      <c r="E93" s="173" t="s">
        <v>157</v>
      </c>
      <c r="F93" s="173" t="s">
        <v>158</v>
      </c>
      <c r="G93" s="171"/>
      <c r="H93" s="171"/>
      <c r="I93" s="174"/>
      <c r="J93" s="175">
        <f>BK93</f>
        <v>0</v>
      </c>
      <c r="K93" s="171"/>
      <c r="L93" s="176"/>
      <c r="M93" s="177"/>
      <c r="N93" s="178"/>
      <c r="O93" s="178"/>
      <c r="P93" s="179">
        <f>P94+P103+P177+P199+P202+P205</f>
        <v>0</v>
      </c>
      <c r="Q93" s="178"/>
      <c r="R93" s="179">
        <f>R94+R103+R177+R199+R202+R205</f>
        <v>92.590235000000007</v>
      </c>
      <c r="S93" s="178"/>
      <c r="T93" s="180">
        <f>T94+T103+T177+T199+T202+T205</f>
        <v>0</v>
      </c>
      <c r="AR93" s="181" t="s">
        <v>22</v>
      </c>
      <c r="AT93" s="182" t="s">
        <v>73</v>
      </c>
      <c r="AU93" s="182" t="s">
        <v>74</v>
      </c>
      <c r="AY93" s="181" t="s">
        <v>159</v>
      </c>
      <c r="BK93" s="183">
        <f>BK94+BK103+BK177+BK199+BK202+BK205</f>
        <v>0</v>
      </c>
    </row>
    <row r="94" spans="2:65" s="11" customFormat="1" ht="22.9" customHeight="1">
      <c r="B94" s="170"/>
      <c r="C94" s="171"/>
      <c r="D94" s="172" t="s">
        <v>73</v>
      </c>
      <c r="E94" s="184" t="s">
        <v>160</v>
      </c>
      <c r="F94" s="184" t="s">
        <v>161</v>
      </c>
      <c r="G94" s="171"/>
      <c r="H94" s="171"/>
      <c r="I94" s="174"/>
      <c r="J94" s="185">
        <f>BK94</f>
        <v>0</v>
      </c>
      <c r="K94" s="171"/>
      <c r="L94" s="176"/>
      <c r="M94" s="177"/>
      <c r="N94" s="178"/>
      <c r="O94" s="178"/>
      <c r="P94" s="179">
        <f>SUM(P95:P102)</f>
        <v>0</v>
      </c>
      <c r="Q94" s="178"/>
      <c r="R94" s="179">
        <f>SUM(R95:R102)</f>
        <v>0</v>
      </c>
      <c r="S94" s="178"/>
      <c r="T94" s="180">
        <f>SUM(T95:T102)</f>
        <v>0</v>
      </c>
      <c r="AR94" s="181" t="s">
        <v>22</v>
      </c>
      <c r="AT94" s="182" t="s">
        <v>73</v>
      </c>
      <c r="AU94" s="182" t="s">
        <v>22</v>
      </c>
      <c r="AY94" s="181" t="s">
        <v>159</v>
      </c>
      <c r="BK94" s="183">
        <f>SUM(BK95:BK102)</f>
        <v>0</v>
      </c>
    </row>
    <row r="95" spans="2:65" s="1" customFormat="1" ht="16.5" customHeight="1">
      <c r="B95" s="35"/>
      <c r="C95" s="186" t="s">
        <v>22</v>
      </c>
      <c r="D95" s="186" t="s">
        <v>162</v>
      </c>
      <c r="E95" s="187" t="s">
        <v>79</v>
      </c>
      <c r="F95" s="188" t="s">
        <v>163</v>
      </c>
      <c r="G95" s="189" t="s">
        <v>20</v>
      </c>
      <c r="H95" s="190">
        <v>0</v>
      </c>
      <c r="I95" s="191"/>
      <c r="J95" s="192">
        <f>ROUND(I95*H95,2)</f>
        <v>0</v>
      </c>
      <c r="K95" s="188" t="s">
        <v>20</v>
      </c>
      <c r="L95" s="39"/>
      <c r="M95" s="193" t="s">
        <v>20</v>
      </c>
      <c r="N95" s="194" t="s">
        <v>45</v>
      </c>
      <c r="O95" s="64"/>
      <c r="P95" s="195">
        <f>O95*H95</f>
        <v>0</v>
      </c>
      <c r="Q95" s="195">
        <v>0</v>
      </c>
      <c r="R95" s="195">
        <f>Q95*H95</f>
        <v>0</v>
      </c>
      <c r="S95" s="195">
        <v>0</v>
      </c>
      <c r="T95" s="196">
        <f>S95*H95</f>
        <v>0</v>
      </c>
      <c r="AR95" s="197" t="s">
        <v>164</v>
      </c>
      <c r="AT95" s="197" t="s">
        <v>162</v>
      </c>
      <c r="AU95" s="197" t="s">
        <v>84</v>
      </c>
      <c r="AY95" s="18" t="s">
        <v>159</v>
      </c>
      <c r="BE95" s="198">
        <f>IF(N95="základní",J95,0)</f>
        <v>0</v>
      </c>
      <c r="BF95" s="198">
        <f>IF(N95="snížená",J95,0)</f>
        <v>0</v>
      </c>
      <c r="BG95" s="198">
        <f>IF(N95="zákl. přenesená",J95,0)</f>
        <v>0</v>
      </c>
      <c r="BH95" s="198">
        <f>IF(N95="sníž. přenesená",J95,0)</f>
        <v>0</v>
      </c>
      <c r="BI95" s="198">
        <f>IF(N95="nulová",J95,0)</f>
        <v>0</v>
      </c>
      <c r="BJ95" s="18" t="s">
        <v>22</v>
      </c>
      <c r="BK95" s="198">
        <f>ROUND(I95*H95,2)</f>
        <v>0</v>
      </c>
      <c r="BL95" s="18" t="s">
        <v>164</v>
      </c>
      <c r="BM95" s="197" t="s">
        <v>2837</v>
      </c>
    </row>
    <row r="96" spans="2:65" s="1" customFormat="1" ht="19.5">
      <c r="B96" s="35"/>
      <c r="C96" s="36"/>
      <c r="D96" s="199" t="s">
        <v>166</v>
      </c>
      <c r="E96" s="36"/>
      <c r="F96" s="200" t="s">
        <v>167</v>
      </c>
      <c r="G96" s="36"/>
      <c r="H96" s="36"/>
      <c r="I96" s="115"/>
      <c r="J96" s="36"/>
      <c r="K96" s="36"/>
      <c r="L96" s="39"/>
      <c r="M96" s="201"/>
      <c r="N96" s="64"/>
      <c r="O96" s="64"/>
      <c r="P96" s="64"/>
      <c r="Q96" s="64"/>
      <c r="R96" s="64"/>
      <c r="S96" s="64"/>
      <c r="T96" s="65"/>
      <c r="AT96" s="18" t="s">
        <v>166</v>
      </c>
      <c r="AU96" s="18" t="s">
        <v>84</v>
      </c>
    </row>
    <row r="97" spans="2:65" s="1" customFormat="1" ht="16.5" customHeight="1">
      <c r="B97" s="35"/>
      <c r="C97" s="186" t="s">
        <v>84</v>
      </c>
      <c r="D97" s="186" t="s">
        <v>162</v>
      </c>
      <c r="E97" s="187" t="s">
        <v>85</v>
      </c>
      <c r="F97" s="188" t="s">
        <v>168</v>
      </c>
      <c r="G97" s="189" t="s">
        <v>20</v>
      </c>
      <c r="H97" s="190">
        <v>0</v>
      </c>
      <c r="I97" s="191"/>
      <c r="J97" s="192">
        <f>ROUND(I97*H97,2)</f>
        <v>0</v>
      </c>
      <c r="K97" s="188" t="s">
        <v>20</v>
      </c>
      <c r="L97" s="39"/>
      <c r="M97" s="193" t="s">
        <v>20</v>
      </c>
      <c r="N97" s="194" t="s">
        <v>45</v>
      </c>
      <c r="O97" s="64"/>
      <c r="P97" s="195">
        <f>O97*H97</f>
        <v>0</v>
      </c>
      <c r="Q97" s="195">
        <v>0</v>
      </c>
      <c r="R97" s="195">
        <f>Q97*H97</f>
        <v>0</v>
      </c>
      <c r="S97" s="195">
        <v>0</v>
      </c>
      <c r="T97" s="196">
        <f>S97*H97</f>
        <v>0</v>
      </c>
      <c r="AR97" s="197" t="s">
        <v>164</v>
      </c>
      <c r="AT97" s="197" t="s">
        <v>162</v>
      </c>
      <c r="AU97" s="197" t="s">
        <v>84</v>
      </c>
      <c r="AY97" s="18" t="s">
        <v>159</v>
      </c>
      <c r="BE97" s="198">
        <f>IF(N97="základní",J97,0)</f>
        <v>0</v>
      </c>
      <c r="BF97" s="198">
        <f>IF(N97="snížená",J97,0)</f>
        <v>0</v>
      </c>
      <c r="BG97" s="198">
        <f>IF(N97="zákl. přenesená",J97,0)</f>
        <v>0</v>
      </c>
      <c r="BH97" s="198">
        <f>IF(N97="sníž. přenesená",J97,0)</f>
        <v>0</v>
      </c>
      <c r="BI97" s="198">
        <f>IF(N97="nulová",J97,0)</f>
        <v>0</v>
      </c>
      <c r="BJ97" s="18" t="s">
        <v>22</v>
      </c>
      <c r="BK97" s="198">
        <f>ROUND(I97*H97,2)</f>
        <v>0</v>
      </c>
      <c r="BL97" s="18" t="s">
        <v>164</v>
      </c>
      <c r="BM97" s="197" t="s">
        <v>2838</v>
      </c>
    </row>
    <row r="98" spans="2:65" s="1" customFormat="1" ht="29.25">
      <c r="B98" s="35"/>
      <c r="C98" s="36"/>
      <c r="D98" s="199" t="s">
        <v>166</v>
      </c>
      <c r="E98" s="36"/>
      <c r="F98" s="200" t="s">
        <v>170</v>
      </c>
      <c r="G98" s="36"/>
      <c r="H98" s="36"/>
      <c r="I98" s="115"/>
      <c r="J98" s="36"/>
      <c r="K98" s="36"/>
      <c r="L98" s="39"/>
      <c r="M98" s="201"/>
      <c r="N98" s="64"/>
      <c r="O98" s="64"/>
      <c r="P98" s="64"/>
      <c r="Q98" s="64"/>
      <c r="R98" s="64"/>
      <c r="S98" s="64"/>
      <c r="T98" s="65"/>
      <c r="AT98" s="18" t="s">
        <v>166</v>
      </c>
      <c r="AU98" s="18" t="s">
        <v>84</v>
      </c>
    </row>
    <row r="99" spans="2:65" s="1" customFormat="1" ht="16.5" customHeight="1">
      <c r="B99" s="35"/>
      <c r="C99" s="186" t="s">
        <v>171</v>
      </c>
      <c r="D99" s="186" t="s">
        <v>162</v>
      </c>
      <c r="E99" s="187" t="s">
        <v>88</v>
      </c>
      <c r="F99" s="188" t="s">
        <v>172</v>
      </c>
      <c r="G99" s="189" t="s">
        <v>20</v>
      </c>
      <c r="H99" s="190">
        <v>0</v>
      </c>
      <c r="I99" s="191"/>
      <c r="J99" s="192">
        <f>ROUND(I99*H99,2)</f>
        <v>0</v>
      </c>
      <c r="K99" s="188" t="s">
        <v>20</v>
      </c>
      <c r="L99" s="39"/>
      <c r="M99" s="193" t="s">
        <v>20</v>
      </c>
      <c r="N99" s="194" t="s">
        <v>45</v>
      </c>
      <c r="O99" s="64"/>
      <c r="P99" s="195">
        <f>O99*H99</f>
        <v>0</v>
      </c>
      <c r="Q99" s="195">
        <v>0</v>
      </c>
      <c r="R99" s="195">
        <f>Q99*H99</f>
        <v>0</v>
      </c>
      <c r="S99" s="195">
        <v>0</v>
      </c>
      <c r="T99" s="196">
        <f>S99*H99</f>
        <v>0</v>
      </c>
      <c r="AR99" s="197" t="s">
        <v>164</v>
      </c>
      <c r="AT99" s="197" t="s">
        <v>162</v>
      </c>
      <c r="AU99" s="197" t="s">
        <v>84</v>
      </c>
      <c r="AY99" s="18" t="s">
        <v>159</v>
      </c>
      <c r="BE99" s="198">
        <f>IF(N99="základní",J99,0)</f>
        <v>0</v>
      </c>
      <c r="BF99" s="198">
        <f>IF(N99="snížená",J99,0)</f>
        <v>0</v>
      </c>
      <c r="BG99" s="198">
        <f>IF(N99="zákl. přenesená",J99,0)</f>
        <v>0</v>
      </c>
      <c r="BH99" s="198">
        <f>IF(N99="sníž. přenesená",J99,0)</f>
        <v>0</v>
      </c>
      <c r="BI99" s="198">
        <f>IF(N99="nulová",J99,0)</f>
        <v>0</v>
      </c>
      <c r="BJ99" s="18" t="s">
        <v>22</v>
      </c>
      <c r="BK99" s="198">
        <f>ROUND(I99*H99,2)</f>
        <v>0</v>
      </c>
      <c r="BL99" s="18" t="s">
        <v>164</v>
      </c>
      <c r="BM99" s="197" t="s">
        <v>2839</v>
      </c>
    </row>
    <row r="100" spans="2:65" s="1" customFormat="1" ht="39">
      <c r="B100" s="35"/>
      <c r="C100" s="36"/>
      <c r="D100" s="199" t="s">
        <v>166</v>
      </c>
      <c r="E100" s="36"/>
      <c r="F100" s="200" t="s">
        <v>174</v>
      </c>
      <c r="G100" s="36"/>
      <c r="H100" s="36"/>
      <c r="I100" s="115"/>
      <c r="J100" s="36"/>
      <c r="K100" s="36"/>
      <c r="L100" s="39"/>
      <c r="M100" s="201"/>
      <c r="N100" s="64"/>
      <c r="O100" s="64"/>
      <c r="P100" s="64"/>
      <c r="Q100" s="64"/>
      <c r="R100" s="64"/>
      <c r="S100" s="64"/>
      <c r="T100" s="65"/>
      <c r="AT100" s="18" t="s">
        <v>166</v>
      </c>
      <c r="AU100" s="18" t="s">
        <v>84</v>
      </c>
    </row>
    <row r="101" spans="2:65" s="1" customFormat="1" ht="16.5" customHeight="1">
      <c r="B101" s="35"/>
      <c r="C101" s="186" t="s">
        <v>164</v>
      </c>
      <c r="D101" s="186" t="s">
        <v>162</v>
      </c>
      <c r="E101" s="187" t="s">
        <v>91</v>
      </c>
      <c r="F101" s="188" t="s">
        <v>175</v>
      </c>
      <c r="G101" s="189" t="s">
        <v>20</v>
      </c>
      <c r="H101" s="190">
        <v>0</v>
      </c>
      <c r="I101" s="191"/>
      <c r="J101" s="192">
        <f>ROUND(I101*H101,2)</f>
        <v>0</v>
      </c>
      <c r="K101" s="188" t="s">
        <v>20</v>
      </c>
      <c r="L101" s="39"/>
      <c r="M101" s="193" t="s">
        <v>20</v>
      </c>
      <c r="N101" s="194" t="s">
        <v>45</v>
      </c>
      <c r="O101" s="64"/>
      <c r="P101" s="195">
        <f>O101*H101</f>
        <v>0</v>
      </c>
      <c r="Q101" s="195">
        <v>0</v>
      </c>
      <c r="R101" s="195">
        <f>Q101*H101</f>
        <v>0</v>
      </c>
      <c r="S101" s="195">
        <v>0</v>
      </c>
      <c r="T101" s="196">
        <f>S101*H101</f>
        <v>0</v>
      </c>
      <c r="AR101" s="197" t="s">
        <v>164</v>
      </c>
      <c r="AT101" s="197" t="s">
        <v>162</v>
      </c>
      <c r="AU101" s="197" t="s">
        <v>84</v>
      </c>
      <c r="AY101" s="18" t="s">
        <v>159</v>
      </c>
      <c r="BE101" s="198">
        <f>IF(N101="základní",J101,0)</f>
        <v>0</v>
      </c>
      <c r="BF101" s="198">
        <f>IF(N101="snížená",J101,0)</f>
        <v>0</v>
      </c>
      <c r="BG101" s="198">
        <f>IF(N101="zákl. přenesená",J101,0)</f>
        <v>0</v>
      </c>
      <c r="BH101" s="198">
        <f>IF(N101="sníž. přenesená",J101,0)</f>
        <v>0</v>
      </c>
      <c r="BI101" s="198">
        <f>IF(N101="nulová",J101,0)</f>
        <v>0</v>
      </c>
      <c r="BJ101" s="18" t="s">
        <v>22</v>
      </c>
      <c r="BK101" s="198">
        <f>ROUND(I101*H101,2)</f>
        <v>0</v>
      </c>
      <c r="BL101" s="18" t="s">
        <v>164</v>
      </c>
      <c r="BM101" s="197" t="s">
        <v>2840</v>
      </c>
    </row>
    <row r="102" spans="2:65" s="1" customFormat="1" ht="11.25">
      <c r="B102" s="35"/>
      <c r="C102" s="36"/>
      <c r="D102" s="199" t="s">
        <v>166</v>
      </c>
      <c r="E102" s="36"/>
      <c r="F102" s="200" t="s">
        <v>177</v>
      </c>
      <c r="G102" s="36"/>
      <c r="H102" s="36"/>
      <c r="I102" s="115"/>
      <c r="J102" s="36"/>
      <c r="K102" s="36"/>
      <c r="L102" s="39"/>
      <c r="M102" s="201"/>
      <c r="N102" s="64"/>
      <c r="O102" s="64"/>
      <c r="P102" s="64"/>
      <c r="Q102" s="64"/>
      <c r="R102" s="64"/>
      <c r="S102" s="64"/>
      <c r="T102" s="65"/>
      <c r="AT102" s="18" t="s">
        <v>166</v>
      </c>
      <c r="AU102" s="18" t="s">
        <v>84</v>
      </c>
    </row>
    <row r="103" spans="2:65" s="11" customFormat="1" ht="22.9" customHeight="1">
      <c r="B103" s="170"/>
      <c r="C103" s="171"/>
      <c r="D103" s="172" t="s">
        <v>73</v>
      </c>
      <c r="E103" s="184" t="s">
        <v>22</v>
      </c>
      <c r="F103" s="184" t="s">
        <v>178</v>
      </c>
      <c r="G103" s="171"/>
      <c r="H103" s="171"/>
      <c r="I103" s="174"/>
      <c r="J103" s="185">
        <f>BK103</f>
        <v>0</v>
      </c>
      <c r="K103" s="171"/>
      <c r="L103" s="176"/>
      <c r="M103" s="177"/>
      <c r="N103" s="178"/>
      <c r="O103" s="178"/>
      <c r="P103" s="179">
        <f>SUM(P104:P176)</f>
        <v>0</v>
      </c>
      <c r="Q103" s="178"/>
      <c r="R103" s="179">
        <f>SUM(R104:R176)</f>
        <v>5.3235000000000005E-2</v>
      </c>
      <c r="S103" s="178"/>
      <c r="T103" s="180">
        <f>SUM(T104:T176)</f>
        <v>0</v>
      </c>
      <c r="AR103" s="181" t="s">
        <v>22</v>
      </c>
      <c r="AT103" s="182" t="s">
        <v>73</v>
      </c>
      <c r="AU103" s="182" t="s">
        <v>22</v>
      </c>
      <c r="AY103" s="181" t="s">
        <v>159</v>
      </c>
      <c r="BK103" s="183">
        <f>SUM(BK104:BK176)</f>
        <v>0</v>
      </c>
    </row>
    <row r="104" spans="2:65" s="1" customFormat="1" ht="24" customHeight="1">
      <c r="B104" s="35"/>
      <c r="C104" s="186" t="s">
        <v>179</v>
      </c>
      <c r="D104" s="186" t="s">
        <v>162</v>
      </c>
      <c r="E104" s="187" t="s">
        <v>180</v>
      </c>
      <c r="F104" s="188" t="s">
        <v>181</v>
      </c>
      <c r="G104" s="189" t="s">
        <v>182</v>
      </c>
      <c r="H104" s="190">
        <v>1296</v>
      </c>
      <c r="I104" s="191"/>
      <c r="J104" s="192">
        <f>ROUND(I104*H104,2)</f>
        <v>0</v>
      </c>
      <c r="K104" s="188" t="s">
        <v>20</v>
      </c>
      <c r="L104" s="39"/>
      <c r="M104" s="193" t="s">
        <v>20</v>
      </c>
      <c r="N104" s="194" t="s">
        <v>45</v>
      </c>
      <c r="O104" s="64"/>
      <c r="P104" s="195">
        <f>O104*H104</f>
        <v>0</v>
      </c>
      <c r="Q104" s="195">
        <v>0</v>
      </c>
      <c r="R104" s="195">
        <f>Q104*H104</f>
        <v>0</v>
      </c>
      <c r="S104" s="195">
        <v>0</v>
      </c>
      <c r="T104" s="196">
        <f>S104*H104</f>
        <v>0</v>
      </c>
      <c r="AR104" s="197" t="s">
        <v>164</v>
      </c>
      <c r="AT104" s="197" t="s">
        <v>162</v>
      </c>
      <c r="AU104" s="197" t="s">
        <v>84</v>
      </c>
      <c r="AY104" s="18" t="s">
        <v>159</v>
      </c>
      <c r="BE104" s="198">
        <f>IF(N104="základní",J104,0)</f>
        <v>0</v>
      </c>
      <c r="BF104" s="198">
        <f>IF(N104="snížená",J104,0)</f>
        <v>0</v>
      </c>
      <c r="BG104" s="198">
        <f>IF(N104="zákl. přenesená",J104,0)</f>
        <v>0</v>
      </c>
      <c r="BH104" s="198">
        <f>IF(N104="sníž. přenesená",J104,0)</f>
        <v>0</v>
      </c>
      <c r="BI104" s="198">
        <f>IF(N104="nulová",J104,0)</f>
        <v>0</v>
      </c>
      <c r="BJ104" s="18" t="s">
        <v>22</v>
      </c>
      <c r="BK104" s="198">
        <f>ROUND(I104*H104,2)</f>
        <v>0</v>
      </c>
      <c r="BL104" s="18" t="s">
        <v>164</v>
      </c>
      <c r="BM104" s="197" t="s">
        <v>2841</v>
      </c>
    </row>
    <row r="105" spans="2:65" s="1" customFormat="1" ht="19.5">
      <c r="B105" s="35"/>
      <c r="C105" s="36"/>
      <c r="D105" s="199" t="s">
        <v>166</v>
      </c>
      <c r="E105" s="36"/>
      <c r="F105" s="200" t="s">
        <v>181</v>
      </c>
      <c r="G105" s="36"/>
      <c r="H105" s="36"/>
      <c r="I105" s="115"/>
      <c r="J105" s="36"/>
      <c r="K105" s="36"/>
      <c r="L105" s="39"/>
      <c r="M105" s="201"/>
      <c r="N105" s="64"/>
      <c r="O105" s="64"/>
      <c r="P105" s="64"/>
      <c r="Q105" s="64"/>
      <c r="R105" s="64"/>
      <c r="S105" s="64"/>
      <c r="T105" s="65"/>
      <c r="AT105" s="18" t="s">
        <v>166</v>
      </c>
      <c r="AU105" s="18" t="s">
        <v>84</v>
      </c>
    </row>
    <row r="106" spans="2:65" s="12" customFormat="1" ht="11.25">
      <c r="B106" s="202"/>
      <c r="C106" s="203"/>
      <c r="D106" s="199" t="s">
        <v>184</v>
      </c>
      <c r="E106" s="204" t="s">
        <v>20</v>
      </c>
      <c r="F106" s="205" t="s">
        <v>185</v>
      </c>
      <c r="G106" s="203"/>
      <c r="H106" s="204" t="s">
        <v>20</v>
      </c>
      <c r="I106" s="206"/>
      <c r="J106" s="203"/>
      <c r="K106" s="203"/>
      <c r="L106" s="207"/>
      <c r="M106" s="208"/>
      <c r="N106" s="209"/>
      <c r="O106" s="209"/>
      <c r="P106" s="209"/>
      <c r="Q106" s="209"/>
      <c r="R106" s="209"/>
      <c r="S106" s="209"/>
      <c r="T106" s="210"/>
      <c r="AT106" s="211" t="s">
        <v>184</v>
      </c>
      <c r="AU106" s="211" t="s">
        <v>84</v>
      </c>
      <c r="AV106" s="12" t="s">
        <v>22</v>
      </c>
      <c r="AW106" s="12" t="s">
        <v>35</v>
      </c>
      <c r="AX106" s="12" t="s">
        <v>74</v>
      </c>
      <c r="AY106" s="211" t="s">
        <v>159</v>
      </c>
    </row>
    <row r="107" spans="2:65" s="12" customFormat="1" ht="11.25">
      <c r="B107" s="202"/>
      <c r="C107" s="203"/>
      <c r="D107" s="199" t="s">
        <v>184</v>
      </c>
      <c r="E107" s="204" t="s">
        <v>20</v>
      </c>
      <c r="F107" s="205" t="s">
        <v>186</v>
      </c>
      <c r="G107" s="203"/>
      <c r="H107" s="204" t="s">
        <v>20</v>
      </c>
      <c r="I107" s="206"/>
      <c r="J107" s="203"/>
      <c r="K107" s="203"/>
      <c r="L107" s="207"/>
      <c r="M107" s="208"/>
      <c r="N107" s="209"/>
      <c r="O107" s="209"/>
      <c r="P107" s="209"/>
      <c r="Q107" s="209"/>
      <c r="R107" s="209"/>
      <c r="S107" s="209"/>
      <c r="T107" s="210"/>
      <c r="AT107" s="211" t="s">
        <v>184</v>
      </c>
      <c r="AU107" s="211" t="s">
        <v>84</v>
      </c>
      <c r="AV107" s="12" t="s">
        <v>22</v>
      </c>
      <c r="AW107" s="12" t="s">
        <v>35</v>
      </c>
      <c r="AX107" s="12" t="s">
        <v>74</v>
      </c>
      <c r="AY107" s="211" t="s">
        <v>159</v>
      </c>
    </row>
    <row r="108" spans="2:65" s="12" customFormat="1" ht="11.25">
      <c r="B108" s="202"/>
      <c r="C108" s="203"/>
      <c r="D108" s="199" t="s">
        <v>184</v>
      </c>
      <c r="E108" s="204" t="s">
        <v>20</v>
      </c>
      <c r="F108" s="205" t="s">
        <v>187</v>
      </c>
      <c r="G108" s="203"/>
      <c r="H108" s="204" t="s">
        <v>20</v>
      </c>
      <c r="I108" s="206"/>
      <c r="J108" s="203"/>
      <c r="K108" s="203"/>
      <c r="L108" s="207"/>
      <c r="M108" s="208"/>
      <c r="N108" s="209"/>
      <c r="O108" s="209"/>
      <c r="P108" s="209"/>
      <c r="Q108" s="209"/>
      <c r="R108" s="209"/>
      <c r="S108" s="209"/>
      <c r="T108" s="210"/>
      <c r="AT108" s="211" t="s">
        <v>184</v>
      </c>
      <c r="AU108" s="211" t="s">
        <v>84</v>
      </c>
      <c r="AV108" s="12" t="s">
        <v>22</v>
      </c>
      <c r="AW108" s="12" t="s">
        <v>35</v>
      </c>
      <c r="AX108" s="12" t="s">
        <v>74</v>
      </c>
      <c r="AY108" s="211" t="s">
        <v>159</v>
      </c>
    </row>
    <row r="109" spans="2:65" s="12" customFormat="1" ht="11.25">
      <c r="B109" s="202"/>
      <c r="C109" s="203"/>
      <c r="D109" s="199" t="s">
        <v>184</v>
      </c>
      <c r="E109" s="204" t="s">
        <v>20</v>
      </c>
      <c r="F109" s="205" t="s">
        <v>188</v>
      </c>
      <c r="G109" s="203"/>
      <c r="H109" s="204" t="s">
        <v>20</v>
      </c>
      <c r="I109" s="206"/>
      <c r="J109" s="203"/>
      <c r="K109" s="203"/>
      <c r="L109" s="207"/>
      <c r="M109" s="208"/>
      <c r="N109" s="209"/>
      <c r="O109" s="209"/>
      <c r="P109" s="209"/>
      <c r="Q109" s="209"/>
      <c r="R109" s="209"/>
      <c r="S109" s="209"/>
      <c r="T109" s="210"/>
      <c r="AT109" s="211" t="s">
        <v>184</v>
      </c>
      <c r="AU109" s="211" t="s">
        <v>84</v>
      </c>
      <c r="AV109" s="12" t="s">
        <v>22</v>
      </c>
      <c r="AW109" s="12" t="s">
        <v>35</v>
      </c>
      <c r="AX109" s="12" t="s">
        <v>74</v>
      </c>
      <c r="AY109" s="211" t="s">
        <v>159</v>
      </c>
    </row>
    <row r="110" spans="2:65" s="13" customFormat="1" ht="11.25">
      <c r="B110" s="212"/>
      <c r="C110" s="213"/>
      <c r="D110" s="199" t="s">
        <v>184</v>
      </c>
      <c r="E110" s="214" t="s">
        <v>20</v>
      </c>
      <c r="F110" s="215" t="s">
        <v>2842</v>
      </c>
      <c r="G110" s="213"/>
      <c r="H110" s="216">
        <v>1296</v>
      </c>
      <c r="I110" s="217"/>
      <c r="J110" s="213"/>
      <c r="K110" s="213"/>
      <c r="L110" s="218"/>
      <c r="M110" s="219"/>
      <c r="N110" s="220"/>
      <c r="O110" s="220"/>
      <c r="P110" s="220"/>
      <c r="Q110" s="220"/>
      <c r="R110" s="220"/>
      <c r="S110" s="220"/>
      <c r="T110" s="221"/>
      <c r="AT110" s="222" t="s">
        <v>184</v>
      </c>
      <c r="AU110" s="222" t="s">
        <v>84</v>
      </c>
      <c r="AV110" s="13" t="s">
        <v>84</v>
      </c>
      <c r="AW110" s="13" t="s">
        <v>35</v>
      </c>
      <c r="AX110" s="13" t="s">
        <v>22</v>
      </c>
      <c r="AY110" s="222" t="s">
        <v>159</v>
      </c>
    </row>
    <row r="111" spans="2:65" s="1" customFormat="1" ht="16.5" customHeight="1">
      <c r="B111" s="35"/>
      <c r="C111" s="186" t="s">
        <v>190</v>
      </c>
      <c r="D111" s="186" t="s">
        <v>162</v>
      </c>
      <c r="E111" s="187" t="s">
        <v>191</v>
      </c>
      <c r="F111" s="188" t="s">
        <v>192</v>
      </c>
      <c r="G111" s="189" t="s">
        <v>193</v>
      </c>
      <c r="H111" s="190">
        <v>15</v>
      </c>
      <c r="I111" s="191"/>
      <c r="J111" s="192">
        <f>ROUND(I111*H111,2)</f>
        <v>0</v>
      </c>
      <c r="K111" s="188" t="s">
        <v>194</v>
      </c>
      <c r="L111" s="39"/>
      <c r="M111" s="193" t="s">
        <v>20</v>
      </c>
      <c r="N111" s="194" t="s">
        <v>45</v>
      </c>
      <c r="O111" s="64"/>
      <c r="P111" s="195">
        <f>O111*H111</f>
        <v>0</v>
      </c>
      <c r="Q111" s="195">
        <v>0</v>
      </c>
      <c r="R111" s="195">
        <f>Q111*H111</f>
        <v>0</v>
      </c>
      <c r="S111" s="195">
        <v>0</v>
      </c>
      <c r="T111" s="196">
        <f>S111*H111</f>
        <v>0</v>
      </c>
      <c r="AR111" s="197" t="s">
        <v>164</v>
      </c>
      <c r="AT111" s="197" t="s">
        <v>162</v>
      </c>
      <c r="AU111" s="197" t="s">
        <v>84</v>
      </c>
      <c r="AY111" s="18" t="s">
        <v>159</v>
      </c>
      <c r="BE111" s="198">
        <f>IF(N111="základní",J111,0)</f>
        <v>0</v>
      </c>
      <c r="BF111" s="198">
        <f>IF(N111="snížená",J111,0)</f>
        <v>0</v>
      </c>
      <c r="BG111" s="198">
        <f>IF(N111="zákl. přenesená",J111,0)</f>
        <v>0</v>
      </c>
      <c r="BH111" s="198">
        <f>IF(N111="sníž. přenesená",J111,0)</f>
        <v>0</v>
      </c>
      <c r="BI111" s="198">
        <f>IF(N111="nulová",J111,0)</f>
        <v>0</v>
      </c>
      <c r="BJ111" s="18" t="s">
        <v>22</v>
      </c>
      <c r="BK111" s="198">
        <f>ROUND(I111*H111,2)</f>
        <v>0</v>
      </c>
      <c r="BL111" s="18" t="s">
        <v>164</v>
      </c>
      <c r="BM111" s="197" t="s">
        <v>2843</v>
      </c>
    </row>
    <row r="112" spans="2:65" s="1" customFormat="1" ht="11.25">
      <c r="B112" s="35"/>
      <c r="C112" s="36"/>
      <c r="D112" s="199" t="s">
        <v>166</v>
      </c>
      <c r="E112" s="36"/>
      <c r="F112" s="200" t="s">
        <v>196</v>
      </c>
      <c r="G112" s="36"/>
      <c r="H112" s="36"/>
      <c r="I112" s="115"/>
      <c r="J112" s="36"/>
      <c r="K112" s="36"/>
      <c r="L112" s="39"/>
      <c r="M112" s="201"/>
      <c r="N112" s="64"/>
      <c r="O112" s="64"/>
      <c r="P112" s="64"/>
      <c r="Q112" s="64"/>
      <c r="R112" s="64"/>
      <c r="S112" s="64"/>
      <c r="T112" s="65"/>
      <c r="AT112" s="18" t="s">
        <v>166</v>
      </c>
      <c r="AU112" s="18" t="s">
        <v>84</v>
      </c>
    </row>
    <row r="113" spans="2:65" s="12" customFormat="1" ht="11.25">
      <c r="B113" s="202"/>
      <c r="C113" s="203"/>
      <c r="D113" s="199" t="s">
        <v>184</v>
      </c>
      <c r="E113" s="204" t="s">
        <v>20</v>
      </c>
      <c r="F113" s="205" t="s">
        <v>185</v>
      </c>
      <c r="G113" s="203"/>
      <c r="H113" s="204" t="s">
        <v>20</v>
      </c>
      <c r="I113" s="206"/>
      <c r="J113" s="203"/>
      <c r="K113" s="203"/>
      <c r="L113" s="207"/>
      <c r="M113" s="208"/>
      <c r="N113" s="209"/>
      <c r="O113" s="209"/>
      <c r="P113" s="209"/>
      <c r="Q113" s="209"/>
      <c r="R113" s="209"/>
      <c r="S113" s="209"/>
      <c r="T113" s="210"/>
      <c r="AT113" s="211" t="s">
        <v>184</v>
      </c>
      <c r="AU113" s="211" t="s">
        <v>84</v>
      </c>
      <c r="AV113" s="12" t="s">
        <v>22</v>
      </c>
      <c r="AW113" s="12" t="s">
        <v>35</v>
      </c>
      <c r="AX113" s="12" t="s">
        <v>74</v>
      </c>
      <c r="AY113" s="211" t="s">
        <v>159</v>
      </c>
    </row>
    <row r="114" spans="2:65" s="12" customFormat="1" ht="11.25">
      <c r="B114" s="202"/>
      <c r="C114" s="203"/>
      <c r="D114" s="199" t="s">
        <v>184</v>
      </c>
      <c r="E114" s="204" t="s">
        <v>20</v>
      </c>
      <c r="F114" s="205" t="s">
        <v>186</v>
      </c>
      <c r="G114" s="203"/>
      <c r="H114" s="204" t="s">
        <v>20</v>
      </c>
      <c r="I114" s="206"/>
      <c r="J114" s="203"/>
      <c r="K114" s="203"/>
      <c r="L114" s="207"/>
      <c r="M114" s="208"/>
      <c r="N114" s="209"/>
      <c r="O114" s="209"/>
      <c r="P114" s="209"/>
      <c r="Q114" s="209"/>
      <c r="R114" s="209"/>
      <c r="S114" s="209"/>
      <c r="T114" s="210"/>
      <c r="AT114" s="211" t="s">
        <v>184</v>
      </c>
      <c r="AU114" s="211" t="s">
        <v>84</v>
      </c>
      <c r="AV114" s="12" t="s">
        <v>22</v>
      </c>
      <c r="AW114" s="12" t="s">
        <v>35</v>
      </c>
      <c r="AX114" s="12" t="s">
        <v>74</v>
      </c>
      <c r="AY114" s="211" t="s">
        <v>159</v>
      </c>
    </row>
    <row r="115" spans="2:65" s="12" customFormat="1" ht="11.25">
      <c r="B115" s="202"/>
      <c r="C115" s="203"/>
      <c r="D115" s="199" t="s">
        <v>184</v>
      </c>
      <c r="E115" s="204" t="s">
        <v>20</v>
      </c>
      <c r="F115" s="205" t="s">
        <v>187</v>
      </c>
      <c r="G115" s="203"/>
      <c r="H115" s="204" t="s">
        <v>20</v>
      </c>
      <c r="I115" s="206"/>
      <c r="J115" s="203"/>
      <c r="K115" s="203"/>
      <c r="L115" s="207"/>
      <c r="M115" s="208"/>
      <c r="N115" s="209"/>
      <c r="O115" s="209"/>
      <c r="P115" s="209"/>
      <c r="Q115" s="209"/>
      <c r="R115" s="209"/>
      <c r="S115" s="209"/>
      <c r="T115" s="210"/>
      <c r="AT115" s="211" t="s">
        <v>184</v>
      </c>
      <c r="AU115" s="211" t="s">
        <v>84</v>
      </c>
      <c r="AV115" s="12" t="s">
        <v>22</v>
      </c>
      <c r="AW115" s="12" t="s">
        <v>35</v>
      </c>
      <c r="AX115" s="12" t="s">
        <v>74</v>
      </c>
      <c r="AY115" s="211" t="s">
        <v>159</v>
      </c>
    </row>
    <row r="116" spans="2:65" s="13" customFormat="1" ht="11.25">
      <c r="B116" s="212"/>
      <c r="C116" s="213"/>
      <c r="D116" s="199" t="s">
        <v>184</v>
      </c>
      <c r="E116" s="214" t="s">
        <v>20</v>
      </c>
      <c r="F116" s="215" t="s">
        <v>2844</v>
      </c>
      <c r="G116" s="213"/>
      <c r="H116" s="216">
        <v>15</v>
      </c>
      <c r="I116" s="217"/>
      <c r="J116" s="213"/>
      <c r="K116" s="213"/>
      <c r="L116" s="218"/>
      <c r="M116" s="219"/>
      <c r="N116" s="220"/>
      <c r="O116" s="220"/>
      <c r="P116" s="220"/>
      <c r="Q116" s="220"/>
      <c r="R116" s="220"/>
      <c r="S116" s="220"/>
      <c r="T116" s="221"/>
      <c r="AT116" s="222" t="s">
        <v>184</v>
      </c>
      <c r="AU116" s="222" t="s">
        <v>84</v>
      </c>
      <c r="AV116" s="13" t="s">
        <v>84</v>
      </c>
      <c r="AW116" s="13" t="s">
        <v>35</v>
      </c>
      <c r="AX116" s="13" t="s">
        <v>22</v>
      </c>
      <c r="AY116" s="222" t="s">
        <v>159</v>
      </c>
    </row>
    <row r="117" spans="2:65" s="1" customFormat="1" ht="16.5" customHeight="1">
      <c r="B117" s="35"/>
      <c r="C117" s="186" t="s">
        <v>198</v>
      </c>
      <c r="D117" s="186" t="s">
        <v>162</v>
      </c>
      <c r="E117" s="187" t="s">
        <v>225</v>
      </c>
      <c r="F117" s="188" t="s">
        <v>226</v>
      </c>
      <c r="G117" s="189" t="s">
        <v>182</v>
      </c>
      <c r="H117" s="190">
        <v>3</v>
      </c>
      <c r="I117" s="191"/>
      <c r="J117" s="192">
        <f>ROUND(I117*H117,2)</f>
        <v>0</v>
      </c>
      <c r="K117" s="188" t="s">
        <v>194</v>
      </c>
      <c r="L117" s="39"/>
      <c r="M117" s="193" t="s">
        <v>20</v>
      </c>
      <c r="N117" s="194" t="s">
        <v>45</v>
      </c>
      <c r="O117" s="64"/>
      <c r="P117" s="195">
        <f>O117*H117</f>
        <v>0</v>
      </c>
      <c r="Q117" s="195">
        <v>0</v>
      </c>
      <c r="R117" s="195">
        <f>Q117*H117</f>
        <v>0</v>
      </c>
      <c r="S117" s="195">
        <v>0</v>
      </c>
      <c r="T117" s="196">
        <f>S117*H117</f>
        <v>0</v>
      </c>
      <c r="AR117" s="197" t="s">
        <v>164</v>
      </c>
      <c r="AT117" s="197" t="s">
        <v>162</v>
      </c>
      <c r="AU117" s="197" t="s">
        <v>84</v>
      </c>
      <c r="AY117" s="18" t="s">
        <v>159</v>
      </c>
      <c r="BE117" s="198">
        <f>IF(N117="základní",J117,0)</f>
        <v>0</v>
      </c>
      <c r="BF117" s="198">
        <f>IF(N117="snížená",J117,0)</f>
        <v>0</v>
      </c>
      <c r="BG117" s="198">
        <f>IF(N117="zákl. přenesená",J117,0)</f>
        <v>0</v>
      </c>
      <c r="BH117" s="198">
        <f>IF(N117="sníž. přenesená",J117,0)</f>
        <v>0</v>
      </c>
      <c r="BI117" s="198">
        <f>IF(N117="nulová",J117,0)</f>
        <v>0</v>
      </c>
      <c r="BJ117" s="18" t="s">
        <v>22</v>
      </c>
      <c r="BK117" s="198">
        <f>ROUND(I117*H117,2)</f>
        <v>0</v>
      </c>
      <c r="BL117" s="18" t="s">
        <v>164</v>
      </c>
      <c r="BM117" s="197" t="s">
        <v>2845</v>
      </c>
    </row>
    <row r="118" spans="2:65" s="1" customFormat="1" ht="19.5">
      <c r="B118" s="35"/>
      <c r="C118" s="36"/>
      <c r="D118" s="199" t="s">
        <v>166</v>
      </c>
      <c r="E118" s="36"/>
      <c r="F118" s="200" t="s">
        <v>228</v>
      </c>
      <c r="G118" s="36"/>
      <c r="H118" s="36"/>
      <c r="I118" s="115"/>
      <c r="J118" s="36"/>
      <c r="K118" s="36"/>
      <c r="L118" s="39"/>
      <c r="M118" s="201"/>
      <c r="N118" s="64"/>
      <c r="O118" s="64"/>
      <c r="P118" s="64"/>
      <c r="Q118" s="64"/>
      <c r="R118" s="64"/>
      <c r="S118" s="64"/>
      <c r="T118" s="65"/>
      <c r="AT118" s="18" t="s">
        <v>166</v>
      </c>
      <c r="AU118" s="18" t="s">
        <v>84</v>
      </c>
    </row>
    <row r="119" spans="2:65" s="13" customFormat="1" ht="11.25">
      <c r="B119" s="212"/>
      <c r="C119" s="213"/>
      <c r="D119" s="199" t="s">
        <v>184</v>
      </c>
      <c r="E119" s="214" t="s">
        <v>20</v>
      </c>
      <c r="F119" s="215" t="s">
        <v>2846</v>
      </c>
      <c r="G119" s="213"/>
      <c r="H119" s="216">
        <v>3</v>
      </c>
      <c r="I119" s="217"/>
      <c r="J119" s="213"/>
      <c r="K119" s="213"/>
      <c r="L119" s="218"/>
      <c r="M119" s="219"/>
      <c r="N119" s="220"/>
      <c r="O119" s="220"/>
      <c r="P119" s="220"/>
      <c r="Q119" s="220"/>
      <c r="R119" s="220"/>
      <c r="S119" s="220"/>
      <c r="T119" s="221"/>
      <c r="AT119" s="222" t="s">
        <v>184</v>
      </c>
      <c r="AU119" s="222" t="s">
        <v>84</v>
      </c>
      <c r="AV119" s="13" t="s">
        <v>84</v>
      </c>
      <c r="AW119" s="13" t="s">
        <v>35</v>
      </c>
      <c r="AX119" s="13" t="s">
        <v>22</v>
      </c>
      <c r="AY119" s="222" t="s">
        <v>159</v>
      </c>
    </row>
    <row r="120" spans="2:65" s="1" customFormat="1" ht="16.5" customHeight="1">
      <c r="B120" s="35"/>
      <c r="C120" s="186" t="s">
        <v>204</v>
      </c>
      <c r="D120" s="186" t="s">
        <v>162</v>
      </c>
      <c r="E120" s="187" t="s">
        <v>2847</v>
      </c>
      <c r="F120" s="188" t="s">
        <v>2848</v>
      </c>
      <c r="G120" s="189" t="s">
        <v>182</v>
      </c>
      <c r="H120" s="190">
        <v>38.024999999999999</v>
      </c>
      <c r="I120" s="191"/>
      <c r="J120" s="192">
        <f>ROUND(I120*H120,2)</f>
        <v>0</v>
      </c>
      <c r="K120" s="188" t="s">
        <v>194</v>
      </c>
      <c r="L120" s="39"/>
      <c r="M120" s="193" t="s">
        <v>20</v>
      </c>
      <c r="N120" s="194" t="s">
        <v>45</v>
      </c>
      <c r="O120" s="64"/>
      <c r="P120" s="195">
        <f>O120*H120</f>
        <v>0</v>
      </c>
      <c r="Q120" s="195">
        <v>0</v>
      </c>
      <c r="R120" s="195">
        <f>Q120*H120</f>
        <v>0</v>
      </c>
      <c r="S120" s="195">
        <v>0</v>
      </c>
      <c r="T120" s="196">
        <f>S120*H120</f>
        <v>0</v>
      </c>
      <c r="AR120" s="197" t="s">
        <v>164</v>
      </c>
      <c r="AT120" s="197" t="s">
        <v>162</v>
      </c>
      <c r="AU120" s="197" t="s">
        <v>84</v>
      </c>
      <c r="AY120" s="18" t="s">
        <v>159</v>
      </c>
      <c r="BE120" s="198">
        <f>IF(N120="základní",J120,0)</f>
        <v>0</v>
      </c>
      <c r="BF120" s="198">
        <f>IF(N120="snížená",J120,0)</f>
        <v>0</v>
      </c>
      <c r="BG120" s="198">
        <f>IF(N120="zákl. přenesená",J120,0)</f>
        <v>0</v>
      </c>
      <c r="BH120" s="198">
        <f>IF(N120="sníž. přenesená",J120,0)</f>
        <v>0</v>
      </c>
      <c r="BI120" s="198">
        <f>IF(N120="nulová",J120,0)</f>
        <v>0</v>
      </c>
      <c r="BJ120" s="18" t="s">
        <v>22</v>
      </c>
      <c r="BK120" s="198">
        <f>ROUND(I120*H120,2)</f>
        <v>0</v>
      </c>
      <c r="BL120" s="18" t="s">
        <v>164</v>
      </c>
      <c r="BM120" s="197" t="s">
        <v>2849</v>
      </c>
    </row>
    <row r="121" spans="2:65" s="1" customFormat="1" ht="11.25">
      <c r="B121" s="35"/>
      <c r="C121" s="36"/>
      <c r="D121" s="199" t="s">
        <v>166</v>
      </c>
      <c r="E121" s="36"/>
      <c r="F121" s="200" t="s">
        <v>2850</v>
      </c>
      <c r="G121" s="36"/>
      <c r="H121" s="36"/>
      <c r="I121" s="115"/>
      <c r="J121" s="36"/>
      <c r="K121" s="36"/>
      <c r="L121" s="39"/>
      <c r="M121" s="201"/>
      <c r="N121" s="64"/>
      <c r="O121" s="64"/>
      <c r="P121" s="64"/>
      <c r="Q121" s="64"/>
      <c r="R121" s="64"/>
      <c r="S121" s="64"/>
      <c r="T121" s="65"/>
      <c r="AT121" s="18" t="s">
        <v>166</v>
      </c>
      <c r="AU121" s="18" t="s">
        <v>84</v>
      </c>
    </row>
    <row r="122" spans="2:65" s="12" customFormat="1" ht="11.25">
      <c r="B122" s="202"/>
      <c r="C122" s="203"/>
      <c r="D122" s="199" t="s">
        <v>184</v>
      </c>
      <c r="E122" s="204" t="s">
        <v>20</v>
      </c>
      <c r="F122" s="205" t="s">
        <v>2851</v>
      </c>
      <c r="G122" s="203"/>
      <c r="H122" s="204" t="s">
        <v>20</v>
      </c>
      <c r="I122" s="206"/>
      <c r="J122" s="203"/>
      <c r="K122" s="203"/>
      <c r="L122" s="207"/>
      <c r="M122" s="208"/>
      <c r="N122" s="209"/>
      <c r="O122" s="209"/>
      <c r="P122" s="209"/>
      <c r="Q122" s="209"/>
      <c r="R122" s="209"/>
      <c r="S122" s="209"/>
      <c r="T122" s="210"/>
      <c r="AT122" s="211" t="s">
        <v>184</v>
      </c>
      <c r="AU122" s="211" t="s">
        <v>84</v>
      </c>
      <c r="AV122" s="12" t="s">
        <v>22</v>
      </c>
      <c r="AW122" s="12" t="s">
        <v>35</v>
      </c>
      <c r="AX122" s="12" t="s">
        <v>74</v>
      </c>
      <c r="AY122" s="211" t="s">
        <v>159</v>
      </c>
    </row>
    <row r="123" spans="2:65" s="13" customFormat="1" ht="11.25">
      <c r="B123" s="212"/>
      <c r="C123" s="213"/>
      <c r="D123" s="199" t="s">
        <v>184</v>
      </c>
      <c r="E123" s="214" t="s">
        <v>20</v>
      </c>
      <c r="F123" s="215" t="s">
        <v>2976</v>
      </c>
      <c r="G123" s="213"/>
      <c r="H123" s="216">
        <v>76.05</v>
      </c>
      <c r="I123" s="217"/>
      <c r="J123" s="213"/>
      <c r="K123" s="213"/>
      <c r="L123" s="218"/>
      <c r="M123" s="219"/>
      <c r="N123" s="220"/>
      <c r="O123" s="220"/>
      <c r="P123" s="220"/>
      <c r="Q123" s="220"/>
      <c r="R123" s="220"/>
      <c r="S123" s="220"/>
      <c r="T123" s="221"/>
      <c r="AT123" s="222" t="s">
        <v>184</v>
      </c>
      <c r="AU123" s="222" t="s">
        <v>84</v>
      </c>
      <c r="AV123" s="13" t="s">
        <v>84</v>
      </c>
      <c r="AW123" s="13" t="s">
        <v>35</v>
      </c>
      <c r="AX123" s="13" t="s">
        <v>74</v>
      </c>
      <c r="AY123" s="222" t="s">
        <v>159</v>
      </c>
    </row>
    <row r="124" spans="2:65" s="15" customFormat="1" ht="11.25">
      <c r="B124" s="234"/>
      <c r="C124" s="235"/>
      <c r="D124" s="199" t="s">
        <v>184</v>
      </c>
      <c r="E124" s="236" t="s">
        <v>2816</v>
      </c>
      <c r="F124" s="237" t="s">
        <v>436</v>
      </c>
      <c r="G124" s="235"/>
      <c r="H124" s="238">
        <v>76.05</v>
      </c>
      <c r="I124" s="239"/>
      <c r="J124" s="235"/>
      <c r="K124" s="235"/>
      <c r="L124" s="240"/>
      <c r="M124" s="241"/>
      <c r="N124" s="242"/>
      <c r="O124" s="242"/>
      <c r="P124" s="242"/>
      <c r="Q124" s="242"/>
      <c r="R124" s="242"/>
      <c r="S124" s="242"/>
      <c r="T124" s="243"/>
      <c r="AT124" s="244" t="s">
        <v>184</v>
      </c>
      <c r="AU124" s="244" t="s">
        <v>84</v>
      </c>
      <c r="AV124" s="15" t="s">
        <v>171</v>
      </c>
      <c r="AW124" s="15" t="s">
        <v>35</v>
      </c>
      <c r="AX124" s="15" t="s">
        <v>74</v>
      </c>
      <c r="AY124" s="244" t="s">
        <v>159</v>
      </c>
    </row>
    <row r="125" spans="2:65" s="13" customFormat="1" ht="11.25">
      <c r="B125" s="212"/>
      <c r="C125" s="213"/>
      <c r="D125" s="199" t="s">
        <v>184</v>
      </c>
      <c r="E125" s="214" t="s">
        <v>20</v>
      </c>
      <c r="F125" s="215" t="s">
        <v>2853</v>
      </c>
      <c r="G125" s="213"/>
      <c r="H125" s="216">
        <v>-38.024999999999999</v>
      </c>
      <c r="I125" s="217"/>
      <c r="J125" s="213"/>
      <c r="K125" s="213"/>
      <c r="L125" s="218"/>
      <c r="M125" s="219"/>
      <c r="N125" s="220"/>
      <c r="O125" s="220"/>
      <c r="P125" s="220"/>
      <c r="Q125" s="220"/>
      <c r="R125" s="220"/>
      <c r="S125" s="220"/>
      <c r="T125" s="221"/>
      <c r="AT125" s="222" t="s">
        <v>184</v>
      </c>
      <c r="AU125" s="222" t="s">
        <v>84</v>
      </c>
      <c r="AV125" s="13" t="s">
        <v>84</v>
      </c>
      <c r="AW125" s="13" t="s">
        <v>35</v>
      </c>
      <c r="AX125" s="13" t="s">
        <v>74</v>
      </c>
      <c r="AY125" s="222" t="s">
        <v>159</v>
      </c>
    </row>
    <row r="126" spans="2:65" s="14" customFormat="1" ht="11.25">
      <c r="B126" s="223"/>
      <c r="C126" s="224"/>
      <c r="D126" s="199" t="s">
        <v>184</v>
      </c>
      <c r="E126" s="225" t="s">
        <v>2819</v>
      </c>
      <c r="F126" s="226" t="s">
        <v>223</v>
      </c>
      <c r="G126" s="224"/>
      <c r="H126" s="227">
        <v>38.024999999999999</v>
      </c>
      <c r="I126" s="228"/>
      <c r="J126" s="224"/>
      <c r="K126" s="224"/>
      <c r="L126" s="229"/>
      <c r="M126" s="230"/>
      <c r="N126" s="231"/>
      <c r="O126" s="231"/>
      <c r="P126" s="231"/>
      <c r="Q126" s="231"/>
      <c r="R126" s="231"/>
      <c r="S126" s="231"/>
      <c r="T126" s="232"/>
      <c r="AT126" s="233" t="s">
        <v>184</v>
      </c>
      <c r="AU126" s="233" t="s">
        <v>84</v>
      </c>
      <c r="AV126" s="14" t="s">
        <v>164</v>
      </c>
      <c r="AW126" s="14" t="s">
        <v>35</v>
      </c>
      <c r="AX126" s="14" t="s">
        <v>22</v>
      </c>
      <c r="AY126" s="233" t="s">
        <v>159</v>
      </c>
    </row>
    <row r="127" spans="2:65" s="1" customFormat="1" ht="16.5" customHeight="1">
      <c r="B127" s="35"/>
      <c r="C127" s="186" t="s">
        <v>209</v>
      </c>
      <c r="D127" s="186" t="s">
        <v>162</v>
      </c>
      <c r="E127" s="187" t="s">
        <v>1932</v>
      </c>
      <c r="F127" s="188" t="s">
        <v>1933</v>
      </c>
      <c r="G127" s="189" t="s">
        <v>182</v>
      </c>
      <c r="H127" s="190">
        <v>7.6050000000000004</v>
      </c>
      <c r="I127" s="191"/>
      <c r="J127" s="192">
        <f>ROUND(I127*H127,2)</f>
        <v>0</v>
      </c>
      <c r="K127" s="188" t="s">
        <v>194</v>
      </c>
      <c r="L127" s="39"/>
      <c r="M127" s="193" t="s">
        <v>20</v>
      </c>
      <c r="N127" s="194" t="s">
        <v>45</v>
      </c>
      <c r="O127" s="64"/>
      <c r="P127" s="195">
        <f>O127*H127</f>
        <v>0</v>
      </c>
      <c r="Q127" s="195">
        <v>0</v>
      </c>
      <c r="R127" s="195">
        <f>Q127*H127</f>
        <v>0</v>
      </c>
      <c r="S127" s="195">
        <v>0</v>
      </c>
      <c r="T127" s="196">
        <f>S127*H127</f>
        <v>0</v>
      </c>
      <c r="AR127" s="197" t="s">
        <v>164</v>
      </c>
      <c r="AT127" s="197" t="s">
        <v>162</v>
      </c>
      <c r="AU127" s="197" t="s">
        <v>84</v>
      </c>
      <c r="AY127" s="18" t="s">
        <v>159</v>
      </c>
      <c r="BE127" s="198">
        <f>IF(N127="základní",J127,0)</f>
        <v>0</v>
      </c>
      <c r="BF127" s="198">
        <f>IF(N127="snížená",J127,0)</f>
        <v>0</v>
      </c>
      <c r="BG127" s="198">
        <f>IF(N127="zákl. přenesená",J127,0)</f>
        <v>0</v>
      </c>
      <c r="BH127" s="198">
        <f>IF(N127="sníž. přenesená",J127,0)</f>
        <v>0</v>
      </c>
      <c r="BI127" s="198">
        <f>IF(N127="nulová",J127,0)</f>
        <v>0</v>
      </c>
      <c r="BJ127" s="18" t="s">
        <v>22</v>
      </c>
      <c r="BK127" s="198">
        <f>ROUND(I127*H127,2)</f>
        <v>0</v>
      </c>
      <c r="BL127" s="18" t="s">
        <v>164</v>
      </c>
      <c r="BM127" s="197" t="s">
        <v>2854</v>
      </c>
    </row>
    <row r="128" spans="2:65" s="1" customFormat="1" ht="11.25">
      <c r="B128" s="35"/>
      <c r="C128" s="36"/>
      <c r="D128" s="199" t="s">
        <v>166</v>
      </c>
      <c r="E128" s="36"/>
      <c r="F128" s="200" t="s">
        <v>1935</v>
      </c>
      <c r="G128" s="36"/>
      <c r="H128" s="36"/>
      <c r="I128" s="115"/>
      <c r="J128" s="36"/>
      <c r="K128" s="36"/>
      <c r="L128" s="39"/>
      <c r="M128" s="201"/>
      <c r="N128" s="64"/>
      <c r="O128" s="64"/>
      <c r="P128" s="64"/>
      <c r="Q128" s="64"/>
      <c r="R128" s="64"/>
      <c r="S128" s="64"/>
      <c r="T128" s="65"/>
      <c r="AT128" s="18" t="s">
        <v>166</v>
      </c>
      <c r="AU128" s="18" t="s">
        <v>84</v>
      </c>
    </row>
    <row r="129" spans="2:65" s="13" customFormat="1" ht="11.25">
      <c r="B129" s="212"/>
      <c r="C129" s="213"/>
      <c r="D129" s="199" t="s">
        <v>184</v>
      </c>
      <c r="E129" s="214" t="s">
        <v>20</v>
      </c>
      <c r="F129" s="215" t="s">
        <v>2855</v>
      </c>
      <c r="G129" s="213"/>
      <c r="H129" s="216">
        <v>7.6050000000000004</v>
      </c>
      <c r="I129" s="217"/>
      <c r="J129" s="213"/>
      <c r="K129" s="213"/>
      <c r="L129" s="218"/>
      <c r="M129" s="219"/>
      <c r="N129" s="220"/>
      <c r="O129" s="220"/>
      <c r="P129" s="220"/>
      <c r="Q129" s="220"/>
      <c r="R129" s="220"/>
      <c r="S129" s="220"/>
      <c r="T129" s="221"/>
      <c r="AT129" s="222" t="s">
        <v>184</v>
      </c>
      <c r="AU129" s="222" t="s">
        <v>84</v>
      </c>
      <c r="AV129" s="13" t="s">
        <v>84</v>
      </c>
      <c r="AW129" s="13" t="s">
        <v>35</v>
      </c>
      <c r="AX129" s="13" t="s">
        <v>22</v>
      </c>
      <c r="AY129" s="222" t="s">
        <v>159</v>
      </c>
    </row>
    <row r="130" spans="2:65" s="1" customFormat="1" ht="16.5" customHeight="1">
      <c r="B130" s="35"/>
      <c r="C130" s="186" t="s">
        <v>214</v>
      </c>
      <c r="D130" s="186" t="s">
        <v>162</v>
      </c>
      <c r="E130" s="187" t="s">
        <v>2856</v>
      </c>
      <c r="F130" s="188" t="s">
        <v>2857</v>
      </c>
      <c r="G130" s="189" t="s">
        <v>182</v>
      </c>
      <c r="H130" s="190">
        <v>22.815000000000001</v>
      </c>
      <c r="I130" s="191"/>
      <c r="J130" s="192">
        <f>ROUND(I130*H130,2)</f>
        <v>0</v>
      </c>
      <c r="K130" s="188" t="s">
        <v>194</v>
      </c>
      <c r="L130" s="39"/>
      <c r="M130" s="193" t="s">
        <v>20</v>
      </c>
      <c r="N130" s="194" t="s">
        <v>45</v>
      </c>
      <c r="O130" s="64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AR130" s="197" t="s">
        <v>164</v>
      </c>
      <c r="AT130" s="197" t="s">
        <v>162</v>
      </c>
      <c r="AU130" s="197" t="s">
        <v>84</v>
      </c>
      <c r="AY130" s="18" t="s">
        <v>159</v>
      </c>
      <c r="BE130" s="198">
        <f>IF(N130="základní",J130,0)</f>
        <v>0</v>
      </c>
      <c r="BF130" s="198">
        <f>IF(N130="snížená",J130,0)</f>
        <v>0</v>
      </c>
      <c r="BG130" s="198">
        <f>IF(N130="zákl. přenesená",J130,0)</f>
        <v>0</v>
      </c>
      <c r="BH130" s="198">
        <f>IF(N130="sníž. přenesená",J130,0)</f>
        <v>0</v>
      </c>
      <c r="BI130" s="198">
        <f>IF(N130="nulová",J130,0)</f>
        <v>0</v>
      </c>
      <c r="BJ130" s="18" t="s">
        <v>22</v>
      </c>
      <c r="BK130" s="198">
        <f>ROUND(I130*H130,2)</f>
        <v>0</v>
      </c>
      <c r="BL130" s="18" t="s">
        <v>164</v>
      </c>
      <c r="BM130" s="197" t="s">
        <v>2858</v>
      </c>
    </row>
    <row r="131" spans="2:65" s="1" customFormat="1" ht="11.25">
      <c r="B131" s="35"/>
      <c r="C131" s="36"/>
      <c r="D131" s="199" t="s">
        <v>166</v>
      </c>
      <c r="E131" s="36"/>
      <c r="F131" s="200" t="s">
        <v>2859</v>
      </c>
      <c r="G131" s="36"/>
      <c r="H131" s="36"/>
      <c r="I131" s="115"/>
      <c r="J131" s="36"/>
      <c r="K131" s="36"/>
      <c r="L131" s="39"/>
      <c r="M131" s="201"/>
      <c r="N131" s="64"/>
      <c r="O131" s="64"/>
      <c r="P131" s="64"/>
      <c r="Q131" s="64"/>
      <c r="R131" s="64"/>
      <c r="S131" s="64"/>
      <c r="T131" s="65"/>
      <c r="AT131" s="18" t="s">
        <v>166</v>
      </c>
      <c r="AU131" s="18" t="s">
        <v>84</v>
      </c>
    </row>
    <row r="132" spans="2:65" s="12" customFormat="1" ht="11.25">
      <c r="B132" s="202"/>
      <c r="C132" s="203"/>
      <c r="D132" s="199" t="s">
        <v>184</v>
      </c>
      <c r="E132" s="204" t="s">
        <v>20</v>
      </c>
      <c r="F132" s="205" t="s">
        <v>2860</v>
      </c>
      <c r="G132" s="203"/>
      <c r="H132" s="204" t="s">
        <v>20</v>
      </c>
      <c r="I132" s="206"/>
      <c r="J132" s="203"/>
      <c r="K132" s="203"/>
      <c r="L132" s="207"/>
      <c r="M132" s="208"/>
      <c r="N132" s="209"/>
      <c r="O132" s="209"/>
      <c r="P132" s="209"/>
      <c r="Q132" s="209"/>
      <c r="R132" s="209"/>
      <c r="S132" s="209"/>
      <c r="T132" s="210"/>
      <c r="AT132" s="211" t="s">
        <v>184</v>
      </c>
      <c r="AU132" s="211" t="s">
        <v>84</v>
      </c>
      <c r="AV132" s="12" t="s">
        <v>22</v>
      </c>
      <c r="AW132" s="12" t="s">
        <v>35</v>
      </c>
      <c r="AX132" s="12" t="s">
        <v>74</v>
      </c>
      <c r="AY132" s="211" t="s">
        <v>159</v>
      </c>
    </row>
    <row r="133" spans="2:65" s="13" customFormat="1" ht="11.25">
      <c r="B133" s="212"/>
      <c r="C133" s="213"/>
      <c r="D133" s="199" t="s">
        <v>184</v>
      </c>
      <c r="E133" s="214" t="s">
        <v>2822</v>
      </c>
      <c r="F133" s="215" t="s">
        <v>2861</v>
      </c>
      <c r="G133" s="213"/>
      <c r="H133" s="216">
        <v>22.815000000000001</v>
      </c>
      <c r="I133" s="217"/>
      <c r="J133" s="213"/>
      <c r="K133" s="213"/>
      <c r="L133" s="218"/>
      <c r="M133" s="219"/>
      <c r="N133" s="220"/>
      <c r="O133" s="220"/>
      <c r="P133" s="220"/>
      <c r="Q133" s="220"/>
      <c r="R133" s="220"/>
      <c r="S133" s="220"/>
      <c r="T133" s="221"/>
      <c r="AT133" s="222" t="s">
        <v>184</v>
      </c>
      <c r="AU133" s="222" t="s">
        <v>84</v>
      </c>
      <c r="AV133" s="13" t="s">
        <v>84</v>
      </c>
      <c r="AW133" s="13" t="s">
        <v>35</v>
      </c>
      <c r="AX133" s="13" t="s">
        <v>22</v>
      </c>
      <c r="AY133" s="222" t="s">
        <v>159</v>
      </c>
    </row>
    <row r="134" spans="2:65" s="1" customFormat="1" ht="16.5" customHeight="1">
      <c r="B134" s="35"/>
      <c r="C134" s="186" t="s">
        <v>224</v>
      </c>
      <c r="D134" s="186" t="s">
        <v>162</v>
      </c>
      <c r="E134" s="187" t="s">
        <v>1942</v>
      </c>
      <c r="F134" s="188" t="s">
        <v>1943</v>
      </c>
      <c r="G134" s="189" t="s">
        <v>182</v>
      </c>
      <c r="H134" s="190">
        <v>4.5629999999999997</v>
      </c>
      <c r="I134" s="191"/>
      <c r="J134" s="192">
        <f>ROUND(I134*H134,2)</f>
        <v>0</v>
      </c>
      <c r="K134" s="188" t="s">
        <v>194</v>
      </c>
      <c r="L134" s="39"/>
      <c r="M134" s="193" t="s">
        <v>20</v>
      </c>
      <c r="N134" s="194" t="s">
        <v>45</v>
      </c>
      <c r="O134" s="64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AR134" s="197" t="s">
        <v>164</v>
      </c>
      <c r="AT134" s="197" t="s">
        <v>162</v>
      </c>
      <c r="AU134" s="197" t="s">
        <v>84</v>
      </c>
      <c r="AY134" s="18" t="s">
        <v>159</v>
      </c>
      <c r="BE134" s="198">
        <f>IF(N134="základní",J134,0)</f>
        <v>0</v>
      </c>
      <c r="BF134" s="198">
        <f>IF(N134="snížená",J134,0)</f>
        <v>0</v>
      </c>
      <c r="BG134" s="198">
        <f>IF(N134="zákl. přenesená",J134,0)</f>
        <v>0</v>
      </c>
      <c r="BH134" s="198">
        <f>IF(N134="sníž. přenesená",J134,0)</f>
        <v>0</v>
      </c>
      <c r="BI134" s="198">
        <f>IF(N134="nulová",J134,0)</f>
        <v>0</v>
      </c>
      <c r="BJ134" s="18" t="s">
        <v>22</v>
      </c>
      <c r="BK134" s="198">
        <f>ROUND(I134*H134,2)</f>
        <v>0</v>
      </c>
      <c r="BL134" s="18" t="s">
        <v>164</v>
      </c>
      <c r="BM134" s="197" t="s">
        <v>2862</v>
      </c>
    </row>
    <row r="135" spans="2:65" s="1" customFormat="1" ht="11.25">
      <c r="B135" s="35"/>
      <c r="C135" s="36"/>
      <c r="D135" s="199" t="s">
        <v>166</v>
      </c>
      <c r="E135" s="36"/>
      <c r="F135" s="200" t="s">
        <v>1945</v>
      </c>
      <c r="G135" s="36"/>
      <c r="H135" s="36"/>
      <c r="I135" s="115"/>
      <c r="J135" s="36"/>
      <c r="K135" s="36"/>
      <c r="L135" s="39"/>
      <c r="M135" s="201"/>
      <c r="N135" s="64"/>
      <c r="O135" s="64"/>
      <c r="P135" s="64"/>
      <c r="Q135" s="64"/>
      <c r="R135" s="64"/>
      <c r="S135" s="64"/>
      <c r="T135" s="65"/>
      <c r="AT135" s="18" t="s">
        <v>166</v>
      </c>
      <c r="AU135" s="18" t="s">
        <v>84</v>
      </c>
    </row>
    <row r="136" spans="2:65" s="13" customFormat="1" ht="11.25">
      <c r="B136" s="212"/>
      <c r="C136" s="213"/>
      <c r="D136" s="199" t="s">
        <v>184</v>
      </c>
      <c r="E136" s="214" t="s">
        <v>20</v>
      </c>
      <c r="F136" s="215" t="s">
        <v>2863</v>
      </c>
      <c r="G136" s="213"/>
      <c r="H136" s="216">
        <v>4.5629999999999997</v>
      </c>
      <c r="I136" s="217"/>
      <c r="J136" s="213"/>
      <c r="K136" s="213"/>
      <c r="L136" s="218"/>
      <c r="M136" s="219"/>
      <c r="N136" s="220"/>
      <c r="O136" s="220"/>
      <c r="P136" s="220"/>
      <c r="Q136" s="220"/>
      <c r="R136" s="220"/>
      <c r="S136" s="220"/>
      <c r="T136" s="221"/>
      <c r="AT136" s="222" t="s">
        <v>184</v>
      </c>
      <c r="AU136" s="222" t="s">
        <v>84</v>
      </c>
      <c r="AV136" s="13" t="s">
        <v>84</v>
      </c>
      <c r="AW136" s="13" t="s">
        <v>35</v>
      </c>
      <c r="AX136" s="13" t="s">
        <v>22</v>
      </c>
      <c r="AY136" s="222" t="s">
        <v>159</v>
      </c>
    </row>
    <row r="137" spans="2:65" s="1" customFormat="1" ht="16.5" customHeight="1">
      <c r="B137" s="35"/>
      <c r="C137" s="186" t="s">
        <v>257</v>
      </c>
      <c r="D137" s="186" t="s">
        <v>162</v>
      </c>
      <c r="E137" s="187" t="s">
        <v>2864</v>
      </c>
      <c r="F137" s="188" t="s">
        <v>2865</v>
      </c>
      <c r="G137" s="189" t="s">
        <v>182</v>
      </c>
      <c r="H137" s="190">
        <v>15.21</v>
      </c>
      <c r="I137" s="191"/>
      <c r="J137" s="192">
        <f>ROUND(I137*H137,2)</f>
        <v>0</v>
      </c>
      <c r="K137" s="188" t="s">
        <v>20</v>
      </c>
      <c r="L137" s="39"/>
      <c r="M137" s="193" t="s">
        <v>20</v>
      </c>
      <c r="N137" s="194" t="s">
        <v>45</v>
      </c>
      <c r="O137" s="64"/>
      <c r="P137" s="195">
        <f>O137*H137</f>
        <v>0</v>
      </c>
      <c r="Q137" s="195">
        <v>3.5000000000000001E-3</v>
      </c>
      <c r="R137" s="195">
        <f>Q137*H137</f>
        <v>5.3235000000000005E-2</v>
      </c>
      <c r="S137" s="195">
        <v>0</v>
      </c>
      <c r="T137" s="196">
        <f>S137*H137</f>
        <v>0</v>
      </c>
      <c r="AR137" s="197" t="s">
        <v>164</v>
      </c>
      <c r="AT137" s="197" t="s">
        <v>162</v>
      </c>
      <c r="AU137" s="197" t="s">
        <v>84</v>
      </c>
      <c r="AY137" s="18" t="s">
        <v>159</v>
      </c>
      <c r="BE137" s="198">
        <f>IF(N137="základní",J137,0)</f>
        <v>0</v>
      </c>
      <c r="BF137" s="198">
        <f>IF(N137="snížená",J137,0)</f>
        <v>0</v>
      </c>
      <c r="BG137" s="198">
        <f>IF(N137="zákl. přenesená",J137,0)</f>
        <v>0</v>
      </c>
      <c r="BH137" s="198">
        <f>IF(N137="sníž. přenesená",J137,0)</f>
        <v>0</v>
      </c>
      <c r="BI137" s="198">
        <f>IF(N137="nulová",J137,0)</f>
        <v>0</v>
      </c>
      <c r="BJ137" s="18" t="s">
        <v>22</v>
      </c>
      <c r="BK137" s="198">
        <f>ROUND(I137*H137,2)</f>
        <v>0</v>
      </c>
      <c r="BL137" s="18" t="s">
        <v>164</v>
      </c>
      <c r="BM137" s="197" t="s">
        <v>2866</v>
      </c>
    </row>
    <row r="138" spans="2:65" s="1" customFormat="1" ht="19.5">
      <c r="B138" s="35"/>
      <c r="C138" s="36"/>
      <c r="D138" s="199" t="s">
        <v>166</v>
      </c>
      <c r="E138" s="36"/>
      <c r="F138" s="200" t="s">
        <v>2867</v>
      </c>
      <c r="G138" s="36"/>
      <c r="H138" s="36"/>
      <c r="I138" s="115"/>
      <c r="J138" s="36"/>
      <c r="K138" s="36"/>
      <c r="L138" s="39"/>
      <c r="M138" s="201"/>
      <c r="N138" s="64"/>
      <c r="O138" s="64"/>
      <c r="P138" s="64"/>
      <c r="Q138" s="64"/>
      <c r="R138" s="64"/>
      <c r="S138" s="64"/>
      <c r="T138" s="65"/>
      <c r="AT138" s="18" t="s">
        <v>166</v>
      </c>
      <c r="AU138" s="18" t="s">
        <v>84</v>
      </c>
    </row>
    <row r="139" spans="2:65" s="12" customFormat="1" ht="11.25">
      <c r="B139" s="202"/>
      <c r="C139" s="203"/>
      <c r="D139" s="199" t="s">
        <v>184</v>
      </c>
      <c r="E139" s="204" t="s">
        <v>20</v>
      </c>
      <c r="F139" s="205" t="s">
        <v>2868</v>
      </c>
      <c r="G139" s="203"/>
      <c r="H139" s="204" t="s">
        <v>20</v>
      </c>
      <c r="I139" s="206"/>
      <c r="J139" s="203"/>
      <c r="K139" s="203"/>
      <c r="L139" s="207"/>
      <c r="M139" s="208"/>
      <c r="N139" s="209"/>
      <c r="O139" s="209"/>
      <c r="P139" s="209"/>
      <c r="Q139" s="209"/>
      <c r="R139" s="209"/>
      <c r="S139" s="209"/>
      <c r="T139" s="210"/>
      <c r="AT139" s="211" t="s">
        <v>184</v>
      </c>
      <c r="AU139" s="211" t="s">
        <v>84</v>
      </c>
      <c r="AV139" s="12" t="s">
        <v>22</v>
      </c>
      <c r="AW139" s="12" t="s">
        <v>35</v>
      </c>
      <c r="AX139" s="12" t="s">
        <v>74</v>
      </c>
      <c r="AY139" s="211" t="s">
        <v>159</v>
      </c>
    </row>
    <row r="140" spans="2:65" s="13" customFormat="1" ht="11.25">
      <c r="B140" s="212"/>
      <c r="C140" s="213"/>
      <c r="D140" s="199" t="s">
        <v>184</v>
      </c>
      <c r="E140" s="214" t="s">
        <v>2824</v>
      </c>
      <c r="F140" s="215" t="s">
        <v>2869</v>
      </c>
      <c r="G140" s="213"/>
      <c r="H140" s="216">
        <v>15.21</v>
      </c>
      <c r="I140" s="217"/>
      <c r="J140" s="213"/>
      <c r="K140" s="213"/>
      <c r="L140" s="218"/>
      <c r="M140" s="219"/>
      <c r="N140" s="220"/>
      <c r="O140" s="220"/>
      <c r="P140" s="220"/>
      <c r="Q140" s="220"/>
      <c r="R140" s="220"/>
      <c r="S140" s="220"/>
      <c r="T140" s="221"/>
      <c r="AT140" s="222" t="s">
        <v>184</v>
      </c>
      <c r="AU140" s="222" t="s">
        <v>84</v>
      </c>
      <c r="AV140" s="13" t="s">
        <v>84</v>
      </c>
      <c r="AW140" s="13" t="s">
        <v>35</v>
      </c>
      <c r="AX140" s="13" t="s">
        <v>22</v>
      </c>
      <c r="AY140" s="222" t="s">
        <v>159</v>
      </c>
    </row>
    <row r="141" spans="2:65" s="1" customFormat="1" ht="24" customHeight="1">
      <c r="B141" s="35"/>
      <c r="C141" s="186" t="s">
        <v>438</v>
      </c>
      <c r="D141" s="186" t="s">
        <v>162</v>
      </c>
      <c r="E141" s="187" t="s">
        <v>2870</v>
      </c>
      <c r="F141" s="188" t="s">
        <v>2871</v>
      </c>
      <c r="G141" s="189" t="s">
        <v>464</v>
      </c>
      <c r="H141" s="190">
        <v>81.12</v>
      </c>
      <c r="I141" s="191"/>
      <c r="J141" s="192">
        <f>ROUND(I141*H141,2)</f>
        <v>0</v>
      </c>
      <c r="K141" s="188" t="s">
        <v>20</v>
      </c>
      <c r="L141" s="39"/>
      <c r="M141" s="193" t="s">
        <v>20</v>
      </c>
      <c r="N141" s="194" t="s">
        <v>45</v>
      </c>
      <c r="O141" s="64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AR141" s="197" t="s">
        <v>164</v>
      </c>
      <c r="AT141" s="197" t="s">
        <v>162</v>
      </c>
      <c r="AU141" s="197" t="s">
        <v>84</v>
      </c>
      <c r="AY141" s="18" t="s">
        <v>159</v>
      </c>
      <c r="BE141" s="198">
        <f>IF(N141="základní",J141,0)</f>
        <v>0</v>
      </c>
      <c r="BF141" s="198">
        <f>IF(N141="snížená",J141,0)</f>
        <v>0</v>
      </c>
      <c r="BG141" s="198">
        <f>IF(N141="zákl. přenesená",J141,0)</f>
        <v>0</v>
      </c>
      <c r="BH141" s="198">
        <f>IF(N141="sníž. přenesená",J141,0)</f>
        <v>0</v>
      </c>
      <c r="BI141" s="198">
        <f>IF(N141="nulová",J141,0)</f>
        <v>0</v>
      </c>
      <c r="BJ141" s="18" t="s">
        <v>22</v>
      </c>
      <c r="BK141" s="198">
        <f>ROUND(I141*H141,2)</f>
        <v>0</v>
      </c>
      <c r="BL141" s="18" t="s">
        <v>164</v>
      </c>
      <c r="BM141" s="197" t="s">
        <v>2872</v>
      </c>
    </row>
    <row r="142" spans="2:65" s="13" customFormat="1" ht="11.25">
      <c r="B142" s="212"/>
      <c r="C142" s="213"/>
      <c r="D142" s="199" t="s">
        <v>184</v>
      </c>
      <c r="E142" s="214" t="s">
        <v>20</v>
      </c>
      <c r="F142" s="215" t="s">
        <v>2977</v>
      </c>
      <c r="G142" s="213"/>
      <c r="H142" s="216">
        <v>81.12</v>
      </c>
      <c r="I142" s="217"/>
      <c r="J142" s="213"/>
      <c r="K142" s="213"/>
      <c r="L142" s="218"/>
      <c r="M142" s="219"/>
      <c r="N142" s="220"/>
      <c r="O142" s="220"/>
      <c r="P142" s="220"/>
      <c r="Q142" s="220"/>
      <c r="R142" s="220"/>
      <c r="S142" s="220"/>
      <c r="T142" s="221"/>
      <c r="AT142" s="222" t="s">
        <v>184</v>
      </c>
      <c r="AU142" s="222" t="s">
        <v>84</v>
      </c>
      <c r="AV142" s="13" t="s">
        <v>84</v>
      </c>
      <c r="AW142" s="13" t="s">
        <v>35</v>
      </c>
      <c r="AX142" s="13" t="s">
        <v>22</v>
      </c>
      <c r="AY142" s="222" t="s">
        <v>159</v>
      </c>
    </row>
    <row r="143" spans="2:65" s="1" customFormat="1" ht="16.5" customHeight="1">
      <c r="B143" s="35"/>
      <c r="C143" s="186" t="s">
        <v>444</v>
      </c>
      <c r="D143" s="186" t="s">
        <v>162</v>
      </c>
      <c r="E143" s="187" t="s">
        <v>596</v>
      </c>
      <c r="F143" s="188" t="s">
        <v>597</v>
      </c>
      <c r="G143" s="189" t="s">
        <v>182</v>
      </c>
      <c r="H143" s="190">
        <v>60.84</v>
      </c>
      <c r="I143" s="191"/>
      <c r="J143" s="192">
        <f>ROUND(I143*H143,2)</f>
        <v>0</v>
      </c>
      <c r="K143" s="188" t="s">
        <v>194</v>
      </c>
      <c r="L143" s="39"/>
      <c r="M143" s="193" t="s">
        <v>20</v>
      </c>
      <c r="N143" s="194" t="s">
        <v>45</v>
      </c>
      <c r="O143" s="64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AR143" s="197" t="s">
        <v>164</v>
      </c>
      <c r="AT143" s="197" t="s">
        <v>162</v>
      </c>
      <c r="AU143" s="197" t="s">
        <v>84</v>
      </c>
      <c r="AY143" s="18" t="s">
        <v>159</v>
      </c>
      <c r="BE143" s="198">
        <f>IF(N143="základní",J143,0)</f>
        <v>0</v>
      </c>
      <c r="BF143" s="198">
        <f>IF(N143="snížená",J143,0)</f>
        <v>0</v>
      </c>
      <c r="BG143" s="198">
        <f>IF(N143="zákl. přenesená",J143,0)</f>
        <v>0</v>
      </c>
      <c r="BH143" s="198">
        <f>IF(N143="sníž. přenesená",J143,0)</f>
        <v>0</v>
      </c>
      <c r="BI143" s="198">
        <f>IF(N143="nulová",J143,0)</f>
        <v>0</v>
      </c>
      <c r="BJ143" s="18" t="s">
        <v>22</v>
      </c>
      <c r="BK143" s="198">
        <f>ROUND(I143*H143,2)</f>
        <v>0</v>
      </c>
      <c r="BL143" s="18" t="s">
        <v>164</v>
      </c>
      <c r="BM143" s="197" t="s">
        <v>2876</v>
      </c>
    </row>
    <row r="144" spans="2:65" s="1" customFormat="1" ht="19.5">
      <c r="B144" s="35"/>
      <c r="C144" s="36"/>
      <c r="D144" s="199" t="s">
        <v>166</v>
      </c>
      <c r="E144" s="36"/>
      <c r="F144" s="200" t="s">
        <v>599</v>
      </c>
      <c r="G144" s="36"/>
      <c r="H144" s="36"/>
      <c r="I144" s="115"/>
      <c r="J144" s="36"/>
      <c r="K144" s="36"/>
      <c r="L144" s="39"/>
      <c r="M144" s="201"/>
      <c r="N144" s="64"/>
      <c r="O144" s="64"/>
      <c r="P144" s="64"/>
      <c r="Q144" s="64"/>
      <c r="R144" s="64"/>
      <c r="S144" s="64"/>
      <c r="T144" s="65"/>
      <c r="AT144" s="18" t="s">
        <v>166</v>
      </c>
      <c r="AU144" s="18" t="s">
        <v>84</v>
      </c>
    </row>
    <row r="145" spans="2:65" s="13" customFormat="1" ht="11.25">
      <c r="B145" s="212"/>
      <c r="C145" s="213"/>
      <c r="D145" s="199" t="s">
        <v>184</v>
      </c>
      <c r="E145" s="214" t="s">
        <v>20</v>
      </c>
      <c r="F145" s="215" t="s">
        <v>2878</v>
      </c>
      <c r="G145" s="213"/>
      <c r="H145" s="216">
        <v>60.84</v>
      </c>
      <c r="I145" s="217"/>
      <c r="J145" s="213"/>
      <c r="K145" s="213"/>
      <c r="L145" s="218"/>
      <c r="M145" s="219"/>
      <c r="N145" s="220"/>
      <c r="O145" s="220"/>
      <c r="P145" s="220"/>
      <c r="Q145" s="220"/>
      <c r="R145" s="220"/>
      <c r="S145" s="220"/>
      <c r="T145" s="221"/>
      <c r="AT145" s="222" t="s">
        <v>184</v>
      </c>
      <c r="AU145" s="222" t="s">
        <v>84</v>
      </c>
      <c r="AV145" s="13" t="s">
        <v>84</v>
      </c>
      <c r="AW145" s="13" t="s">
        <v>35</v>
      </c>
      <c r="AX145" s="13" t="s">
        <v>22</v>
      </c>
      <c r="AY145" s="222" t="s">
        <v>159</v>
      </c>
    </row>
    <row r="146" spans="2:65" s="1" customFormat="1" ht="16.5" customHeight="1">
      <c r="B146" s="35"/>
      <c r="C146" s="186" t="s">
        <v>8</v>
      </c>
      <c r="D146" s="186" t="s">
        <v>162</v>
      </c>
      <c r="E146" s="187" t="s">
        <v>603</v>
      </c>
      <c r="F146" s="188" t="s">
        <v>604</v>
      </c>
      <c r="G146" s="189" t="s">
        <v>182</v>
      </c>
      <c r="H146" s="190">
        <v>15.21</v>
      </c>
      <c r="I146" s="191"/>
      <c r="J146" s="192">
        <f>ROUND(I146*H146,2)</f>
        <v>0</v>
      </c>
      <c r="K146" s="188" t="s">
        <v>194</v>
      </c>
      <c r="L146" s="39"/>
      <c r="M146" s="193" t="s">
        <v>20</v>
      </c>
      <c r="N146" s="194" t="s">
        <v>45</v>
      </c>
      <c r="O146" s="64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AR146" s="197" t="s">
        <v>164</v>
      </c>
      <c r="AT146" s="197" t="s">
        <v>162</v>
      </c>
      <c r="AU146" s="197" t="s">
        <v>84</v>
      </c>
      <c r="AY146" s="18" t="s">
        <v>159</v>
      </c>
      <c r="BE146" s="198">
        <f>IF(N146="základní",J146,0)</f>
        <v>0</v>
      </c>
      <c r="BF146" s="198">
        <f>IF(N146="snížená",J146,0)</f>
        <v>0</v>
      </c>
      <c r="BG146" s="198">
        <f>IF(N146="zákl. přenesená",J146,0)</f>
        <v>0</v>
      </c>
      <c r="BH146" s="198">
        <f>IF(N146="sníž. přenesená",J146,0)</f>
        <v>0</v>
      </c>
      <c r="BI146" s="198">
        <f>IF(N146="nulová",J146,0)</f>
        <v>0</v>
      </c>
      <c r="BJ146" s="18" t="s">
        <v>22</v>
      </c>
      <c r="BK146" s="198">
        <f>ROUND(I146*H146,2)</f>
        <v>0</v>
      </c>
      <c r="BL146" s="18" t="s">
        <v>164</v>
      </c>
      <c r="BM146" s="197" t="s">
        <v>2881</v>
      </c>
    </row>
    <row r="147" spans="2:65" s="1" customFormat="1" ht="19.5">
      <c r="B147" s="35"/>
      <c r="C147" s="36"/>
      <c r="D147" s="199" t="s">
        <v>166</v>
      </c>
      <c r="E147" s="36"/>
      <c r="F147" s="200" t="s">
        <v>606</v>
      </c>
      <c r="G147" s="36"/>
      <c r="H147" s="36"/>
      <c r="I147" s="115"/>
      <c r="J147" s="36"/>
      <c r="K147" s="36"/>
      <c r="L147" s="39"/>
      <c r="M147" s="201"/>
      <c r="N147" s="64"/>
      <c r="O147" s="64"/>
      <c r="P147" s="64"/>
      <c r="Q147" s="64"/>
      <c r="R147" s="64"/>
      <c r="S147" s="64"/>
      <c r="T147" s="65"/>
      <c r="AT147" s="18" t="s">
        <v>166</v>
      </c>
      <c r="AU147" s="18" t="s">
        <v>84</v>
      </c>
    </row>
    <row r="148" spans="2:65" s="13" customFormat="1" ht="11.25">
      <c r="B148" s="212"/>
      <c r="C148" s="213"/>
      <c r="D148" s="199" t="s">
        <v>184</v>
      </c>
      <c r="E148" s="214" t="s">
        <v>20</v>
      </c>
      <c r="F148" s="215" t="s">
        <v>2824</v>
      </c>
      <c r="G148" s="213"/>
      <c r="H148" s="216">
        <v>15.21</v>
      </c>
      <c r="I148" s="217"/>
      <c r="J148" s="213"/>
      <c r="K148" s="213"/>
      <c r="L148" s="218"/>
      <c r="M148" s="219"/>
      <c r="N148" s="220"/>
      <c r="O148" s="220"/>
      <c r="P148" s="220"/>
      <c r="Q148" s="220"/>
      <c r="R148" s="220"/>
      <c r="S148" s="220"/>
      <c r="T148" s="221"/>
      <c r="AT148" s="222" t="s">
        <v>184</v>
      </c>
      <c r="AU148" s="222" t="s">
        <v>84</v>
      </c>
      <c r="AV148" s="13" t="s">
        <v>84</v>
      </c>
      <c r="AW148" s="13" t="s">
        <v>35</v>
      </c>
      <c r="AX148" s="13" t="s">
        <v>22</v>
      </c>
      <c r="AY148" s="222" t="s">
        <v>159</v>
      </c>
    </row>
    <row r="149" spans="2:65" s="1" customFormat="1" ht="16.5" customHeight="1">
      <c r="B149" s="35"/>
      <c r="C149" s="186" t="s">
        <v>455</v>
      </c>
      <c r="D149" s="186" t="s">
        <v>162</v>
      </c>
      <c r="E149" s="187" t="s">
        <v>630</v>
      </c>
      <c r="F149" s="188" t="s">
        <v>631</v>
      </c>
      <c r="G149" s="189" t="s">
        <v>182</v>
      </c>
      <c r="H149" s="190">
        <v>60.84</v>
      </c>
      <c r="I149" s="191"/>
      <c r="J149" s="192">
        <f>ROUND(I149*H149,2)</f>
        <v>0</v>
      </c>
      <c r="K149" s="188" t="s">
        <v>194</v>
      </c>
      <c r="L149" s="39"/>
      <c r="M149" s="193" t="s">
        <v>20</v>
      </c>
      <c r="N149" s="194" t="s">
        <v>45</v>
      </c>
      <c r="O149" s="64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AR149" s="197" t="s">
        <v>164</v>
      </c>
      <c r="AT149" s="197" t="s">
        <v>162</v>
      </c>
      <c r="AU149" s="197" t="s">
        <v>84</v>
      </c>
      <c r="AY149" s="18" t="s">
        <v>159</v>
      </c>
      <c r="BE149" s="198">
        <f>IF(N149="základní",J149,0)</f>
        <v>0</v>
      </c>
      <c r="BF149" s="198">
        <f>IF(N149="snížená",J149,0)</f>
        <v>0</v>
      </c>
      <c r="BG149" s="198">
        <f>IF(N149="zákl. přenesená",J149,0)</f>
        <v>0</v>
      </c>
      <c r="BH149" s="198">
        <f>IF(N149="sníž. přenesená",J149,0)</f>
        <v>0</v>
      </c>
      <c r="BI149" s="198">
        <f>IF(N149="nulová",J149,0)</f>
        <v>0</v>
      </c>
      <c r="BJ149" s="18" t="s">
        <v>22</v>
      </c>
      <c r="BK149" s="198">
        <f>ROUND(I149*H149,2)</f>
        <v>0</v>
      </c>
      <c r="BL149" s="18" t="s">
        <v>164</v>
      </c>
      <c r="BM149" s="197" t="s">
        <v>2883</v>
      </c>
    </row>
    <row r="150" spans="2:65" s="1" customFormat="1" ht="19.5">
      <c r="B150" s="35"/>
      <c r="C150" s="36"/>
      <c r="D150" s="199" t="s">
        <v>166</v>
      </c>
      <c r="E150" s="36"/>
      <c r="F150" s="200" t="s">
        <v>633</v>
      </c>
      <c r="G150" s="36"/>
      <c r="H150" s="36"/>
      <c r="I150" s="115"/>
      <c r="J150" s="36"/>
      <c r="K150" s="36"/>
      <c r="L150" s="39"/>
      <c r="M150" s="201"/>
      <c r="N150" s="64"/>
      <c r="O150" s="64"/>
      <c r="P150" s="64"/>
      <c r="Q150" s="64"/>
      <c r="R150" s="64"/>
      <c r="S150" s="64"/>
      <c r="T150" s="65"/>
      <c r="AT150" s="18" t="s">
        <v>166</v>
      </c>
      <c r="AU150" s="18" t="s">
        <v>84</v>
      </c>
    </row>
    <row r="151" spans="2:65" s="13" customFormat="1" ht="11.25">
      <c r="B151" s="212"/>
      <c r="C151" s="213"/>
      <c r="D151" s="199" t="s">
        <v>184</v>
      </c>
      <c r="E151" s="214" t="s">
        <v>20</v>
      </c>
      <c r="F151" s="215" t="s">
        <v>2878</v>
      </c>
      <c r="G151" s="213"/>
      <c r="H151" s="216">
        <v>60.84</v>
      </c>
      <c r="I151" s="217"/>
      <c r="J151" s="213"/>
      <c r="K151" s="213"/>
      <c r="L151" s="218"/>
      <c r="M151" s="219"/>
      <c r="N151" s="220"/>
      <c r="O151" s="220"/>
      <c r="P151" s="220"/>
      <c r="Q151" s="220"/>
      <c r="R151" s="220"/>
      <c r="S151" s="220"/>
      <c r="T151" s="221"/>
      <c r="AT151" s="222" t="s">
        <v>184</v>
      </c>
      <c r="AU151" s="222" t="s">
        <v>84</v>
      </c>
      <c r="AV151" s="13" t="s">
        <v>84</v>
      </c>
      <c r="AW151" s="13" t="s">
        <v>35</v>
      </c>
      <c r="AX151" s="13" t="s">
        <v>74</v>
      </c>
      <c r="AY151" s="222" t="s">
        <v>159</v>
      </c>
    </row>
    <row r="152" spans="2:65" s="14" customFormat="1" ht="11.25">
      <c r="B152" s="223"/>
      <c r="C152" s="224"/>
      <c r="D152" s="199" t="s">
        <v>184</v>
      </c>
      <c r="E152" s="225" t="s">
        <v>2826</v>
      </c>
      <c r="F152" s="226" t="s">
        <v>223</v>
      </c>
      <c r="G152" s="224"/>
      <c r="H152" s="227">
        <v>60.84</v>
      </c>
      <c r="I152" s="228"/>
      <c r="J152" s="224"/>
      <c r="K152" s="224"/>
      <c r="L152" s="229"/>
      <c r="M152" s="230"/>
      <c r="N152" s="231"/>
      <c r="O152" s="231"/>
      <c r="P152" s="231"/>
      <c r="Q152" s="231"/>
      <c r="R152" s="231"/>
      <c r="S152" s="231"/>
      <c r="T152" s="232"/>
      <c r="AT152" s="233" t="s">
        <v>184</v>
      </c>
      <c r="AU152" s="233" t="s">
        <v>84</v>
      </c>
      <c r="AV152" s="14" t="s">
        <v>164</v>
      </c>
      <c r="AW152" s="14" t="s">
        <v>35</v>
      </c>
      <c r="AX152" s="14" t="s">
        <v>22</v>
      </c>
      <c r="AY152" s="233" t="s">
        <v>159</v>
      </c>
    </row>
    <row r="153" spans="2:65" s="1" customFormat="1" ht="16.5" customHeight="1">
      <c r="B153" s="35"/>
      <c r="C153" s="186" t="s">
        <v>461</v>
      </c>
      <c r="D153" s="186" t="s">
        <v>162</v>
      </c>
      <c r="E153" s="187" t="s">
        <v>636</v>
      </c>
      <c r="F153" s="188" t="s">
        <v>637</v>
      </c>
      <c r="G153" s="189" t="s">
        <v>182</v>
      </c>
      <c r="H153" s="190">
        <v>425.88</v>
      </c>
      <c r="I153" s="191"/>
      <c r="J153" s="192">
        <f>ROUND(I153*H153,2)</f>
        <v>0</v>
      </c>
      <c r="K153" s="188" t="s">
        <v>194</v>
      </c>
      <c r="L153" s="39"/>
      <c r="M153" s="193" t="s">
        <v>20</v>
      </c>
      <c r="N153" s="194" t="s">
        <v>45</v>
      </c>
      <c r="O153" s="64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AR153" s="197" t="s">
        <v>164</v>
      </c>
      <c r="AT153" s="197" t="s">
        <v>162</v>
      </c>
      <c r="AU153" s="197" t="s">
        <v>84</v>
      </c>
      <c r="AY153" s="18" t="s">
        <v>159</v>
      </c>
      <c r="BE153" s="198">
        <f>IF(N153="základní",J153,0)</f>
        <v>0</v>
      </c>
      <c r="BF153" s="198">
        <f>IF(N153="snížená",J153,0)</f>
        <v>0</v>
      </c>
      <c r="BG153" s="198">
        <f>IF(N153="zákl. přenesená",J153,0)</f>
        <v>0</v>
      </c>
      <c r="BH153" s="198">
        <f>IF(N153="sníž. přenesená",J153,0)</f>
        <v>0</v>
      </c>
      <c r="BI153" s="198">
        <f>IF(N153="nulová",J153,0)</f>
        <v>0</v>
      </c>
      <c r="BJ153" s="18" t="s">
        <v>22</v>
      </c>
      <c r="BK153" s="198">
        <f>ROUND(I153*H153,2)</f>
        <v>0</v>
      </c>
      <c r="BL153" s="18" t="s">
        <v>164</v>
      </c>
      <c r="BM153" s="197" t="s">
        <v>2884</v>
      </c>
    </row>
    <row r="154" spans="2:65" s="1" customFormat="1" ht="19.5">
      <c r="B154" s="35"/>
      <c r="C154" s="36"/>
      <c r="D154" s="199" t="s">
        <v>166</v>
      </c>
      <c r="E154" s="36"/>
      <c r="F154" s="200" t="s">
        <v>639</v>
      </c>
      <c r="G154" s="36"/>
      <c r="H154" s="36"/>
      <c r="I154" s="115"/>
      <c r="J154" s="36"/>
      <c r="K154" s="36"/>
      <c r="L154" s="39"/>
      <c r="M154" s="201"/>
      <c r="N154" s="64"/>
      <c r="O154" s="64"/>
      <c r="P154" s="64"/>
      <c r="Q154" s="64"/>
      <c r="R154" s="64"/>
      <c r="S154" s="64"/>
      <c r="T154" s="65"/>
      <c r="AT154" s="18" t="s">
        <v>166</v>
      </c>
      <c r="AU154" s="18" t="s">
        <v>84</v>
      </c>
    </row>
    <row r="155" spans="2:65" s="13" customFormat="1" ht="11.25">
      <c r="B155" s="212"/>
      <c r="C155" s="213"/>
      <c r="D155" s="199" t="s">
        <v>184</v>
      </c>
      <c r="E155" s="214" t="s">
        <v>20</v>
      </c>
      <c r="F155" s="215" t="s">
        <v>2885</v>
      </c>
      <c r="G155" s="213"/>
      <c r="H155" s="216">
        <v>425.88</v>
      </c>
      <c r="I155" s="217"/>
      <c r="J155" s="213"/>
      <c r="K155" s="213"/>
      <c r="L155" s="218"/>
      <c r="M155" s="219"/>
      <c r="N155" s="220"/>
      <c r="O155" s="220"/>
      <c r="P155" s="220"/>
      <c r="Q155" s="220"/>
      <c r="R155" s="220"/>
      <c r="S155" s="220"/>
      <c r="T155" s="221"/>
      <c r="AT155" s="222" t="s">
        <v>184</v>
      </c>
      <c r="AU155" s="222" t="s">
        <v>84</v>
      </c>
      <c r="AV155" s="13" t="s">
        <v>84</v>
      </c>
      <c r="AW155" s="13" t="s">
        <v>35</v>
      </c>
      <c r="AX155" s="13" t="s">
        <v>22</v>
      </c>
      <c r="AY155" s="222" t="s">
        <v>159</v>
      </c>
    </row>
    <row r="156" spans="2:65" s="1" customFormat="1" ht="16.5" customHeight="1">
      <c r="B156" s="35"/>
      <c r="C156" s="186" t="s">
        <v>468</v>
      </c>
      <c r="D156" s="186" t="s">
        <v>162</v>
      </c>
      <c r="E156" s="187" t="s">
        <v>642</v>
      </c>
      <c r="F156" s="188" t="s">
        <v>643</v>
      </c>
      <c r="G156" s="189" t="s">
        <v>182</v>
      </c>
      <c r="H156" s="190">
        <v>15.21</v>
      </c>
      <c r="I156" s="191"/>
      <c r="J156" s="192">
        <f>ROUND(I156*H156,2)</f>
        <v>0</v>
      </c>
      <c r="K156" s="188" t="s">
        <v>194</v>
      </c>
      <c r="L156" s="39"/>
      <c r="M156" s="193" t="s">
        <v>20</v>
      </c>
      <c r="N156" s="194" t="s">
        <v>45</v>
      </c>
      <c r="O156" s="64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AR156" s="197" t="s">
        <v>164</v>
      </c>
      <c r="AT156" s="197" t="s">
        <v>162</v>
      </c>
      <c r="AU156" s="197" t="s">
        <v>84</v>
      </c>
      <c r="AY156" s="18" t="s">
        <v>159</v>
      </c>
      <c r="BE156" s="198">
        <f>IF(N156="základní",J156,0)</f>
        <v>0</v>
      </c>
      <c r="BF156" s="198">
        <f>IF(N156="snížená",J156,0)</f>
        <v>0</v>
      </c>
      <c r="BG156" s="198">
        <f>IF(N156="zákl. přenesená",J156,0)</f>
        <v>0</v>
      </c>
      <c r="BH156" s="198">
        <f>IF(N156="sníž. přenesená",J156,0)</f>
        <v>0</v>
      </c>
      <c r="BI156" s="198">
        <f>IF(N156="nulová",J156,0)</f>
        <v>0</v>
      </c>
      <c r="BJ156" s="18" t="s">
        <v>22</v>
      </c>
      <c r="BK156" s="198">
        <f>ROUND(I156*H156,2)</f>
        <v>0</v>
      </c>
      <c r="BL156" s="18" t="s">
        <v>164</v>
      </c>
      <c r="BM156" s="197" t="s">
        <v>2886</v>
      </c>
    </row>
    <row r="157" spans="2:65" s="1" customFormat="1" ht="19.5">
      <c r="B157" s="35"/>
      <c r="C157" s="36"/>
      <c r="D157" s="199" t="s">
        <v>166</v>
      </c>
      <c r="E157" s="36"/>
      <c r="F157" s="200" t="s">
        <v>645</v>
      </c>
      <c r="G157" s="36"/>
      <c r="H157" s="36"/>
      <c r="I157" s="115"/>
      <c r="J157" s="36"/>
      <c r="K157" s="36"/>
      <c r="L157" s="39"/>
      <c r="M157" s="201"/>
      <c r="N157" s="64"/>
      <c r="O157" s="64"/>
      <c r="P157" s="64"/>
      <c r="Q157" s="64"/>
      <c r="R157" s="64"/>
      <c r="S157" s="64"/>
      <c r="T157" s="65"/>
      <c r="AT157" s="18" t="s">
        <v>166</v>
      </c>
      <c r="AU157" s="18" t="s">
        <v>84</v>
      </c>
    </row>
    <row r="158" spans="2:65" s="13" customFormat="1" ht="11.25">
      <c r="B158" s="212"/>
      <c r="C158" s="213"/>
      <c r="D158" s="199" t="s">
        <v>184</v>
      </c>
      <c r="E158" s="214" t="s">
        <v>2829</v>
      </c>
      <c r="F158" s="215" t="s">
        <v>2824</v>
      </c>
      <c r="G158" s="213"/>
      <c r="H158" s="216">
        <v>15.21</v>
      </c>
      <c r="I158" s="217"/>
      <c r="J158" s="213"/>
      <c r="K158" s="213"/>
      <c r="L158" s="218"/>
      <c r="M158" s="219"/>
      <c r="N158" s="220"/>
      <c r="O158" s="220"/>
      <c r="P158" s="220"/>
      <c r="Q158" s="220"/>
      <c r="R158" s="220"/>
      <c r="S158" s="220"/>
      <c r="T158" s="221"/>
      <c r="AT158" s="222" t="s">
        <v>184</v>
      </c>
      <c r="AU158" s="222" t="s">
        <v>84</v>
      </c>
      <c r="AV158" s="13" t="s">
        <v>84</v>
      </c>
      <c r="AW158" s="13" t="s">
        <v>35</v>
      </c>
      <c r="AX158" s="13" t="s">
        <v>22</v>
      </c>
      <c r="AY158" s="222" t="s">
        <v>159</v>
      </c>
    </row>
    <row r="159" spans="2:65" s="1" customFormat="1" ht="16.5" customHeight="1">
      <c r="B159" s="35"/>
      <c r="C159" s="186" t="s">
        <v>473</v>
      </c>
      <c r="D159" s="186" t="s">
        <v>162</v>
      </c>
      <c r="E159" s="187" t="s">
        <v>647</v>
      </c>
      <c r="F159" s="188" t="s">
        <v>648</v>
      </c>
      <c r="G159" s="189" t="s">
        <v>182</v>
      </c>
      <c r="H159" s="190">
        <v>106.47</v>
      </c>
      <c r="I159" s="191"/>
      <c r="J159" s="192">
        <f>ROUND(I159*H159,2)</f>
        <v>0</v>
      </c>
      <c r="K159" s="188" t="s">
        <v>194</v>
      </c>
      <c r="L159" s="39"/>
      <c r="M159" s="193" t="s">
        <v>20</v>
      </c>
      <c r="N159" s="194" t="s">
        <v>45</v>
      </c>
      <c r="O159" s="64"/>
      <c r="P159" s="195">
        <f>O159*H159</f>
        <v>0</v>
      </c>
      <c r="Q159" s="195">
        <v>0</v>
      </c>
      <c r="R159" s="195">
        <f>Q159*H159</f>
        <v>0</v>
      </c>
      <c r="S159" s="195">
        <v>0</v>
      </c>
      <c r="T159" s="196">
        <f>S159*H159</f>
        <v>0</v>
      </c>
      <c r="AR159" s="197" t="s">
        <v>164</v>
      </c>
      <c r="AT159" s="197" t="s">
        <v>162</v>
      </c>
      <c r="AU159" s="197" t="s">
        <v>84</v>
      </c>
      <c r="AY159" s="18" t="s">
        <v>159</v>
      </c>
      <c r="BE159" s="198">
        <f>IF(N159="základní",J159,0)</f>
        <v>0</v>
      </c>
      <c r="BF159" s="198">
        <f>IF(N159="snížená",J159,0)</f>
        <v>0</v>
      </c>
      <c r="BG159" s="198">
        <f>IF(N159="zákl. přenesená",J159,0)</f>
        <v>0</v>
      </c>
      <c r="BH159" s="198">
        <f>IF(N159="sníž. přenesená",J159,0)</f>
        <v>0</v>
      </c>
      <c r="BI159" s="198">
        <f>IF(N159="nulová",J159,0)</f>
        <v>0</v>
      </c>
      <c r="BJ159" s="18" t="s">
        <v>22</v>
      </c>
      <c r="BK159" s="198">
        <f>ROUND(I159*H159,2)</f>
        <v>0</v>
      </c>
      <c r="BL159" s="18" t="s">
        <v>164</v>
      </c>
      <c r="BM159" s="197" t="s">
        <v>2887</v>
      </c>
    </row>
    <row r="160" spans="2:65" s="1" customFormat="1" ht="19.5">
      <c r="B160" s="35"/>
      <c r="C160" s="36"/>
      <c r="D160" s="199" t="s">
        <v>166</v>
      </c>
      <c r="E160" s="36"/>
      <c r="F160" s="200" t="s">
        <v>650</v>
      </c>
      <c r="G160" s="36"/>
      <c r="H160" s="36"/>
      <c r="I160" s="115"/>
      <c r="J160" s="36"/>
      <c r="K160" s="36"/>
      <c r="L160" s="39"/>
      <c r="M160" s="201"/>
      <c r="N160" s="64"/>
      <c r="O160" s="64"/>
      <c r="P160" s="64"/>
      <c r="Q160" s="64"/>
      <c r="R160" s="64"/>
      <c r="S160" s="64"/>
      <c r="T160" s="65"/>
      <c r="AT160" s="18" t="s">
        <v>166</v>
      </c>
      <c r="AU160" s="18" t="s">
        <v>84</v>
      </c>
    </row>
    <row r="161" spans="2:65" s="13" customFormat="1" ht="11.25">
      <c r="B161" s="212"/>
      <c r="C161" s="213"/>
      <c r="D161" s="199" t="s">
        <v>184</v>
      </c>
      <c r="E161" s="214" t="s">
        <v>20</v>
      </c>
      <c r="F161" s="215" t="s">
        <v>2888</v>
      </c>
      <c r="G161" s="213"/>
      <c r="H161" s="216">
        <v>106.47</v>
      </c>
      <c r="I161" s="217"/>
      <c r="J161" s="213"/>
      <c r="K161" s="213"/>
      <c r="L161" s="218"/>
      <c r="M161" s="219"/>
      <c r="N161" s="220"/>
      <c r="O161" s="220"/>
      <c r="P161" s="220"/>
      <c r="Q161" s="220"/>
      <c r="R161" s="220"/>
      <c r="S161" s="220"/>
      <c r="T161" s="221"/>
      <c r="AT161" s="222" t="s">
        <v>184</v>
      </c>
      <c r="AU161" s="222" t="s">
        <v>84</v>
      </c>
      <c r="AV161" s="13" t="s">
        <v>84</v>
      </c>
      <c r="AW161" s="13" t="s">
        <v>35</v>
      </c>
      <c r="AX161" s="13" t="s">
        <v>22</v>
      </c>
      <c r="AY161" s="222" t="s">
        <v>159</v>
      </c>
    </row>
    <row r="162" spans="2:65" s="1" customFormat="1" ht="16.5" customHeight="1">
      <c r="B162" s="35"/>
      <c r="C162" s="186" t="s">
        <v>487</v>
      </c>
      <c r="D162" s="186" t="s">
        <v>162</v>
      </c>
      <c r="E162" s="187" t="s">
        <v>617</v>
      </c>
      <c r="F162" s="188" t="s">
        <v>618</v>
      </c>
      <c r="G162" s="189" t="s">
        <v>182</v>
      </c>
      <c r="H162" s="190">
        <v>60.84</v>
      </c>
      <c r="I162" s="191"/>
      <c r="J162" s="192">
        <f>ROUND(I162*H162,2)</f>
        <v>0</v>
      </c>
      <c r="K162" s="188" t="s">
        <v>194</v>
      </c>
      <c r="L162" s="39"/>
      <c r="M162" s="193" t="s">
        <v>20</v>
      </c>
      <c r="N162" s="194" t="s">
        <v>45</v>
      </c>
      <c r="O162" s="64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AR162" s="197" t="s">
        <v>164</v>
      </c>
      <c r="AT162" s="197" t="s">
        <v>162</v>
      </c>
      <c r="AU162" s="197" t="s">
        <v>84</v>
      </c>
      <c r="AY162" s="18" t="s">
        <v>159</v>
      </c>
      <c r="BE162" s="198">
        <f>IF(N162="základní",J162,0)</f>
        <v>0</v>
      </c>
      <c r="BF162" s="198">
        <f>IF(N162="snížená",J162,0)</f>
        <v>0</v>
      </c>
      <c r="BG162" s="198">
        <f>IF(N162="zákl. přenesená",J162,0)</f>
        <v>0</v>
      </c>
      <c r="BH162" s="198">
        <f>IF(N162="sníž. přenesená",J162,0)</f>
        <v>0</v>
      </c>
      <c r="BI162" s="198">
        <f>IF(N162="nulová",J162,0)</f>
        <v>0</v>
      </c>
      <c r="BJ162" s="18" t="s">
        <v>22</v>
      </c>
      <c r="BK162" s="198">
        <f>ROUND(I162*H162,2)</f>
        <v>0</v>
      </c>
      <c r="BL162" s="18" t="s">
        <v>164</v>
      </c>
      <c r="BM162" s="197" t="s">
        <v>2889</v>
      </c>
    </row>
    <row r="163" spans="2:65" s="1" customFormat="1" ht="11.25">
      <c r="B163" s="35"/>
      <c r="C163" s="36"/>
      <c r="D163" s="199" t="s">
        <v>166</v>
      </c>
      <c r="E163" s="36"/>
      <c r="F163" s="200" t="s">
        <v>620</v>
      </c>
      <c r="G163" s="36"/>
      <c r="H163" s="36"/>
      <c r="I163" s="115"/>
      <c r="J163" s="36"/>
      <c r="K163" s="36"/>
      <c r="L163" s="39"/>
      <c r="M163" s="201"/>
      <c r="N163" s="64"/>
      <c r="O163" s="64"/>
      <c r="P163" s="64"/>
      <c r="Q163" s="64"/>
      <c r="R163" s="64"/>
      <c r="S163" s="64"/>
      <c r="T163" s="65"/>
      <c r="AT163" s="18" t="s">
        <v>166</v>
      </c>
      <c r="AU163" s="18" t="s">
        <v>84</v>
      </c>
    </row>
    <row r="164" spans="2:65" s="13" customFormat="1" ht="11.25">
      <c r="B164" s="212"/>
      <c r="C164" s="213"/>
      <c r="D164" s="199" t="s">
        <v>184</v>
      </c>
      <c r="E164" s="214" t="s">
        <v>20</v>
      </c>
      <c r="F164" s="215" t="s">
        <v>2826</v>
      </c>
      <c r="G164" s="213"/>
      <c r="H164" s="216">
        <v>60.84</v>
      </c>
      <c r="I164" s="217"/>
      <c r="J164" s="213"/>
      <c r="K164" s="213"/>
      <c r="L164" s="218"/>
      <c r="M164" s="219"/>
      <c r="N164" s="220"/>
      <c r="O164" s="220"/>
      <c r="P164" s="220"/>
      <c r="Q164" s="220"/>
      <c r="R164" s="220"/>
      <c r="S164" s="220"/>
      <c r="T164" s="221"/>
      <c r="AT164" s="222" t="s">
        <v>184</v>
      </c>
      <c r="AU164" s="222" t="s">
        <v>84</v>
      </c>
      <c r="AV164" s="13" t="s">
        <v>84</v>
      </c>
      <c r="AW164" s="13" t="s">
        <v>35</v>
      </c>
      <c r="AX164" s="13" t="s">
        <v>22</v>
      </c>
      <c r="AY164" s="222" t="s">
        <v>159</v>
      </c>
    </row>
    <row r="165" spans="2:65" s="1" customFormat="1" ht="16.5" customHeight="1">
      <c r="B165" s="35"/>
      <c r="C165" s="186" t="s">
        <v>7</v>
      </c>
      <c r="D165" s="186" t="s">
        <v>162</v>
      </c>
      <c r="E165" s="187" t="s">
        <v>656</v>
      </c>
      <c r="F165" s="188" t="s">
        <v>657</v>
      </c>
      <c r="G165" s="189" t="s">
        <v>182</v>
      </c>
      <c r="H165" s="190">
        <v>15.21</v>
      </c>
      <c r="I165" s="191"/>
      <c r="J165" s="192">
        <f>ROUND(I165*H165,2)</f>
        <v>0</v>
      </c>
      <c r="K165" s="188" t="s">
        <v>194</v>
      </c>
      <c r="L165" s="39"/>
      <c r="M165" s="193" t="s">
        <v>20</v>
      </c>
      <c r="N165" s="194" t="s">
        <v>45</v>
      </c>
      <c r="O165" s="64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AR165" s="197" t="s">
        <v>164</v>
      </c>
      <c r="AT165" s="197" t="s">
        <v>162</v>
      </c>
      <c r="AU165" s="197" t="s">
        <v>84</v>
      </c>
      <c r="AY165" s="18" t="s">
        <v>159</v>
      </c>
      <c r="BE165" s="198">
        <f>IF(N165="základní",J165,0)</f>
        <v>0</v>
      </c>
      <c r="BF165" s="198">
        <f>IF(N165="snížená",J165,0)</f>
        <v>0</v>
      </c>
      <c r="BG165" s="198">
        <f>IF(N165="zákl. přenesená",J165,0)</f>
        <v>0</v>
      </c>
      <c r="BH165" s="198">
        <f>IF(N165="sníž. přenesená",J165,0)</f>
        <v>0</v>
      </c>
      <c r="BI165" s="198">
        <f>IF(N165="nulová",J165,0)</f>
        <v>0</v>
      </c>
      <c r="BJ165" s="18" t="s">
        <v>22</v>
      </c>
      <c r="BK165" s="198">
        <f>ROUND(I165*H165,2)</f>
        <v>0</v>
      </c>
      <c r="BL165" s="18" t="s">
        <v>164</v>
      </c>
      <c r="BM165" s="197" t="s">
        <v>2890</v>
      </c>
    </row>
    <row r="166" spans="2:65" s="1" customFormat="1" ht="11.25">
      <c r="B166" s="35"/>
      <c r="C166" s="36"/>
      <c r="D166" s="199" t="s">
        <v>166</v>
      </c>
      <c r="E166" s="36"/>
      <c r="F166" s="200" t="s">
        <v>659</v>
      </c>
      <c r="G166" s="36"/>
      <c r="H166" s="36"/>
      <c r="I166" s="115"/>
      <c r="J166" s="36"/>
      <c r="K166" s="36"/>
      <c r="L166" s="39"/>
      <c r="M166" s="201"/>
      <c r="N166" s="64"/>
      <c r="O166" s="64"/>
      <c r="P166" s="64"/>
      <c r="Q166" s="64"/>
      <c r="R166" s="64"/>
      <c r="S166" s="64"/>
      <c r="T166" s="65"/>
      <c r="AT166" s="18" t="s">
        <v>166</v>
      </c>
      <c r="AU166" s="18" t="s">
        <v>84</v>
      </c>
    </row>
    <row r="167" spans="2:65" s="13" customFormat="1" ht="11.25">
      <c r="B167" s="212"/>
      <c r="C167" s="213"/>
      <c r="D167" s="199" t="s">
        <v>184</v>
      </c>
      <c r="E167" s="214" t="s">
        <v>20</v>
      </c>
      <c r="F167" s="215" t="s">
        <v>2829</v>
      </c>
      <c r="G167" s="213"/>
      <c r="H167" s="216">
        <v>15.21</v>
      </c>
      <c r="I167" s="217"/>
      <c r="J167" s="213"/>
      <c r="K167" s="213"/>
      <c r="L167" s="218"/>
      <c r="M167" s="219"/>
      <c r="N167" s="220"/>
      <c r="O167" s="220"/>
      <c r="P167" s="220"/>
      <c r="Q167" s="220"/>
      <c r="R167" s="220"/>
      <c r="S167" s="220"/>
      <c r="T167" s="221"/>
      <c r="AT167" s="222" t="s">
        <v>184</v>
      </c>
      <c r="AU167" s="222" t="s">
        <v>84</v>
      </c>
      <c r="AV167" s="13" t="s">
        <v>84</v>
      </c>
      <c r="AW167" s="13" t="s">
        <v>35</v>
      </c>
      <c r="AX167" s="13" t="s">
        <v>22</v>
      </c>
      <c r="AY167" s="222" t="s">
        <v>159</v>
      </c>
    </row>
    <row r="168" spans="2:65" s="1" customFormat="1" ht="16.5" customHeight="1">
      <c r="B168" s="35"/>
      <c r="C168" s="186" t="s">
        <v>497</v>
      </c>
      <c r="D168" s="186" t="s">
        <v>162</v>
      </c>
      <c r="E168" s="187" t="s">
        <v>662</v>
      </c>
      <c r="F168" s="188" t="s">
        <v>663</v>
      </c>
      <c r="G168" s="189" t="s">
        <v>182</v>
      </c>
      <c r="H168" s="190">
        <v>76.05</v>
      </c>
      <c r="I168" s="191"/>
      <c r="J168" s="192">
        <f>ROUND(I168*H168,2)</f>
        <v>0</v>
      </c>
      <c r="K168" s="188" t="s">
        <v>194</v>
      </c>
      <c r="L168" s="39"/>
      <c r="M168" s="193" t="s">
        <v>20</v>
      </c>
      <c r="N168" s="194" t="s">
        <v>45</v>
      </c>
      <c r="O168" s="64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AR168" s="197" t="s">
        <v>164</v>
      </c>
      <c r="AT168" s="197" t="s">
        <v>162</v>
      </c>
      <c r="AU168" s="197" t="s">
        <v>84</v>
      </c>
      <c r="AY168" s="18" t="s">
        <v>159</v>
      </c>
      <c r="BE168" s="198">
        <f>IF(N168="základní",J168,0)</f>
        <v>0</v>
      </c>
      <c r="BF168" s="198">
        <f>IF(N168="snížená",J168,0)</f>
        <v>0</v>
      </c>
      <c r="BG168" s="198">
        <f>IF(N168="zákl. přenesená",J168,0)</f>
        <v>0</v>
      </c>
      <c r="BH168" s="198">
        <f>IF(N168="sníž. přenesená",J168,0)</f>
        <v>0</v>
      </c>
      <c r="BI168" s="198">
        <f>IF(N168="nulová",J168,0)</f>
        <v>0</v>
      </c>
      <c r="BJ168" s="18" t="s">
        <v>22</v>
      </c>
      <c r="BK168" s="198">
        <f>ROUND(I168*H168,2)</f>
        <v>0</v>
      </c>
      <c r="BL168" s="18" t="s">
        <v>164</v>
      </c>
      <c r="BM168" s="197" t="s">
        <v>2891</v>
      </c>
    </row>
    <row r="169" spans="2:65" s="1" customFormat="1" ht="11.25">
      <c r="B169" s="35"/>
      <c r="C169" s="36"/>
      <c r="D169" s="199" t="s">
        <v>166</v>
      </c>
      <c r="E169" s="36"/>
      <c r="F169" s="200" t="s">
        <v>663</v>
      </c>
      <c r="G169" s="36"/>
      <c r="H169" s="36"/>
      <c r="I169" s="115"/>
      <c r="J169" s="36"/>
      <c r="K169" s="36"/>
      <c r="L169" s="39"/>
      <c r="M169" s="201"/>
      <c r="N169" s="64"/>
      <c r="O169" s="64"/>
      <c r="P169" s="64"/>
      <c r="Q169" s="64"/>
      <c r="R169" s="64"/>
      <c r="S169" s="64"/>
      <c r="T169" s="65"/>
      <c r="AT169" s="18" t="s">
        <v>166</v>
      </c>
      <c r="AU169" s="18" t="s">
        <v>84</v>
      </c>
    </row>
    <row r="170" spans="2:65" s="13" customFormat="1" ht="11.25">
      <c r="B170" s="212"/>
      <c r="C170" s="213"/>
      <c r="D170" s="199" t="s">
        <v>184</v>
      </c>
      <c r="E170" s="214" t="s">
        <v>20</v>
      </c>
      <c r="F170" s="215" t="s">
        <v>2892</v>
      </c>
      <c r="G170" s="213"/>
      <c r="H170" s="216">
        <v>76.05</v>
      </c>
      <c r="I170" s="217"/>
      <c r="J170" s="213"/>
      <c r="K170" s="213"/>
      <c r="L170" s="218"/>
      <c r="M170" s="219"/>
      <c r="N170" s="220"/>
      <c r="O170" s="220"/>
      <c r="P170" s="220"/>
      <c r="Q170" s="220"/>
      <c r="R170" s="220"/>
      <c r="S170" s="220"/>
      <c r="T170" s="221"/>
      <c r="AT170" s="222" t="s">
        <v>184</v>
      </c>
      <c r="AU170" s="222" t="s">
        <v>84</v>
      </c>
      <c r="AV170" s="13" t="s">
        <v>84</v>
      </c>
      <c r="AW170" s="13" t="s">
        <v>35</v>
      </c>
      <c r="AX170" s="13" t="s">
        <v>22</v>
      </c>
      <c r="AY170" s="222" t="s">
        <v>159</v>
      </c>
    </row>
    <row r="171" spans="2:65" s="1" customFormat="1" ht="16.5" customHeight="1">
      <c r="B171" s="35"/>
      <c r="C171" s="186" t="s">
        <v>502</v>
      </c>
      <c r="D171" s="186" t="s">
        <v>162</v>
      </c>
      <c r="E171" s="187" t="s">
        <v>667</v>
      </c>
      <c r="F171" s="188" t="s">
        <v>668</v>
      </c>
      <c r="G171" s="189" t="s">
        <v>669</v>
      </c>
      <c r="H171" s="190">
        <v>152.1</v>
      </c>
      <c r="I171" s="191"/>
      <c r="J171" s="192">
        <f>ROUND(I171*H171,2)</f>
        <v>0</v>
      </c>
      <c r="K171" s="188" t="s">
        <v>194</v>
      </c>
      <c r="L171" s="39"/>
      <c r="M171" s="193" t="s">
        <v>20</v>
      </c>
      <c r="N171" s="194" t="s">
        <v>45</v>
      </c>
      <c r="O171" s="64"/>
      <c r="P171" s="195">
        <f>O171*H171</f>
        <v>0</v>
      </c>
      <c r="Q171" s="195">
        <v>0</v>
      </c>
      <c r="R171" s="195">
        <f>Q171*H171</f>
        <v>0</v>
      </c>
      <c r="S171" s="195">
        <v>0</v>
      </c>
      <c r="T171" s="196">
        <f>S171*H171</f>
        <v>0</v>
      </c>
      <c r="AR171" s="197" t="s">
        <v>164</v>
      </c>
      <c r="AT171" s="197" t="s">
        <v>162</v>
      </c>
      <c r="AU171" s="197" t="s">
        <v>84</v>
      </c>
      <c r="AY171" s="18" t="s">
        <v>159</v>
      </c>
      <c r="BE171" s="198">
        <f>IF(N171="základní",J171,0)</f>
        <v>0</v>
      </c>
      <c r="BF171" s="198">
        <f>IF(N171="snížená",J171,0)</f>
        <v>0</v>
      </c>
      <c r="BG171" s="198">
        <f>IF(N171="zákl. přenesená",J171,0)</f>
        <v>0</v>
      </c>
      <c r="BH171" s="198">
        <f>IF(N171="sníž. přenesená",J171,0)</f>
        <v>0</v>
      </c>
      <c r="BI171" s="198">
        <f>IF(N171="nulová",J171,0)</f>
        <v>0</v>
      </c>
      <c r="BJ171" s="18" t="s">
        <v>22</v>
      </c>
      <c r="BK171" s="198">
        <f>ROUND(I171*H171,2)</f>
        <v>0</v>
      </c>
      <c r="BL171" s="18" t="s">
        <v>164</v>
      </c>
      <c r="BM171" s="197" t="s">
        <v>2893</v>
      </c>
    </row>
    <row r="172" spans="2:65" s="1" customFormat="1" ht="11.25">
      <c r="B172" s="35"/>
      <c r="C172" s="36"/>
      <c r="D172" s="199" t="s">
        <v>166</v>
      </c>
      <c r="E172" s="36"/>
      <c r="F172" s="200" t="s">
        <v>671</v>
      </c>
      <c r="G172" s="36"/>
      <c r="H172" s="36"/>
      <c r="I172" s="115"/>
      <c r="J172" s="36"/>
      <c r="K172" s="36"/>
      <c r="L172" s="39"/>
      <c r="M172" s="201"/>
      <c r="N172" s="64"/>
      <c r="O172" s="64"/>
      <c r="P172" s="64"/>
      <c r="Q172" s="64"/>
      <c r="R172" s="64"/>
      <c r="S172" s="64"/>
      <c r="T172" s="65"/>
      <c r="AT172" s="18" t="s">
        <v>166</v>
      </c>
      <c r="AU172" s="18" t="s">
        <v>84</v>
      </c>
    </row>
    <row r="173" spans="2:65" s="13" customFormat="1" ht="11.25">
      <c r="B173" s="212"/>
      <c r="C173" s="213"/>
      <c r="D173" s="199" t="s">
        <v>184</v>
      </c>
      <c r="E173" s="214" t="s">
        <v>20</v>
      </c>
      <c r="F173" s="215" t="s">
        <v>2894</v>
      </c>
      <c r="G173" s="213"/>
      <c r="H173" s="216">
        <v>152.1</v>
      </c>
      <c r="I173" s="217"/>
      <c r="J173" s="213"/>
      <c r="K173" s="213"/>
      <c r="L173" s="218"/>
      <c r="M173" s="219"/>
      <c r="N173" s="220"/>
      <c r="O173" s="220"/>
      <c r="P173" s="220"/>
      <c r="Q173" s="220"/>
      <c r="R173" s="220"/>
      <c r="S173" s="220"/>
      <c r="T173" s="221"/>
      <c r="AT173" s="222" t="s">
        <v>184</v>
      </c>
      <c r="AU173" s="222" t="s">
        <v>84</v>
      </c>
      <c r="AV173" s="13" t="s">
        <v>84</v>
      </c>
      <c r="AW173" s="13" t="s">
        <v>35</v>
      </c>
      <c r="AX173" s="13" t="s">
        <v>22</v>
      </c>
      <c r="AY173" s="222" t="s">
        <v>159</v>
      </c>
    </row>
    <row r="174" spans="2:65" s="1" customFormat="1" ht="16.5" customHeight="1">
      <c r="B174" s="35"/>
      <c r="C174" s="186" t="s">
        <v>548</v>
      </c>
      <c r="D174" s="186" t="s">
        <v>162</v>
      </c>
      <c r="E174" s="187" t="s">
        <v>2895</v>
      </c>
      <c r="F174" s="188" t="s">
        <v>2896</v>
      </c>
      <c r="G174" s="189" t="s">
        <v>464</v>
      </c>
      <c r="H174" s="190">
        <v>15</v>
      </c>
      <c r="I174" s="191"/>
      <c r="J174" s="192">
        <f>ROUND(I174*H174,2)</f>
        <v>0</v>
      </c>
      <c r="K174" s="188" t="s">
        <v>194</v>
      </c>
      <c r="L174" s="39"/>
      <c r="M174" s="193" t="s">
        <v>20</v>
      </c>
      <c r="N174" s="194" t="s">
        <v>45</v>
      </c>
      <c r="O174" s="64"/>
      <c r="P174" s="195">
        <f>O174*H174</f>
        <v>0</v>
      </c>
      <c r="Q174" s="195">
        <v>0</v>
      </c>
      <c r="R174" s="195">
        <f>Q174*H174</f>
        <v>0</v>
      </c>
      <c r="S174" s="195">
        <v>0</v>
      </c>
      <c r="T174" s="196">
        <f>S174*H174</f>
        <v>0</v>
      </c>
      <c r="AR174" s="197" t="s">
        <v>164</v>
      </c>
      <c r="AT174" s="197" t="s">
        <v>162</v>
      </c>
      <c r="AU174" s="197" t="s">
        <v>84</v>
      </c>
      <c r="AY174" s="18" t="s">
        <v>159</v>
      </c>
      <c r="BE174" s="198">
        <f>IF(N174="základní",J174,0)</f>
        <v>0</v>
      </c>
      <c r="BF174" s="198">
        <f>IF(N174="snížená",J174,0)</f>
        <v>0</v>
      </c>
      <c r="BG174" s="198">
        <f>IF(N174="zákl. přenesená",J174,0)</f>
        <v>0</v>
      </c>
      <c r="BH174" s="198">
        <f>IF(N174="sníž. přenesená",J174,0)</f>
        <v>0</v>
      </c>
      <c r="BI174" s="198">
        <f>IF(N174="nulová",J174,0)</f>
        <v>0</v>
      </c>
      <c r="BJ174" s="18" t="s">
        <v>22</v>
      </c>
      <c r="BK174" s="198">
        <f>ROUND(I174*H174,2)</f>
        <v>0</v>
      </c>
      <c r="BL174" s="18" t="s">
        <v>164</v>
      </c>
      <c r="BM174" s="197" t="s">
        <v>2897</v>
      </c>
    </row>
    <row r="175" spans="2:65" s="1" customFormat="1" ht="11.25">
      <c r="B175" s="35"/>
      <c r="C175" s="36"/>
      <c r="D175" s="199" t="s">
        <v>166</v>
      </c>
      <c r="E175" s="36"/>
      <c r="F175" s="200" t="s">
        <v>2898</v>
      </c>
      <c r="G175" s="36"/>
      <c r="H175" s="36"/>
      <c r="I175" s="115"/>
      <c r="J175" s="36"/>
      <c r="K175" s="36"/>
      <c r="L175" s="39"/>
      <c r="M175" s="201"/>
      <c r="N175" s="64"/>
      <c r="O175" s="64"/>
      <c r="P175" s="64"/>
      <c r="Q175" s="64"/>
      <c r="R175" s="64"/>
      <c r="S175" s="64"/>
      <c r="T175" s="65"/>
      <c r="AT175" s="18" t="s">
        <v>166</v>
      </c>
      <c r="AU175" s="18" t="s">
        <v>84</v>
      </c>
    </row>
    <row r="176" spans="2:65" s="1" customFormat="1" ht="16.5" customHeight="1">
      <c r="B176" s="35"/>
      <c r="C176" s="186" t="s">
        <v>553</v>
      </c>
      <c r="D176" s="186" t="s">
        <v>162</v>
      </c>
      <c r="E176" s="187" t="s">
        <v>756</v>
      </c>
      <c r="F176" s="188" t="s">
        <v>757</v>
      </c>
      <c r="G176" s="189" t="s">
        <v>464</v>
      </c>
      <c r="H176" s="190">
        <v>15</v>
      </c>
      <c r="I176" s="191"/>
      <c r="J176" s="192">
        <f>ROUND(I176*H176,2)</f>
        <v>0</v>
      </c>
      <c r="K176" s="188" t="s">
        <v>20</v>
      </c>
      <c r="L176" s="39"/>
      <c r="M176" s="193" t="s">
        <v>20</v>
      </c>
      <c r="N176" s="194" t="s">
        <v>45</v>
      </c>
      <c r="O176" s="64"/>
      <c r="P176" s="195">
        <f>O176*H176</f>
        <v>0</v>
      </c>
      <c r="Q176" s="195">
        <v>0</v>
      </c>
      <c r="R176" s="195">
        <f>Q176*H176</f>
        <v>0</v>
      </c>
      <c r="S176" s="195">
        <v>0</v>
      </c>
      <c r="T176" s="196">
        <f>S176*H176</f>
        <v>0</v>
      </c>
      <c r="AR176" s="197" t="s">
        <v>164</v>
      </c>
      <c r="AT176" s="197" t="s">
        <v>162</v>
      </c>
      <c r="AU176" s="197" t="s">
        <v>84</v>
      </c>
      <c r="AY176" s="18" t="s">
        <v>159</v>
      </c>
      <c r="BE176" s="198">
        <f>IF(N176="základní",J176,0)</f>
        <v>0</v>
      </c>
      <c r="BF176" s="198">
        <f>IF(N176="snížená",J176,0)</f>
        <v>0</v>
      </c>
      <c r="BG176" s="198">
        <f>IF(N176="zákl. přenesená",J176,0)</f>
        <v>0</v>
      </c>
      <c r="BH176" s="198">
        <f>IF(N176="sníž. přenesená",J176,0)</f>
        <v>0</v>
      </c>
      <c r="BI176" s="198">
        <f>IF(N176="nulová",J176,0)</f>
        <v>0</v>
      </c>
      <c r="BJ176" s="18" t="s">
        <v>22</v>
      </c>
      <c r="BK176" s="198">
        <f>ROUND(I176*H176,2)</f>
        <v>0</v>
      </c>
      <c r="BL176" s="18" t="s">
        <v>164</v>
      </c>
      <c r="BM176" s="197" t="s">
        <v>2899</v>
      </c>
    </row>
    <row r="177" spans="2:65" s="11" customFormat="1" ht="22.9" customHeight="1">
      <c r="B177" s="170"/>
      <c r="C177" s="171"/>
      <c r="D177" s="172" t="s">
        <v>73</v>
      </c>
      <c r="E177" s="184" t="s">
        <v>171</v>
      </c>
      <c r="F177" s="184" t="s">
        <v>2900</v>
      </c>
      <c r="G177" s="171"/>
      <c r="H177" s="171"/>
      <c r="I177" s="174"/>
      <c r="J177" s="185">
        <f>BK177</f>
        <v>0</v>
      </c>
      <c r="K177" s="171"/>
      <c r="L177" s="176"/>
      <c r="M177" s="177"/>
      <c r="N177" s="178"/>
      <c r="O177" s="178"/>
      <c r="P177" s="179">
        <f>SUM(P178:P198)</f>
        <v>0</v>
      </c>
      <c r="Q177" s="178"/>
      <c r="R177" s="179">
        <f>SUM(R178:R198)</f>
        <v>0</v>
      </c>
      <c r="S177" s="178"/>
      <c r="T177" s="180">
        <f>SUM(T178:T198)</f>
        <v>0</v>
      </c>
      <c r="AR177" s="181" t="s">
        <v>22</v>
      </c>
      <c r="AT177" s="182" t="s">
        <v>73</v>
      </c>
      <c r="AU177" s="182" t="s">
        <v>22</v>
      </c>
      <c r="AY177" s="181" t="s">
        <v>159</v>
      </c>
      <c r="BK177" s="183">
        <f>SUM(BK178:BK198)</f>
        <v>0</v>
      </c>
    </row>
    <row r="178" spans="2:65" s="1" customFormat="1" ht="16.5" customHeight="1">
      <c r="B178" s="35"/>
      <c r="C178" s="186" t="s">
        <v>561</v>
      </c>
      <c r="D178" s="186" t="s">
        <v>162</v>
      </c>
      <c r="E178" s="187" t="s">
        <v>2978</v>
      </c>
      <c r="F178" s="188" t="s">
        <v>2902</v>
      </c>
      <c r="G178" s="189" t="s">
        <v>1004</v>
      </c>
      <c r="H178" s="190">
        <v>1</v>
      </c>
      <c r="I178" s="191"/>
      <c r="J178" s="192">
        <f>ROUND(I178*H178,2)</f>
        <v>0</v>
      </c>
      <c r="K178" s="188" t="s">
        <v>20</v>
      </c>
      <c r="L178" s="39"/>
      <c r="M178" s="193" t="s">
        <v>20</v>
      </c>
      <c r="N178" s="194" t="s">
        <v>45</v>
      </c>
      <c r="O178" s="64"/>
      <c r="P178" s="195">
        <f>O178*H178</f>
        <v>0</v>
      </c>
      <c r="Q178" s="195">
        <v>0</v>
      </c>
      <c r="R178" s="195">
        <f>Q178*H178</f>
        <v>0</v>
      </c>
      <c r="S178" s="195">
        <v>0</v>
      </c>
      <c r="T178" s="196">
        <f>S178*H178</f>
        <v>0</v>
      </c>
      <c r="AR178" s="197" t="s">
        <v>164</v>
      </c>
      <c r="AT178" s="197" t="s">
        <v>162</v>
      </c>
      <c r="AU178" s="197" t="s">
        <v>84</v>
      </c>
      <c r="AY178" s="18" t="s">
        <v>159</v>
      </c>
      <c r="BE178" s="198">
        <f>IF(N178="základní",J178,0)</f>
        <v>0</v>
      </c>
      <c r="BF178" s="198">
        <f>IF(N178="snížená",J178,0)</f>
        <v>0</v>
      </c>
      <c r="BG178" s="198">
        <f>IF(N178="zákl. přenesená",J178,0)</f>
        <v>0</v>
      </c>
      <c r="BH178" s="198">
        <f>IF(N178="sníž. přenesená",J178,0)</f>
        <v>0</v>
      </c>
      <c r="BI178" s="198">
        <f>IF(N178="nulová",J178,0)</f>
        <v>0</v>
      </c>
      <c r="BJ178" s="18" t="s">
        <v>22</v>
      </c>
      <c r="BK178" s="198">
        <f>ROUND(I178*H178,2)</f>
        <v>0</v>
      </c>
      <c r="BL178" s="18" t="s">
        <v>164</v>
      </c>
      <c r="BM178" s="197" t="s">
        <v>2903</v>
      </c>
    </row>
    <row r="179" spans="2:65" s="12" customFormat="1" ht="11.25">
      <c r="B179" s="202"/>
      <c r="C179" s="203"/>
      <c r="D179" s="199" t="s">
        <v>184</v>
      </c>
      <c r="E179" s="204" t="s">
        <v>20</v>
      </c>
      <c r="F179" s="205" t="s">
        <v>2904</v>
      </c>
      <c r="G179" s="203"/>
      <c r="H179" s="204" t="s">
        <v>20</v>
      </c>
      <c r="I179" s="206"/>
      <c r="J179" s="203"/>
      <c r="K179" s="203"/>
      <c r="L179" s="207"/>
      <c r="M179" s="208"/>
      <c r="N179" s="209"/>
      <c r="O179" s="209"/>
      <c r="P179" s="209"/>
      <c r="Q179" s="209"/>
      <c r="R179" s="209"/>
      <c r="S179" s="209"/>
      <c r="T179" s="210"/>
      <c r="AT179" s="211" t="s">
        <v>184</v>
      </c>
      <c r="AU179" s="211" t="s">
        <v>84</v>
      </c>
      <c r="AV179" s="12" t="s">
        <v>22</v>
      </c>
      <c r="AW179" s="12" t="s">
        <v>35</v>
      </c>
      <c r="AX179" s="12" t="s">
        <v>74</v>
      </c>
      <c r="AY179" s="211" t="s">
        <v>159</v>
      </c>
    </row>
    <row r="180" spans="2:65" s="12" customFormat="1" ht="11.25">
      <c r="B180" s="202"/>
      <c r="C180" s="203"/>
      <c r="D180" s="199" t="s">
        <v>184</v>
      </c>
      <c r="E180" s="204" t="s">
        <v>20</v>
      </c>
      <c r="F180" s="205" t="s">
        <v>2979</v>
      </c>
      <c r="G180" s="203"/>
      <c r="H180" s="204" t="s">
        <v>20</v>
      </c>
      <c r="I180" s="206"/>
      <c r="J180" s="203"/>
      <c r="K180" s="203"/>
      <c r="L180" s="207"/>
      <c r="M180" s="208"/>
      <c r="N180" s="209"/>
      <c r="O180" s="209"/>
      <c r="P180" s="209"/>
      <c r="Q180" s="209"/>
      <c r="R180" s="209"/>
      <c r="S180" s="209"/>
      <c r="T180" s="210"/>
      <c r="AT180" s="211" t="s">
        <v>184</v>
      </c>
      <c r="AU180" s="211" t="s">
        <v>84</v>
      </c>
      <c r="AV180" s="12" t="s">
        <v>22</v>
      </c>
      <c r="AW180" s="12" t="s">
        <v>35</v>
      </c>
      <c r="AX180" s="12" t="s">
        <v>74</v>
      </c>
      <c r="AY180" s="211" t="s">
        <v>159</v>
      </c>
    </row>
    <row r="181" spans="2:65" s="12" customFormat="1" ht="11.25">
      <c r="B181" s="202"/>
      <c r="C181" s="203"/>
      <c r="D181" s="199" t="s">
        <v>184</v>
      </c>
      <c r="E181" s="204" t="s">
        <v>20</v>
      </c>
      <c r="F181" s="205" t="s">
        <v>2980</v>
      </c>
      <c r="G181" s="203"/>
      <c r="H181" s="204" t="s">
        <v>20</v>
      </c>
      <c r="I181" s="206"/>
      <c r="J181" s="203"/>
      <c r="K181" s="203"/>
      <c r="L181" s="207"/>
      <c r="M181" s="208"/>
      <c r="N181" s="209"/>
      <c r="O181" s="209"/>
      <c r="P181" s="209"/>
      <c r="Q181" s="209"/>
      <c r="R181" s="209"/>
      <c r="S181" s="209"/>
      <c r="T181" s="210"/>
      <c r="AT181" s="211" t="s">
        <v>184</v>
      </c>
      <c r="AU181" s="211" t="s">
        <v>84</v>
      </c>
      <c r="AV181" s="12" t="s">
        <v>22</v>
      </c>
      <c r="AW181" s="12" t="s">
        <v>35</v>
      </c>
      <c r="AX181" s="12" t="s">
        <v>74</v>
      </c>
      <c r="AY181" s="211" t="s">
        <v>159</v>
      </c>
    </row>
    <row r="182" spans="2:65" s="12" customFormat="1" ht="11.25">
      <c r="B182" s="202"/>
      <c r="C182" s="203"/>
      <c r="D182" s="199" t="s">
        <v>184</v>
      </c>
      <c r="E182" s="204" t="s">
        <v>20</v>
      </c>
      <c r="F182" s="205" t="s">
        <v>2907</v>
      </c>
      <c r="G182" s="203"/>
      <c r="H182" s="204" t="s">
        <v>20</v>
      </c>
      <c r="I182" s="206"/>
      <c r="J182" s="203"/>
      <c r="K182" s="203"/>
      <c r="L182" s="207"/>
      <c r="M182" s="208"/>
      <c r="N182" s="209"/>
      <c r="O182" s="209"/>
      <c r="P182" s="209"/>
      <c r="Q182" s="209"/>
      <c r="R182" s="209"/>
      <c r="S182" s="209"/>
      <c r="T182" s="210"/>
      <c r="AT182" s="211" t="s">
        <v>184</v>
      </c>
      <c r="AU182" s="211" t="s">
        <v>84</v>
      </c>
      <c r="AV182" s="12" t="s">
        <v>22</v>
      </c>
      <c r="AW182" s="12" t="s">
        <v>35</v>
      </c>
      <c r="AX182" s="12" t="s">
        <v>74</v>
      </c>
      <c r="AY182" s="211" t="s">
        <v>159</v>
      </c>
    </row>
    <row r="183" spans="2:65" s="12" customFormat="1" ht="11.25">
      <c r="B183" s="202"/>
      <c r="C183" s="203"/>
      <c r="D183" s="199" t="s">
        <v>184</v>
      </c>
      <c r="E183" s="204" t="s">
        <v>20</v>
      </c>
      <c r="F183" s="205" t="s">
        <v>2908</v>
      </c>
      <c r="G183" s="203"/>
      <c r="H183" s="204" t="s">
        <v>20</v>
      </c>
      <c r="I183" s="206"/>
      <c r="J183" s="203"/>
      <c r="K183" s="203"/>
      <c r="L183" s="207"/>
      <c r="M183" s="208"/>
      <c r="N183" s="209"/>
      <c r="O183" s="209"/>
      <c r="P183" s="209"/>
      <c r="Q183" s="209"/>
      <c r="R183" s="209"/>
      <c r="S183" s="209"/>
      <c r="T183" s="210"/>
      <c r="AT183" s="211" t="s">
        <v>184</v>
      </c>
      <c r="AU183" s="211" t="s">
        <v>84</v>
      </c>
      <c r="AV183" s="12" t="s">
        <v>22</v>
      </c>
      <c r="AW183" s="12" t="s">
        <v>35</v>
      </c>
      <c r="AX183" s="12" t="s">
        <v>74</v>
      </c>
      <c r="AY183" s="211" t="s">
        <v>159</v>
      </c>
    </row>
    <row r="184" spans="2:65" s="12" customFormat="1" ht="11.25">
      <c r="B184" s="202"/>
      <c r="C184" s="203"/>
      <c r="D184" s="199" t="s">
        <v>184</v>
      </c>
      <c r="E184" s="204" t="s">
        <v>20</v>
      </c>
      <c r="F184" s="205" t="s">
        <v>2909</v>
      </c>
      <c r="G184" s="203"/>
      <c r="H184" s="204" t="s">
        <v>20</v>
      </c>
      <c r="I184" s="206"/>
      <c r="J184" s="203"/>
      <c r="K184" s="203"/>
      <c r="L184" s="207"/>
      <c r="M184" s="208"/>
      <c r="N184" s="209"/>
      <c r="O184" s="209"/>
      <c r="P184" s="209"/>
      <c r="Q184" s="209"/>
      <c r="R184" s="209"/>
      <c r="S184" s="209"/>
      <c r="T184" s="210"/>
      <c r="AT184" s="211" t="s">
        <v>184</v>
      </c>
      <c r="AU184" s="211" t="s">
        <v>84</v>
      </c>
      <c r="AV184" s="12" t="s">
        <v>22</v>
      </c>
      <c r="AW184" s="12" t="s">
        <v>35</v>
      </c>
      <c r="AX184" s="12" t="s">
        <v>74</v>
      </c>
      <c r="AY184" s="211" t="s">
        <v>159</v>
      </c>
    </row>
    <row r="185" spans="2:65" s="12" customFormat="1" ht="11.25">
      <c r="B185" s="202"/>
      <c r="C185" s="203"/>
      <c r="D185" s="199" t="s">
        <v>184</v>
      </c>
      <c r="E185" s="204" t="s">
        <v>20</v>
      </c>
      <c r="F185" s="205" t="s">
        <v>2910</v>
      </c>
      <c r="G185" s="203"/>
      <c r="H185" s="204" t="s">
        <v>20</v>
      </c>
      <c r="I185" s="206"/>
      <c r="J185" s="203"/>
      <c r="K185" s="203"/>
      <c r="L185" s="207"/>
      <c r="M185" s="208"/>
      <c r="N185" s="209"/>
      <c r="O185" s="209"/>
      <c r="P185" s="209"/>
      <c r="Q185" s="209"/>
      <c r="R185" s="209"/>
      <c r="S185" s="209"/>
      <c r="T185" s="210"/>
      <c r="AT185" s="211" t="s">
        <v>184</v>
      </c>
      <c r="AU185" s="211" t="s">
        <v>84</v>
      </c>
      <c r="AV185" s="12" t="s">
        <v>22</v>
      </c>
      <c r="AW185" s="12" t="s">
        <v>35</v>
      </c>
      <c r="AX185" s="12" t="s">
        <v>74</v>
      </c>
      <c r="AY185" s="211" t="s">
        <v>159</v>
      </c>
    </row>
    <row r="186" spans="2:65" s="12" customFormat="1" ht="11.25">
      <c r="B186" s="202"/>
      <c r="C186" s="203"/>
      <c r="D186" s="199" t="s">
        <v>184</v>
      </c>
      <c r="E186" s="204" t="s">
        <v>20</v>
      </c>
      <c r="F186" s="205" t="s">
        <v>2911</v>
      </c>
      <c r="G186" s="203"/>
      <c r="H186" s="204" t="s">
        <v>20</v>
      </c>
      <c r="I186" s="206"/>
      <c r="J186" s="203"/>
      <c r="K186" s="203"/>
      <c r="L186" s="207"/>
      <c r="M186" s="208"/>
      <c r="N186" s="209"/>
      <c r="O186" s="209"/>
      <c r="P186" s="209"/>
      <c r="Q186" s="209"/>
      <c r="R186" s="209"/>
      <c r="S186" s="209"/>
      <c r="T186" s="210"/>
      <c r="AT186" s="211" t="s">
        <v>184</v>
      </c>
      <c r="AU186" s="211" t="s">
        <v>84</v>
      </c>
      <c r="AV186" s="12" t="s">
        <v>22</v>
      </c>
      <c r="AW186" s="12" t="s">
        <v>35</v>
      </c>
      <c r="AX186" s="12" t="s">
        <v>74</v>
      </c>
      <c r="AY186" s="211" t="s">
        <v>159</v>
      </c>
    </row>
    <row r="187" spans="2:65" s="12" customFormat="1" ht="11.25">
      <c r="B187" s="202"/>
      <c r="C187" s="203"/>
      <c r="D187" s="199" t="s">
        <v>184</v>
      </c>
      <c r="E187" s="204" t="s">
        <v>20</v>
      </c>
      <c r="F187" s="205" t="s">
        <v>2912</v>
      </c>
      <c r="G187" s="203"/>
      <c r="H187" s="204" t="s">
        <v>20</v>
      </c>
      <c r="I187" s="206"/>
      <c r="J187" s="203"/>
      <c r="K187" s="203"/>
      <c r="L187" s="207"/>
      <c r="M187" s="208"/>
      <c r="N187" s="209"/>
      <c r="O187" s="209"/>
      <c r="P187" s="209"/>
      <c r="Q187" s="209"/>
      <c r="R187" s="209"/>
      <c r="S187" s="209"/>
      <c r="T187" s="210"/>
      <c r="AT187" s="211" t="s">
        <v>184</v>
      </c>
      <c r="AU187" s="211" t="s">
        <v>84</v>
      </c>
      <c r="AV187" s="12" t="s">
        <v>22</v>
      </c>
      <c r="AW187" s="12" t="s">
        <v>35</v>
      </c>
      <c r="AX187" s="12" t="s">
        <v>74</v>
      </c>
      <c r="AY187" s="211" t="s">
        <v>159</v>
      </c>
    </row>
    <row r="188" spans="2:65" s="12" customFormat="1" ht="11.25">
      <c r="B188" s="202"/>
      <c r="C188" s="203"/>
      <c r="D188" s="199" t="s">
        <v>184</v>
      </c>
      <c r="E188" s="204" t="s">
        <v>20</v>
      </c>
      <c r="F188" s="205" t="s">
        <v>2913</v>
      </c>
      <c r="G188" s="203"/>
      <c r="H188" s="204" t="s">
        <v>20</v>
      </c>
      <c r="I188" s="206"/>
      <c r="J188" s="203"/>
      <c r="K188" s="203"/>
      <c r="L188" s="207"/>
      <c r="M188" s="208"/>
      <c r="N188" s="209"/>
      <c r="O188" s="209"/>
      <c r="P188" s="209"/>
      <c r="Q188" s="209"/>
      <c r="R188" s="209"/>
      <c r="S188" s="209"/>
      <c r="T188" s="210"/>
      <c r="AT188" s="211" t="s">
        <v>184</v>
      </c>
      <c r="AU188" s="211" t="s">
        <v>84</v>
      </c>
      <c r="AV188" s="12" t="s">
        <v>22</v>
      </c>
      <c r="AW188" s="12" t="s">
        <v>35</v>
      </c>
      <c r="AX188" s="12" t="s">
        <v>74</v>
      </c>
      <c r="AY188" s="211" t="s">
        <v>159</v>
      </c>
    </row>
    <row r="189" spans="2:65" s="12" customFormat="1" ht="11.25">
      <c r="B189" s="202"/>
      <c r="C189" s="203"/>
      <c r="D189" s="199" t="s">
        <v>184</v>
      </c>
      <c r="E189" s="204" t="s">
        <v>20</v>
      </c>
      <c r="F189" s="205" t="s">
        <v>2914</v>
      </c>
      <c r="G189" s="203"/>
      <c r="H189" s="204" t="s">
        <v>20</v>
      </c>
      <c r="I189" s="206"/>
      <c r="J189" s="203"/>
      <c r="K189" s="203"/>
      <c r="L189" s="207"/>
      <c r="M189" s="208"/>
      <c r="N189" s="209"/>
      <c r="O189" s="209"/>
      <c r="P189" s="209"/>
      <c r="Q189" s="209"/>
      <c r="R189" s="209"/>
      <c r="S189" s="209"/>
      <c r="T189" s="210"/>
      <c r="AT189" s="211" t="s">
        <v>184</v>
      </c>
      <c r="AU189" s="211" t="s">
        <v>84</v>
      </c>
      <c r="AV189" s="12" t="s">
        <v>22</v>
      </c>
      <c r="AW189" s="12" t="s">
        <v>35</v>
      </c>
      <c r="AX189" s="12" t="s">
        <v>74</v>
      </c>
      <c r="AY189" s="211" t="s">
        <v>159</v>
      </c>
    </row>
    <row r="190" spans="2:65" s="12" customFormat="1" ht="11.25">
      <c r="B190" s="202"/>
      <c r="C190" s="203"/>
      <c r="D190" s="199" t="s">
        <v>184</v>
      </c>
      <c r="E190" s="204" t="s">
        <v>20</v>
      </c>
      <c r="F190" s="205" t="s">
        <v>2915</v>
      </c>
      <c r="G190" s="203"/>
      <c r="H190" s="204" t="s">
        <v>20</v>
      </c>
      <c r="I190" s="206"/>
      <c r="J190" s="203"/>
      <c r="K190" s="203"/>
      <c r="L190" s="207"/>
      <c r="M190" s="208"/>
      <c r="N190" s="209"/>
      <c r="O190" s="209"/>
      <c r="P190" s="209"/>
      <c r="Q190" s="209"/>
      <c r="R190" s="209"/>
      <c r="S190" s="209"/>
      <c r="T190" s="210"/>
      <c r="AT190" s="211" t="s">
        <v>184</v>
      </c>
      <c r="AU190" s="211" t="s">
        <v>84</v>
      </c>
      <c r="AV190" s="12" t="s">
        <v>22</v>
      </c>
      <c r="AW190" s="12" t="s">
        <v>35</v>
      </c>
      <c r="AX190" s="12" t="s">
        <v>74</v>
      </c>
      <c r="AY190" s="211" t="s">
        <v>159</v>
      </c>
    </row>
    <row r="191" spans="2:65" s="12" customFormat="1" ht="11.25">
      <c r="B191" s="202"/>
      <c r="C191" s="203"/>
      <c r="D191" s="199" t="s">
        <v>184</v>
      </c>
      <c r="E191" s="204" t="s">
        <v>20</v>
      </c>
      <c r="F191" s="205" t="s">
        <v>2916</v>
      </c>
      <c r="G191" s="203"/>
      <c r="H191" s="204" t="s">
        <v>20</v>
      </c>
      <c r="I191" s="206"/>
      <c r="J191" s="203"/>
      <c r="K191" s="203"/>
      <c r="L191" s="207"/>
      <c r="M191" s="208"/>
      <c r="N191" s="209"/>
      <c r="O191" s="209"/>
      <c r="P191" s="209"/>
      <c r="Q191" s="209"/>
      <c r="R191" s="209"/>
      <c r="S191" s="209"/>
      <c r="T191" s="210"/>
      <c r="AT191" s="211" t="s">
        <v>184</v>
      </c>
      <c r="AU191" s="211" t="s">
        <v>84</v>
      </c>
      <c r="AV191" s="12" t="s">
        <v>22</v>
      </c>
      <c r="AW191" s="12" t="s">
        <v>35</v>
      </c>
      <c r="AX191" s="12" t="s">
        <v>74</v>
      </c>
      <c r="AY191" s="211" t="s">
        <v>159</v>
      </c>
    </row>
    <row r="192" spans="2:65" s="12" customFormat="1" ht="11.25">
      <c r="B192" s="202"/>
      <c r="C192" s="203"/>
      <c r="D192" s="199" t="s">
        <v>184</v>
      </c>
      <c r="E192" s="204" t="s">
        <v>20</v>
      </c>
      <c r="F192" s="205" t="s">
        <v>2917</v>
      </c>
      <c r="G192" s="203"/>
      <c r="H192" s="204" t="s">
        <v>20</v>
      </c>
      <c r="I192" s="206"/>
      <c r="J192" s="203"/>
      <c r="K192" s="203"/>
      <c r="L192" s="207"/>
      <c r="M192" s="208"/>
      <c r="N192" s="209"/>
      <c r="O192" s="209"/>
      <c r="P192" s="209"/>
      <c r="Q192" s="209"/>
      <c r="R192" s="209"/>
      <c r="S192" s="209"/>
      <c r="T192" s="210"/>
      <c r="AT192" s="211" t="s">
        <v>184</v>
      </c>
      <c r="AU192" s="211" t="s">
        <v>84</v>
      </c>
      <c r="AV192" s="12" t="s">
        <v>22</v>
      </c>
      <c r="AW192" s="12" t="s">
        <v>35</v>
      </c>
      <c r="AX192" s="12" t="s">
        <v>74</v>
      </c>
      <c r="AY192" s="211" t="s">
        <v>159</v>
      </c>
    </row>
    <row r="193" spans="2:65" s="12" customFormat="1" ht="11.25">
      <c r="B193" s="202"/>
      <c r="C193" s="203"/>
      <c r="D193" s="199" t="s">
        <v>184</v>
      </c>
      <c r="E193" s="204" t="s">
        <v>20</v>
      </c>
      <c r="F193" s="205" t="s">
        <v>2918</v>
      </c>
      <c r="G193" s="203"/>
      <c r="H193" s="204" t="s">
        <v>20</v>
      </c>
      <c r="I193" s="206"/>
      <c r="J193" s="203"/>
      <c r="K193" s="203"/>
      <c r="L193" s="207"/>
      <c r="M193" s="208"/>
      <c r="N193" s="209"/>
      <c r="O193" s="209"/>
      <c r="P193" s="209"/>
      <c r="Q193" s="209"/>
      <c r="R193" s="209"/>
      <c r="S193" s="209"/>
      <c r="T193" s="210"/>
      <c r="AT193" s="211" t="s">
        <v>184</v>
      </c>
      <c r="AU193" s="211" t="s">
        <v>84</v>
      </c>
      <c r="AV193" s="12" t="s">
        <v>22</v>
      </c>
      <c r="AW193" s="12" t="s">
        <v>35</v>
      </c>
      <c r="AX193" s="12" t="s">
        <v>74</v>
      </c>
      <c r="AY193" s="211" t="s">
        <v>159</v>
      </c>
    </row>
    <row r="194" spans="2:65" s="12" customFormat="1" ht="11.25">
      <c r="B194" s="202"/>
      <c r="C194" s="203"/>
      <c r="D194" s="199" t="s">
        <v>184</v>
      </c>
      <c r="E194" s="204" t="s">
        <v>20</v>
      </c>
      <c r="F194" s="205" t="s">
        <v>2950</v>
      </c>
      <c r="G194" s="203"/>
      <c r="H194" s="204" t="s">
        <v>20</v>
      </c>
      <c r="I194" s="206"/>
      <c r="J194" s="203"/>
      <c r="K194" s="203"/>
      <c r="L194" s="207"/>
      <c r="M194" s="208"/>
      <c r="N194" s="209"/>
      <c r="O194" s="209"/>
      <c r="P194" s="209"/>
      <c r="Q194" s="209"/>
      <c r="R194" s="209"/>
      <c r="S194" s="209"/>
      <c r="T194" s="210"/>
      <c r="AT194" s="211" t="s">
        <v>184</v>
      </c>
      <c r="AU194" s="211" t="s">
        <v>84</v>
      </c>
      <c r="AV194" s="12" t="s">
        <v>22</v>
      </c>
      <c r="AW194" s="12" t="s">
        <v>35</v>
      </c>
      <c r="AX194" s="12" t="s">
        <v>74</v>
      </c>
      <c r="AY194" s="211" t="s">
        <v>159</v>
      </c>
    </row>
    <row r="195" spans="2:65" s="12" customFormat="1" ht="11.25">
      <c r="B195" s="202"/>
      <c r="C195" s="203"/>
      <c r="D195" s="199" t="s">
        <v>184</v>
      </c>
      <c r="E195" s="204" t="s">
        <v>20</v>
      </c>
      <c r="F195" s="205" t="s">
        <v>2951</v>
      </c>
      <c r="G195" s="203"/>
      <c r="H195" s="204" t="s">
        <v>20</v>
      </c>
      <c r="I195" s="206"/>
      <c r="J195" s="203"/>
      <c r="K195" s="203"/>
      <c r="L195" s="207"/>
      <c r="M195" s="208"/>
      <c r="N195" s="209"/>
      <c r="O195" s="209"/>
      <c r="P195" s="209"/>
      <c r="Q195" s="209"/>
      <c r="R195" s="209"/>
      <c r="S195" s="209"/>
      <c r="T195" s="210"/>
      <c r="AT195" s="211" t="s">
        <v>184</v>
      </c>
      <c r="AU195" s="211" t="s">
        <v>84</v>
      </c>
      <c r="AV195" s="12" t="s">
        <v>22</v>
      </c>
      <c r="AW195" s="12" t="s">
        <v>35</v>
      </c>
      <c r="AX195" s="12" t="s">
        <v>74</v>
      </c>
      <c r="AY195" s="211" t="s">
        <v>159</v>
      </c>
    </row>
    <row r="196" spans="2:65" s="12" customFormat="1" ht="11.25">
      <c r="B196" s="202"/>
      <c r="C196" s="203"/>
      <c r="D196" s="199" t="s">
        <v>184</v>
      </c>
      <c r="E196" s="204" t="s">
        <v>20</v>
      </c>
      <c r="F196" s="205" t="s">
        <v>2981</v>
      </c>
      <c r="G196" s="203"/>
      <c r="H196" s="204" t="s">
        <v>20</v>
      </c>
      <c r="I196" s="206"/>
      <c r="J196" s="203"/>
      <c r="K196" s="203"/>
      <c r="L196" s="207"/>
      <c r="M196" s="208"/>
      <c r="N196" s="209"/>
      <c r="O196" s="209"/>
      <c r="P196" s="209"/>
      <c r="Q196" s="209"/>
      <c r="R196" s="209"/>
      <c r="S196" s="209"/>
      <c r="T196" s="210"/>
      <c r="AT196" s="211" t="s">
        <v>184</v>
      </c>
      <c r="AU196" s="211" t="s">
        <v>84</v>
      </c>
      <c r="AV196" s="12" t="s">
        <v>22</v>
      </c>
      <c r="AW196" s="12" t="s">
        <v>35</v>
      </c>
      <c r="AX196" s="12" t="s">
        <v>74</v>
      </c>
      <c r="AY196" s="211" t="s">
        <v>159</v>
      </c>
    </row>
    <row r="197" spans="2:65" s="12" customFormat="1" ht="11.25">
      <c r="B197" s="202"/>
      <c r="C197" s="203"/>
      <c r="D197" s="199" t="s">
        <v>184</v>
      </c>
      <c r="E197" s="204" t="s">
        <v>20</v>
      </c>
      <c r="F197" s="205" t="s">
        <v>1121</v>
      </c>
      <c r="G197" s="203"/>
      <c r="H197" s="204" t="s">
        <v>20</v>
      </c>
      <c r="I197" s="206"/>
      <c r="J197" s="203"/>
      <c r="K197" s="203"/>
      <c r="L197" s="207"/>
      <c r="M197" s="208"/>
      <c r="N197" s="209"/>
      <c r="O197" s="209"/>
      <c r="P197" s="209"/>
      <c r="Q197" s="209"/>
      <c r="R197" s="209"/>
      <c r="S197" s="209"/>
      <c r="T197" s="210"/>
      <c r="AT197" s="211" t="s">
        <v>184</v>
      </c>
      <c r="AU197" s="211" t="s">
        <v>84</v>
      </c>
      <c r="AV197" s="12" t="s">
        <v>22</v>
      </c>
      <c r="AW197" s="12" t="s">
        <v>35</v>
      </c>
      <c r="AX197" s="12" t="s">
        <v>74</v>
      </c>
      <c r="AY197" s="211" t="s">
        <v>159</v>
      </c>
    </row>
    <row r="198" spans="2:65" s="13" customFormat="1" ht="11.25">
      <c r="B198" s="212"/>
      <c r="C198" s="213"/>
      <c r="D198" s="199" t="s">
        <v>184</v>
      </c>
      <c r="E198" s="214" t="s">
        <v>20</v>
      </c>
      <c r="F198" s="215" t="s">
        <v>22</v>
      </c>
      <c r="G198" s="213"/>
      <c r="H198" s="216">
        <v>1</v>
      </c>
      <c r="I198" s="217"/>
      <c r="J198" s="213"/>
      <c r="K198" s="213"/>
      <c r="L198" s="218"/>
      <c r="M198" s="219"/>
      <c r="N198" s="220"/>
      <c r="O198" s="220"/>
      <c r="P198" s="220"/>
      <c r="Q198" s="220"/>
      <c r="R198" s="220"/>
      <c r="S198" s="220"/>
      <c r="T198" s="221"/>
      <c r="AT198" s="222" t="s">
        <v>184</v>
      </c>
      <c r="AU198" s="222" t="s">
        <v>84</v>
      </c>
      <c r="AV198" s="13" t="s">
        <v>84</v>
      </c>
      <c r="AW198" s="13" t="s">
        <v>35</v>
      </c>
      <c r="AX198" s="13" t="s">
        <v>22</v>
      </c>
      <c r="AY198" s="222" t="s">
        <v>159</v>
      </c>
    </row>
    <row r="199" spans="2:65" s="11" customFormat="1" ht="22.9" customHeight="1">
      <c r="B199" s="170"/>
      <c r="C199" s="171"/>
      <c r="D199" s="172" t="s">
        <v>73</v>
      </c>
      <c r="E199" s="184" t="s">
        <v>1065</v>
      </c>
      <c r="F199" s="184" t="s">
        <v>2922</v>
      </c>
      <c r="G199" s="171"/>
      <c r="H199" s="171"/>
      <c r="I199" s="174"/>
      <c r="J199" s="185">
        <f>BK199</f>
        <v>0</v>
      </c>
      <c r="K199" s="171"/>
      <c r="L199" s="176"/>
      <c r="M199" s="177"/>
      <c r="N199" s="178"/>
      <c r="O199" s="178"/>
      <c r="P199" s="179">
        <f>SUM(P200:P201)</f>
        <v>0</v>
      </c>
      <c r="Q199" s="178"/>
      <c r="R199" s="179">
        <f>SUM(R200:R201)</f>
        <v>0</v>
      </c>
      <c r="S199" s="178"/>
      <c r="T199" s="180">
        <f>SUM(T200:T201)</f>
        <v>0</v>
      </c>
      <c r="AR199" s="181" t="s">
        <v>22</v>
      </c>
      <c r="AT199" s="182" t="s">
        <v>73</v>
      </c>
      <c r="AU199" s="182" t="s">
        <v>22</v>
      </c>
      <c r="AY199" s="181" t="s">
        <v>159</v>
      </c>
      <c r="BK199" s="183">
        <f>SUM(BK200:BK201)</f>
        <v>0</v>
      </c>
    </row>
    <row r="200" spans="2:65" s="1" customFormat="1" ht="16.5" customHeight="1">
      <c r="B200" s="35"/>
      <c r="C200" s="186" t="s">
        <v>566</v>
      </c>
      <c r="D200" s="186" t="s">
        <v>162</v>
      </c>
      <c r="E200" s="187" t="s">
        <v>2923</v>
      </c>
      <c r="F200" s="188" t="s">
        <v>2924</v>
      </c>
      <c r="G200" s="189" t="s">
        <v>1004</v>
      </c>
      <c r="H200" s="190">
        <v>1</v>
      </c>
      <c r="I200" s="191"/>
      <c r="J200" s="192">
        <f>ROUND(I200*H200,2)</f>
        <v>0</v>
      </c>
      <c r="K200" s="188" t="s">
        <v>20</v>
      </c>
      <c r="L200" s="39"/>
      <c r="M200" s="193" t="s">
        <v>20</v>
      </c>
      <c r="N200" s="194" t="s">
        <v>45</v>
      </c>
      <c r="O200" s="64"/>
      <c r="P200" s="195">
        <f>O200*H200</f>
        <v>0</v>
      </c>
      <c r="Q200" s="195">
        <v>0</v>
      </c>
      <c r="R200" s="195">
        <f>Q200*H200</f>
        <v>0</v>
      </c>
      <c r="S200" s="195">
        <v>0</v>
      </c>
      <c r="T200" s="196">
        <f>S200*H200</f>
        <v>0</v>
      </c>
      <c r="AR200" s="197" t="s">
        <v>164</v>
      </c>
      <c r="AT200" s="197" t="s">
        <v>162</v>
      </c>
      <c r="AU200" s="197" t="s">
        <v>84</v>
      </c>
      <c r="AY200" s="18" t="s">
        <v>159</v>
      </c>
      <c r="BE200" s="198">
        <f>IF(N200="základní",J200,0)</f>
        <v>0</v>
      </c>
      <c r="BF200" s="198">
        <f>IF(N200="snížená",J200,0)</f>
        <v>0</v>
      </c>
      <c r="BG200" s="198">
        <f>IF(N200="zákl. přenesená",J200,0)</f>
        <v>0</v>
      </c>
      <c r="BH200" s="198">
        <f>IF(N200="sníž. přenesená",J200,0)</f>
        <v>0</v>
      </c>
      <c r="BI200" s="198">
        <f>IF(N200="nulová",J200,0)</f>
        <v>0</v>
      </c>
      <c r="BJ200" s="18" t="s">
        <v>22</v>
      </c>
      <c r="BK200" s="198">
        <f>ROUND(I200*H200,2)</f>
        <v>0</v>
      </c>
      <c r="BL200" s="18" t="s">
        <v>164</v>
      </c>
      <c r="BM200" s="197" t="s">
        <v>2925</v>
      </c>
    </row>
    <row r="201" spans="2:65" s="1" customFormat="1" ht="11.25">
      <c r="B201" s="35"/>
      <c r="C201" s="36"/>
      <c r="D201" s="199" t="s">
        <v>166</v>
      </c>
      <c r="E201" s="36"/>
      <c r="F201" s="200" t="s">
        <v>2924</v>
      </c>
      <c r="G201" s="36"/>
      <c r="H201" s="36"/>
      <c r="I201" s="115"/>
      <c r="J201" s="36"/>
      <c r="K201" s="36"/>
      <c r="L201" s="39"/>
      <c r="M201" s="201"/>
      <c r="N201" s="64"/>
      <c r="O201" s="64"/>
      <c r="P201" s="64"/>
      <c r="Q201" s="64"/>
      <c r="R201" s="64"/>
      <c r="S201" s="64"/>
      <c r="T201" s="65"/>
      <c r="AT201" s="18" t="s">
        <v>166</v>
      </c>
      <c r="AU201" s="18" t="s">
        <v>84</v>
      </c>
    </row>
    <row r="202" spans="2:65" s="11" customFormat="1" ht="22.9" customHeight="1">
      <c r="B202" s="170"/>
      <c r="C202" s="171"/>
      <c r="D202" s="172" t="s">
        <v>73</v>
      </c>
      <c r="E202" s="184" t="s">
        <v>1084</v>
      </c>
      <c r="F202" s="184" t="s">
        <v>1201</v>
      </c>
      <c r="G202" s="171"/>
      <c r="H202" s="171"/>
      <c r="I202" s="174"/>
      <c r="J202" s="185">
        <f>BK202</f>
        <v>0</v>
      </c>
      <c r="K202" s="171"/>
      <c r="L202" s="176"/>
      <c r="M202" s="177"/>
      <c r="N202" s="178"/>
      <c r="O202" s="178"/>
      <c r="P202" s="179">
        <f>SUM(P203:P204)</f>
        <v>0</v>
      </c>
      <c r="Q202" s="178"/>
      <c r="R202" s="179">
        <f>SUM(R203:R204)</f>
        <v>0</v>
      </c>
      <c r="S202" s="178"/>
      <c r="T202" s="180">
        <f>SUM(T203:T204)</f>
        <v>0</v>
      </c>
      <c r="AR202" s="181" t="s">
        <v>22</v>
      </c>
      <c r="AT202" s="182" t="s">
        <v>73</v>
      </c>
      <c r="AU202" s="182" t="s">
        <v>22</v>
      </c>
      <c r="AY202" s="181" t="s">
        <v>159</v>
      </c>
      <c r="BK202" s="183">
        <f>SUM(BK203:BK204)</f>
        <v>0</v>
      </c>
    </row>
    <row r="203" spans="2:65" s="1" customFormat="1" ht="16.5" customHeight="1">
      <c r="B203" s="35"/>
      <c r="C203" s="186" t="s">
        <v>574</v>
      </c>
      <c r="D203" s="186" t="s">
        <v>162</v>
      </c>
      <c r="E203" s="187" t="s">
        <v>2926</v>
      </c>
      <c r="F203" s="188" t="s">
        <v>2927</v>
      </c>
      <c r="G203" s="189" t="s">
        <v>669</v>
      </c>
      <c r="H203" s="190">
        <v>5.2999999999999999E-2</v>
      </c>
      <c r="I203" s="191"/>
      <c r="J203" s="192">
        <f>ROUND(I203*H203,2)</f>
        <v>0</v>
      </c>
      <c r="K203" s="188" t="s">
        <v>194</v>
      </c>
      <c r="L203" s="39"/>
      <c r="M203" s="193" t="s">
        <v>20</v>
      </c>
      <c r="N203" s="194" t="s">
        <v>45</v>
      </c>
      <c r="O203" s="64"/>
      <c r="P203" s="195">
        <f>O203*H203</f>
        <v>0</v>
      </c>
      <c r="Q203" s="195">
        <v>0</v>
      </c>
      <c r="R203" s="195">
        <f>Q203*H203</f>
        <v>0</v>
      </c>
      <c r="S203" s="195">
        <v>0</v>
      </c>
      <c r="T203" s="196">
        <f>S203*H203</f>
        <v>0</v>
      </c>
      <c r="AR203" s="197" t="s">
        <v>164</v>
      </c>
      <c r="AT203" s="197" t="s">
        <v>162</v>
      </c>
      <c r="AU203" s="197" t="s">
        <v>84</v>
      </c>
      <c r="AY203" s="18" t="s">
        <v>159</v>
      </c>
      <c r="BE203" s="198">
        <f>IF(N203="základní",J203,0)</f>
        <v>0</v>
      </c>
      <c r="BF203" s="198">
        <f>IF(N203="snížená",J203,0)</f>
        <v>0</v>
      </c>
      <c r="BG203" s="198">
        <f>IF(N203="zákl. přenesená",J203,0)</f>
        <v>0</v>
      </c>
      <c r="BH203" s="198">
        <f>IF(N203="sníž. přenesená",J203,0)</f>
        <v>0</v>
      </c>
      <c r="BI203" s="198">
        <f>IF(N203="nulová",J203,0)</f>
        <v>0</v>
      </c>
      <c r="BJ203" s="18" t="s">
        <v>22</v>
      </c>
      <c r="BK203" s="198">
        <f>ROUND(I203*H203,2)</f>
        <v>0</v>
      </c>
      <c r="BL203" s="18" t="s">
        <v>164</v>
      </c>
      <c r="BM203" s="197" t="s">
        <v>2928</v>
      </c>
    </row>
    <row r="204" spans="2:65" s="1" customFormat="1" ht="19.5">
      <c r="B204" s="35"/>
      <c r="C204" s="36"/>
      <c r="D204" s="199" t="s">
        <v>166</v>
      </c>
      <c r="E204" s="36"/>
      <c r="F204" s="200" t="s">
        <v>2929</v>
      </c>
      <c r="G204" s="36"/>
      <c r="H204" s="36"/>
      <c r="I204" s="115"/>
      <c r="J204" s="36"/>
      <c r="K204" s="36"/>
      <c r="L204" s="39"/>
      <c r="M204" s="201"/>
      <c r="N204" s="64"/>
      <c r="O204" s="64"/>
      <c r="P204" s="64"/>
      <c r="Q204" s="64"/>
      <c r="R204" s="64"/>
      <c r="S204" s="64"/>
      <c r="T204" s="65"/>
      <c r="AT204" s="18" t="s">
        <v>166</v>
      </c>
      <c r="AU204" s="18" t="s">
        <v>84</v>
      </c>
    </row>
    <row r="205" spans="2:65" s="11" customFormat="1" ht="22.9" customHeight="1">
      <c r="B205" s="170"/>
      <c r="C205" s="171"/>
      <c r="D205" s="172" t="s">
        <v>73</v>
      </c>
      <c r="E205" s="184" t="s">
        <v>162</v>
      </c>
      <c r="F205" s="184" t="s">
        <v>1207</v>
      </c>
      <c r="G205" s="171"/>
      <c r="H205" s="171"/>
      <c r="I205" s="174"/>
      <c r="J205" s="185">
        <f>BK205</f>
        <v>0</v>
      </c>
      <c r="K205" s="171"/>
      <c r="L205" s="176"/>
      <c r="M205" s="177"/>
      <c r="N205" s="178"/>
      <c r="O205" s="178"/>
      <c r="P205" s="179">
        <f>SUM(P206:P220)</f>
        <v>0</v>
      </c>
      <c r="Q205" s="178"/>
      <c r="R205" s="179">
        <f>SUM(R206:R220)</f>
        <v>92.537000000000006</v>
      </c>
      <c r="S205" s="178"/>
      <c r="T205" s="180">
        <f>SUM(T206:T220)</f>
        <v>0</v>
      </c>
      <c r="AR205" s="181" t="s">
        <v>22</v>
      </c>
      <c r="AT205" s="182" t="s">
        <v>73</v>
      </c>
      <c r="AU205" s="182" t="s">
        <v>22</v>
      </c>
      <c r="AY205" s="181" t="s">
        <v>159</v>
      </c>
      <c r="BK205" s="183">
        <f>SUM(BK206:BK220)</f>
        <v>0</v>
      </c>
    </row>
    <row r="206" spans="2:65" s="1" customFormat="1" ht="16.5" customHeight="1">
      <c r="B206" s="35"/>
      <c r="C206" s="186" t="s">
        <v>582</v>
      </c>
      <c r="D206" s="186" t="s">
        <v>162</v>
      </c>
      <c r="E206" s="187" t="s">
        <v>674</v>
      </c>
      <c r="F206" s="188" t="s">
        <v>675</v>
      </c>
      <c r="G206" s="189" t="s">
        <v>182</v>
      </c>
      <c r="H206" s="190">
        <v>45.05</v>
      </c>
      <c r="I206" s="191"/>
      <c r="J206" s="192">
        <f>ROUND(I206*H206,2)</f>
        <v>0</v>
      </c>
      <c r="K206" s="188" t="s">
        <v>194</v>
      </c>
      <c r="L206" s="39"/>
      <c r="M206" s="193" t="s">
        <v>20</v>
      </c>
      <c r="N206" s="194" t="s">
        <v>45</v>
      </c>
      <c r="O206" s="64"/>
      <c r="P206" s="195">
        <f>O206*H206</f>
        <v>0</v>
      </c>
      <c r="Q206" s="195">
        <v>0</v>
      </c>
      <c r="R206" s="195">
        <f>Q206*H206</f>
        <v>0</v>
      </c>
      <c r="S206" s="195">
        <v>0</v>
      </c>
      <c r="T206" s="196">
        <f>S206*H206</f>
        <v>0</v>
      </c>
      <c r="AR206" s="197" t="s">
        <v>164</v>
      </c>
      <c r="AT206" s="197" t="s">
        <v>162</v>
      </c>
      <c r="AU206" s="197" t="s">
        <v>84</v>
      </c>
      <c r="AY206" s="18" t="s">
        <v>159</v>
      </c>
      <c r="BE206" s="198">
        <f>IF(N206="základní",J206,0)</f>
        <v>0</v>
      </c>
      <c r="BF206" s="198">
        <f>IF(N206="snížená",J206,0)</f>
        <v>0</v>
      </c>
      <c r="BG206" s="198">
        <f>IF(N206="zákl. přenesená",J206,0)</f>
        <v>0</v>
      </c>
      <c r="BH206" s="198">
        <f>IF(N206="sníž. přenesená",J206,0)</f>
        <v>0</v>
      </c>
      <c r="BI206" s="198">
        <f>IF(N206="nulová",J206,0)</f>
        <v>0</v>
      </c>
      <c r="BJ206" s="18" t="s">
        <v>22</v>
      </c>
      <c r="BK206" s="198">
        <f>ROUND(I206*H206,2)</f>
        <v>0</v>
      </c>
      <c r="BL206" s="18" t="s">
        <v>164</v>
      </c>
      <c r="BM206" s="197" t="s">
        <v>2930</v>
      </c>
    </row>
    <row r="207" spans="2:65" s="1" customFormat="1" ht="19.5">
      <c r="B207" s="35"/>
      <c r="C207" s="36"/>
      <c r="D207" s="199" t="s">
        <v>166</v>
      </c>
      <c r="E207" s="36"/>
      <c r="F207" s="200" t="s">
        <v>677</v>
      </c>
      <c r="G207" s="36"/>
      <c r="H207" s="36"/>
      <c r="I207" s="115"/>
      <c r="J207" s="36"/>
      <c r="K207" s="36"/>
      <c r="L207" s="39"/>
      <c r="M207" s="201"/>
      <c r="N207" s="64"/>
      <c r="O207" s="64"/>
      <c r="P207" s="64"/>
      <c r="Q207" s="64"/>
      <c r="R207" s="64"/>
      <c r="S207" s="64"/>
      <c r="T207" s="65"/>
      <c r="AT207" s="18" t="s">
        <v>166</v>
      </c>
      <c r="AU207" s="18" t="s">
        <v>84</v>
      </c>
    </row>
    <row r="208" spans="2:65" s="13" customFormat="1" ht="11.25">
      <c r="B208" s="212"/>
      <c r="C208" s="213"/>
      <c r="D208" s="199" t="s">
        <v>184</v>
      </c>
      <c r="E208" s="214" t="s">
        <v>20</v>
      </c>
      <c r="F208" s="215" t="s">
        <v>2931</v>
      </c>
      <c r="G208" s="213"/>
      <c r="H208" s="216">
        <v>76.05</v>
      </c>
      <c r="I208" s="217"/>
      <c r="J208" s="213"/>
      <c r="K208" s="213"/>
      <c r="L208" s="218"/>
      <c r="M208" s="219"/>
      <c r="N208" s="220"/>
      <c r="O208" s="220"/>
      <c r="P208" s="220"/>
      <c r="Q208" s="220"/>
      <c r="R208" s="220"/>
      <c r="S208" s="220"/>
      <c r="T208" s="221"/>
      <c r="AT208" s="222" t="s">
        <v>184</v>
      </c>
      <c r="AU208" s="222" t="s">
        <v>84</v>
      </c>
      <c r="AV208" s="13" t="s">
        <v>84</v>
      </c>
      <c r="AW208" s="13" t="s">
        <v>35</v>
      </c>
      <c r="AX208" s="13" t="s">
        <v>74</v>
      </c>
      <c r="AY208" s="222" t="s">
        <v>159</v>
      </c>
    </row>
    <row r="209" spans="2:65" s="13" customFormat="1" ht="11.25">
      <c r="B209" s="212"/>
      <c r="C209" s="213"/>
      <c r="D209" s="199" t="s">
        <v>184</v>
      </c>
      <c r="E209" s="214" t="s">
        <v>20</v>
      </c>
      <c r="F209" s="215" t="s">
        <v>2982</v>
      </c>
      <c r="G209" s="213"/>
      <c r="H209" s="216">
        <v>-31</v>
      </c>
      <c r="I209" s="217"/>
      <c r="J209" s="213"/>
      <c r="K209" s="213"/>
      <c r="L209" s="218"/>
      <c r="M209" s="219"/>
      <c r="N209" s="220"/>
      <c r="O209" s="220"/>
      <c r="P209" s="220"/>
      <c r="Q209" s="220"/>
      <c r="R209" s="220"/>
      <c r="S209" s="220"/>
      <c r="T209" s="221"/>
      <c r="AT209" s="222" t="s">
        <v>184</v>
      </c>
      <c r="AU209" s="222" t="s">
        <v>84</v>
      </c>
      <c r="AV209" s="13" t="s">
        <v>84</v>
      </c>
      <c r="AW209" s="13" t="s">
        <v>35</v>
      </c>
      <c r="AX209" s="13" t="s">
        <v>74</v>
      </c>
      <c r="AY209" s="222" t="s">
        <v>159</v>
      </c>
    </row>
    <row r="210" spans="2:65" s="14" customFormat="1" ht="11.25">
      <c r="B210" s="223"/>
      <c r="C210" s="224"/>
      <c r="D210" s="199" t="s">
        <v>184</v>
      </c>
      <c r="E210" s="225" t="s">
        <v>2830</v>
      </c>
      <c r="F210" s="226" t="s">
        <v>223</v>
      </c>
      <c r="G210" s="224"/>
      <c r="H210" s="227">
        <v>45.05</v>
      </c>
      <c r="I210" s="228"/>
      <c r="J210" s="224"/>
      <c r="K210" s="224"/>
      <c r="L210" s="229"/>
      <c r="M210" s="230"/>
      <c r="N210" s="231"/>
      <c r="O210" s="231"/>
      <c r="P210" s="231"/>
      <c r="Q210" s="231"/>
      <c r="R210" s="231"/>
      <c r="S210" s="231"/>
      <c r="T210" s="232"/>
      <c r="AT210" s="233" t="s">
        <v>184</v>
      </c>
      <c r="AU210" s="233" t="s">
        <v>84</v>
      </c>
      <c r="AV210" s="14" t="s">
        <v>164</v>
      </c>
      <c r="AW210" s="14" t="s">
        <v>35</v>
      </c>
      <c r="AX210" s="14" t="s">
        <v>22</v>
      </c>
      <c r="AY210" s="233" t="s">
        <v>159</v>
      </c>
    </row>
    <row r="211" spans="2:65" s="1" customFormat="1" ht="16.5" customHeight="1">
      <c r="B211" s="35"/>
      <c r="C211" s="245" t="s">
        <v>589</v>
      </c>
      <c r="D211" s="245" t="s">
        <v>744</v>
      </c>
      <c r="E211" s="246" t="s">
        <v>1217</v>
      </c>
      <c r="F211" s="247" t="s">
        <v>1218</v>
      </c>
      <c r="G211" s="248" t="s">
        <v>669</v>
      </c>
      <c r="H211" s="249">
        <v>92.537000000000006</v>
      </c>
      <c r="I211" s="250"/>
      <c r="J211" s="251">
        <f>ROUND(I211*H211,2)</f>
        <v>0</v>
      </c>
      <c r="K211" s="247" t="s">
        <v>20</v>
      </c>
      <c r="L211" s="252"/>
      <c r="M211" s="253" t="s">
        <v>20</v>
      </c>
      <c r="N211" s="254" t="s">
        <v>45</v>
      </c>
      <c r="O211" s="64"/>
      <c r="P211" s="195">
        <f>O211*H211</f>
        <v>0</v>
      </c>
      <c r="Q211" s="195">
        <v>1</v>
      </c>
      <c r="R211" s="195">
        <f>Q211*H211</f>
        <v>92.537000000000006</v>
      </c>
      <c r="S211" s="195">
        <v>0</v>
      </c>
      <c r="T211" s="196">
        <f>S211*H211</f>
        <v>0</v>
      </c>
      <c r="AR211" s="197" t="s">
        <v>204</v>
      </c>
      <c r="AT211" s="197" t="s">
        <v>744</v>
      </c>
      <c r="AU211" s="197" t="s">
        <v>84</v>
      </c>
      <c r="AY211" s="18" t="s">
        <v>159</v>
      </c>
      <c r="BE211" s="198">
        <f>IF(N211="základní",J211,0)</f>
        <v>0</v>
      </c>
      <c r="BF211" s="198">
        <f>IF(N211="snížená",J211,0)</f>
        <v>0</v>
      </c>
      <c r="BG211" s="198">
        <f>IF(N211="zákl. přenesená",J211,0)</f>
        <v>0</v>
      </c>
      <c r="BH211" s="198">
        <f>IF(N211="sníž. přenesená",J211,0)</f>
        <v>0</v>
      </c>
      <c r="BI211" s="198">
        <f>IF(N211="nulová",J211,0)</f>
        <v>0</v>
      </c>
      <c r="BJ211" s="18" t="s">
        <v>22</v>
      </c>
      <c r="BK211" s="198">
        <f>ROUND(I211*H211,2)</f>
        <v>0</v>
      </c>
      <c r="BL211" s="18" t="s">
        <v>164</v>
      </c>
      <c r="BM211" s="197" t="s">
        <v>2933</v>
      </c>
    </row>
    <row r="212" spans="2:65" s="13" customFormat="1" ht="11.25">
      <c r="B212" s="212"/>
      <c r="C212" s="213"/>
      <c r="D212" s="199" t="s">
        <v>184</v>
      </c>
      <c r="E212" s="214" t="s">
        <v>20</v>
      </c>
      <c r="F212" s="215" t="s">
        <v>2934</v>
      </c>
      <c r="G212" s="213"/>
      <c r="H212" s="216">
        <v>92.537000000000006</v>
      </c>
      <c r="I212" s="217"/>
      <c r="J212" s="213"/>
      <c r="K212" s="213"/>
      <c r="L212" s="218"/>
      <c r="M212" s="219"/>
      <c r="N212" s="220"/>
      <c r="O212" s="220"/>
      <c r="P212" s="220"/>
      <c r="Q212" s="220"/>
      <c r="R212" s="220"/>
      <c r="S212" s="220"/>
      <c r="T212" s="221"/>
      <c r="AT212" s="222" t="s">
        <v>184</v>
      </c>
      <c r="AU212" s="222" t="s">
        <v>84</v>
      </c>
      <c r="AV212" s="13" t="s">
        <v>84</v>
      </c>
      <c r="AW212" s="13" t="s">
        <v>35</v>
      </c>
      <c r="AX212" s="13" t="s">
        <v>22</v>
      </c>
      <c r="AY212" s="222" t="s">
        <v>159</v>
      </c>
    </row>
    <row r="213" spans="2:65" s="1" customFormat="1" ht="16.5" customHeight="1">
      <c r="B213" s="35"/>
      <c r="C213" s="186" t="s">
        <v>595</v>
      </c>
      <c r="D213" s="186" t="s">
        <v>162</v>
      </c>
      <c r="E213" s="187" t="s">
        <v>609</v>
      </c>
      <c r="F213" s="188" t="s">
        <v>610</v>
      </c>
      <c r="G213" s="189" t="s">
        <v>182</v>
      </c>
      <c r="H213" s="190">
        <v>45.05</v>
      </c>
      <c r="I213" s="191"/>
      <c r="J213" s="192">
        <f>ROUND(I213*H213,2)</f>
        <v>0</v>
      </c>
      <c r="K213" s="188" t="s">
        <v>194</v>
      </c>
      <c r="L213" s="39"/>
      <c r="M213" s="193" t="s">
        <v>20</v>
      </c>
      <c r="N213" s="194" t="s">
        <v>45</v>
      </c>
      <c r="O213" s="64"/>
      <c r="P213" s="195">
        <f>O213*H213</f>
        <v>0</v>
      </c>
      <c r="Q213" s="195">
        <v>0</v>
      </c>
      <c r="R213" s="195">
        <f>Q213*H213</f>
        <v>0</v>
      </c>
      <c r="S213" s="195">
        <v>0</v>
      </c>
      <c r="T213" s="196">
        <f>S213*H213</f>
        <v>0</v>
      </c>
      <c r="AR213" s="197" t="s">
        <v>164</v>
      </c>
      <c r="AT213" s="197" t="s">
        <v>162</v>
      </c>
      <c r="AU213" s="197" t="s">
        <v>84</v>
      </c>
      <c r="AY213" s="18" t="s">
        <v>159</v>
      </c>
      <c r="BE213" s="198">
        <f>IF(N213="základní",J213,0)</f>
        <v>0</v>
      </c>
      <c r="BF213" s="198">
        <f>IF(N213="snížená",J213,0)</f>
        <v>0</v>
      </c>
      <c r="BG213" s="198">
        <f>IF(N213="zákl. přenesená",J213,0)</f>
        <v>0</v>
      </c>
      <c r="BH213" s="198">
        <f>IF(N213="sníž. přenesená",J213,0)</f>
        <v>0</v>
      </c>
      <c r="BI213" s="198">
        <f>IF(N213="nulová",J213,0)</f>
        <v>0</v>
      </c>
      <c r="BJ213" s="18" t="s">
        <v>22</v>
      </c>
      <c r="BK213" s="198">
        <f>ROUND(I213*H213,2)</f>
        <v>0</v>
      </c>
      <c r="BL213" s="18" t="s">
        <v>164</v>
      </c>
      <c r="BM213" s="197" t="s">
        <v>2935</v>
      </c>
    </row>
    <row r="214" spans="2:65" s="1" customFormat="1" ht="19.5">
      <c r="B214" s="35"/>
      <c r="C214" s="36"/>
      <c r="D214" s="199" t="s">
        <v>166</v>
      </c>
      <c r="E214" s="36"/>
      <c r="F214" s="200" t="s">
        <v>612</v>
      </c>
      <c r="G214" s="36"/>
      <c r="H214" s="36"/>
      <c r="I214" s="115"/>
      <c r="J214" s="36"/>
      <c r="K214" s="36"/>
      <c r="L214" s="39"/>
      <c r="M214" s="201"/>
      <c r="N214" s="64"/>
      <c r="O214" s="64"/>
      <c r="P214" s="64"/>
      <c r="Q214" s="64"/>
      <c r="R214" s="64"/>
      <c r="S214" s="64"/>
      <c r="T214" s="65"/>
      <c r="AT214" s="18" t="s">
        <v>166</v>
      </c>
      <c r="AU214" s="18" t="s">
        <v>84</v>
      </c>
    </row>
    <row r="215" spans="2:65" s="12" customFormat="1" ht="11.25">
      <c r="B215" s="202"/>
      <c r="C215" s="203"/>
      <c r="D215" s="199" t="s">
        <v>184</v>
      </c>
      <c r="E215" s="204" t="s">
        <v>20</v>
      </c>
      <c r="F215" s="205" t="s">
        <v>1223</v>
      </c>
      <c r="G215" s="203"/>
      <c r="H215" s="204" t="s">
        <v>20</v>
      </c>
      <c r="I215" s="206"/>
      <c r="J215" s="203"/>
      <c r="K215" s="203"/>
      <c r="L215" s="207"/>
      <c r="M215" s="208"/>
      <c r="N215" s="209"/>
      <c r="O215" s="209"/>
      <c r="P215" s="209"/>
      <c r="Q215" s="209"/>
      <c r="R215" s="209"/>
      <c r="S215" s="209"/>
      <c r="T215" s="210"/>
      <c r="AT215" s="211" t="s">
        <v>184</v>
      </c>
      <c r="AU215" s="211" t="s">
        <v>84</v>
      </c>
      <c r="AV215" s="12" t="s">
        <v>22</v>
      </c>
      <c r="AW215" s="12" t="s">
        <v>35</v>
      </c>
      <c r="AX215" s="12" t="s">
        <v>74</v>
      </c>
      <c r="AY215" s="211" t="s">
        <v>159</v>
      </c>
    </row>
    <row r="216" spans="2:65" s="13" customFormat="1" ht="11.25">
      <c r="B216" s="212"/>
      <c r="C216" s="213"/>
      <c r="D216" s="199" t="s">
        <v>184</v>
      </c>
      <c r="E216" s="214" t="s">
        <v>20</v>
      </c>
      <c r="F216" s="215" t="s">
        <v>2936</v>
      </c>
      <c r="G216" s="213"/>
      <c r="H216" s="216">
        <v>45.05</v>
      </c>
      <c r="I216" s="217"/>
      <c r="J216" s="213"/>
      <c r="K216" s="213"/>
      <c r="L216" s="218"/>
      <c r="M216" s="219"/>
      <c r="N216" s="220"/>
      <c r="O216" s="220"/>
      <c r="P216" s="220"/>
      <c r="Q216" s="220"/>
      <c r="R216" s="220"/>
      <c r="S216" s="220"/>
      <c r="T216" s="221"/>
      <c r="AT216" s="222" t="s">
        <v>184</v>
      </c>
      <c r="AU216" s="222" t="s">
        <v>84</v>
      </c>
      <c r="AV216" s="13" t="s">
        <v>84</v>
      </c>
      <c r="AW216" s="13" t="s">
        <v>35</v>
      </c>
      <c r="AX216" s="13" t="s">
        <v>22</v>
      </c>
      <c r="AY216" s="222" t="s">
        <v>159</v>
      </c>
    </row>
    <row r="217" spans="2:65" s="1" customFormat="1" ht="16.5" customHeight="1">
      <c r="B217" s="35"/>
      <c r="C217" s="186" t="s">
        <v>602</v>
      </c>
      <c r="D217" s="186" t="s">
        <v>162</v>
      </c>
      <c r="E217" s="187" t="s">
        <v>617</v>
      </c>
      <c r="F217" s="188" t="s">
        <v>618</v>
      </c>
      <c r="G217" s="189" t="s">
        <v>182</v>
      </c>
      <c r="H217" s="190">
        <v>45.05</v>
      </c>
      <c r="I217" s="191"/>
      <c r="J217" s="192">
        <f>ROUND(I217*H217,2)</f>
        <v>0</v>
      </c>
      <c r="K217" s="188" t="s">
        <v>194</v>
      </c>
      <c r="L217" s="39"/>
      <c r="M217" s="193" t="s">
        <v>20</v>
      </c>
      <c r="N217" s="194" t="s">
        <v>45</v>
      </c>
      <c r="O217" s="64"/>
      <c r="P217" s="195">
        <f>O217*H217</f>
        <v>0</v>
      </c>
      <c r="Q217" s="195">
        <v>0</v>
      </c>
      <c r="R217" s="195">
        <f>Q217*H217</f>
        <v>0</v>
      </c>
      <c r="S217" s="195">
        <v>0</v>
      </c>
      <c r="T217" s="196">
        <f>S217*H217</f>
        <v>0</v>
      </c>
      <c r="AR217" s="197" t="s">
        <v>164</v>
      </c>
      <c r="AT217" s="197" t="s">
        <v>162</v>
      </c>
      <c r="AU217" s="197" t="s">
        <v>84</v>
      </c>
      <c r="AY217" s="18" t="s">
        <v>159</v>
      </c>
      <c r="BE217" s="198">
        <f>IF(N217="základní",J217,0)</f>
        <v>0</v>
      </c>
      <c r="BF217" s="198">
        <f>IF(N217="snížená",J217,0)</f>
        <v>0</v>
      </c>
      <c r="BG217" s="198">
        <f>IF(N217="zákl. přenesená",J217,0)</f>
        <v>0</v>
      </c>
      <c r="BH217" s="198">
        <f>IF(N217="sníž. přenesená",J217,0)</f>
        <v>0</v>
      </c>
      <c r="BI217" s="198">
        <f>IF(N217="nulová",J217,0)</f>
        <v>0</v>
      </c>
      <c r="BJ217" s="18" t="s">
        <v>22</v>
      </c>
      <c r="BK217" s="198">
        <f>ROUND(I217*H217,2)</f>
        <v>0</v>
      </c>
      <c r="BL217" s="18" t="s">
        <v>164</v>
      </c>
      <c r="BM217" s="197" t="s">
        <v>2937</v>
      </c>
    </row>
    <row r="218" spans="2:65" s="1" customFormat="1" ht="11.25">
      <c r="B218" s="35"/>
      <c r="C218" s="36"/>
      <c r="D218" s="199" t="s">
        <v>166</v>
      </c>
      <c r="E218" s="36"/>
      <c r="F218" s="200" t="s">
        <v>620</v>
      </c>
      <c r="G218" s="36"/>
      <c r="H218" s="36"/>
      <c r="I218" s="115"/>
      <c r="J218" s="36"/>
      <c r="K218" s="36"/>
      <c r="L218" s="39"/>
      <c r="M218" s="201"/>
      <c r="N218" s="64"/>
      <c r="O218" s="64"/>
      <c r="P218" s="64"/>
      <c r="Q218" s="64"/>
      <c r="R218" s="64"/>
      <c r="S218" s="64"/>
      <c r="T218" s="65"/>
      <c r="AT218" s="18" t="s">
        <v>166</v>
      </c>
      <c r="AU218" s="18" t="s">
        <v>84</v>
      </c>
    </row>
    <row r="219" spans="2:65" s="12" customFormat="1" ht="11.25">
      <c r="B219" s="202"/>
      <c r="C219" s="203"/>
      <c r="D219" s="199" t="s">
        <v>184</v>
      </c>
      <c r="E219" s="204" t="s">
        <v>20</v>
      </c>
      <c r="F219" s="205" t="s">
        <v>1223</v>
      </c>
      <c r="G219" s="203"/>
      <c r="H219" s="204" t="s">
        <v>20</v>
      </c>
      <c r="I219" s="206"/>
      <c r="J219" s="203"/>
      <c r="K219" s="203"/>
      <c r="L219" s="207"/>
      <c r="M219" s="208"/>
      <c r="N219" s="209"/>
      <c r="O219" s="209"/>
      <c r="P219" s="209"/>
      <c r="Q219" s="209"/>
      <c r="R219" s="209"/>
      <c r="S219" s="209"/>
      <c r="T219" s="210"/>
      <c r="AT219" s="211" t="s">
        <v>184</v>
      </c>
      <c r="AU219" s="211" t="s">
        <v>84</v>
      </c>
      <c r="AV219" s="12" t="s">
        <v>22</v>
      </c>
      <c r="AW219" s="12" t="s">
        <v>35</v>
      </c>
      <c r="AX219" s="12" t="s">
        <v>74</v>
      </c>
      <c r="AY219" s="211" t="s">
        <v>159</v>
      </c>
    </row>
    <row r="220" spans="2:65" s="13" customFormat="1" ht="11.25">
      <c r="B220" s="212"/>
      <c r="C220" s="213"/>
      <c r="D220" s="199" t="s">
        <v>184</v>
      </c>
      <c r="E220" s="214" t="s">
        <v>20</v>
      </c>
      <c r="F220" s="215" t="s">
        <v>2936</v>
      </c>
      <c r="G220" s="213"/>
      <c r="H220" s="216">
        <v>45.05</v>
      </c>
      <c r="I220" s="217"/>
      <c r="J220" s="213"/>
      <c r="K220" s="213"/>
      <c r="L220" s="218"/>
      <c r="M220" s="256"/>
      <c r="N220" s="257"/>
      <c r="O220" s="257"/>
      <c r="P220" s="257"/>
      <c r="Q220" s="257"/>
      <c r="R220" s="257"/>
      <c r="S220" s="257"/>
      <c r="T220" s="258"/>
      <c r="AT220" s="222" t="s">
        <v>184</v>
      </c>
      <c r="AU220" s="222" t="s">
        <v>84</v>
      </c>
      <c r="AV220" s="13" t="s">
        <v>84</v>
      </c>
      <c r="AW220" s="13" t="s">
        <v>35</v>
      </c>
      <c r="AX220" s="13" t="s">
        <v>22</v>
      </c>
      <c r="AY220" s="222" t="s">
        <v>159</v>
      </c>
    </row>
    <row r="221" spans="2:65" s="1" customFormat="1" ht="6.95" customHeight="1">
      <c r="B221" s="47"/>
      <c r="C221" s="48"/>
      <c r="D221" s="48"/>
      <c r="E221" s="48"/>
      <c r="F221" s="48"/>
      <c r="G221" s="48"/>
      <c r="H221" s="48"/>
      <c r="I221" s="138"/>
      <c r="J221" s="48"/>
      <c r="K221" s="48"/>
      <c r="L221" s="39"/>
    </row>
  </sheetData>
  <sheetProtection algorithmName="SHA-512" hashValue="6LYHlKef/TUr0oEl6/O68rA4ehE0Xi1+hz/G0pcgOQp8CP6z8xhaTlDTMa7cRduXipTJ/kTIwhmdIo2ZISNYzQ==" saltValue="yq4NypmoWTI+KfaaK5n38IGbiIaf+YfDN1e2wfEHvufYVkKCpVV5jcPMwm1v8AXO+oyLOljg6HI31Tf1Itx5+w==" spinCount="100000" sheet="1" objects="1" scenarios="1" formatColumns="0" formatRows="0" autoFilter="0"/>
  <autoFilter ref="C91:K220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21"/>
  <sheetViews>
    <sheetView showGridLines="0" workbookViewId="0">
      <selection activeCell="F36" sqref="F36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9" width="20.1640625" style="108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354"/>
      <c r="M2" s="354"/>
      <c r="N2" s="354"/>
      <c r="O2" s="354"/>
      <c r="P2" s="354"/>
      <c r="Q2" s="354"/>
      <c r="R2" s="354"/>
      <c r="S2" s="354"/>
      <c r="T2" s="354"/>
      <c r="U2" s="354"/>
      <c r="V2" s="354"/>
      <c r="AT2" s="18" t="s">
        <v>111</v>
      </c>
      <c r="AZ2" s="264" t="s">
        <v>2816</v>
      </c>
      <c r="BA2" s="264" t="s">
        <v>2817</v>
      </c>
      <c r="BB2" s="264" t="s">
        <v>20</v>
      </c>
      <c r="BC2" s="264" t="s">
        <v>2818</v>
      </c>
      <c r="BD2" s="264" t="s">
        <v>84</v>
      </c>
    </row>
    <row r="3" spans="2:56" ht="6.95" customHeight="1">
      <c r="B3" s="109"/>
      <c r="C3" s="110"/>
      <c r="D3" s="110"/>
      <c r="E3" s="110"/>
      <c r="F3" s="110"/>
      <c r="G3" s="110"/>
      <c r="H3" s="110"/>
      <c r="I3" s="111"/>
      <c r="J3" s="110"/>
      <c r="K3" s="110"/>
      <c r="L3" s="21"/>
      <c r="AT3" s="18" t="s">
        <v>84</v>
      </c>
      <c r="AZ3" s="264" t="s">
        <v>2819</v>
      </c>
      <c r="BA3" s="264" t="s">
        <v>2820</v>
      </c>
      <c r="BB3" s="264" t="s">
        <v>20</v>
      </c>
      <c r="BC3" s="264" t="s">
        <v>2821</v>
      </c>
      <c r="BD3" s="264" t="s">
        <v>84</v>
      </c>
    </row>
    <row r="4" spans="2:56" ht="24.95" customHeight="1">
      <c r="B4" s="21"/>
      <c r="D4" s="112" t="s">
        <v>118</v>
      </c>
      <c r="L4" s="21"/>
      <c r="M4" s="113" t="s">
        <v>10</v>
      </c>
      <c r="AT4" s="18" t="s">
        <v>4</v>
      </c>
      <c r="AZ4" s="264" t="s">
        <v>2822</v>
      </c>
      <c r="BA4" s="264" t="s">
        <v>20</v>
      </c>
      <c r="BB4" s="264" t="s">
        <v>20</v>
      </c>
      <c r="BC4" s="264" t="s">
        <v>2823</v>
      </c>
      <c r="BD4" s="264" t="s">
        <v>84</v>
      </c>
    </row>
    <row r="5" spans="2:56" ht="6.95" customHeight="1">
      <c r="B5" s="21"/>
      <c r="L5" s="21"/>
      <c r="AZ5" s="264" t="s">
        <v>2824</v>
      </c>
      <c r="BA5" s="264" t="s">
        <v>20</v>
      </c>
      <c r="BB5" s="264" t="s">
        <v>20</v>
      </c>
      <c r="BC5" s="264" t="s">
        <v>2825</v>
      </c>
      <c r="BD5" s="264" t="s">
        <v>84</v>
      </c>
    </row>
    <row r="6" spans="2:56" ht="12" customHeight="1">
      <c r="B6" s="21"/>
      <c r="D6" s="114" t="s">
        <v>16</v>
      </c>
      <c r="L6" s="21"/>
      <c r="AZ6" s="264" t="s">
        <v>2826</v>
      </c>
      <c r="BA6" s="264" t="s">
        <v>2827</v>
      </c>
      <c r="BB6" s="264" t="s">
        <v>20</v>
      </c>
      <c r="BC6" s="264" t="s">
        <v>2828</v>
      </c>
      <c r="BD6" s="264" t="s">
        <v>84</v>
      </c>
    </row>
    <row r="7" spans="2:56" ht="16.5" customHeight="1">
      <c r="B7" s="21"/>
      <c r="E7" s="387" t="str">
        <f>'Rekapitulace stavby'!K6</f>
        <v>Obec Pěnčín - stoková síť</v>
      </c>
      <c r="F7" s="388"/>
      <c r="G7" s="388"/>
      <c r="H7" s="388"/>
      <c r="L7" s="21"/>
      <c r="AZ7" s="264" t="s">
        <v>2829</v>
      </c>
      <c r="BA7" s="264" t="s">
        <v>20</v>
      </c>
      <c r="BB7" s="264" t="s">
        <v>20</v>
      </c>
      <c r="BC7" s="264" t="s">
        <v>2825</v>
      </c>
      <c r="BD7" s="264" t="s">
        <v>84</v>
      </c>
    </row>
    <row r="8" spans="2:56" ht="12" customHeight="1">
      <c r="B8" s="21"/>
      <c r="D8" s="114" t="s">
        <v>119</v>
      </c>
      <c r="L8" s="21"/>
      <c r="AZ8" s="264" t="s">
        <v>2830</v>
      </c>
      <c r="BA8" s="264" t="s">
        <v>20</v>
      </c>
      <c r="BB8" s="264" t="s">
        <v>20</v>
      </c>
      <c r="BC8" s="264" t="s">
        <v>2983</v>
      </c>
      <c r="BD8" s="264" t="s">
        <v>84</v>
      </c>
    </row>
    <row r="9" spans="2:56" s="1" customFormat="1" ht="16.5" customHeight="1">
      <c r="B9" s="39"/>
      <c r="E9" s="387" t="s">
        <v>2832</v>
      </c>
      <c r="F9" s="390"/>
      <c r="G9" s="390"/>
      <c r="H9" s="390"/>
      <c r="I9" s="115"/>
      <c r="L9" s="39"/>
    </row>
    <row r="10" spans="2:56" s="1" customFormat="1" ht="12" customHeight="1">
      <c r="B10" s="39"/>
      <c r="D10" s="114" t="s">
        <v>2833</v>
      </c>
      <c r="I10" s="115"/>
      <c r="L10" s="39"/>
    </row>
    <row r="11" spans="2:56" s="1" customFormat="1" ht="36.950000000000003" customHeight="1">
      <c r="B11" s="39"/>
      <c r="E11" s="389" t="s">
        <v>2984</v>
      </c>
      <c r="F11" s="390"/>
      <c r="G11" s="390"/>
      <c r="H11" s="390"/>
      <c r="I11" s="115"/>
      <c r="L11" s="39"/>
    </row>
    <row r="12" spans="2:56" s="1" customFormat="1" ht="11.25">
      <c r="B12" s="39"/>
      <c r="I12" s="115"/>
      <c r="L12" s="39"/>
    </row>
    <row r="13" spans="2:56" s="1" customFormat="1" ht="12" customHeight="1">
      <c r="B13" s="39"/>
      <c r="D13" s="114" t="s">
        <v>19</v>
      </c>
      <c r="F13" s="103" t="s">
        <v>99</v>
      </c>
      <c r="I13" s="116" t="s">
        <v>21</v>
      </c>
      <c r="J13" s="103" t="s">
        <v>20</v>
      </c>
      <c r="L13" s="39"/>
    </row>
    <row r="14" spans="2:56" s="1" customFormat="1" ht="12" customHeight="1">
      <c r="B14" s="39"/>
      <c r="D14" s="114" t="s">
        <v>23</v>
      </c>
      <c r="F14" s="103" t="s">
        <v>24</v>
      </c>
      <c r="I14" s="116" t="s">
        <v>25</v>
      </c>
      <c r="J14" s="117" t="str">
        <f>'Rekapitulace stavby'!AN8</f>
        <v>26. 4. 2019</v>
      </c>
      <c r="L14" s="39"/>
    </row>
    <row r="15" spans="2:56" s="1" customFormat="1" ht="10.9" customHeight="1">
      <c r="B15" s="39"/>
      <c r="I15" s="115"/>
      <c r="L15" s="39"/>
    </row>
    <row r="16" spans="2:56" s="1" customFormat="1" ht="12" customHeight="1">
      <c r="B16" s="39"/>
      <c r="D16" s="114" t="s">
        <v>27</v>
      </c>
      <c r="I16" s="116" t="s">
        <v>28</v>
      </c>
      <c r="J16" s="103" t="s">
        <v>20</v>
      </c>
      <c r="L16" s="39"/>
    </row>
    <row r="17" spans="2:12" s="1" customFormat="1" ht="18" customHeight="1">
      <c r="B17" s="39"/>
      <c r="E17" s="103" t="s">
        <v>29</v>
      </c>
      <c r="I17" s="116" t="s">
        <v>30</v>
      </c>
      <c r="J17" s="103" t="s">
        <v>20</v>
      </c>
      <c r="L17" s="39"/>
    </row>
    <row r="18" spans="2:12" s="1" customFormat="1" ht="6.95" customHeight="1">
      <c r="B18" s="39"/>
      <c r="I18" s="115"/>
      <c r="L18" s="39"/>
    </row>
    <row r="19" spans="2:12" s="1" customFormat="1" ht="12" customHeight="1">
      <c r="B19" s="39"/>
      <c r="D19" s="114" t="s">
        <v>31</v>
      </c>
      <c r="I19" s="116" t="s">
        <v>28</v>
      </c>
      <c r="J19" s="31" t="str">
        <f>'Rekapitulace stavby'!AN13</f>
        <v>Vyplň údaj</v>
      </c>
      <c r="L19" s="39"/>
    </row>
    <row r="20" spans="2:12" s="1" customFormat="1" ht="18" customHeight="1">
      <c r="B20" s="39"/>
      <c r="E20" s="391" t="str">
        <f>'Rekapitulace stavby'!E14</f>
        <v>Vyplň údaj</v>
      </c>
      <c r="F20" s="392"/>
      <c r="G20" s="392"/>
      <c r="H20" s="392"/>
      <c r="I20" s="116" t="s">
        <v>30</v>
      </c>
      <c r="J20" s="31" t="str">
        <f>'Rekapitulace stavby'!AN14</f>
        <v>Vyplň údaj</v>
      </c>
      <c r="L20" s="39"/>
    </row>
    <row r="21" spans="2:12" s="1" customFormat="1" ht="6.95" customHeight="1">
      <c r="B21" s="39"/>
      <c r="I21" s="115"/>
      <c r="L21" s="39"/>
    </row>
    <row r="22" spans="2:12" s="1" customFormat="1" ht="12" customHeight="1">
      <c r="B22" s="39"/>
      <c r="D22" s="114" t="s">
        <v>33</v>
      </c>
      <c r="I22" s="116" t="s">
        <v>28</v>
      </c>
      <c r="J22" s="103" t="s">
        <v>20</v>
      </c>
      <c r="L22" s="39"/>
    </row>
    <row r="23" spans="2:12" s="1" customFormat="1" ht="18" customHeight="1">
      <c r="B23" s="39"/>
      <c r="E23" s="103" t="s">
        <v>34</v>
      </c>
      <c r="I23" s="116" t="s">
        <v>30</v>
      </c>
      <c r="J23" s="103" t="s">
        <v>20</v>
      </c>
      <c r="L23" s="39"/>
    </row>
    <row r="24" spans="2:12" s="1" customFormat="1" ht="6.95" customHeight="1">
      <c r="B24" s="39"/>
      <c r="I24" s="115"/>
      <c r="L24" s="39"/>
    </row>
    <row r="25" spans="2:12" s="1" customFormat="1" ht="12" customHeight="1">
      <c r="B25" s="39"/>
      <c r="D25" s="114" t="s">
        <v>36</v>
      </c>
      <c r="I25" s="116" t="s">
        <v>28</v>
      </c>
      <c r="J25" s="103" t="s">
        <v>20</v>
      </c>
      <c r="L25" s="39"/>
    </row>
    <row r="26" spans="2:12" s="1" customFormat="1" ht="18" customHeight="1">
      <c r="B26" s="39"/>
      <c r="E26" s="103" t="s">
        <v>37</v>
      </c>
      <c r="I26" s="116" t="s">
        <v>30</v>
      </c>
      <c r="J26" s="103" t="s">
        <v>20</v>
      </c>
      <c r="L26" s="39"/>
    </row>
    <row r="27" spans="2:12" s="1" customFormat="1" ht="6.95" customHeight="1">
      <c r="B27" s="39"/>
      <c r="I27" s="115"/>
      <c r="L27" s="39"/>
    </row>
    <row r="28" spans="2:12" s="1" customFormat="1" ht="12" customHeight="1">
      <c r="B28" s="39"/>
      <c r="D28" s="114" t="s">
        <v>38</v>
      </c>
      <c r="I28" s="115"/>
      <c r="L28" s="39"/>
    </row>
    <row r="29" spans="2:12" s="7" customFormat="1" ht="51" customHeight="1">
      <c r="B29" s="118"/>
      <c r="E29" s="393" t="s">
        <v>39</v>
      </c>
      <c r="F29" s="393"/>
      <c r="G29" s="393"/>
      <c r="H29" s="393"/>
      <c r="I29" s="119"/>
      <c r="L29" s="118"/>
    </row>
    <row r="30" spans="2:12" s="1" customFormat="1" ht="6.95" customHeight="1">
      <c r="B30" s="39"/>
      <c r="I30" s="115"/>
      <c r="L30" s="39"/>
    </row>
    <row r="31" spans="2:12" s="1" customFormat="1" ht="6.95" customHeight="1">
      <c r="B31" s="39"/>
      <c r="D31" s="60"/>
      <c r="E31" s="60"/>
      <c r="F31" s="60"/>
      <c r="G31" s="60"/>
      <c r="H31" s="60"/>
      <c r="I31" s="120"/>
      <c r="J31" s="60"/>
      <c r="K31" s="60"/>
      <c r="L31" s="39"/>
    </row>
    <row r="32" spans="2:12" s="1" customFormat="1" ht="25.35" customHeight="1">
      <c r="B32" s="39"/>
      <c r="D32" s="121" t="s">
        <v>40</v>
      </c>
      <c r="I32" s="115"/>
      <c r="J32" s="122">
        <f>ROUND(J92, 2)</f>
        <v>0</v>
      </c>
      <c r="L32" s="39"/>
    </row>
    <row r="33" spans="2:12" s="1" customFormat="1" ht="6.95" customHeight="1">
      <c r="B33" s="39"/>
      <c r="D33" s="60"/>
      <c r="E33" s="60"/>
      <c r="F33" s="60"/>
      <c r="G33" s="60"/>
      <c r="H33" s="60"/>
      <c r="I33" s="120"/>
      <c r="J33" s="60"/>
      <c r="K33" s="60"/>
      <c r="L33" s="39"/>
    </row>
    <row r="34" spans="2:12" s="1" customFormat="1" ht="14.45" customHeight="1">
      <c r="B34" s="39"/>
      <c r="F34" s="123" t="s">
        <v>42</v>
      </c>
      <c r="I34" s="124" t="s">
        <v>41</v>
      </c>
      <c r="J34" s="123" t="s">
        <v>43</v>
      </c>
      <c r="L34" s="39"/>
    </row>
    <row r="35" spans="2:12" s="1" customFormat="1" ht="14.45" customHeight="1">
      <c r="B35" s="39"/>
      <c r="D35" s="125" t="s">
        <v>44</v>
      </c>
      <c r="E35" s="114" t="s">
        <v>45</v>
      </c>
      <c r="F35" s="126">
        <f>ROUND((SUM(BE92:BE220)),  2)</f>
        <v>0</v>
      </c>
      <c r="I35" s="127">
        <v>0.21</v>
      </c>
      <c r="J35" s="126">
        <f>ROUND(((SUM(BE92:BE220))*I35),  2)</f>
        <v>0</v>
      </c>
      <c r="L35" s="39"/>
    </row>
    <row r="36" spans="2:12" s="1" customFormat="1" ht="14.45" customHeight="1">
      <c r="B36" s="39"/>
      <c r="E36" s="114" t="s">
        <v>46</v>
      </c>
      <c r="F36" s="126">
        <f>ROUND((SUM(BF92:BF220)),  2)</f>
        <v>0</v>
      </c>
      <c r="I36" s="127">
        <v>0.15</v>
      </c>
      <c r="J36" s="126">
        <f>ROUND(((SUM(BF92:BF220))*I36),  2)</f>
        <v>0</v>
      </c>
      <c r="L36" s="39"/>
    </row>
    <row r="37" spans="2:12" s="1" customFormat="1" ht="14.45" hidden="1" customHeight="1">
      <c r="B37" s="39"/>
      <c r="E37" s="114" t="s">
        <v>47</v>
      </c>
      <c r="F37" s="126">
        <f>ROUND((SUM(BG92:BG220)),  2)</f>
        <v>0</v>
      </c>
      <c r="I37" s="127">
        <v>0.21</v>
      </c>
      <c r="J37" s="126">
        <f>0</f>
        <v>0</v>
      </c>
      <c r="L37" s="39"/>
    </row>
    <row r="38" spans="2:12" s="1" customFormat="1" ht="14.45" hidden="1" customHeight="1">
      <c r="B38" s="39"/>
      <c r="E38" s="114" t="s">
        <v>48</v>
      </c>
      <c r="F38" s="126">
        <f>ROUND((SUM(BH92:BH220)),  2)</f>
        <v>0</v>
      </c>
      <c r="I38" s="127">
        <v>0.15</v>
      </c>
      <c r="J38" s="126">
        <f>0</f>
        <v>0</v>
      </c>
      <c r="L38" s="39"/>
    </row>
    <row r="39" spans="2:12" s="1" customFormat="1" ht="14.45" hidden="1" customHeight="1">
      <c r="B39" s="39"/>
      <c r="E39" s="114" t="s">
        <v>49</v>
      </c>
      <c r="F39" s="126">
        <f>ROUND((SUM(BI92:BI220)),  2)</f>
        <v>0</v>
      </c>
      <c r="I39" s="127">
        <v>0</v>
      </c>
      <c r="J39" s="126">
        <f>0</f>
        <v>0</v>
      </c>
      <c r="L39" s="39"/>
    </row>
    <row r="40" spans="2:12" s="1" customFormat="1" ht="6.95" customHeight="1">
      <c r="B40" s="39"/>
      <c r="I40" s="115"/>
      <c r="L40" s="39"/>
    </row>
    <row r="41" spans="2:12" s="1" customFormat="1" ht="25.35" customHeight="1">
      <c r="B41" s="39"/>
      <c r="C41" s="128"/>
      <c r="D41" s="129" t="s">
        <v>50</v>
      </c>
      <c r="E41" s="130"/>
      <c r="F41" s="130"/>
      <c r="G41" s="131" t="s">
        <v>51</v>
      </c>
      <c r="H41" s="132" t="s">
        <v>52</v>
      </c>
      <c r="I41" s="133"/>
      <c r="J41" s="134">
        <f>SUM(J32:J39)</f>
        <v>0</v>
      </c>
      <c r="K41" s="135"/>
      <c r="L41" s="39"/>
    </row>
    <row r="42" spans="2:12" s="1" customFormat="1" ht="14.45" customHeight="1">
      <c r="B42" s="136"/>
      <c r="C42" s="137"/>
      <c r="D42" s="137"/>
      <c r="E42" s="137"/>
      <c r="F42" s="137"/>
      <c r="G42" s="137"/>
      <c r="H42" s="137"/>
      <c r="I42" s="138"/>
      <c r="J42" s="137"/>
      <c r="K42" s="137"/>
      <c r="L42" s="39"/>
    </row>
    <row r="46" spans="2:12" s="1" customFormat="1" ht="6.95" customHeight="1">
      <c r="B46" s="139"/>
      <c r="C46" s="140"/>
      <c r="D46" s="140"/>
      <c r="E46" s="140"/>
      <c r="F46" s="140"/>
      <c r="G46" s="140"/>
      <c r="H46" s="140"/>
      <c r="I46" s="141"/>
      <c r="J46" s="140"/>
      <c r="K46" s="140"/>
      <c r="L46" s="39"/>
    </row>
    <row r="47" spans="2:12" s="1" customFormat="1" ht="24.95" customHeight="1">
      <c r="B47" s="35"/>
      <c r="C47" s="24" t="s">
        <v>121</v>
      </c>
      <c r="D47" s="36"/>
      <c r="E47" s="36"/>
      <c r="F47" s="36"/>
      <c r="G47" s="36"/>
      <c r="H47" s="36"/>
      <c r="I47" s="115"/>
      <c r="J47" s="36"/>
      <c r="K47" s="36"/>
      <c r="L47" s="39"/>
    </row>
    <row r="48" spans="2:12" s="1" customFormat="1" ht="6.95" customHeight="1">
      <c r="B48" s="35"/>
      <c r="C48" s="36"/>
      <c r="D48" s="36"/>
      <c r="E48" s="36"/>
      <c r="F48" s="36"/>
      <c r="G48" s="36"/>
      <c r="H48" s="36"/>
      <c r="I48" s="115"/>
      <c r="J48" s="36"/>
      <c r="K48" s="36"/>
      <c r="L48" s="39"/>
    </row>
    <row r="49" spans="2:47" s="1" customFormat="1" ht="12" customHeight="1">
      <c r="B49" s="35"/>
      <c r="C49" s="30" t="s">
        <v>16</v>
      </c>
      <c r="D49" s="36"/>
      <c r="E49" s="36"/>
      <c r="F49" s="36"/>
      <c r="G49" s="36"/>
      <c r="H49" s="36"/>
      <c r="I49" s="115"/>
      <c r="J49" s="36"/>
      <c r="K49" s="36"/>
      <c r="L49" s="39"/>
    </row>
    <row r="50" spans="2:47" s="1" customFormat="1" ht="16.5" customHeight="1">
      <c r="B50" s="35"/>
      <c r="C50" s="36"/>
      <c r="D50" s="36"/>
      <c r="E50" s="394" t="str">
        <f>E7</f>
        <v>Obec Pěnčín - stoková síť</v>
      </c>
      <c r="F50" s="395"/>
      <c r="G50" s="395"/>
      <c r="H50" s="395"/>
      <c r="I50" s="115"/>
      <c r="J50" s="36"/>
      <c r="K50" s="36"/>
      <c r="L50" s="39"/>
    </row>
    <row r="51" spans="2:47" ht="12" customHeight="1">
      <c r="B51" s="22"/>
      <c r="C51" s="30" t="s">
        <v>119</v>
      </c>
      <c r="D51" s="23"/>
      <c r="E51" s="23"/>
      <c r="F51" s="23"/>
      <c r="G51" s="23"/>
      <c r="H51" s="23"/>
      <c r="J51" s="23"/>
      <c r="K51" s="23"/>
      <c r="L51" s="21"/>
    </row>
    <row r="52" spans="2:47" s="1" customFormat="1" ht="16.5" customHeight="1">
      <c r="B52" s="35"/>
      <c r="C52" s="36"/>
      <c r="D52" s="36"/>
      <c r="E52" s="394" t="s">
        <v>2832</v>
      </c>
      <c r="F52" s="396"/>
      <c r="G52" s="396"/>
      <c r="H52" s="396"/>
      <c r="I52" s="115"/>
      <c r="J52" s="36"/>
      <c r="K52" s="36"/>
      <c r="L52" s="39"/>
    </row>
    <row r="53" spans="2:47" s="1" customFormat="1" ht="12" customHeight="1">
      <c r="B53" s="35"/>
      <c r="C53" s="30" t="s">
        <v>2833</v>
      </c>
      <c r="D53" s="36"/>
      <c r="E53" s="36"/>
      <c r="F53" s="36"/>
      <c r="G53" s="36"/>
      <c r="H53" s="36"/>
      <c r="I53" s="115"/>
      <c r="J53" s="36"/>
      <c r="K53" s="36"/>
      <c r="L53" s="39"/>
    </row>
    <row r="54" spans="2:47" s="1" customFormat="1" ht="16.5" customHeight="1">
      <c r="B54" s="35"/>
      <c r="C54" s="36"/>
      <c r="D54" s="36"/>
      <c r="E54" s="363" t="str">
        <f>E11</f>
        <v>04.5 - Čerpací stanice ČS VE</v>
      </c>
      <c r="F54" s="396"/>
      <c r="G54" s="396"/>
      <c r="H54" s="396"/>
      <c r="I54" s="115"/>
      <c r="J54" s="36"/>
      <c r="K54" s="36"/>
      <c r="L54" s="39"/>
    </row>
    <row r="55" spans="2:47" s="1" customFormat="1" ht="6.95" customHeight="1">
      <c r="B55" s="35"/>
      <c r="C55" s="36"/>
      <c r="D55" s="36"/>
      <c r="E55" s="36"/>
      <c r="F55" s="36"/>
      <c r="G55" s="36"/>
      <c r="H55" s="36"/>
      <c r="I55" s="115"/>
      <c r="J55" s="36"/>
      <c r="K55" s="36"/>
      <c r="L55" s="39"/>
    </row>
    <row r="56" spans="2:47" s="1" customFormat="1" ht="12" customHeight="1">
      <c r="B56" s="35"/>
      <c r="C56" s="30" t="s">
        <v>23</v>
      </c>
      <c r="D56" s="36"/>
      <c r="E56" s="36"/>
      <c r="F56" s="28" t="str">
        <f>F14</f>
        <v>Pěnčín</v>
      </c>
      <c r="G56" s="36"/>
      <c r="H56" s="36"/>
      <c r="I56" s="116" t="s">
        <v>25</v>
      </c>
      <c r="J56" s="59" t="str">
        <f>IF(J14="","",J14)</f>
        <v>26. 4. 2019</v>
      </c>
      <c r="K56" s="36"/>
      <c r="L56" s="39"/>
    </row>
    <row r="57" spans="2:47" s="1" customFormat="1" ht="6.95" customHeight="1">
      <c r="B57" s="35"/>
      <c r="C57" s="36"/>
      <c r="D57" s="36"/>
      <c r="E57" s="36"/>
      <c r="F57" s="36"/>
      <c r="G57" s="36"/>
      <c r="H57" s="36"/>
      <c r="I57" s="115"/>
      <c r="J57" s="36"/>
      <c r="K57" s="36"/>
      <c r="L57" s="39"/>
    </row>
    <row r="58" spans="2:47" s="1" customFormat="1" ht="15.2" customHeight="1">
      <c r="B58" s="35"/>
      <c r="C58" s="30" t="s">
        <v>27</v>
      </c>
      <c r="D58" s="36"/>
      <c r="E58" s="36"/>
      <c r="F58" s="28" t="str">
        <f>E17</f>
        <v>Kanalizace ČOV svazek obcí Pěnčín - Laškov</v>
      </c>
      <c r="G58" s="36"/>
      <c r="H58" s="36"/>
      <c r="I58" s="116" t="s">
        <v>33</v>
      </c>
      <c r="J58" s="33" t="str">
        <f>E23</f>
        <v>PROVOD s.r.o.</v>
      </c>
      <c r="K58" s="36"/>
      <c r="L58" s="39"/>
    </row>
    <row r="59" spans="2:47" s="1" customFormat="1" ht="15.2" customHeight="1">
      <c r="B59" s="35"/>
      <c r="C59" s="30" t="s">
        <v>31</v>
      </c>
      <c r="D59" s="36"/>
      <c r="E59" s="36"/>
      <c r="F59" s="28" t="str">
        <f>IF(E20="","",E20)</f>
        <v>Vyplň údaj</v>
      </c>
      <c r="G59" s="36"/>
      <c r="H59" s="36"/>
      <c r="I59" s="116" t="s">
        <v>36</v>
      </c>
      <c r="J59" s="33" t="str">
        <f>E26</f>
        <v>Martin Růžička</v>
      </c>
      <c r="K59" s="36"/>
      <c r="L59" s="39"/>
    </row>
    <row r="60" spans="2:47" s="1" customFormat="1" ht="10.35" customHeight="1">
      <c r="B60" s="35"/>
      <c r="C60" s="36"/>
      <c r="D60" s="36"/>
      <c r="E60" s="36"/>
      <c r="F60" s="36"/>
      <c r="G60" s="36"/>
      <c r="H60" s="36"/>
      <c r="I60" s="115"/>
      <c r="J60" s="36"/>
      <c r="K60" s="36"/>
      <c r="L60" s="39"/>
    </row>
    <row r="61" spans="2:47" s="1" customFormat="1" ht="29.25" customHeight="1">
      <c r="B61" s="35"/>
      <c r="C61" s="142" t="s">
        <v>122</v>
      </c>
      <c r="D61" s="143"/>
      <c r="E61" s="143"/>
      <c r="F61" s="143"/>
      <c r="G61" s="143"/>
      <c r="H61" s="143"/>
      <c r="I61" s="144"/>
      <c r="J61" s="145" t="s">
        <v>123</v>
      </c>
      <c r="K61" s="143"/>
      <c r="L61" s="39"/>
    </row>
    <row r="62" spans="2:47" s="1" customFormat="1" ht="10.35" customHeight="1">
      <c r="B62" s="35"/>
      <c r="C62" s="36"/>
      <c r="D62" s="36"/>
      <c r="E62" s="36"/>
      <c r="F62" s="36"/>
      <c r="G62" s="36"/>
      <c r="H62" s="36"/>
      <c r="I62" s="115"/>
      <c r="J62" s="36"/>
      <c r="K62" s="36"/>
      <c r="L62" s="39"/>
    </row>
    <row r="63" spans="2:47" s="1" customFormat="1" ht="22.9" customHeight="1">
      <c r="B63" s="35"/>
      <c r="C63" s="146" t="s">
        <v>72</v>
      </c>
      <c r="D63" s="36"/>
      <c r="E63" s="36"/>
      <c r="F63" s="36"/>
      <c r="G63" s="36"/>
      <c r="H63" s="36"/>
      <c r="I63" s="115"/>
      <c r="J63" s="77">
        <f>J92</f>
        <v>0</v>
      </c>
      <c r="K63" s="36"/>
      <c r="L63" s="39"/>
      <c r="AU63" s="18" t="s">
        <v>124</v>
      </c>
    </row>
    <row r="64" spans="2:47" s="8" customFormat="1" ht="24.95" customHeight="1">
      <c r="B64" s="147"/>
      <c r="C64" s="148"/>
      <c r="D64" s="149" t="s">
        <v>125</v>
      </c>
      <c r="E64" s="150"/>
      <c r="F64" s="150"/>
      <c r="G64" s="150"/>
      <c r="H64" s="150"/>
      <c r="I64" s="151"/>
      <c r="J64" s="152">
        <f>J93</f>
        <v>0</v>
      </c>
      <c r="K64" s="148"/>
      <c r="L64" s="153"/>
    </row>
    <row r="65" spans="2:12" s="9" customFormat="1" ht="19.899999999999999" customHeight="1">
      <c r="B65" s="154"/>
      <c r="C65" s="97"/>
      <c r="D65" s="155" t="s">
        <v>126</v>
      </c>
      <c r="E65" s="156"/>
      <c r="F65" s="156"/>
      <c r="G65" s="156"/>
      <c r="H65" s="156"/>
      <c r="I65" s="157"/>
      <c r="J65" s="158">
        <f>J94</f>
        <v>0</v>
      </c>
      <c r="K65" s="97"/>
      <c r="L65" s="159"/>
    </row>
    <row r="66" spans="2:12" s="9" customFormat="1" ht="19.899999999999999" customHeight="1">
      <c r="B66" s="154"/>
      <c r="C66" s="97"/>
      <c r="D66" s="155" t="s">
        <v>127</v>
      </c>
      <c r="E66" s="156"/>
      <c r="F66" s="156"/>
      <c r="G66" s="156"/>
      <c r="H66" s="156"/>
      <c r="I66" s="157"/>
      <c r="J66" s="158">
        <f>J103</f>
        <v>0</v>
      </c>
      <c r="K66" s="97"/>
      <c r="L66" s="159"/>
    </row>
    <row r="67" spans="2:12" s="9" customFormat="1" ht="19.899999999999999" customHeight="1">
      <c r="B67" s="154"/>
      <c r="C67" s="97"/>
      <c r="D67" s="155" t="s">
        <v>2835</v>
      </c>
      <c r="E67" s="156"/>
      <c r="F67" s="156"/>
      <c r="G67" s="156"/>
      <c r="H67" s="156"/>
      <c r="I67" s="157"/>
      <c r="J67" s="158">
        <f>J177</f>
        <v>0</v>
      </c>
      <c r="K67" s="97"/>
      <c r="L67" s="159"/>
    </row>
    <row r="68" spans="2:12" s="9" customFormat="1" ht="19.899999999999999" customHeight="1">
      <c r="B68" s="154"/>
      <c r="C68" s="97"/>
      <c r="D68" s="155" t="s">
        <v>2836</v>
      </c>
      <c r="E68" s="156"/>
      <c r="F68" s="156"/>
      <c r="G68" s="156"/>
      <c r="H68" s="156"/>
      <c r="I68" s="157"/>
      <c r="J68" s="158">
        <f>J199</f>
        <v>0</v>
      </c>
      <c r="K68" s="97"/>
      <c r="L68" s="159"/>
    </row>
    <row r="69" spans="2:12" s="9" customFormat="1" ht="19.899999999999999" customHeight="1">
      <c r="B69" s="154"/>
      <c r="C69" s="97"/>
      <c r="D69" s="155" t="s">
        <v>134</v>
      </c>
      <c r="E69" s="156"/>
      <c r="F69" s="156"/>
      <c r="G69" s="156"/>
      <c r="H69" s="156"/>
      <c r="I69" s="157"/>
      <c r="J69" s="158">
        <f>J202</f>
        <v>0</v>
      </c>
      <c r="K69" s="97"/>
      <c r="L69" s="159"/>
    </row>
    <row r="70" spans="2:12" s="9" customFormat="1" ht="19.899999999999999" customHeight="1">
      <c r="B70" s="154"/>
      <c r="C70" s="97"/>
      <c r="D70" s="155" t="s">
        <v>135</v>
      </c>
      <c r="E70" s="156"/>
      <c r="F70" s="156"/>
      <c r="G70" s="156"/>
      <c r="H70" s="156"/>
      <c r="I70" s="157"/>
      <c r="J70" s="158">
        <f>J205</f>
        <v>0</v>
      </c>
      <c r="K70" s="97"/>
      <c r="L70" s="159"/>
    </row>
    <row r="71" spans="2:12" s="1" customFormat="1" ht="21.75" customHeight="1">
      <c r="B71" s="35"/>
      <c r="C71" s="36"/>
      <c r="D71" s="36"/>
      <c r="E71" s="36"/>
      <c r="F71" s="36"/>
      <c r="G71" s="36"/>
      <c r="H71" s="36"/>
      <c r="I71" s="115"/>
      <c r="J71" s="36"/>
      <c r="K71" s="36"/>
      <c r="L71" s="39"/>
    </row>
    <row r="72" spans="2:12" s="1" customFormat="1" ht="6.95" customHeight="1">
      <c r="B72" s="47"/>
      <c r="C72" s="48"/>
      <c r="D72" s="48"/>
      <c r="E72" s="48"/>
      <c r="F72" s="48"/>
      <c r="G72" s="48"/>
      <c r="H72" s="48"/>
      <c r="I72" s="138"/>
      <c r="J72" s="48"/>
      <c r="K72" s="48"/>
      <c r="L72" s="39"/>
    </row>
    <row r="76" spans="2:12" s="1" customFormat="1" ht="6.95" customHeight="1">
      <c r="B76" s="49"/>
      <c r="C76" s="50"/>
      <c r="D76" s="50"/>
      <c r="E76" s="50"/>
      <c r="F76" s="50"/>
      <c r="G76" s="50"/>
      <c r="H76" s="50"/>
      <c r="I76" s="141"/>
      <c r="J76" s="50"/>
      <c r="K76" s="50"/>
      <c r="L76" s="39"/>
    </row>
    <row r="77" spans="2:12" s="1" customFormat="1" ht="24.95" customHeight="1">
      <c r="B77" s="35"/>
      <c r="C77" s="24" t="s">
        <v>144</v>
      </c>
      <c r="D77" s="36"/>
      <c r="E77" s="36"/>
      <c r="F77" s="36"/>
      <c r="G77" s="36"/>
      <c r="H77" s="36"/>
      <c r="I77" s="115"/>
      <c r="J77" s="36"/>
      <c r="K77" s="36"/>
      <c r="L77" s="39"/>
    </row>
    <row r="78" spans="2:12" s="1" customFormat="1" ht="6.95" customHeight="1">
      <c r="B78" s="35"/>
      <c r="C78" s="36"/>
      <c r="D78" s="36"/>
      <c r="E78" s="36"/>
      <c r="F78" s="36"/>
      <c r="G78" s="36"/>
      <c r="H78" s="36"/>
      <c r="I78" s="115"/>
      <c r="J78" s="36"/>
      <c r="K78" s="36"/>
      <c r="L78" s="39"/>
    </row>
    <row r="79" spans="2:12" s="1" customFormat="1" ht="12" customHeight="1">
      <c r="B79" s="35"/>
      <c r="C79" s="30" t="s">
        <v>16</v>
      </c>
      <c r="D79" s="36"/>
      <c r="E79" s="36"/>
      <c r="F79" s="36"/>
      <c r="G79" s="36"/>
      <c r="H79" s="36"/>
      <c r="I79" s="115"/>
      <c r="J79" s="36"/>
      <c r="K79" s="36"/>
      <c r="L79" s="39"/>
    </row>
    <row r="80" spans="2:12" s="1" customFormat="1" ht="16.5" customHeight="1">
      <c r="B80" s="35"/>
      <c r="C80" s="36"/>
      <c r="D80" s="36"/>
      <c r="E80" s="394" t="str">
        <f>E7</f>
        <v>Obec Pěnčín - stoková síť</v>
      </c>
      <c r="F80" s="395"/>
      <c r="G80" s="395"/>
      <c r="H80" s="395"/>
      <c r="I80" s="115"/>
      <c r="J80" s="36"/>
      <c r="K80" s="36"/>
      <c r="L80" s="39"/>
    </row>
    <row r="81" spans="2:65" ht="12" customHeight="1">
      <c r="B81" s="22"/>
      <c r="C81" s="30" t="s">
        <v>119</v>
      </c>
      <c r="D81" s="23"/>
      <c r="E81" s="23"/>
      <c r="F81" s="23"/>
      <c r="G81" s="23"/>
      <c r="H81" s="23"/>
      <c r="J81" s="23"/>
      <c r="K81" s="23"/>
      <c r="L81" s="21"/>
    </row>
    <row r="82" spans="2:65" s="1" customFormat="1" ht="16.5" customHeight="1">
      <c r="B82" s="35"/>
      <c r="C82" s="36"/>
      <c r="D82" s="36"/>
      <c r="E82" s="394" t="s">
        <v>2832</v>
      </c>
      <c r="F82" s="396"/>
      <c r="G82" s="396"/>
      <c r="H82" s="396"/>
      <c r="I82" s="115"/>
      <c r="J82" s="36"/>
      <c r="K82" s="36"/>
      <c r="L82" s="39"/>
    </row>
    <row r="83" spans="2:65" s="1" customFormat="1" ht="12" customHeight="1">
      <c r="B83" s="35"/>
      <c r="C83" s="30" t="s">
        <v>2833</v>
      </c>
      <c r="D83" s="36"/>
      <c r="E83" s="36"/>
      <c r="F83" s="36"/>
      <c r="G83" s="36"/>
      <c r="H83" s="36"/>
      <c r="I83" s="115"/>
      <c r="J83" s="36"/>
      <c r="K83" s="36"/>
      <c r="L83" s="39"/>
    </row>
    <row r="84" spans="2:65" s="1" customFormat="1" ht="16.5" customHeight="1">
      <c r="B84" s="35"/>
      <c r="C84" s="36"/>
      <c r="D84" s="36"/>
      <c r="E84" s="363" t="str">
        <f>E11</f>
        <v>04.5 - Čerpací stanice ČS VE</v>
      </c>
      <c r="F84" s="396"/>
      <c r="G84" s="396"/>
      <c r="H84" s="396"/>
      <c r="I84" s="115"/>
      <c r="J84" s="36"/>
      <c r="K84" s="36"/>
      <c r="L84" s="39"/>
    </row>
    <row r="85" spans="2:65" s="1" customFormat="1" ht="6.95" customHeight="1">
      <c r="B85" s="35"/>
      <c r="C85" s="36"/>
      <c r="D85" s="36"/>
      <c r="E85" s="36"/>
      <c r="F85" s="36"/>
      <c r="G85" s="36"/>
      <c r="H85" s="36"/>
      <c r="I85" s="115"/>
      <c r="J85" s="36"/>
      <c r="K85" s="36"/>
      <c r="L85" s="39"/>
    </row>
    <row r="86" spans="2:65" s="1" customFormat="1" ht="12" customHeight="1">
      <c r="B86" s="35"/>
      <c r="C86" s="30" t="s">
        <v>23</v>
      </c>
      <c r="D86" s="36"/>
      <c r="E86" s="36"/>
      <c r="F86" s="28" t="str">
        <f>F14</f>
        <v>Pěnčín</v>
      </c>
      <c r="G86" s="36"/>
      <c r="H86" s="36"/>
      <c r="I86" s="116" t="s">
        <v>25</v>
      </c>
      <c r="J86" s="59" t="str">
        <f>IF(J14="","",J14)</f>
        <v>26. 4. 2019</v>
      </c>
      <c r="K86" s="36"/>
      <c r="L86" s="39"/>
    </row>
    <row r="87" spans="2:65" s="1" customFormat="1" ht="6.95" customHeight="1">
      <c r="B87" s="35"/>
      <c r="C87" s="36"/>
      <c r="D87" s="36"/>
      <c r="E87" s="36"/>
      <c r="F87" s="36"/>
      <c r="G87" s="36"/>
      <c r="H87" s="36"/>
      <c r="I87" s="115"/>
      <c r="J87" s="36"/>
      <c r="K87" s="36"/>
      <c r="L87" s="39"/>
    </row>
    <row r="88" spans="2:65" s="1" customFormat="1" ht="15.2" customHeight="1">
      <c r="B88" s="35"/>
      <c r="C88" s="30" t="s">
        <v>27</v>
      </c>
      <c r="D88" s="36"/>
      <c r="E88" s="36"/>
      <c r="F88" s="28" t="str">
        <f>E17</f>
        <v>Kanalizace ČOV svazek obcí Pěnčín - Laškov</v>
      </c>
      <c r="G88" s="36"/>
      <c r="H88" s="36"/>
      <c r="I88" s="116" t="s">
        <v>33</v>
      </c>
      <c r="J88" s="33" t="str">
        <f>E23</f>
        <v>PROVOD s.r.o.</v>
      </c>
      <c r="K88" s="36"/>
      <c r="L88" s="39"/>
    </row>
    <row r="89" spans="2:65" s="1" customFormat="1" ht="15.2" customHeight="1">
      <c r="B89" s="35"/>
      <c r="C89" s="30" t="s">
        <v>31</v>
      </c>
      <c r="D89" s="36"/>
      <c r="E89" s="36"/>
      <c r="F89" s="28" t="str">
        <f>IF(E20="","",E20)</f>
        <v>Vyplň údaj</v>
      </c>
      <c r="G89" s="36"/>
      <c r="H89" s="36"/>
      <c r="I89" s="116" t="s">
        <v>36</v>
      </c>
      <c r="J89" s="33" t="str">
        <f>E26</f>
        <v>Martin Růžička</v>
      </c>
      <c r="K89" s="36"/>
      <c r="L89" s="39"/>
    </row>
    <row r="90" spans="2:65" s="1" customFormat="1" ht="10.35" customHeight="1">
      <c r="B90" s="35"/>
      <c r="C90" s="36"/>
      <c r="D90" s="36"/>
      <c r="E90" s="36"/>
      <c r="F90" s="36"/>
      <c r="G90" s="36"/>
      <c r="H90" s="36"/>
      <c r="I90" s="115"/>
      <c r="J90" s="36"/>
      <c r="K90" s="36"/>
      <c r="L90" s="39"/>
    </row>
    <row r="91" spans="2:65" s="10" customFormat="1" ht="29.25" customHeight="1">
      <c r="B91" s="160"/>
      <c r="C91" s="161" t="s">
        <v>145</v>
      </c>
      <c r="D91" s="162" t="s">
        <v>59</v>
      </c>
      <c r="E91" s="162" t="s">
        <v>55</v>
      </c>
      <c r="F91" s="162" t="s">
        <v>56</v>
      </c>
      <c r="G91" s="162" t="s">
        <v>146</v>
      </c>
      <c r="H91" s="162" t="s">
        <v>147</v>
      </c>
      <c r="I91" s="163" t="s">
        <v>148</v>
      </c>
      <c r="J91" s="162" t="s">
        <v>123</v>
      </c>
      <c r="K91" s="164" t="s">
        <v>149</v>
      </c>
      <c r="L91" s="165"/>
      <c r="M91" s="68" t="s">
        <v>20</v>
      </c>
      <c r="N91" s="69" t="s">
        <v>44</v>
      </c>
      <c r="O91" s="69" t="s">
        <v>150</v>
      </c>
      <c r="P91" s="69" t="s">
        <v>151</v>
      </c>
      <c r="Q91" s="69" t="s">
        <v>152</v>
      </c>
      <c r="R91" s="69" t="s">
        <v>153</v>
      </c>
      <c r="S91" s="69" t="s">
        <v>154</v>
      </c>
      <c r="T91" s="70" t="s">
        <v>155</v>
      </c>
    </row>
    <row r="92" spans="2:65" s="1" customFormat="1" ht="22.9" customHeight="1">
      <c r="B92" s="35"/>
      <c r="C92" s="75" t="s">
        <v>156</v>
      </c>
      <c r="D92" s="36"/>
      <c r="E92" s="36"/>
      <c r="F92" s="36"/>
      <c r="G92" s="36"/>
      <c r="H92" s="36"/>
      <c r="I92" s="115"/>
      <c r="J92" s="166">
        <f>BK92</f>
        <v>0</v>
      </c>
      <c r="K92" s="36"/>
      <c r="L92" s="39"/>
      <c r="M92" s="71"/>
      <c r="N92" s="72"/>
      <c r="O92" s="72"/>
      <c r="P92" s="167">
        <f>P93</f>
        <v>0</v>
      </c>
      <c r="Q92" s="72"/>
      <c r="R92" s="167">
        <f>R93</f>
        <v>125.09220549999999</v>
      </c>
      <c r="S92" s="72"/>
      <c r="T92" s="168">
        <f>T93</f>
        <v>0</v>
      </c>
      <c r="AT92" s="18" t="s">
        <v>73</v>
      </c>
      <c r="AU92" s="18" t="s">
        <v>124</v>
      </c>
      <c r="BK92" s="169">
        <f>BK93</f>
        <v>0</v>
      </c>
    </row>
    <row r="93" spans="2:65" s="11" customFormat="1" ht="25.9" customHeight="1">
      <c r="B93" s="170"/>
      <c r="C93" s="171"/>
      <c r="D93" s="172" t="s">
        <v>73</v>
      </c>
      <c r="E93" s="173" t="s">
        <v>157</v>
      </c>
      <c r="F93" s="173" t="s">
        <v>158</v>
      </c>
      <c r="G93" s="171"/>
      <c r="H93" s="171"/>
      <c r="I93" s="174"/>
      <c r="J93" s="175">
        <f>BK93</f>
        <v>0</v>
      </c>
      <c r="K93" s="171"/>
      <c r="L93" s="176"/>
      <c r="M93" s="177"/>
      <c r="N93" s="178"/>
      <c r="O93" s="178"/>
      <c r="P93" s="179">
        <f>P94+P103+P177+P199+P202+P205</f>
        <v>0</v>
      </c>
      <c r="Q93" s="178"/>
      <c r="R93" s="179">
        <f>R94+R103+R177+R199+R202+R205</f>
        <v>125.09220549999999</v>
      </c>
      <c r="S93" s="178"/>
      <c r="T93" s="180">
        <f>T94+T103+T177+T199+T202+T205</f>
        <v>0</v>
      </c>
      <c r="AR93" s="181" t="s">
        <v>22</v>
      </c>
      <c r="AT93" s="182" t="s">
        <v>73</v>
      </c>
      <c r="AU93" s="182" t="s">
        <v>74</v>
      </c>
      <c r="AY93" s="181" t="s">
        <v>159</v>
      </c>
      <c r="BK93" s="183">
        <f>BK94+BK103+BK177+BK199+BK202+BK205</f>
        <v>0</v>
      </c>
    </row>
    <row r="94" spans="2:65" s="11" customFormat="1" ht="22.9" customHeight="1">
      <c r="B94" s="170"/>
      <c r="C94" s="171"/>
      <c r="D94" s="172" t="s">
        <v>73</v>
      </c>
      <c r="E94" s="184" t="s">
        <v>160</v>
      </c>
      <c r="F94" s="184" t="s">
        <v>161</v>
      </c>
      <c r="G94" s="171"/>
      <c r="H94" s="171"/>
      <c r="I94" s="174"/>
      <c r="J94" s="185">
        <f>BK94</f>
        <v>0</v>
      </c>
      <c r="K94" s="171"/>
      <c r="L94" s="176"/>
      <c r="M94" s="177"/>
      <c r="N94" s="178"/>
      <c r="O94" s="178"/>
      <c r="P94" s="179">
        <f>SUM(P95:P102)</f>
        <v>0</v>
      </c>
      <c r="Q94" s="178"/>
      <c r="R94" s="179">
        <f>SUM(R95:R102)</f>
        <v>0</v>
      </c>
      <c r="S94" s="178"/>
      <c r="T94" s="180">
        <f>SUM(T95:T102)</f>
        <v>0</v>
      </c>
      <c r="AR94" s="181" t="s">
        <v>22</v>
      </c>
      <c r="AT94" s="182" t="s">
        <v>73</v>
      </c>
      <c r="AU94" s="182" t="s">
        <v>22</v>
      </c>
      <c r="AY94" s="181" t="s">
        <v>159</v>
      </c>
      <c r="BK94" s="183">
        <f>SUM(BK95:BK102)</f>
        <v>0</v>
      </c>
    </row>
    <row r="95" spans="2:65" s="1" customFormat="1" ht="16.5" customHeight="1">
      <c r="B95" s="35"/>
      <c r="C95" s="186" t="s">
        <v>22</v>
      </c>
      <c r="D95" s="186" t="s">
        <v>162</v>
      </c>
      <c r="E95" s="187" t="s">
        <v>79</v>
      </c>
      <c r="F95" s="188" t="s">
        <v>163</v>
      </c>
      <c r="G95" s="189" t="s">
        <v>20</v>
      </c>
      <c r="H95" s="190">
        <v>0</v>
      </c>
      <c r="I95" s="191"/>
      <c r="J95" s="192">
        <f>ROUND(I95*H95,2)</f>
        <v>0</v>
      </c>
      <c r="K95" s="188" t="s">
        <v>20</v>
      </c>
      <c r="L95" s="39"/>
      <c r="M95" s="193" t="s">
        <v>20</v>
      </c>
      <c r="N95" s="194" t="s">
        <v>45</v>
      </c>
      <c r="O95" s="64"/>
      <c r="P95" s="195">
        <f>O95*H95</f>
        <v>0</v>
      </c>
      <c r="Q95" s="195">
        <v>0</v>
      </c>
      <c r="R95" s="195">
        <f>Q95*H95</f>
        <v>0</v>
      </c>
      <c r="S95" s="195">
        <v>0</v>
      </c>
      <c r="T95" s="196">
        <f>S95*H95</f>
        <v>0</v>
      </c>
      <c r="AR95" s="197" t="s">
        <v>164</v>
      </c>
      <c r="AT95" s="197" t="s">
        <v>162</v>
      </c>
      <c r="AU95" s="197" t="s">
        <v>84</v>
      </c>
      <c r="AY95" s="18" t="s">
        <v>159</v>
      </c>
      <c r="BE95" s="198">
        <f>IF(N95="základní",J95,0)</f>
        <v>0</v>
      </c>
      <c r="BF95" s="198">
        <f>IF(N95="snížená",J95,0)</f>
        <v>0</v>
      </c>
      <c r="BG95" s="198">
        <f>IF(N95="zákl. přenesená",J95,0)</f>
        <v>0</v>
      </c>
      <c r="BH95" s="198">
        <f>IF(N95="sníž. přenesená",J95,0)</f>
        <v>0</v>
      </c>
      <c r="BI95" s="198">
        <f>IF(N95="nulová",J95,0)</f>
        <v>0</v>
      </c>
      <c r="BJ95" s="18" t="s">
        <v>22</v>
      </c>
      <c r="BK95" s="198">
        <f>ROUND(I95*H95,2)</f>
        <v>0</v>
      </c>
      <c r="BL95" s="18" t="s">
        <v>164</v>
      </c>
      <c r="BM95" s="197" t="s">
        <v>2837</v>
      </c>
    </row>
    <row r="96" spans="2:65" s="1" customFormat="1" ht="19.5">
      <c r="B96" s="35"/>
      <c r="C96" s="36"/>
      <c r="D96" s="199" t="s">
        <v>166</v>
      </c>
      <c r="E96" s="36"/>
      <c r="F96" s="200" t="s">
        <v>167</v>
      </c>
      <c r="G96" s="36"/>
      <c r="H96" s="36"/>
      <c r="I96" s="115"/>
      <c r="J96" s="36"/>
      <c r="K96" s="36"/>
      <c r="L96" s="39"/>
      <c r="M96" s="201"/>
      <c r="N96" s="64"/>
      <c r="O96" s="64"/>
      <c r="P96" s="64"/>
      <c r="Q96" s="64"/>
      <c r="R96" s="64"/>
      <c r="S96" s="64"/>
      <c r="T96" s="65"/>
      <c r="AT96" s="18" t="s">
        <v>166</v>
      </c>
      <c r="AU96" s="18" t="s">
        <v>84</v>
      </c>
    </row>
    <row r="97" spans="2:65" s="1" customFormat="1" ht="16.5" customHeight="1">
      <c r="B97" s="35"/>
      <c r="C97" s="186" t="s">
        <v>84</v>
      </c>
      <c r="D97" s="186" t="s">
        <v>162</v>
      </c>
      <c r="E97" s="187" t="s">
        <v>85</v>
      </c>
      <c r="F97" s="188" t="s">
        <v>168</v>
      </c>
      <c r="G97" s="189" t="s">
        <v>20</v>
      </c>
      <c r="H97" s="190">
        <v>0</v>
      </c>
      <c r="I97" s="191"/>
      <c r="J97" s="192">
        <f>ROUND(I97*H97,2)</f>
        <v>0</v>
      </c>
      <c r="K97" s="188" t="s">
        <v>20</v>
      </c>
      <c r="L97" s="39"/>
      <c r="M97" s="193" t="s">
        <v>20</v>
      </c>
      <c r="N97" s="194" t="s">
        <v>45</v>
      </c>
      <c r="O97" s="64"/>
      <c r="P97" s="195">
        <f>O97*H97</f>
        <v>0</v>
      </c>
      <c r="Q97" s="195">
        <v>0</v>
      </c>
      <c r="R97" s="195">
        <f>Q97*H97</f>
        <v>0</v>
      </c>
      <c r="S97" s="195">
        <v>0</v>
      </c>
      <c r="T97" s="196">
        <f>S97*H97</f>
        <v>0</v>
      </c>
      <c r="AR97" s="197" t="s">
        <v>164</v>
      </c>
      <c r="AT97" s="197" t="s">
        <v>162</v>
      </c>
      <c r="AU97" s="197" t="s">
        <v>84</v>
      </c>
      <c r="AY97" s="18" t="s">
        <v>159</v>
      </c>
      <c r="BE97" s="198">
        <f>IF(N97="základní",J97,0)</f>
        <v>0</v>
      </c>
      <c r="BF97" s="198">
        <f>IF(N97="snížená",J97,0)</f>
        <v>0</v>
      </c>
      <c r="BG97" s="198">
        <f>IF(N97="zákl. přenesená",J97,0)</f>
        <v>0</v>
      </c>
      <c r="BH97" s="198">
        <f>IF(N97="sníž. přenesená",J97,0)</f>
        <v>0</v>
      </c>
      <c r="BI97" s="198">
        <f>IF(N97="nulová",J97,0)</f>
        <v>0</v>
      </c>
      <c r="BJ97" s="18" t="s">
        <v>22</v>
      </c>
      <c r="BK97" s="198">
        <f>ROUND(I97*H97,2)</f>
        <v>0</v>
      </c>
      <c r="BL97" s="18" t="s">
        <v>164</v>
      </c>
      <c r="BM97" s="197" t="s">
        <v>2838</v>
      </c>
    </row>
    <row r="98" spans="2:65" s="1" customFormat="1" ht="29.25">
      <c r="B98" s="35"/>
      <c r="C98" s="36"/>
      <c r="D98" s="199" t="s">
        <v>166</v>
      </c>
      <c r="E98" s="36"/>
      <c r="F98" s="200" t="s">
        <v>170</v>
      </c>
      <c r="G98" s="36"/>
      <c r="H98" s="36"/>
      <c r="I98" s="115"/>
      <c r="J98" s="36"/>
      <c r="K98" s="36"/>
      <c r="L98" s="39"/>
      <c r="M98" s="201"/>
      <c r="N98" s="64"/>
      <c r="O98" s="64"/>
      <c r="P98" s="64"/>
      <c r="Q98" s="64"/>
      <c r="R98" s="64"/>
      <c r="S98" s="64"/>
      <c r="T98" s="65"/>
      <c r="AT98" s="18" t="s">
        <v>166</v>
      </c>
      <c r="AU98" s="18" t="s">
        <v>84</v>
      </c>
    </row>
    <row r="99" spans="2:65" s="1" customFormat="1" ht="16.5" customHeight="1">
      <c r="B99" s="35"/>
      <c r="C99" s="186" t="s">
        <v>171</v>
      </c>
      <c r="D99" s="186" t="s">
        <v>162</v>
      </c>
      <c r="E99" s="187" t="s">
        <v>88</v>
      </c>
      <c r="F99" s="188" t="s">
        <v>172</v>
      </c>
      <c r="G99" s="189" t="s">
        <v>20</v>
      </c>
      <c r="H99" s="190">
        <v>0</v>
      </c>
      <c r="I99" s="191"/>
      <c r="J99" s="192">
        <f>ROUND(I99*H99,2)</f>
        <v>0</v>
      </c>
      <c r="K99" s="188" t="s">
        <v>20</v>
      </c>
      <c r="L99" s="39"/>
      <c r="M99" s="193" t="s">
        <v>20</v>
      </c>
      <c r="N99" s="194" t="s">
        <v>45</v>
      </c>
      <c r="O99" s="64"/>
      <c r="P99" s="195">
        <f>O99*H99</f>
        <v>0</v>
      </c>
      <c r="Q99" s="195">
        <v>0</v>
      </c>
      <c r="R99" s="195">
        <f>Q99*H99</f>
        <v>0</v>
      </c>
      <c r="S99" s="195">
        <v>0</v>
      </c>
      <c r="T99" s="196">
        <f>S99*H99</f>
        <v>0</v>
      </c>
      <c r="AR99" s="197" t="s">
        <v>164</v>
      </c>
      <c r="AT99" s="197" t="s">
        <v>162</v>
      </c>
      <c r="AU99" s="197" t="s">
        <v>84</v>
      </c>
      <c r="AY99" s="18" t="s">
        <v>159</v>
      </c>
      <c r="BE99" s="198">
        <f>IF(N99="základní",J99,0)</f>
        <v>0</v>
      </c>
      <c r="BF99" s="198">
        <f>IF(N99="snížená",J99,0)</f>
        <v>0</v>
      </c>
      <c r="BG99" s="198">
        <f>IF(N99="zákl. přenesená",J99,0)</f>
        <v>0</v>
      </c>
      <c r="BH99" s="198">
        <f>IF(N99="sníž. přenesená",J99,0)</f>
        <v>0</v>
      </c>
      <c r="BI99" s="198">
        <f>IF(N99="nulová",J99,0)</f>
        <v>0</v>
      </c>
      <c r="BJ99" s="18" t="s">
        <v>22</v>
      </c>
      <c r="BK99" s="198">
        <f>ROUND(I99*H99,2)</f>
        <v>0</v>
      </c>
      <c r="BL99" s="18" t="s">
        <v>164</v>
      </c>
      <c r="BM99" s="197" t="s">
        <v>2839</v>
      </c>
    </row>
    <row r="100" spans="2:65" s="1" customFormat="1" ht="39">
      <c r="B100" s="35"/>
      <c r="C100" s="36"/>
      <c r="D100" s="199" t="s">
        <v>166</v>
      </c>
      <c r="E100" s="36"/>
      <c r="F100" s="200" t="s">
        <v>174</v>
      </c>
      <c r="G100" s="36"/>
      <c r="H100" s="36"/>
      <c r="I100" s="115"/>
      <c r="J100" s="36"/>
      <c r="K100" s="36"/>
      <c r="L100" s="39"/>
      <c r="M100" s="201"/>
      <c r="N100" s="64"/>
      <c r="O100" s="64"/>
      <c r="P100" s="64"/>
      <c r="Q100" s="64"/>
      <c r="R100" s="64"/>
      <c r="S100" s="64"/>
      <c r="T100" s="65"/>
      <c r="AT100" s="18" t="s">
        <v>166</v>
      </c>
      <c r="AU100" s="18" t="s">
        <v>84</v>
      </c>
    </row>
    <row r="101" spans="2:65" s="1" customFormat="1" ht="16.5" customHeight="1">
      <c r="B101" s="35"/>
      <c r="C101" s="186" t="s">
        <v>164</v>
      </c>
      <c r="D101" s="186" t="s">
        <v>162</v>
      </c>
      <c r="E101" s="187" t="s">
        <v>91</v>
      </c>
      <c r="F101" s="188" t="s">
        <v>175</v>
      </c>
      <c r="G101" s="189" t="s">
        <v>20</v>
      </c>
      <c r="H101" s="190">
        <v>0</v>
      </c>
      <c r="I101" s="191"/>
      <c r="J101" s="192">
        <f>ROUND(I101*H101,2)</f>
        <v>0</v>
      </c>
      <c r="K101" s="188" t="s">
        <v>20</v>
      </c>
      <c r="L101" s="39"/>
      <c r="M101" s="193" t="s">
        <v>20</v>
      </c>
      <c r="N101" s="194" t="s">
        <v>45</v>
      </c>
      <c r="O101" s="64"/>
      <c r="P101" s="195">
        <f>O101*H101</f>
        <v>0</v>
      </c>
      <c r="Q101" s="195">
        <v>0</v>
      </c>
      <c r="R101" s="195">
        <f>Q101*H101</f>
        <v>0</v>
      </c>
      <c r="S101" s="195">
        <v>0</v>
      </c>
      <c r="T101" s="196">
        <f>S101*H101</f>
        <v>0</v>
      </c>
      <c r="AR101" s="197" t="s">
        <v>164</v>
      </c>
      <c r="AT101" s="197" t="s">
        <v>162</v>
      </c>
      <c r="AU101" s="197" t="s">
        <v>84</v>
      </c>
      <c r="AY101" s="18" t="s">
        <v>159</v>
      </c>
      <c r="BE101" s="198">
        <f>IF(N101="základní",J101,0)</f>
        <v>0</v>
      </c>
      <c r="BF101" s="198">
        <f>IF(N101="snížená",J101,0)</f>
        <v>0</v>
      </c>
      <c r="BG101" s="198">
        <f>IF(N101="zákl. přenesená",J101,0)</f>
        <v>0</v>
      </c>
      <c r="BH101" s="198">
        <f>IF(N101="sníž. přenesená",J101,0)</f>
        <v>0</v>
      </c>
      <c r="BI101" s="198">
        <f>IF(N101="nulová",J101,0)</f>
        <v>0</v>
      </c>
      <c r="BJ101" s="18" t="s">
        <v>22</v>
      </c>
      <c r="BK101" s="198">
        <f>ROUND(I101*H101,2)</f>
        <v>0</v>
      </c>
      <c r="BL101" s="18" t="s">
        <v>164</v>
      </c>
      <c r="BM101" s="197" t="s">
        <v>2840</v>
      </c>
    </row>
    <row r="102" spans="2:65" s="1" customFormat="1" ht="11.25">
      <c r="B102" s="35"/>
      <c r="C102" s="36"/>
      <c r="D102" s="199" t="s">
        <v>166</v>
      </c>
      <c r="E102" s="36"/>
      <c r="F102" s="200" t="s">
        <v>177</v>
      </c>
      <c r="G102" s="36"/>
      <c r="H102" s="36"/>
      <c r="I102" s="115"/>
      <c r="J102" s="36"/>
      <c r="K102" s="36"/>
      <c r="L102" s="39"/>
      <c r="M102" s="201"/>
      <c r="N102" s="64"/>
      <c r="O102" s="64"/>
      <c r="P102" s="64"/>
      <c r="Q102" s="64"/>
      <c r="R102" s="64"/>
      <c r="S102" s="64"/>
      <c r="T102" s="65"/>
      <c r="AT102" s="18" t="s">
        <v>166</v>
      </c>
      <c r="AU102" s="18" t="s">
        <v>84</v>
      </c>
    </row>
    <row r="103" spans="2:65" s="11" customFormat="1" ht="22.9" customHeight="1">
      <c r="B103" s="170"/>
      <c r="C103" s="171"/>
      <c r="D103" s="172" t="s">
        <v>73</v>
      </c>
      <c r="E103" s="184" t="s">
        <v>22</v>
      </c>
      <c r="F103" s="184" t="s">
        <v>178</v>
      </c>
      <c r="G103" s="171"/>
      <c r="H103" s="171"/>
      <c r="I103" s="174"/>
      <c r="J103" s="185">
        <f>BK103</f>
        <v>0</v>
      </c>
      <c r="K103" s="171"/>
      <c r="L103" s="176"/>
      <c r="M103" s="177"/>
      <c r="N103" s="178"/>
      <c r="O103" s="178"/>
      <c r="P103" s="179">
        <f>SUM(P104:P176)</f>
        <v>0</v>
      </c>
      <c r="Q103" s="178"/>
      <c r="R103" s="179">
        <f>SUM(R104:R176)</f>
        <v>6.9205500000000003E-2</v>
      </c>
      <c r="S103" s="178"/>
      <c r="T103" s="180">
        <f>SUM(T104:T176)</f>
        <v>0</v>
      </c>
      <c r="AR103" s="181" t="s">
        <v>22</v>
      </c>
      <c r="AT103" s="182" t="s">
        <v>73</v>
      </c>
      <c r="AU103" s="182" t="s">
        <v>22</v>
      </c>
      <c r="AY103" s="181" t="s">
        <v>159</v>
      </c>
      <c r="BK103" s="183">
        <f>SUM(BK104:BK176)</f>
        <v>0</v>
      </c>
    </row>
    <row r="104" spans="2:65" s="1" customFormat="1" ht="24" customHeight="1">
      <c r="B104" s="35"/>
      <c r="C104" s="186" t="s">
        <v>179</v>
      </c>
      <c r="D104" s="186" t="s">
        <v>162</v>
      </c>
      <c r="E104" s="187" t="s">
        <v>180</v>
      </c>
      <c r="F104" s="188" t="s">
        <v>181</v>
      </c>
      <c r="G104" s="189" t="s">
        <v>182</v>
      </c>
      <c r="H104" s="190">
        <v>1296</v>
      </c>
      <c r="I104" s="191"/>
      <c r="J104" s="192">
        <f>ROUND(I104*H104,2)</f>
        <v>0</v>
      </c>
      <c r="K104" s="188" t="s">
        <v>20</v>
      </c>
      <c r="L104" s="39"/>
      <c r="M104" s="193" t="s">
        <v>20</v>
      </c>
      <c r="N104" s="194" t="s">
        <v>45</v>
      </c>
      <c r="O104" s="64"/>
      <c r="P104" s="195">
        <f>O104*H104</f>
        <v>0</v>
      </c>
      <c r="Q104" s="195">
        <v>0</v>
      </c>
      <c r="R104" s="195">
        <f>Q104*H104</f>
        <v>0</v>
      </c>
      <c r="S104" s="195">
        <v>0</v>
      </c>
      <c r="T104" s="196">
        <f>S104*H104</f>
        <v>0</v>
      </c>
      <c r="AR104" s="197" t="s">
        <v>164</v>
      </c>
      <c r="AT104" s="197" t="s">
        <v>162</v>
      </c>
      <c r="AU104" s="197" t="s">
        <v>84</v>
      </c>
      <c r="AY104" s="18" t="s">
        <v>159</v>
      </c>
      <c r="BE104" s="198">
        <f>IF(N104="základní",J104,0)</f>
        <v>0</v>
      </c>
      <c r="BF104" s="198">
        <f>IF(N104="snížená",J104,0)</f>
        <v>0</v>
      </c>
      <c r="BG104" s="198">
        <f>IF(N104="zákl. přenesená",J104,0)</f>
        <v>0</v>
      </c>
      <c r="BH104" s="198">
        <f>IF(N104="sníž. přenesená",J104,0)</f>
        <v>0</v>
      </c>
      <c r="BI104" s="198">
        <f>IF(N104="nulová",J104,0)</f>
        <v>0</v>
      </c>
      <c r="BJ104" s="18" t="s">
        <v>22</v>
      </c>
      <c r="BK104" s="198">
        <f>ROUND(I104*H104,2)</f>
        <v>0</v>
      </c>
      <c r="BL104" s="18" t="s">
        <v>164</v>
      </c>
      <c r="BM104" s="197" t="s">
        <v>2841</v>
      </c>
    </row>
    <row r="105" spans="2:65" s="1" customFormat="1" ht="19.5">
      <c r="B105" s="35"/>
      <c r="C105" s="36"/>
      <c r="D105" s="199" t="s">
        <v>166</v>
      </c>
      <c r="E105" s="36"/>
      <c r="F105" s="200" t="s">
        <v>181</v>
      </c>
      <c r="G105" s="36"/>
      <c r="H105" s="36"/>
      <c r="I105" s="115"/>
      <c r="J105" s="36"/>
      <c r="K105" s="36"/>
      <c r="L105" s="39"/>
      <c r="M105" s="201"/>
      <c r="N105" s="64"/>
      <c r="O105" s="64"/>
      <c r="P105" s="64"/>
      <c r="Q105" s="64"/>
      <c r="R105" s="64"/>
      <c r="S105" s="64"/>
      <c r="T105" s="65"/>
      <c r="AT105" s="18" t="s">
        <v>166</v>
      </c>
      <c r="AU105" s="18" t="s">
        <v>84</v>
      </c>
    </row>
    <row r="106" spans="2:65" s="12" customFormat="1" ht="11.25">
      <c r="B106" s="202"/>
      <c r="C106" s="203"/>
      <c r="D106" s="199" t="s">
        <v>184</v>
      </c>
      <c r="E106" s="204" t="s">
        <v>20</v>
      </c>
      <c r="F106" s="205" t="s">
        <v>185</v>
      </c>
      <c r="G106" s="203"/>
      <c r="H106" s="204" t="s">
        <v>20</v>
      </c>
      <c r="I106" s="206"/>
      <c r="J106" s="203"/>
      <c r="K106" s="203"/>
      <c r="L106" s="207"/>
      <c r="M106" s="208"/>
      <c r="N106" s="209"/>
      <c r="O106" s="209"/>
      <c r="P106" s="209"/>
      <c r="Q106" s="209"/>
      <c r="R106" s="209"/>
      <c r="S106" s="209"/>
      <c r="T106" s="210"/>
      <c r="AT106" s="211" t="s">
        <v>184</v>
      </c>
      <c r="AU106" s="211" t="s">
        <v>84</v>
      </c>
      <c r="AV106" s="12" t="s">
        <v>22</v>
      </c>
      <c r="AW106" s="12" t="s">
        <v>35</v>
      </c>
      <c r="AX106" s="12" t="s">
        <v>74</v>
      </c>
      <c r="AY106" s="211" t="s">
        <v>159</v>
      </c>
    </row>
    <row r="107" spans="2:65" s="12" customFormat="1" ht="11.25">
      <c r="B107" s="202"/>
      <c r="C107" s="203"/>
      <c r="D107" s="199" t="s">
        <v>184</v>
      </c>
      <c r="E107" s="204" t="s">
        <v>20</v>
      </c>
      <c r="F107" s="205" t="s">
        <v>186</v>
      </c>
      <c r="G107" s="203"/>
      <c r="H107" s="204" t="s">
        <v>20</v>
      </c>
      <c r="I107" s="206"/>
      <c r="J107" s="203"/>
      <c r="K107" s="203"/>
      <c r="L107" s="207"/>
      <c r="M107" s="208"/>
      <c r="N107" s="209"/>
      <c r="O107" s="209"/>
      <c r="P107" s="209"/>
      <c r="Q107" s="209"/>
      <c r="R107" s="209"/>
      <c r="S107" s="209"/>
      <c r="T107" s="210"/>
      <c r="AT107" s="211" t="s">
        <v>184</v>
      </c>
      <c r="AU107" s="211" t="s">
        <v>84</v>
      </c>
      <c r="AV107" s="12" t="s">
        <v>22</v>
      </c>
      <c r="AW107" s="12" t="s">
        <v>35</v>
      </c>
      <c r="AX107" s="12" t="s">
        <v>74</v>
      </c>
      <c r="AY107" s="211" t="s">
        <v>159</v>
      </c>
    </row>
    <row r="108" spans="2:65" s="12" customFormat="1" ht="11.25">
      <c r="B108" s="202"/>
      <c r="C108" s="203"/>
      <c r="D108" s="199" t="s">
        <v>184</v>
      </c>
      <c r="E108" s="204" t="s">
        <v>20</v>
      </c>
      <c r="F108" s="205" t="s">
        <v>187</v>
      </c>
      <c r="G108" s="203"/>
      <c r="H108" s="204" t="s">
        <v>20</v>
      </c>
      <c r="I108" s="206"/>
      <c r="J108" s="203"/>
      <c r="K108" s="203"/>
      <c r="L108" s="207"/>
      <c r="M108" s="208"/>
      <c r="N108" s="209"/>
      <c r="O108" s="209"/>
      <c r="P108" s="209"/>
      <c r="Q108" s="209"/>
      <c r="R108" s="209"/>
      <c r="S108" s="209"/>
      <c r="T108" s="210"/>
      <c r="AT108" s="211" t="s">
        <v>184</v>
      </c>
      <c r="AU108" s="211" t="s">
        <v>84</v>
      </c>
      <c r="AV108" s="12" t="s">
        <v>22</v>
      </c>
      <c r="AW108" s="12" t="s">
        <v>35</v>
      </c>
      <c r="AX108" s="12" t="s">
        <v>74</v>
      </c>
      <c r="AY108" s="211" t="s">
        <v>159</v>
      </c>
    </row>
    <row r="109" spans="2:65" s="12" customFormat="1" ht="11.25">
      <c r="B109" s="202"/>
      <c r="C109" s="203"/>
      <c r="D109" s="199" t="s">
        <v>184</v>
      </c>
      <c r="E109" s="204" t="s">
        <v>20</v>
      </c>
      <c r="F109" s="205" t="s">
        <v>188</v>
      </c>
      <c r="G109" s="203"/>
      <c r="H109" s="204" t="s">
        <v>20</v>
      </c>
      <c r="I109" s="206"/>
      <c r="J109" s="203"/>
      <c r="K109" s="203"/>
      <c r="L109" s="207"/>
      <c r="M109" s="208"/>
      <c r="N109" s="209"/>
      <c r="O109" s="209"/>
      <c r="P109" s="209"/>
      <c r="Q109" s="209"/>
      <c r="R109" s="209"/>
      <c r="S109" s="209"/>
      <c r="T109" s="210"/>
      <c r="AT109" s="211" t="s">
        <v>184</v>
      </c>
      <c r="AU109" s="211" t="s">
        <v>84</v>
      </c>
      <c r="AV109" s="12" t="s">
        <v>22</v>
      </c>
      <c r="AW109" s="12" t="s">
        <v>35</v>
      </c>
      <c r="AX109" s="12" t="s">
        <v>74</v>
      </c>
      <c r="AY109" s="211" t="s">
        <v>159</v>
      </c>
    </row>
    <row r="110" spans="2:65" s="13" customFormat="1" ht="11.25">
      <c r="B110" s="212"/>
      <c r="C110" s="213"/>
      <c r="D110" s="199" t="s">
        <v>184</v>
      </c>
      <c r="E110" s="214" t="s">
        <v>20</v>
      </c>
      <c r="F110" s="215" t="s">
        <v>2842</v>
      </c>
      <c r="G110" s="213"/>
      <c r="H110" s="216">
        <v>1296</v>
      </c>
      <c r="I110" s="217"/>
      <c r="J110" s="213"/>
      <c r="K110" s="213"/>
      <c r="L110" s="218"/>
      <c r="M110" s="219"/>
      <c r="N110" s="220"/>
      <c r="O110" s="220"/>
      <c r="P110" s="220"/>
      <c r="Q110" s="220"/>
      <c r="R110" s="220"/>
      <c r="S110" s="220"/>
      <c r="T110" s="221"/>
      <c r="AT110" s="222" t="s">
        <v>184</v>
      </c>
      <c r="AU110" s="222" t="s">
        <v>84</v>
      </c>
      <c r="AV110" s="13" t="s">
        <v>84</v>
      </c>
      <c r="AW110" s="13" t="s">
        <v>35</v>
      </c>
      <c r="AX110" s="13" t="s">
        <v>22</v>
      </c>
      <c r="AY110" s="222" t="s">
        <v>159</v>
      </c>
    </row>
    <row r="111" spans="2:65" s="1" customFormat="1" ht="16.5" customHeight="1">
      <c r="B111" s="35"/>
      <c r="C111" s="186" t="s">
        <v>190</v>
      </c>
      <c r="D111" s="186" t="s">
        <v>162</v>
      </c>
      <c r="E111" s="187" t="s">
        <v>191</v>
      </c>
      <c r="F111" s="188" t="s">
        <v>192</v>
      </c>
      <c r="G111" s="189" t="s">
        <v>193</v>
      </c>
      <c r="H111" s="190">
        <v>15</v>
      </c>
      <c r="I111" s="191"/>
      <c r="J111" s="192">
        <f>ROUND(I111*H111,2)</f>
        <v>0</v>
      </c>
      <c r="K111" s="188" t="s">
        <v>194</v>
      </c>
      <c r="L111" s="39"/>
      <c r="M111" s="193" t="s">
        <v>20</v>
      </c>
      <c r="N111" s="194" t="s">
        <v>45</v>
      </c>
      <c r="O111" s="64"/>
      <c r="P111" s="195">
        <f>O111*H111</f>
        <v>0</v>
      </c>
      <c r="Q111" s="195">
        <v>0</v>
      </c>
      <c r="R111" s="195">
        <f>Q111*H111</f>
        <v>0</v>
      </c>
      <c r="S111" s="195">
        <v>0</v>
      </c>
      <c r="T111" s="196">
        <f>S111*H111</f>
        <v>0</v>
      </c>
      <c r="AR111" s="197" t="s">
        <v>164</v>
      </c>
      <c r="AT111" s="197" t="s">
        <v>162</v>
      </c>
      <c r="AU111" s="197" t="s">
        <v>84</v>
      </c>
      <c r="AY111" s="18" t="s">
        <v>159</v>
      </c>
      <c r="BE111" s="198">
        <f>IF(N111="základní",J111,0)</f>
        <v>0</v>
      </c>
      <c r="BF111" s="198">
        <f>IF(N111="snížená",J111,0)</f>
        <v>0</v>
      </c>
      <c r="BG111" s="198">
        <f>IF(N111="zákl. přenesená",J111,0)</f>
        <v>0</v>
      </c>
      <c r="BH111" s="198">
        <f>IF(N111="sníž. přenesená",J111,0)</f>
        <v>0</v>
      </c>
      <c r="BI111" s="198">
        <f>IF(N111="nulová",J111,0)</f>
        <v>0</v>
      </c>
      <c r="BJ111" s="18" t="s">
        <v>22</v>
      </c>
      <c r="BK111" s="198">
        <f>ROUND(I111*H111,2)</f>
        <v>0</v>
      </c>
      <c r="BL111" s="18" t="s">
        <v>164</v>
      </c>
      <c r="BM111" s="197" t="s">
        <v>2843</v>
      </c>
    </row>
    <row r="112" spans="2:65" s="1" customFormat="1" ht="11.25">
      <c r="B112" s="35"/>
      <c r="C112" s="36"/>
      <c r="D112" s="199" t="s">
        <v>166</v>
      </c>
      <c r="E112" s="36"/>
      <c r="F112" s="200" t="s">
        <v>196</v>
      </c>
      <c r="G112" s="36"/>
      <c r="H112" s="36"/>
      <c r="I112" s="115"/>
      <c r="J112" s="36"/>
      <c r="K112" s="36"/>
      <c r="L112" s="39"/>
      <c r="M112" s="201"/>
      <c r="N112" s="64"/>
      <c r="O112" s="64"/>
      <c r="P112" s="64"/>
      <c r="Q112" s="64"/>
      <c r="R112" s="64"/>
      <c r="S112" s="64"/>
      <c r="T112" s="65"/>
      <c r="AT112" s="18" t="s">
        <v>166</v>
      </c>
      <c r="AU112" s="18" t="s">
        <v>84</v>
      </c>
    </row>
    <row r="113" spans="2:65" s="12" customFormat="1" ht="11.25">
      <c r="B113" s="202"/>
      <c r="C113" s="203"/>
      <c r="D113" s="199" t="s">
        <v>184</v>
      </c>
      <c r="E113" s="204" t="s">
        <v>20</v>
      </c>
      <c r="F113" s="205" t="s">
        <v>185</v>
      </c>
      <c r="G113" s="203"/>
      <c r="H113" s="204" t="s">
        <v>20</v>
      </c>
      <c r="I113" s="206"/>
      <c r="J113" s="203"/>
      <c r="K113" s="203"/>
      <c r="L113" s="207"/>
      <c r="M113" s="208"/>
      <c r="N113" s="209"/>
      <c r="O113" s="209"/>
      <c r="P113" s="209"/>
      <c r="Q113" s="209"/>
      <c r="R113" s="209"/>
      <c r="S113" s="209"/>
      <c r="T113" s="210"/>
      <c r="AT113" s="211" t="s">
        <v>184</v>
      </c>
      <c r="AU113" s="211" t="s">
        <v>84</v>
      </c>
      <c r="AV113" s="12" t="s">
        <v>22</v>
      </c>
      <c r="AW113" s="12" t="s">
        <v>35</v>
      </c>
      <c r="AX113" s="12" t="s">
        <v>74</v>
      </c>
      <c r="AY113" s="211" t="s">
        <v>159</v>
      </c>
    </row>
    <row r="114" spans="2:65" s="12" customFormat="1" ht="11.25">
      <c r="B114" s="202"/>
      <c r="C114" s="203"/>
      <c r="D114" s="199" t="s">
        <v>184</v>
      </c>
      <c r="E114" s="204" t="s">
        <v>20</v>
      </c>
      <c r="F114" s="205" t="s">
        <v>186</v>
      </c>
      <c r="G114" s="203"/>
      <c r="H114" s="204" t="s">
        <v>20</v>
      </c>
      <c r="I114" s="206"/>
      <c r="J114" s="203"/>
      <c r="K114" s="203"/>
      <c r="L114" s="207"/>
      <c r="M114" s="208"/>
      <c r="N114" s="209"/>
      <c r="O114" s="209"/>
      <c r="P114" s="209"/>
      <c r="Q114" s="209"/>
      <c r="R114" s="209"/>
      <c r="S114" s="209"/>
      <c r="T114" s="210"/>
      <c r="AT114" s="211" t="s">
        <v>184</v>
      </c>
      <c r="AU114" s="211" t="s">
        <v>84</v>
      </c>
      <c r="AV114" s="12" t="s">
        <v>22</v>
      </c>
      <c r="AW114" s="12" t="s">
        <v>35</v>
      </c>
      <c r="AX114" s="12" t="s">
        <v>74</v>
      </c>
      <c r="AY114" s="211" t="s">
        <v>159</v>
      </c>
    </row>
    <row r="115" spans="2:65" s="12" customFormat="1" ht="11.25">
      <c r="B115" s="202"/>
      <c r="C115" s="203"/>
      <c r="D115" s="199" t="s">
        <v>184</v>
      </c>
      <c r="E115" s="204" t="s">
        <v>20</v>
      </c>
      <c r="F115" s="205" t="s">
        <v>187</v>
      </c>
      <c r="G115" s="203"/>
      <c r="H115" s="204" t="s">
        <v>20</v>
      </c>
      <c r="I115" s="206"/>
      <c r="J115" s="203"/>
      <c r="K115" s="203"/>
      <c r="L115" s="207"/>
      <c r="M115" s="208"/>
      <c r="N115" s="209"/>
      <c r="O115" s="209"/>
      <c r="P115" s="209"/>
      <c r="Q115" s="209"/>
      <c r="R115" s="209"/>
      <c r="S115" s="209"/>
      <c r="T115" s="210"/>
      <c r="AT115" s="211" t="s">
        <v>184</v>
      </c>
      <c r="AU115" s="211" t="s">
        <v>84</v>
      </c>
      <c r="AV115" s="12" t="s">
        <v>22</v>
      </c>
      <c r="AW115" s="12" t="s">
        <v>35</v>
      </c>
      <c r="AX115" s="12" t="s">
        <v>74</v>
      </c>
      <c r="AY115" s="211" t="s">
        <v>159</v>
      </c>
    </row>
    <row r="116" spans="2:65" s="13" customFormat="1" ht="11.25">
      <c r="B116" s="212"/>
      <c r="C116" s="213"/>
      <c r="D116" s="199" t="s">
        <v>184</v>
      </c>
      <c r="E116" s="214" t="s">
        <v>20</v>
      </c>
      <c r="F116" s="215" t="s">
        <v>2844</v>
      </c>
      <c r="G116" s="213"/>
      <c r="H116" s="216">
        <v>15</v>
      </c>
      <c r="I116" s="217"/>
      <c r="J116" s="213"/>
      <c r="K116" s="213"/>
      <c r="L116" s="218"/>
      <c r="M116" s="219"/>
      <c r="N116" s="220"/>
      <c r="O116" s="220"/>
      <c r="P116" s="220"/>
      <c r="Q116" s="220"/>
      <c r="R116" s="220"/>
      <c r="S116" s="220"/>
      <c r="T116" s="221"/>
      <c r="AT116" s="222" t="s">
        <v>184</v>
      </c>
      <c r="AU116" s="222" t="s">
        <v>84</v>
      </c>
      <c r="AV116" s="13" t="s">
        <v>84</v>
      </c>
      <c r="AW116" s="13" t="s">
        <v>35</v>
      </c>
      <c r="AX116" s="13" t="s">
        <v>22</v>
      </c>
      <c r="AY116" s="222" t="s">
        <v>159</v>
      </c>
    </row>
    <row r="117" spans="2:65" s="1" customFormat="1" ht="16.5" customHeight="1">
      <c r="B117" s="35"/>
      <c r="C117" s="186" t="s">
        <v>198</v>
      </c>
      <c r="D117" s="186" t="s">
        <v>162</v>
      </c>
      <c r="E117" s="187" t="s">
        <v>225</v>
      </c>
      <c r="F117" s="188" t="s">
        <v>226</v>
      </c>
      <c r="G117" s="189" t="s">
        <v>182</v>
      </c>
      <c r="H117" s="190">
        <v>3</v>
      </c>
      <c r="I117" s="191"/>
      <c r="J117" s="192">
        <f>ROUND(I117*H117,2)</f>
        <v>0</v>
      </c>
      <c r="K117" s="188" t="s">
        <v>194</v>
      </c>
      <c r="L117" s="39"/>
      <c r="M117" s="193" t="s">
        <v>20</v>
      </c>
      <c r="N117" s="194" t="s">
        <v>45</v>
      </c>
      <c r="O117" s="64"/>
      <c r="P117" s="195">
        <f>O117*H117</f>
        <v>0</v>
      </c>
      <c r="Q117" s="195">
        <v>0</v>
      </c>
      <c r="R117" s="195">
        <f>Q117*H117</f>
        <v>0</v>
      </c>
      <c r="S117" s="195">
        <v>0</v>
      </c>
      <c r="T117" s="196">
        <f>S117*H117</f>
        <v>0</v>
      </c>
      <c r="AR117" s="197" t="s">
        <v>164</v>
      </c>
      <c r="AT117" s="197" t="s">
        <v>162</v>
      </c>
      <c r="AU117" s="197" t="s">
        <v>84</v>
      </c>
      <c r="AY117" s="18" t="s">
        <v>159</v>
      </c>
      <c r="BE117" s="198">
        <f>IF(N117="základní",J117,0)</f>
        <v>0</v>
      </c>
      <c r="BF117" s="198">
        <f>IF(N117="snížená",J117,0)</f>
        <v>0</v>
      </c>
      <c r="BG117" s="198">
        <f>IF(N117="zákl. přenesená",J117,0)</f>
        <v>0</v>
      </c>
      <c r="BH117" s="198">
        <f>IF(N117="sníž. přenesená",J117,0)</f>
        <v>0</v>
      </c>
      <c r="BI117" s="198">
        <f>IF(N117="nulová",J117,0)</f>
        <v>0</v>
      </c>
      <c r="BJ117" s="18" t="s">
        <v>22</v>
      </c>
      <c r="BK117" s="198">
        <f>ROUND(I117*H117,2)</f>
        <v>0</v>
      </c>
      <c r="BL117" s="18" t="s">
        <v>164</v>
      </c>
      <c r="BM117" s="197" t="s">
        <v>2845</v>
      </c>
    </row>
    <row r="118" spans="2:65" s="1" customFormat="1" ht="19.5">
      <c r="B118" s="35"/>
      <c r="C118" s="36"/>
      <c r="D118" s="199" t="s">
        <v>166</v>
      </c>
      <c r="E118" s="36"/>
      <c r="F118" s="200" t="s">
        <v>228</v>
      </c>
      <c r="G118" s="36"/>
      <c r="H118" s="36"/>
      <c r="I118" s="115"/>
      <c r="J118" s="36"/>
      <c r="K118" s="36"/>
      <c r="L118" s="39"/>
      <c r="M118" s="201"/>
      <c r="N118" s="64"/>
      <c r="O118" s="64"/>
      <c r="P118" s="64"/>
      <c r="Q118" s="64"/>
      <c r="R118" s="64"/>
      <c r="S118" s="64"/>
      <c r="T118" s="65"/>
      <c r="AT118" s="18" t="s">
        <v>166</v>
      </c>
      <c r="AU118" s="18" t="s">
        <v>84</v>
      </c>
    </row>
    <row r="119" spans="2:65" s="13" customFormat="1" ht="11.25">
      <c r="B119" s="212"/>
      <c r="C119" s="213"/>
      <c r="D119" s="199" t="s">
        <v>184</v>
      </c>
      <c r="E119" s="214" t="s">
        <v>20</v>
      </c>
      <c r="F119" s="215" t="s">
        <v>2846</v>
      </c>
      <c r="G119" s="213"/>
      <c r="H119" s="216">
        <v>3</v>
      </c>
      <c r="I119" s="217"/>
      <c r="J119" s="213"/>
      <c r="K119" s="213"/>
      <c r="L119" s="218"/>
      <c r="M119" s="219"/>
      <c r="N119" s="220"/>
      <c r="O119" s="220"/>
      <c r="P119" s="220"/>
      <c r="Q119" s="220"/>
      <c r="R119" s="220"/>
      <c r="S119" s="220"/>
      <c r="T119" s="221"/>
      <c r="AT119" s="222" t="s">
        <v>184</v>
      </c>
      <c r="AU119" s="222" t="s">
        <v>84</v>
      </c>
      <c r="AV119" s="13" t="s">
        <v>84</v>
      </c>
      <c r="AW119" s="13" t="s">
        <v>35</v>
      </c>
      <c r="AX119" s="13" t="s">
        <v>22</v>
      </c>
      <c r="AY119" s="222" t="s">
        <v>159</v>
      </c>
    </row>
    <row r="120" spans="2:65" s="1" customFormat="1" ht="16.5" customHeight="1">
      <c r="B120" s="35"/>
      <c r="C120" s="186" t="s">
        <v>204</v>
      </c>
      <c r="D120" s="186" t="s">
        <v>162</v>
      </c>
      <c r="E120" s="187" t="s">
        <v>2847</v>
      </c>
      <c r="F120" s="188" t="s">
        <v>2848</v>
      </c>
      <c r="G120" s="189" t="s">
        <v>182</v>
      </c>
      <c r="H120" s="190">
        <v>49.432000000000002</v>
      </c>
      <c r="I120" s="191"/>
      <c r="J120" s="192">
        <f>ROUND(I120*H120,2)</f>
        <v>0</v>
      </c>
      <c r="K120" s="188" t="s">
        <v>194</v>
      </c>
      <c r="L120" s="39"/>
      <c r="M120" s="193" t="s">
        <v>20</v>
      </c>
      <c r="N120" s="194" t="s">
        <v>45</v>
      </c>
      <c r="O120" s="64"/>
      <c r="P120" s="195">
        <f>O120*H120</f>
        <v>0</v>
      </c>
      <c r="Q120" s="195">
        <v>0</v>
      </c>
      <c r="R120" s="195">
        <f>Q120*H120</f>
        <v>0</v>
      </c>
      <c r="S120" s="195">
        <v>0</v>
      </c>
      <c r="T120" s="196">
        <f>S120*H120</f>
        <v>0</v>
      </c>
      <c r="AR120" s="197" t="s">
        <v>164</v>
      </c>
      <c r="AT120" s="197" t="s">
        <v>162</v>
      </c>
      <c r="AU120" s="197" t="s">
        <v>84</v>
      </c>
      <c r="AY120" s="18" t="s">
        <v>159</v>
      </c>
      <c r="BE120" s="198">
        <f>IF(N120="základní",J120,0)</f>
        <v>0</v>
      </c>
      <c r="BF120" s="198">
        <f>IF(N120="snížená",J120,0)</f>
        <v>0</v>
      </c>
      <c r="BG120" s="198">
        <f>IF(N120="zákl. přenesená",J120,0)</f>
        <v>0</v>
      </c>
      <c r="BH120" s="198">
        <f>IF(N120="sníž. přenesená",J120,0)</f>
        <v>0</v>
      </c>
      <c r="BI120" s="198">
        <f>IF(N120="nulová",J120,0)</f>
        <v>0</v>
      </c>
      <c r="BJ120" s="18" t="s">
        <v>22</v>
      </c>
      <c r="BK120" s="198">
        <f>ROUND(I120*H120,2)</f>
        <v>0</v>
      </c>
      <c r="BL120" s="18" t="s">
        <v>164</v>
      </c>
      <c r="BM120" s="197" t="s">
        <v>2849</v>
      </c>
    </row>
    <row r="121" spans="2:65" s="1" customFormat="1" ht="11.25">
      <c r="B121" s="35"/>
      <c r="C121" s="36"/>
      <c r="D121" s="199" t="s">
        <v>166</v>
      </c>
      <c r="E121" s="36"/>
      <c r="F121" s="200" t="s">
        <v>2850</v>
      </c>
      <c r="G121" s="36"/>
      <c r="H121" s="36"/>
      <c r="I121" s="115"/>
      <c r="J121" s="36"/>
      <c r="K121" s="36"/>
      <c r="L121" s="39"/>
      <c r="M121" s="201"/>
      <c r="N121" s="64"/>
      <c r="O121" s="64"/>
      <c r="P121" s="64"/>
      <c r="Q121" s="64"/>
      <c r="R121" s="64"/>
      <c r="S121" s="64"/>
      <c r="T121" s="65"/>
      <c r="AT121" s="18" t="s">
        <v>166</v>
      </c>
      <c r="AU121" s="18" t="s">
        <v>84</v>
      </c>
    </row>
    <row r="122" spans="2:65" s="12" customFormat="1" ht="11.25">
      <c r="B122" s="202"/>
      <c r="C122" s="203"/>
      <c r="D122" s="199" t="s">
        <v>184</v>
      </c>
      <c r="E122" s="204" t="s">
        <v>20</v>
      </c>
      <c r="F122" s="205" t="s">
        <v>2851</v>
      </c>
      <c r="G122" s="203"/>
      <c r="H122" s="204" t="s">
        <v>20</v>
      </c>
      <c r="I122" s="206"/>
      <c r="J122" s="203"/>
      <c r="K122" s="203"/>
      <c r="L122" s="207"/>
      <c r="M122" s="208"/>
      <c r="N122" s="209"/>
      <c r="O122" s="209"/>
      <c r="P122" s="209"/>
      <c r="Q122" s="209"/>
      <c r="R122" s="209"/>
      <c r="S122" s="209"/>
      <c r="T122" s="210"/>
      <c r="AT122" s="211" t="s">
        <v>184</v>
      </c>
      <c r="AU122" s="211" t="s">
        <v>84</v>
      </c>
      <c r="AV122" s="12" t="s">
        <v>22</v>
      </c>
      <c r="AW122" s="12" t="s">
        <v>35</v>
      </c>
      <c r="AX122" s="12" t="s">
        <v>74</v>
      </c>
      <c r="AY122" s="211" t="s">
        <v>159</v>
      </c>
    </row>
    <row r="123" spans="2:65" s="13" customFormat="1" ht="11.25">
      <c r="B123" s="212"/>
      <c r="C123" s="213"/>
      <c r="D123" s="199" t="s">
        <v>184</v>
      </c>
      <c r="E123" s="214" t="s">
        <v>20</v>
      </c>
      <c r="F123" s="215" t="s">
        <v>2852</v>
      </c>
      <c r="G123" s="213"/>
      <c r="H123" s="216">
        <v>98.864999999999995</v>
      </c>
      <c r="I123" s="217"/>
      <c r="J123" s="213"/>
      <c r="K123" s="213"/>
      <c r="L123" s="218"/>
      <c r="M123" s="219"/>
      <c r="N123" s="220"/>
      <c r="O123" s="220"/>
      <c r="P123" s="220"/>
      <c r="Q123" s="220"/>
      <c r="R123" s="220"/>
      <c r="S123" s="220"/>
      <c r="T123" s="221"/>
      <c r="AT123" s="222" t="s">
        <v>184</v>
      </c>
      <c r="AU123" s="222" t="s">
        <v>84</v>
      </c>
      <c r="AV123" s="13" t="s">
        <v>84</v>
      </c>
      <c r="AW123" s="13" t="s">
        <v>35</v>
      </c>
      <c r="AX123" s="13" t="s">
        <v>74</v>
      </c>
      <c r="AY123" s="222" t="s">
        <v>159</v>
      </c>
    </row>
    <row r="124" spans="2:65" s="15" customFormat="1" ht="11.25">
      <c r="B124" s="234"/>
      <c r="C124" s="235"/>
      <c r="D124" s="199" t="s">
        <v>184</v>
      </c>
      <c r="E124" s="236" t="s">
        <v>2816</v>
      </c>
      <c r="F124" s="237" t="s">
        <v>436</v>
      </c>
      <c r="G124" s="235"/>
      <c r="H124" s="238">
        <v>98.864999999999995</v>
      </c>
      <c r="I124" s="239"/>
      <c r="J124" s="235"/>
      <c r="K124" s="235"/>
      <c r="L124" s="240"/>
      <c r="M124" s="241"/>
      <c r="N124" s="242"/>
      <c r="O124" s="242"/>
      <c r="P124" s="242"/>
      <c r="Q124" s="242"/>
      <c r="R124" s="242"/>
      <c r="S124" s="242"/>
      <c r="T124" s="243"/>
      <c r="AT124" s="244" t="s">
        <v>184</v>
      </c>
      <c r="AU124" s="244" t="s">
        <v>84</v>
      </c>
      <c r="AV124" s="15" t="s">
        <v>171</v>
      </c>
      <c r="AW124" s="15" t="s">
        <v>35</v>
      </c>
      <c r="AX124" s="15" t="s">
        <v>74</v>
      </c>
      <c r="AY124" s="244" t="s">
        <v>159</v>
      </c>
    </row>
    <row r="125" spans="2:65" s="13" customFormat="1" ht="11.25">
      <c r="B125" s="212"/>
      <c r="C125" s="213"/>
      <c r="D125" s="199" t="s">
        <v>184</v>
      </c>
      <c r="E125" s="214" t="s">
        <v>20</v>
      </c>
      <c r="F125" s="215" t="s">
        <v>2853</v>
      </c>
      <c r="G125" s="213"/>
      <c r="H125" s="216">
        <v>-49.433</v>
      </c>
      <c r="I125" s="217"/>
      <c r="J125" s="213"/>
      <c r="K125" s="213"/>
      <c r="L125" s="218"/>
      <c r="M125" s="219"/>
      <c r="N125" s="220"/>
      <c r="O125" s="220"/>
      <c r="P125" s="220"/>
      <c r="Q125" s="220"/>
      <c r="R125" s="220"/>
      <c r="S125" s="220"/>
      <c r="T125" s="221"/>
      <c r="AT125" s="222" t="s">
        <v>184</v>
      </c>
      <c r="AU125" s="222" t="s">
        <v>84</v>
      </c>
      <c r="AV125" s="13" t="s">
        <v>84</v>
      </c>
      <c r="AW125" s="13" t="s">
        <v>35</v>
      </c>
      <c r="AX125" s="13" t="s">
        <v>74</v>
      </c>
      <c r="AY125" s="222" t="s">
        <v>159</v>
      </c>
    </row>
    <row r="126" spans="2:65" s="14" customFormat="1" ht="11.25">
      <c r="B126" s="223"/>
      <c r="C126" s="224"/>
      <c r="D126" s="199" t="s">
        <v>184</v>
      </c>
      <c r="E126" s="225" t="s">
        <v>2819</v>
      </c>
      <c r="F126" s="226" t="s">
        <v>223</v>
      </c>
      <c r="G126" s="224"/>
      <c r="H126" s="227">
        <v>49.432000000000002</v>
      </c>
      <c r="I126" s="228"/>
      <c r="J126" s="224"/>
      <c r="K126" s="224"/>
      <c r="L126" s="229"/>
      <c r="M126" s="230"/>
      <c r="N126" s="231"/>
      <c r="O126" s="231"/>
      <c r="P126" s="231"/>
      <c r="Q126" s="231"/>
      <c r="R126" s="231"/>
      <c r="S126" s="231"/>
      <c r="T126" s="232"/>
      <c r="AT126" s="233" t="s">
        <v>184</v>
      </c>
      <c r="AU126" s="233" t="s">
        <v>84</v>
      </c>
      <c r="AV126" s="14" t="s">
        <v>164</v>
      </c>
      <c r="AW126" s="14" t="s">
        <v>35</v>
      </c>
      <c r="AX126" s="14" t="s">
        <v>22</v>
      </c>
      <c r="AY126" s="233" t="s">
        <v>159</v>
      </c>
    </row>
    <row r="127" spans="2:65" s="1" customFormat="1" ht="16.5" customHeight="1">
      <c r="B127" s="35"/>
      <c r="C127" s="186" t="s">
        <v>209</v>
      </c>
      <c r="D127" s="186" t="s">
        <v>162</v>
      </c>
      <c r="E127" s="187" t="s">
        <v>1932</v>
      </c>
      <c r="F127" s="188" t="s">
        <v>1933</v>
      </c>
      <c r="G127" s="189" t="s">
        <v>182</v>
      </c>
      <c r="H127" s="190">
        <v>9.8859999999999992</v>
      </c>
      <c r="I127" s="191"/>
      <c r="J127" s="192">
        <f>ROUND(I127*H127,2)</f>
        <v>0</v>
      </c>
      <c r="K127" s="188" t="s">
        <v>194</v>
      </c>
      <c r="L127" s="39"/>
      <c r="M127" s="193" t="s">
        <v>20</v>
      </c>
      <c r="N127" s="194" t="s">
        <v>45</v>
      </c>
      <c r="O127" s="64"/>
      <c r="P127" s="195">
        <f>O127*H127</f>
        <v>0</v>
      </c>
      <c r="Q127" s="195">
        <v>0</v>
      </c>
      <c r="R127" s="195">
        <f>Q127*H127</f>
        <v>0</v>
      </c>
      <c r="S127" s="195">
        <v>0</v>
      </c>
      <c r="T127" s="196">
        <f>S127*H127</f>
        <v>0</v>
      </c>
      <c r="AR127" s="197" t="s">
        <v>164</v>
      </c>
      <c r="AT127" s="197" t="s">
        <v>162</v>
      </c>
      <c r="AU127" s="197" t="s">
        <v>84</v>
      </c>
      <c r="AY127" s="18" t="s">
        <v>159</v>
      </c>
      <c r="BE127" s="198">
        <f>IF(N127="základní",J127,0)</f>
        <v>0</v>
      </c>
      <c r="BF127" s="198">
        <f>IF(N127="snížená",J127,0)</f>
        <v>0</v>
      </c>
      <c r="BG127" s="198">
        <f>IF(N127="zákl. přenesená",J127,0)</f>
        <v>0</v>
      </c>
      <c r="BH127" s="198">
        <f>IF(N127="sníž. přenesená",J127,0)</f>
        <v>0</v>
      </c>
      <c r="BI127" s="198">
        <f>IF(N127="nulová",J127,0)</f>
        <v>0</v>
      </c>
      <c r="BJ127" s="18" t="s">
        <v>22</v>
      </c>
      <c r="BK127" s="198">
        <f>ROUND(I127*H127,2)</f>
        <v>0</v>
      </c>
      <c r="BL127" s="18" t="s">
        <v>164</v>
      </c>
      <c r="BM127" s="197" t="s">
        <v>2854</v>
      </c>
    </row>
    <row r="128" spans="2:65" s="1" customFormat="1" ht="11.25">
      <c r="B128" s="35"/>
      <c r="C128" s="36"/>
      <c r="D128" s="199" t="s">
        <v>166</v>
      </c>
      <c r="E128" s="36"/>
      <c r="F128" s="200" t="s">
        <v>1935</v>
      </c>
      <c r="G128" s="36"/>
      <c r="H128" s="36"/>
      <c r="I128" s="115"/>
      <c r="J128" s="36"/>
      <c r="K128" s="36"/>
      <c r="L128" s="39"/>
      <c r="M128" s="201"/>
      <c r="N128" s="64"/>
      <c r="O128" s="64"/>
      <c r="P128" s="64"/>
      <c r="Q128" s="64"/>
      <c r="R128" s="64"/>
      <c r="S128" s="64"/>
      <c r="T128" s="65"/>
      <c r="AT128" s="18" t="s">
        <v>166</v>
      </c>
      <c r="AU128" s="18" t="s">
        <v>84</v>
      </c>
    </row>
    <row r="129" spans="2:65" s="13" customFormat="1" ht="11.25">
      <c r="B129" s="212"/>
      <c r="C129" s="213"/>
      <c r="D129" s="199" t="s">
        <v>184</v>
      </c>
      <c r="E129" s="214" t="s">
        <v>20</v>
      </c>
      <c r="F129" s="215" t="s">
        <v>2855</v>
      </c>
      <c r="G129" s="213"/>
      <c r="H129" s="216">
        <v>9.8859999999999992</v>
      </c>
      <c r="I129" s="217"/>
      <c r="J129" s="213"/>
      <c r="K129" s="213"/>
      <c r="L129" s="218"/>
      <c r="M129" s="219"/>
      <c r="N129" s="220"/>
      <c r="O129" s="220"/>
      <c r="P129" s="220"/>
      <c r="Q129" s="220"/>
      <c r="R129" s="220"/>
      <c r="S129" s="220"/>
      <c r="T129" s="221"/>
      <c r="AT129" s="222" t="s">
        <v>184</v>
      </c>
      <c r="AU129" s="222" t="s">
        <v>84</v>
      </c>
      <c r="AV129" s="13" t="s">
        <v>84</v>
      </c>
      <c r="AW129" s="13" t="s">
        <v>35</v>
      </c>
      <c r="AX129" s="13" t="s">
        <v>22</v>
      </c>
      <c r="AY129" s="222" t="s">
        <v>159</v>
      </c>
    </row>
    <row r="130" spans="2:65" s="1" customFormat="1" ht="16.5" customHeight="1">
      <c r="B130" s="35"/>
      <c r="C130" s="186" t="s">
        <v>214</v>
      </c>
      <c r="D130" s="186" t="s">
        <v>162</v>
      </c>
      <c r="E130" s="187" t="s">
        <v>2856</v>
      </c>
      <c r="F130" s="188" t="s">
        <v>2857</v>
      </c>
      <c r="G130" s="189" t="s">
        <v>182</v>
      </c>
      <c r="H130" s="190">
        <v>29.66</v>
      </c>
      <c r="I130" s="191"/>
      <c r="J130" s="192">
        <f>ROUND(I130*H130,2)</f>
        <v>0</v>
      </c>
      <c r="K130" s="188" t="s">
        <v>194</v>
      </c>
      <c r="L130" s="39"/>
      <c r="M130" s="193" t="s">
        <v>20</v>
      </c>
      <c r="N130" s="194" t="s">
        <v>45</v>
      </c>
      <c r="O130" s="64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AR130" s="197" t="s">
        <v>164</v>
      </c>
      <c r="AT130" s="197" t="s">
        <v>162</v>
      </c>
      <c r="AU130" s="197" t="s">
        <v>84</v>
      </c>
      <c r="AY130" s="18" t="s">
        <v>159</v>
      </c>
      <c r="BE130" s="198">
        <f>IF(N130="základní",J130,0)</f>
        <v>0</v>
      </c>
      <c r="BF130" s="198">
        <f>IF(N130="snížená",J130,0)</f>
        <v>0</v>
      </c>
      <c r="BG130" s="198">
        <f>IF(N130="zákl. přenesená",J130,0)</f>
        <v>0</v>
      </c>
      <c r="BH130" s="198">
        <f>IF(N130="sníž. přenesená",J130,0)</f>
        <v>0</v>
      </c>
      <c r="BI130" s="198">
        <f>IF(N130="nulová",J130,0)</f>
        <v>0</v>
      </c>
      <c r="BJ130" s="18" t="s">
        <v>22</v>
      </c>
      <c r="BK130" s="198">
        <f>ROUND(I130*H130,2)</f>
        <v>0</v>
      </c>
      <c r="BL130" s="18" t="s">
        <v>164</v>
      </c>
      <c r="BM130" s="197" t="s">
        <v>2858</v>
      </c>
    </row>
    <row r="131" spans="2:65" s="1" customFormat="1" ht="11.25">
      <c r="B131" s="35"/>
      <c r="C131" s="36"/>
      <c r="D131" s="199" t="s">
        <v>166</v>
      </c>
      <c r="E131" s="36"/>
      <c r="F131" s="200" t="s">
        <v>2859</v>
      </c>
      <c r="G131" s="36"/>
      <c r="H131" s="36"/>
      <c r="I131" s="115"/>
      <c r="J131" s="36"/>
      <c r="K131" s="36"/>
      <c r="L131" s="39"/>
      <c r="M131" s="201"/>
      <c r="N131" s="64"/>
      <c r="O131" s="64"/>
      <c r="P131" s="64"/>
      <c r="Q131" s="64"/>
      <c r="R131" s="64"/>
      <c r="S131" s="64"/>
      <c r="T131" s="65"/>
      <c r="AT131" s="18" t="s">
        <v>166</v>
      </c>
      <c r="AU131" s="18" t="s">
        <v>84</v>
      </c>
    </row>
    <row r="132" spans="2:65" s="12" customFormat="1" ht="11.25">
      <c r="B132" s="202"/>
      <c r="C132" s="203"/>
      <c r="D132" s="199" t="s">
        <v>184</v>
      </c>
      <c r="E132" s="204" t="s">
        <v>20</v>
      </c>
      <c r="F132" s="205" t="s">
        <v>2860</v>
      </c>
      <c r="G132" s="203"/>
      <c r="H132" s="204" t="s">
        <v>20</v>
      </c>
      <c r="I132" s="206"/>
      <c r="J132" s="203"/>
      <c r="K132" s="203"/>
      <c r="L132" s="207"/>
      <c r="M132" s="208"/>
      <c r="N132" s="209"/>
      <c r="O132" s="209"/>
      <c r="P132" s="209"/>
      <c r="Q132" s="209"/>
      <c r="R132" s="209"/>
      <c r="S132" s="209"/>
      <c r="T132" s="210"/>
      <c r="AT132" s="211" t="s">
        <v>184</v>
      </c>
      <c r="AU132" s="211" t="s">
        <v>84</v>
      </c>
      <c r="AV132" s="12" t="s">
        <v>22</v>
      </c>
      <c r="AW132" s="12" t="s">
        <v>35</v>
      </c>
      <c r="AX132" s="12" t="s">
        <v>74</v>
      </c>
      <c r="AY132" s="211" t="s">
        <v>159</v>
      </c>
    </row>
    <row r="133" spans="2:65" s="13" customFormat="1" ht="11.25">
      <c r="B133" s="212"/>
      <c r="C133" s="213"/>
      <c r="D133" s="199" t="s">
        <v>184</v>
      </c>
      <c r="E133" s="214" t="s">
        <v>2822</v>
      </c>
      <c r="F133" s="215" t="s">
        <v>2861</v>
      </c>
      <c r="G133" s="213"/>
      <c r="H133" s="216">
        <v>29.66</v>
      </c>
      <c r="I133" s="217"/>
      <c r="J133" s="213"/>
      <c r="K133" s="213"/>
      <c r="L133" s="218"/>
      <c r="M133" s="219"/>
      <c r="N133" s="220"/>
      <c r="O133" s="220"/>
      <c r="P133" s="220"/>
      <c r="Q133" s="220"/>
      <c r="R133" s="220"/>
      <c r="S133" s="220"/>
      <c r="T133" s="221"/>
      <c r="AT133" s="222" t="s">
        <v>184</v>
      </c>
      <c r="AU133" s="222" t="s">
        <v>84</v>
      </c>
      <c r="AV133" s="13" t="s">
        <v>84</v>
      </c>
      <c r="AW133" s="13" t="s">
        <v>35</v>
      </c>
      <c r="AX133" s="13" t="s">
        <v>22</v>
      </c>
      <c r="AY133" s="222" t="s">
        <v>159</v>
      </c>
    </row>
    <row r="134" spans="2:65" s="1" customFormat="1" ht="16.5" customHeight="1">
      <c r="B134" s="35"/>
      <c r="C134" s="186" t="s">
        <v>224</v>
      </c>
      <c r="D134" s="186" t="s">
        <v>162</v>
      </c>
      <c r="E134" s="187" t="s">
        <v>1942</v>
      </c>
      <c r="F134" s="188" t="s">
        <v>1943</v>
      </c>
      <c r="G134" s="189" t="s">
        <v>182</v>
      </c>
      <c r="H134" s="190">
        <v>5.9320000000000004</v>
      </c>
      <c r="I134" s="191"/>
      <c r="J134" s="192">
        <f>ROUND(I134*H134,2)</f>
        <v>0</v>
      </c>
      <c r="K134" s="188" t="s">
        <v>194</v>
      </c>
      <c r="L134" s="39"/>
      <c r="M134" s="193" t="s">
        <v>20</v>
      </c>
      <c r="N134" s="194" t="s">
        <v>45</v>
      </c>
      <c r="O134" s="64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AR134" s="197" t="s">
        <v>164</v>
      </c>
      <c r="AT134" s="197" t="s">
        <v>162</v>
      </c>
      <c r="AU134" s="197" t="s">
        <v>84</v>
      </c>
      <c r="AY134" s="18" t="s">
        <v>159</v>
      </c>
      <c r="BE134" s="198">
        <f>IF(N134="základní",J134,0)</f>
        <v>0</v>
      </c>
      <c r="BF134" s="198">
        <f>IF(N134="snížená",J134,0)</f>
        <v>0</v>
      </c>
      <c r="BG134" s="198">
        <f>IF(N134="zákl. přenesená",J134,0)</f>
        <v>0</v>
      </c>
      <c r="BH134" s="198">
        <f>IF(N134="sníž. přenesená",J134,0)</f>
        <v>0</v>
      </c>
      <c r="BI134" s="198">
        <f>IF(N134="nulová",J134,0)</f>
        <v>0</v>
      </c>
      <c r="BJ134" s="18" t="s">
        <v>22</v>
      </c>
      <c r="BK134" s="198">
        <f>ROUND(I134*H134,2)</f>
        <v>0</v>
      </c>
      <c r="BL134" s="18" t="s">
        <v>164</v>
      </c>
      <c r="BM134" s="197" t="s">
        <v>2862</v>
      </c>
    </row>
    <row r="135" spans="2:65" s="1" customFormat="1" ht="11.25">
      <c r="B135" s="35"/>
      <c r="C135" s="36"/>
      <c r="D135" s="199" t="s">
        <v>166</v>
      </c>
      <c r="E135" s="36"/>
      <c r="F135" s="200" t="s">
        <v>1945</v>
      </c>
      <c r="G135" s="36"/>
      <c r="H135" s="36"/>
      <c r="I135" s="115"/>
      <c r="J135" s="36"/>
      <c r="K135" s="36"/>
      <c r="L135" s="39"/>
      <c r="M135" s="201"/>
      <c r="N135" s="64"/>
      <c r="O135" s="64"/>
      <c r="P135" s="64"/>
      <c r="Q135" s="64"/>
      <c r="R135" s="64"/>
      <c r="S135" s="64"/>
      <c r="T135" s="65"/>
      <c r="AT135" s="18" t="s">
        <v>166</v>
      </c>
      <c r="AU135" s="18" t="s">
        <v>84</v>
      </c>
    </row>
    <row r="136" spans="2:65" s="13" customFormat="1" ht="11.25">
      <c r="B136" s="212"/>
      <c r="C136" s="213"/>
      <c r="D136" s="199" t="s">
        <v>184</v>
      </c>
      <c r="E136" s="214" t="s">
        <v>20</v>
      </c>
      <c r="F136" s="215" t="s">
        <v>2863</v>
      </c>
      <c r="G136" s="213"/>
      <c r="H136" s="216">
        <v>5.9320000000000004</v>
      </c>
      <c r="I136" s="217"/>
      <c r="J136" s="213"/>
      <c r="K136" s="213"/>
      <c r="L136" s="218"/>
      <c r="M136" s="219"/>
      <c r="N136" s="220"/>
      <c r="O136" s="220"/>
      <c r="P136" s="220"/>
      <c r="Q136" s="220"/>
      <c r="R136" s="220"/>
      <c r="S136" s="220"/>
      <c r="T136" s="221"/>
      <c r="AT136" s="222" t="s">
        <v>184</v>
      </c>
      <c r="AU136" s="222" t="s">
        <v>84</v>
      </c>
      <c r="AV136" s="13" t="s">
        <v>84</v>
      </c>
      <c r="AW136" s="13" t="s">
        <v>35</v>
      </c>
      <c r="AX136" s="13" t="s">
        <v>22</v>
      </c>
      <c r="AY136" s="222" t="s">
        <v>159</v>
      </c>
    </row>
    <row r="137" spans="2:65" s="1" customFormat="1" ht="16.5" customHeight="1">
      <c r="B137" s="35"/>
      <c r="C137" s="186" t="s">
        <v>257</v>
      </c>
      <c r="D137" s="186" t="s">
        <v>162</v>
      </c>
      <c r="E137" s="187" t="s">
        <v>2864</v>
      </c>
      <c r="F137" s="188" t="s">
        <v>2865</v>
      </c>
      <c r="G137" s="189" t="s">
        <v>182</v>
      </c>
      <c r="H137" s="190">
        <v>19.773</v>
      </c>
      <c r="I137" s="191"/>
      <c r="J137" s="192">
        <f>ROUND(I137*H137,2)</f>
        <v>0</v>
      </c>
      <c r="K137" s="188" t="s">
        <v>20</v>
      </c>
      <c r="L137" s="39"/>
      <c r="M137" s="193" t="s">
        <v>20</v>
      </c>
      <c r="N137" s="194" t="s">
        <v>45</v>
      </c>
      <c r="O137" s="64"/>
      <c r="P137" s="195">
        <f>O137*H137</f>
        <v>0</v>
      </c>
      <c r="Q137" s="195">
        <v>3.5000000000000001E-3</v>
      </c>
      <c r="R137" s="195">
        <f>Q137*H137</f>
        <v>6.9205500000000003E-2</v>
      </c>
      <c r="S137" s="195">
        <v>0</v>
      </c>
      <c r="T137" s="196">
        <f>S137*H137</f>
        <v>0</v>
      </c>
      <c r="AR137" s="197" t="s">
        <v>164</v>
      </c>
      <c r="AT137" s="197" t="s">
        <v>162</v>
      </c>
      <c r="AU137" s="197" t="s">
        <v>84</v>
      </c>
      <c r="AY137" s="18" t="s">
        <v>159</v>
      </c>
      <c r="BE137" s="198">
        <f>IF(N137="základní",J137,0)</f>
        <v>0</v>
      </c>
      <c r="BF137" s="198">
        <f>IF(N137="snížená",J137,0)</f>
        <v>0</v>
      </c>
      <c r="BG137" s="198">
        <f>IF(N137="zákl. přenesená",J137,0)</f>
        <v>0</v>
      </c>
      <c r="BH137" s="198">
        <f>IF(N137="sníž. přenesená",J137,0)</f>
        <v>0</v>
      </c>
      <c r="BI137" s="198">
        <f>IF(N137="nulová",J137,0)</f>
        <v>0</v>
      </c>
      <c r="BJ137" s="18" t="s">
        <v>22</v>
      </c>
      <c r="BK137" s="198">
        <f>ROUND(I137*H137,2)</f>
        <v>0</v>
      </c>
      <c r="BL137" s="18" t="s">
        <v>164</v>
      </c>
      <c r="BM137" s="197" t="s">
        <v>2866</v>
      </c>
    </row>
    <row r="138" spans="2:65" s="1" customFormat="1" ht="19.5">
      <c r="B138" s="35"/>
      <c r="C138" s="36"/>
      <c r="D138" s="199" t="s">
        <v>166</v>
      </c>
      <c r="E138" s="36"/>
      <c r="F138" s="200" t="s">
        <v>2867</v>
      </c>
      <c r="G138" s="36"/>
      <c r="H138" s="36"/>
      <c r="I138" s="115"/>
      <c r="J138" s="36"/>
      <c r="K138" s="36"/>
      <c r="L138" s="39"/>
      <c r="M138" s="201"/>
      <c r="N138" s="64"/>
      <c r="O138" s="64"/>
      <c r="P138" s="64"/>
      <c r="Q138" s="64"/>
      <c r="R138" s="64"/>
      <c r="S138" s="64"/>
      <c r="T138" s="65"/>
      <c r="AT138" s="18" t="s">
        <v>166</v>
      </c>
      <c r="AU138" s="18" t="s">
        <v>84</v>
      </c>
    </row>
    <row r="139" spans="2:65" s="12" customFormat="1" ht="11.25">
      <c r="B139" s="202"/>
      <c r="C139" s="203"/>
      <c r="D139" s="199" t="s">
        <v>184</v>
      </c>
      <c r="E139" s="204" t="s">
        <v>20</v>
      </c>
      <c r="F139" s="205" t="s">
        <v>2868</v>
      </c>
      <c r="G139" s="203"/>
      <c r="H139" s="204" t="s">
        <v>20</v>
      </c>
      <c r="I139" s="206"/>
      <c r="J139" s="203"/>
      <c r="K139" s="203"/>
      <c r="L139" s="207"/>
      <c r="M139" s="208"/>
      <c r="N139" s="209"/>
      <c r="O139" s="209"/>
      <c r="P139" s="209"/>
      <c r="Q139" s="209"/>
      <c r="R139" s="209"/>
      <c r="S139" s="209"/>
      <c r="T139" s="210"/>
      <c r="AT139" s="211" t="s">
        <v>184</v>
      </c>
      <c r="AU139" s="211" t="s">
        <v>84</v>
      </c>
      <c r="AV139" s="12" t="s">
        <v>22</v>
      </c>
      <c r="AW139" s="12" t="s">
        <v>35</v>
      </c>
      <c r="AX139" s="12" t="s">
        <v>74</v>
      </c>
      <c r="AY139" s="211" t="s">
        <v>159</v>
      </c>
    </row>
    <row r="140" spans="2:65" s="13" customFormat="1" ht="11.25">
      <c r="B140" s="212"/>
      <c r="C140" s="213"/>
      <c r="D140" s="199" t="s">
        <v>184</v>
      </c>
      <c r="E140" s="214" t="s">
        <v>2824</v>
      </c>
      <c r="F140" s="215" t="s">
        <v>2869</v>
      </c>
      <c r="G140" s="213"/>
      <c r="H140" s="216">
        <v>19.773</v>
      </c>
      <c r="I140" s="217"/>
      <c r="J140" s="213"/>
      <c r="K140" s="213"/>
      <c r="L140" s="218"/>
      <c r="M140" s="219"/>
      <c r="N140" s="220"/>
      <c r="O140" s="220"/>
      <c r="P140" s="220"/>
      <c r="Q140" s="220"/>
      <c r="R140" s="220"/>
      <c r="S140" s="220"/>
      <c r="T140" s="221"/>
      <c r="AT140" s="222" t="s">
        <v>184</v>
      </c>
      <c r="AU140" s="222" t="s">
        <v>84</v>
      </c>
      <c r="AV140" s="13" t="s">
        <v>84</v>
      </c>
      <c r="AW140" s="13" t="s">
        <v>35</v>
      </c>
      <c r="AX140" s="13" t="s">
        <v>22</v>
      </c>
      <c r="AY140" s="222" t="s">
        <v>159</v>
      </c>
    </row>
    <row r="141" spans="2:65" s="1" customFormat="1" ht="24" customHeight="1">
      <c r="B141" s="35"/>
      <c r="C141" s="186" t="s">
        <v>438</v>
      </c>
      <c r="D141" s="186" t="s">
        <v>162</v>
      </c>
      <c r="E141" s="187" t="s">
        <v>2870</v>
      </c>
      <c r="F141" s="188" t="s">
        <v>2871</v>
      </c>
      <c r="G141" s="189" t="s">
        <v>464</v>
      </c>
      <c r="H141" s="190">
        <v>104.52</v>
      </c>
      <c r="I141" s="191"/>
      <c r="J141" s="192">
        <f>ROUND(I141*H141,2)</f>
        <v>0</v>
      </c>
      <c r="K141" s="188" t="s">
        <v>20</v>
      </c>
      <c r="L141" s="39"/>
      <c r="M141" s="193" t="s">
        <v>20</v>
      </c>
      <c r="N141" s="194" t="s">
        <v>45</v>
      </c>
      <c r="O141" s="64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AR141" s="197" t="s">
        <v>164</v>
      </c>
      <c r="AT141" s="197" t="s">
        <v>162</v>
      </c>
      <c r="AU141" s="197" t="s">
        <v>84</v>
      </c>
      <c r="AY141" s="18" t="s">
        <v>159</v>
      </c>
      <c r="BE141" s="198">
        <f>IF(N141="základní",J141,0)</f>
        <v>0</v>
      </c>
      <c r="BF141" s="198">
        <f>IF(N141="snížená",J141,0)</f>
        <v>0</v>
      </c>
      <c r="BG141" s="198">
        <f>IF(N141="zákl. přenesená",J141,0)</f>
        <v>0</v>
      </c>
      <c r="BH141" s="198">
        <f>IF(N141="sníž. přenesená",J141,0)</f>
        <v>0</v>
      </c>
      <c r="BI141" s="198">
        <f>IF(N141="nulová",J141,0)</f>
        <v>0</v>
      </c>
      <c r="BJ141" s="18" t="s">
        <v>22</v>
      </c>
      <c r="BK141" s="198">
        <f>ROUND(I141*H141,2)</f>
        <v>0</v>
      </c>
      <c r="BL141" s="18" t="s">
        <v>164</v>
      </c>
      <c r="BM141" s="197" t="s">
        <v>2872</v>
      </c>
    </row>
    <row r="142" spans="2:65" s="13" customFormat="1" ht="11.25">
      <c r="B142" s="212"/>
      <c r="C142" s="213"/>
      <c r="D142" s="199" t="s">
        <v>184</v>
      </c>
      <c r="E142" s="214" t="s">
        <v>20</v>
      </c>
      <c r="F142" s="215" t="s">
        <v>2873</v>
      </c>
      <c r="G142" s="213"/>
      <c r="H142" s="216">
        <v>104.52</v>
      </c>
      <c r="I142" s="217"/>
      <c r="J142" s="213"/>
      <c r="K142" s="213"/>
      <c r="L142" s="218"/>
      <c r="M142" s="219"/>
      <c r="N142" s="220"/>
      <c r="O142" s="220"/>
      <c r="P142" s="220"/>
      <c r="Q142" s="220"/>
      <c r="R142" s="220"/>
      <c r="S142" s="220"/>
      <c r="T142" s="221"/>
      <c r="AT142" s="222" t="s">
        <v>184</v>
      </c>
      <c r="AU142" s="222" t="s">
        <v>84</v>
      </c>
      <c r="AV142" s="13" t="s">
        <v>84</v>
      </c>
      <c r="AW142" s="13" t="s">
        <v>35</v>
      </c>
      <c r="AX142" s="13" t="s">
        <v>22</v>
      </c>
      <c r="AY142" s="222" t="s">
        <v>159</v>
      </c>
    </row>
    <row r="143" spans="2:65" s="1" customFormat="1" ht="16.5" customHeight="1">
      <c r="B143" s="35"/>
      <c r="C143" s="186" t="s">
        <v>444</v>
      </c>
      <c r="D143" s="186" t="s">
        <v>162</v>
      </c>
      <c r="E143" s="187" t="s">
        <v>2874</v>
      </c>
      <c r="F143" s="188" t="s">
        <v>2875</v>
      </c>
      <c r="G143" s="189" t="s">
        <v>182</v>
      </c>
      <c r="H143" s="190">
        <v>79.091999999999999</v>
      </c>
      <c r="I143" s="191"/>
      <c r="J143" s="192">
        <f>ROUND(I143*H143,2)</f>
        <v>0</v>
      </c>
      <c r="K143" s="188" t="s">
        <v>194</v>
      </c>
      <c r="L143" s="39"/>
      <c r="M143" s="193" t="s">
        <v>20</v>
      </c>
      <c r="N143" s="194" t="s">
        <v>45</v>
      </c>
      <c r="O143" s="64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AR143" s="197" t="s">
        <v>164</v>
      </c>
      <c r="AT143" s="197" t="s">
        <v>162</v>
      </c>
      <c r="AU143" s="197" t="s">
        <v>84</v>
      </c>
      <c r="AY143" s="18" t="s">
        <v>159</v>
      </c>
      <c r="BE143" s="198">
        <f>IF(N143="základní",J143,0)</f>
        <v>0</v>
      </c>
      <c r="BF143" s="198">
        <f>IF(N143="snížená",J143,0)</f>
        <v>0</v>
      </c>
      <c r="BG143" s="198">
        <f>IF(N143="zákl. přenesená",J143,0)</f>
        <v>0</v>
      </c>
      <c r="BH143" s="198">
        <f>IF(N143="sníž. přenesená",J143,0)</f>
        <v>0</v>
      </c>
      <c r="BI143" s="198">
        <f>IF(N143="nulová",J143,0)</f>
        <v>0</v>
      </c>
      <c r="BJ143" s="18" t="s">
        <v>22</v>
      </c>
      <c r="BK143" s="198">
        <f>ROUND(I143*H143,2)</f>
        <v>0</v>
      </c>
      <c r="BL143" s="18" t="s">
        <v>164</v>
      </c>
      <c r="BM143" s="197" t="s">
        <v>2876</v>
      </c>
    </row>
    <row r="144" spans="2:65" s="1" customFormat="1" ht="19.5">
      <c r="B144" s="35"/>
      <c r="C144" s="36"/>
      <c r="D144" s="199" t="s">
        <v>166</v>
      </c>
      <c r="E144" s="36"/>
      <c r="F144" s="200" t="s">
        <v>2877</v>
      </c>
      <c r="G144" s="36"/>
      <c r="H144" s="36"/>
      <c r="I144" s="115"/>
      <c r="J144" s="36"/>
      <c r="K144" s="36"/>
      <c r="L144" s="39"/>
      <c r="M144" s="201"/>
      <c r="N144" s="64"/>
      <c r="O144" s="64"/>
      <c r="P144" s="64"/>
      <c r="Q144" s="64"/>
      <c r="R144" s="64"/>
      <c r="S144" s="64"/>
      <c r="T144" s="65"/>
      <c r="AT144" s="18" t="s">
        <v>166</v>
      </c>
      <c r="AU144" s="18" t="s">
        <v>84</v>
      </c>
    </row>
    <row r="145" spans="2:65" s="13" customFormat="1" ht="11.25">
      <c r="B145" s="212"/>
      <c r="C145" s="213"/>
      <c r="D145" s="199" t="s">
        <v>184</v>
      </c>
      <c r="E145" s="214" t="s">
        <v>20</v>
      </c>
      <c r="F145" s="215" t="s">
        <v>2878</v>
      </c>
      <c r="G145" s="213"/>
      <c r="H145" s="216">
        <v>79.091999999999999</v>
      </c>
      <c r="I145" s="217"/>
      <c r="J145" s="213"/>
      <c r="K145" s="213"/>
      <c r="L145" s="218"/>
      <c r="M145" s="219"/>
      <c r="N145" s="220"/>
      <c r="O145" s="220"/>
      <c r="P145" s="220"/>
      <c r="Q145" s="220"/>
      <c r="R145" s="220"/>
      <c r="S145" s="220"/>
      <c r="T145" s="221"/>
      <c r="AT145" s="222" t="s">
        <v>184</v>
      </c>
      <c r="AU145" s="222" t="s">
        <v>84</v>
      </c>
      <c r="AV145" s="13" t="s">
        <v>84</v>
      </c>
      <c r="AW145" s="13" t="s">
        <v>35</v>
      </c>
      <c r="AX145" s="13" t="s">
        <v>22</v>
      </c>
      <c r="AY145" s="222" t="s">
        <v>159</v>
      </c>
    </row>
    <row r="146" spans="2:65" s="1" customFormat="1" ht="16.5" customHeight="1">
      <c r="B146" s="35"/>
      <c r="C146" s="186" t="s">
        <v>8</v>
      </c>
      <c r="D146" s="186" t="s">
        <v>162</v>
      </c>
      <c r="E146" s="187" t="s">
        <v>2879</v>
      </c>
      <c r="F146" s="188" t="s">
        <v>2880</v>
      </c>
      <c r="G146" s="189" t="s">
        <v>182</v>
      </c>
      <c r="H146" s="190">
        <v>19.773</v>
      </c>
      <c r="I146" s="191"/>
      <c r="J146" s="192">
        <f>ROUND(I146*H146,2)</f>
        <v>0</v>
      </c>
      <c r="K146" s="188" t="s">
        <v>194</v>
      </c>
      <c r="L146" s="39"/>
      <c r="M146" s="193" t="s">
        <v>20</v>
      </c>
      <c r="N146" s="194" t="s">
        <v>45</v>
      </c>
      <c r="O146" s="64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AR146" s="197" t="s">
        <v>164</v>
      </c>
      <c r="AT146" s="197" t="s">
        <v>162</v>
      </c>
      <c r="AU146" s="197" t="s">
        <v>84</v>
      </c>
      <c r="AY146" s="18" t="s">
        <v>159</v>
      </c>
      <c r="BE146" s="198">
        <f>IF(N146="základní",J146,0)</f>
        <v>0</v>
      </c>
      <c r="BF146" s="198">
        <f>IF(N146="snížená",J146,0)</f>
        <v>0</v>
      </c>
      <c r="BG146" s="198">
        <f>IF(N146="zákl. přenesená",J146,0)</f>
        <v>0</v>
      </c>
      <c r="BH146" s="198">
        <f>IF(N146="sníž. přenesená",J146,0)</f>
        <v>0</v>
      </c>
      <c r="BI146" s="198">
        <f>IF(N146="nulová",J146,0)</f>
        <v>0</v>
      </c>
      <c r="BJ146" s="18" t="s">
        <v>22</v>
      </c>
      <c r="BK146" s="198">
        <f>ROUND(I146*H146,2)</f>
        <v>0</v>
      </c>
      <c r="BL146" s="18" t="s">
        <v>164</v>
      </c>
      <c r="BM146" s="197" t="s">
        <v>2881</v>
      </c>
    </row>
    <row r="147" spans="2:65" s="1" customFormat="1" ht="19.5">
      <c r="B147" s="35"/>
      <c r="C147" s="36"/>
      <c r="D147" s="199" t="s">
        <v>166</v>
      </c>
      <c r="E147" s="36"/>
      <c r="F147" s="200" t="s">
        <v>2882</v>
      </c>
      <c r="G147" s="36"/>
      <c r="H147" s="36"/>
      <c r="I147" s="115"/>
      <c r="J147" s="36"/>
      <c r="K147" s="36"/>
      <c r="L147" s="39"/>
      <c r="M147" s="201"/>
      <c r="N147" s="64"/>
      <c r="O147" s="64"/>
      <c r="P147" s="64"/>
      <c r="Q147" s="64"/>
      <c r="R147" s="64"/>
      <c r="S147" s="64"/>
      <c r="T147" s="65"/>
      <c r="AT147" s="18" t="s">
        <v>166</v>
      </c>
      <c r="AU147" s="18" t="s">
        <v>84</v>
      </c>
    </row>
    <row r="148" spans="2:65" s="13" customFormat="1" ht="11.25">
      <c r="B148" s="212"/>
      <c r="C148" s="213"/>
      <c r="D148" s="199" t="s">
        <v>184</v>
      </c>
      <c r="E148" s="214" t="s">
        <v>20</v>
      </c>
      <c r="F148" s="215" t="s">
        <v>2824</v>
      </c>
      <c r="G148" s="213"/>
      <c r="H148" s="216">
        <v>19.773</v>
      </c>
      <c r="I148" s="217"/>
      <c r="J148" s="213"/>
      <c r="K148" s="213"/>
      <c r="L148" s="218"/>
      <c r="M148" s="219"/>
      <c r="N148" s="220"/>
      <c r="O148" s="220"/>
      <c r="P148" s="220"/>
      <c r="Q148" s="220"/>
      <c r="R148" s="220"/>
      <c r="S148" s="220"/>
      <c r="T148" s="221"/>
      <c r="AT148" s="222" t="s">
        <v>184</v>
      </c>
      <c r="AU148" s="222" t="s">
        <v>84</v>
      </c>
      <c r="AV148" s="13" t="s">
        <v>84</v>
      </c>
      <c r="AW148" s="13" t="s">
        <v>35</v>
      </c>
      <c r="AX148" s="13" t="s">
        <v>22</v>
      </c>
      <c r="AY148" s="222" t="s">
        <v>159</v>
      </c>
    </row>
    <row r="149" spans="2:65" s="1" customFormat="1" ht="16.5" customHeight="1">
      <c r="B149" s="35"/>
      <c r="C149" s="186" t="s">
        <v>455</v>
      </c>
      <c r="D149" s="186" t="s">
        <v>162</v>
      </c>
      <c r="E149" s="187" t="s">
        <v>630</v>
      </c>
      <c r="F149" s="188" t="s">
        <v>631</v>
      </c>
      <c r="G149" s="189" t="s">
        <v>182</v>
      </c>
      <c r="H149" s="190">
        <v>79.091999999999999</v>
      </c>
      <c r="I149" s="191"/>
      <c r="J149" s="192">
        <f>ROUND(I149*H149,2)</f>
        <v>0</v>
      </c>
      <c r="K149" s="188" t="s">
        <v>194</v>
      </c>
      <c r="L149" s="39"/>
      <c r="M149" s="193" t="s">
        <v>20</v>
      </c>
      <c r="N149" s="194" t="s">
        <v>45</v>
      </c>
      <c r="O149" s="64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AR149" s="197" t="s">
        <v>164</v>
      </c>
      <c r="AT149" s="197" t="s">
        <v>162</v>
      </c>
      <c r="AU149" s="197" t="s">
        <v>84</v>
      </c>
      <c r="AY149" s="18" t="s">
        <v>159</v>
      </c>
      <c r="BE149" s="198">
        <f>IF(N149="základní",J149,0)</f>
        <v>0</v>
      </c>
      <c r="BF149" s="198">
        <f>IF(N149="snížená",J149,0)</f>
        <v>0</v>
      </c>
      <c r="BG149" s="198">
        <f>IF(N149="zákl. přenesená",J149,0)</f>
        <v>0</v>
      </c>
      <c r="BH149" s="198">
        <f>IF(N149="sníž. přenesená",J149,0)</f>
        <v>0</v>
      </c>
      <c r="BI149" s="198">
        <f>IF(N149="nulová",J149,0)</f>
        <v>0</v>
      </c>
      <c r="BJ149" s="18" t="s">
        <v>22</v>
      </c>
      <c r="BK149" s="198">
        <f>ROUND(I149*H149,2)</f>
        <v>0</v>
      </c>
      <c r="BL149" s="18" t="s">
        <v>164</v>
      </c>
      <c r="BM149" s="197" t="s">
        <v>2883</v>
      </c>
    </row>
    <row r="150" spans="2:65" s="1" customFormat="1" ht="19.5">
      <c r="B150" s="35"/>
      <c r="C150" s="36"/>
      <c r="D150" s="199" t="s">
        <v>166</v>
      </c>
      <c r="E150" s="36"/>
      <c r="F150" s="200" t="s">
        <v>633</v>
      </c>
      <c r="G150" s="36"/>
      <c r="H150" s="36"/>
      <c r="I150" s="115"/>
      <c r="J150" s="36"/>
      <c r="K150" s="36"/>
      <c r="L150" s="39"/>
      <c r="M150" s="201"/>
      <c r="N150" s="64"/>
      <c r="O150" s="64"/>
      <c r="P150" s="64"/>
      <c r="Q150" s="64"/>
      <c r="R150" s="64"/>
      <c r="S150" s="64"/>
      <c r="T150" s="65"/>
      <c r="AT150" s="18" t="s">
        <v>166</v>
      </c>
      <c r="AU150" s="18" t="s">
        <v>84</v>
      </c>
    </row>
    <row r="151" spans="2:65" s="13" customFormat="1" ht="11.25">
      <c r="B151" s="212"/>
      <c r="C151" s="213"/>
      <c r="D151" s="199" t="s">
        <v>184</v>
      </c>
      <c r="E151" s="214" t="s">
        <v>20</v>
      </c>
      <c r="F151" s="215" t="s">
        <v>2878</v>
      </c>
      <c r="G151" s="213"/>
      <c r="H151" s="216">
        <v>79.091999999999999</v>
      </c>
      <c r="I151" s="217"/>
      <c r="J151" s="213"/>
      <c r="K151" s="213"/>
      <c r="L151" s="218"/>
      <c r="M151" s="219"/>
      <c r="N151" s="220"/>
      <c r="O151" s="220"/>
      <c r="P151" s="220"/>
      <c r="Q151" s="220"/>
      <c r="R151" s="220"/>
      <c r="S151" s="220"/>
      <c r="T151" s="221"/>
      <c r="AT151" s="222" t="s">
        <v>184</v>
      </c>
      <c r="AU151" s="222" t="s">
        <v>84</v>
      </c>
      <c r="AV151" s="13" t="s">
        <v>84</v>
      </c>
      <c r="AW151" s="13" t="s">
        <v>35</v>
      </c>
      <c r="AX151" s="13" t="s">
        <v>74</v>
      </c>
      <c r="AY151" s="222" t="s">
        <v>159</v>
      </c>
    </row>
    <row r="152" spans="2:65" s="14" customFormat="1" ht="11.25">
      <c r="B152" s="223"/>
      <c r="C152" s="224"/>
      <c r="D152" s="199" t="s">
        <v>184</v>
      </c>
      <c r="E152" s="225" t="s">
        <v>2826</v>
      </c>
      <c r="F152" s="226" t="s">
        <v>223</v>
      </c>
      <c r="G152" s="224"/>
      <c r="H152" s="227">
        <v>79.091999999999999</v>
      </c>
      <c r="I152" s="228"/>
      <c r="J152" s="224"/>
      <c r="K152" s="224"/>
      <c r="L152" s="229"/>
      <c r="M152" s="230"/>
      <c r="N152" s="231"/>
      <c r="O152" s="231"/>
      <c r="P152" s="231"/>
      <c r="Q152" s="231"/>
      <c r="R152" s="231"/>
      <c r="S152" s="231"/>
      <c r="T152" s="232"/>
      <c r="AT152" s="233" t="s">
        <v>184</v>
      </c>
      <c r="AU152" s="233" t="s">
        <v>84</v>
      </c>
      <c r="AV152" s="14" t="s">
        <v>164</v>
      </c>
      <c r="AW152" s="14" t="s">
        <v>35</v>
      </c>
      <c r="AX152" s="14" t="s">
        <v>22</v>
      </c>
      <c r="AY152" s="233" t="s">
        <v>159</v>
      </c>
    </row>
    <row r="153" spans="2:65" s="1" customFormat="1" ht="16.5" customHeight="1">
      <c r="B153" s="35"/>
      <c r="C153" s="186" t="s">
        <v>461</v>
      </c>
      <c r="D153" s="186" t="s">
        <v>162</v>
      </c>
      <c r="E153" s="187" t="s">
        <v>636</v>
      </c>
      <c r="F153" s="188" t="s">
        <v>637</v>
      </c>
      <c r="G153" s="189" t="s">
        <v>182</v>
      </c>
      <c r="H153" s="190">
        <v>553.64400000000001</v>
      </c>
      <c r="I153" s="191"/>
      <c r="J153" s="192">
        <f>ROUND(I153*H153,2)</f>
        <v>0</v>
      </c>
      <c r="K153" s="188" t="s">
        <v>194</v>
      </c>
      <c r="L153" s="39"/>
      <c r="M153" s="193" t="s">
        <v>20</v>
      </c>
      <c r="N153" s="194" t="s">
        <v>45</v>
      </c>
      <c r="O153" s="64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AR153" s="197" t="s">
        <v>164</v>
      </c>
      <c r="AT153" s="197" t="s">
        <v>162</v>
      </c>
      <c r="AU153" s="197" t="s">
        <v>84</v>
      </c>
      <c r="AY153" s="18" t="s">
        <v>159</v>
      </c>
      <c r="BE153" s="198">
        <f>IF(N153="základní",J153,0)</f>
        <v>0</v>
      </c>
      <c r="BF153" s="198">
        <f>IF(N153="snížená",J153,0)</f>
        <v>0</v>
      </c>
      <c r="BG153" s="198">
        <f>IF(N153="zákl. přenesená",J153,0)</f>
        <v>0</v>
      </c>
      <c r="BH153" s="198">
        <f>IF(N153="sníž. přenesená",J153,0)</f>
        <v>0</v>
      </c>
      <c r="BI153" s="198">
        <f>IF(N153="nulová",J153,0)</f>
        <v>0</v>
      </c>
      <c r="BJ153" s="18" t="s">
        <v>22</v>
      </c>
      <c r="BK153" s="198">
        <f>ROUND(I153*H153,2)</f>
        <v>0</v>
      </c>
      <c r="BL153" s="18" t="s">
        <v>164</v>
      </c>
      <c r="BM153" s="197" t="s">
        <v>2884</v>
      </c>
    </row>
    <row r="154" spans="2:65" s="1" customFormat="1" ht="19.5">
      <c r="B154" s="35"/>
      <c r="C154" s="36"/>
      <c r="D154" s="199" t="s">
        <v>166</v>
      </c>
      <c r="E154" s="36"/>
      <c r="F154" s="200" t="s">
        <v>639</v>
      </c>
      <c r="G154" s="36"/>
      <c r="H154" s="36"/>
      <c r="I154" s="115"/>
      <c r="J154" s="36"/>
      <c r="K154" s="36"/>
      <c r="L154" s="39"/>
      <c r="M154" s="201"/>
      <c r="N154" s="64"/>
      <c r="O154" s="64"/>
      <c r="P154" s="64"/>
      <c r="Q154" s="64"/>
      <c r="R154" s="64"/>
      <c r="S154" s="64"/>
      <c r="T154" s="65"/>
      <c r="AT154" s="18" t="s">
        <v>166</v>
      </c>
      <c r="AU154" s="18" t="s">
        <v>84</v>
      </c>
    </row>
    <row r="155" spans="2:65" s="13" customFormat="1" ht="11.25">
      <c r="B155" s="212"/>
      <c r="C155" s="213"/>
      <c r="D155" s="199" t="s">
        <v>184</v>
      </c>
      <c r="E155" s="214" t="s">
        <v>20</v>
      </c>
      <c r="F155" s="215" t="s">
        <v>2885</v>
      </c>
      <c r="G155" s="213"/>
      <c r="H155" s="216">
        <v>553.64400000000001</v>
      </c>
      <c r="I155" s="217"/>
      <c r="J155" s="213"/>
      <c r="K155" s="213"/>
      <c r="L155" s="218"/>
      <c r="M155" s="219"/>
      <c r="N155" s="220"/>
      <c r="O155" s="220"/>
      <c r="P155" s="220"/>
      <c r="Q155" s="220"/>
      <c r="R155" s="220"/>
      <c r="S155" s="220"/>
      <c r="T155" s="221"/>
      <c r="AT155" s="222" t="s">
        <v>184</v>
      </c>
      <c r="AU155" s="222" t="s">
        <v>84</v>
      </c>
      <c r="AV155" s="13" t="s">
        <v>84</v>
      </c>
      <c r="AW155" s="13" t="s">
        <v>35</v>
      </c>
      <c r="AX155" s="13" t="s">
        <v>22</v>
      </c>
      <c r="AY155" s="222" t="s">
        <v>159</v>
      </c>
    </row>
    <row r="156" spans="2:65" s="1" customFormat="1" ht="16.5" customHeight="1">
      <c r="B156" s="35"/>
      <c r="C156" s="186" t="s">
        <v>468</v>
      </c>
      <c r="D156" s="186" t="s">
        <v>162</v>
      </c>
      <c r="E156" s="187" t="s">
        <v>642</v>
      </c>
      <c r="F156" s="188" t="s">
        <v>643</v>
      </c>
      <c r="G156" s="189" t="s">
        <v>182</v>
      </c>
      <c r="H156" s="190">
        <v>19.773</v>
      </c>
      <c r="I156" s="191"/>
      <c r="J156" s="192">
        <f>ROUND(I156*H156,2)</f>
        <v>0</v>
      </c>
      <c r="K156" s="188" t="s">
        <v>194</v>
      </c>
      <c r="L156" s="39"/>
      <c r="M156" s="193" t="s">
        <v>20</v>
      </c>
      <c r="N156" s="194" t="s">
        <v>45</v>
      </c>
      <c r="O156" s="64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AR156" s="197" t="s">
        <v>164</v>
      </c>
      <c r="AT156" s="197" t="s">
        <v>162</v>
      </c>
      <c r="AU156" s="197" t="s">
        <v>84</v>
      </c>
      <c r="AY156" s="18" t="s">
        <v>159</v>
      </c>
      <c r="BE156" s="198">
        <f>IF(N156="základní",J156,0)</f>
        <v>0</v>
      </c>
      <c r="BF156" s="198">
        <f>IF(N156="snížená",J156,0)</f>
        <v>0</v>
      </c>
      <c r="BG156" s="198">
        <f>IF(N156="zákl. přenesená",J156,0)</f>
        <v>0</v>
      </c>
      <c r="BH156" s="198">
        <f>IF(N156="sníž. přenesená",J156,0)</f>
        <v>0</v>
      </c>
      <c r="BI156" s="198">
        <f>IF(N156="nulová",J156,0)</f>
        <v>0</v>
      </c>
      <c r="BJ156" s="18" t="s">
        <v>22</v>
      </c>
      <c r="BK156" s="198">
        <f>ROUND(I156*H156,2)</f>
        <v>0</v>
      </c>
      <c r="BL156" s="18" t="s">
        <v>164</v>
      </c>
      <c r="BM156" s="197" t="s">
        <v>2886</v>
      </c>
    </row>
    <row r="157" spans="2:65" s="1" customFormat="1" ht="19.5">
      <c r="B157" s="35"/>
      <c r="C157" s="36"/>
      <c r="D157" s="199" t="s">
        <v>166</v>
      </c>
      <c r="E157" s="36"/>
      <c r="F157" s="200" t="s">
        <v>645</v>
      </c>
      <c r="G157" s="36"/>
      <c r="H157" s="36"/>
      <c r="I157" s="115"/>
      <c r="J157" s="36"/>
      <c r="K157" s="36"/>
      <c r="L157" s="39"/>
      <c r="M157" s="201"/>
      <c r="N157" s="64"/>
      <c r="O157" s="64"/>
      <c r="P157" s="64"/>
      <c r="Q157" s="64"/>
      <c r="R157" s="64"/>
      <c r="S157" s="64"/>
      <c r="T157" s="65"/>
      <c r="AT157" s="18" t="s">
        <v>166</v>
      </c>
      <c r="AU157" s="18" t="s">
        <v>84</v>
      </c>
    </row>
    <row r="158" spans="2:65" s="13" customFormat="1" ht="11.25">
      <c r="B158" s="212"/>
      <c r="C158" s="213"/>
      <c r="D158" s="199" t="s">
        <v>184</v>
      </c>
      <c r="E158" s="214" t="s">
        <v>2829</v>
      </c>
      <c r="F158" s="215" t="s">
        <v>2824</v>
      </c>
      <c r="G158" s="213"/>
      <c r="H158" s="216">
        <v>19.773</v>
      </c>
      <c r="I158" s="217"/>
      <c r="J158" s="213"/>
      <c r="K158" s="213"/>
      <c r="L158" s="218"/>
      <c r="M158" s="219"/>
      <c r="N158" s="220"/>
      <c r="O158" s="220"/>
      <c r="P158" s="220"/>
      <c r="Q158" s="220"/>
      <c r="R158" s="220"/>
      <c r="S158" s="220"/>
      <c r="T158" s="221"/>
      <c r="AT158" s="222" t="s">
        <v>184</v>
      </c>
      <c r="AU158" s="222" t="s">
        <v>84</v>
      </c>
      <c r="AV158" s="13" t="s">
        <v>84</v>
      </c>
      <c r="AW158" s="13" t="s">
        <v>35</v>
      </c>
      <c r="AX158" s="13" t="s">
        <v>22</v>
      </c>
      <c r="AY158" s="222" t="s">
        <v>159</v>
      </c>
    </row>
    <row r="159" spans="2:65" s="1" customFormat="1" ht="16.5" customHeight="1">
      <c r="B159" s="35"/>
      <c r="C159" s="186" t="s">
        <v>473</v>
      </c>
      <c r="D159" s="186" t="s">
        <v>162</v>
      </c>
      <c r="E159" s="187" t="s">
        <v>647</v>
      </c>
      <c r="F159" s="188" t="s">
        <v>648</v>
      </c>
      <c r="G159" s="189" t="s">
        <v>182</v>
      </c>
      <c r="H159" s="190">
        <v>138.411</v>
      </c>
      <c r="I159" s="191"/>
      <c r="J159" s="192">
        <f>ROUND(I159*H159,2)</f>
        <v>0</v>
      </c>
      <c r="K159" s="188" t="s">
        <v>194</v>
      </c>
      <c r="L159" s="39"/>
      <c r="M159" s="193" t="s">
        <v>20</v>
      </c>
      <c r="N159" s="194" t="s">
        <v>45</v>
      </c>
      <c r="O159" s="64"/>
      <c r="P159" s="195">
        <f>O159*H159</f>
        <v>0</v>
      </c>
      <c r="Q159" s="195">
        <v>0</v>
      </c>
      <c r="R159" s="195">
        <f>Q159*H159</f>
        <v>0</v>
      </c>
      <c r="S159" s="195">
        <v>0</v>
      </c>
      <c r="T159" s="196">
        <f>S159*H159</f>
        <v>0</v>
      </c>
      <c r="AR159" s="197" t="s">
        <v>164</v>
      </c>
      <c r="AT159" s="197" t="s">
        <v>162</v>
      </c>
      <c r="AU159" s="197" t="s">
        <v>84</v>
      </c>
      <c r="AY159" s="18" t="s">
        <v>159</v>
      </c>
      <c r="BE159" s="198">
        <f>IF(N159="základní",J159,0)</f>
        <v>0</v>
      </c>
      <c r="BF159" s="198">
        <f>IF(N159="snížená",J159,0)</f>
        <v>0</v>
      </c>
      <c r="BG159" s="198">
        <f>IF(N159="zákl. přenesená",J159,0)</f>
        <v>0</v>
      </c>
      <c r="BH159" s="198">
        <f>IF(N159="sníž. přenesená",J159,0)</f>
        <v>0</v>
      </c>
      <c r="BI159" s="198">
        <f>IF(N159="nulová",J159,0)</f>
        <v>0</v>
      </c>
      <c r="BJ159" s="18" t="s">
        <v>22</v>
      </c>
      <c r="BK159" s="198">
        <f>ROUND(I159*H159,2)</f>
        <v>0</v>
      </c>
      <c r="BL159" s="18" t="s">
        <v>164</v>
      </c>
      <c r="BM159" s="197" t="s">
        <v>2887</v>
      </c>
    </row>
    <row r="160" spans="2:65" s="1" customFormat="1" ht="19.5">
      <c r="B160" s="35"/>
      <c r="C160" s="36"/>
      <c r="D160" s="199" t="s">
        <v>166</v>
      </c>
      <c r="E160" s="36"/>
      <c r="F160" s="200" t="s">
        <v>650</v>
      </c>
      <c r="G160" s="36"/>
      <c r="H160" s="36"/>
      <c r="I160" s="115"/>
      <c r="J160" s="36"/>
      <c r="K160" s="36"/>
      <c r="L160" s="39"/>
      <c r="M160" s="201"/>
      <c r="N160" s="64"/>
      <c r="O160" s="64"/>
      <c r="P160" s="64"/>
      <c r="Q160" s="64"/>
      <c r="R160" s="64"/>
      <c r="S160" s="64"/>
      <c r="T160" s="65"/>
      <c r="AT160" s="18" t="s">
        <v>166</v>
      </c>
      <c r="AU160" s="18" t="s">
        <v>84</v>
      </c>
    </row>
    <row r="161" spans="2:65" s="13" customFormat="1" ht="11.25">
      <c r="B161" s="212"/>
      <c r="C161" s="213"/>
      <c r="D161" s="199" t="s">
        <v>184</v>
      </c>
      <c r="E161" s="214" t="s">
        <v>20</v>
      </c>
      <c r="F161" s="215" t="s">
        <v>2888</v>
      </c>
      <c r="G161" s="213"/>
      <c r="H161" s="216">
        <v>138.411</v>
      </c>
      <c r="I161" s="217"/>
      <c r="J161" s="213"/>
      <c r="K161" s="213"/>
      <c r="L161" s="218"/>
      <c r="M161" s="219"/>
      <c r="N161" s="220"/>
      <c r="O161" s="220"/>
      <c r="P161" s="220"/>
      <c r="Q161" s="220"/>
      <c r="R161" s="220"/>
      <c r="S161" s="220"/>
      <c r="T161" s="221"/>
      <c r="AT161" s="222" t="s">
        <v>184</v>
      </c>
      <c r="AU161" s="222" t="s">
        <v>84</v>
      </c>
      <c r="AV161" s="13" t="s">
        <v>84</v>
      </c>
      <c r="AW161" s="13" t="s">
        <v>35</v>
      </c>
      <c r="AX161" s="13" t="s">
        <v>22</v>
      </c>
      <c r="AY161" s="222" t="s">
        <v>159</v>
      </c>
    </row>
    <row r="162" spans="2:65" s="1" customFormat="1" ht="16.5" customHeight="1">
      <c r="B162" s="35"/>
      <c r="C162" s="186" t="s">
        <v>487</v>
      </c>
      <c r="D162" s="186" t="s">
        <v>162</v>
      </c>
      <c r="E162" s="187" t="s">
        <v>617</v>
      </c>
      <c r="F162" s="188" t="s">
        <v>618</v>
      </c>
      <c r="G162" s="189" t="s">
        <v>182</v>
      </c>
      <c r="H162" s="190">
        <v>79.091999999999999</v>
      </c>
      <c r="I162" s="191"/>
      <c r="J162" s="192">
        <f>ROUND(I162*H162,2)</f>
        <v>0</v>
      </c>
      <c r="K162" s="188" t="s">
        <v>194</v>
      </c>
      <c r="L162" s="39"/>
      <c r="M162" s="193" t="s">
        <v>20</v>
      </c>
      <c r="N162" s="194" t="s">
        <v>45</v>
      </c>
      <c r="O162" s="64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AR162" s="197" t="s">
        <v>164</v>
      </c>
      <c r="AT162" s="197" t="s">
        <v>162</v>
      </c>
      <c r="AU162" s="197" t="s">
        <v>84</v>
      </c>
      <c r="AY162" s="18" t="s">
        <v>159</v>
      </c>
      <c r="BE162" s="198">
        <f>IF(N162="základní",J162,0)</f>
        <v>0</v>
      </c>
      <c r="BF162" s="198">
        <f>IF(N162="snížená",J162,0)</f>
        <v>0</v>
      </c>
      <c r="BG162" s="198">
        <f>IF(N162="zákl. přenesená",J162,0)</f>
        <v>0</v>
      </c>
      <c r="BH162" s="198">
        <f>IF(N162="sníž. přenesená",J162,0)</f>
        <v>0</v>
      </c>
      <c r="BI162" s="198">
        <f>IF(N162="nulová",J162,0)</f>
        <v>0</v>
      </c>
      <c r="BJ162" s="18" t="s">
        <v>22</v>
      </c>
      <c r="BK162" s="198">
        <f>ROUND(I162*H162,2)</f>
        <v>0</v>
      </c>
      <c r="BL162" s="18" t="s">
        <v>164</v>
      </c>
      <c r="BM162" s="197" t="s">
        <v>2889</v>
      </c>
    </row>
    <row r="163" spans="2:65" s="1" customFormat="1" ht="11.25">
      <c r="B163" s="35"/>
      <c r="C163" s="36"/>
      <c r="D163" s="199" t="s">
        <v>166</v>
      </c>
      <c r="E163" s="36"/>
      <c r="F163" s="200" t="s">
        <v>620</v>
      </c>
      <c r="G163" s="36"/>
      <c r="H163" s="36"/>
      <c r="I163" s="115"/>
      <c r="J163" s="36"/>
      <c r="K163" s="36"/>
      <c r="L163" s="39"/>
      <c r="M163" s="201"/>
      <c r="N163" s="64"/>
      <c r="O163" s="64"/>
      <c r="P163" s="64"/>
      <c r="Q163" s="64"/>
      <c r="R163" s="64"/>
      <c r="S163" s="64"/>
      <c r="T163" s="65"/>
      <c r="AT163" s="18" t="s">
        <v>166</v>
      </c>
      <c r="AU163" s="18" t="s">
        <v>84</v>
      </c>
    </row>
    <row r="164" spans="2:65" s="13" customFormat="1" ht="11.25">
      <c r="B164" s="212"/>
      <c r="C164" s="213"/>
      <c r="D164" s="199" t="s">
        <v>184</v>
      </c>
      <c r="E164" s="214" t="s">
        <v>20</v>
      </c>
      <c r="F164" s="215" t="s">
        <v>2826</v>
      </c>
      <c r="G164" s="213"/>
      <c r="H164" s="216">
        <v>79.091999999999999</v>
      </c>
      <c r="I164" s="217"/>
      <c r="J164" s="213"/>
      <c r="K164" s="213"/>
      <c r="L164" s="218"/>
      <c r="M164" s="219"/>
      <c r="N164" s="220"/>
      <c r="O164" s="220"/>
      <c r="P164" s="220"/>
      <c r="Q164" s="220"/>
      <c r="R164" s="220"/>
      <c r="S164" s="220"/>
      <c r="T164" s="221"/>
      <c r="AT164" s="222" t="s">
        <v>184</v>
      </c>
      <c r="AU164" s="222" t="s">
        <v>84</v>
      </c>
      <c r="AV164" s="13" t="s">
        <v>84</v>
      </c>
      <c r="AW164" s="13" t="s">
        <v>35</v>
      </c>
      <c r="AX164" s="13" t="s">
        <v>22</v>
      </c>
      <c r="AY164" s="222" t="s">
        <v>159</v>
      </c>
    </row>
    <row r="165" spans="2:65" s="1" customFormat="1" ht="16.5" customHeight="1">
      <c r="B165" s="35"/>
      <c r="C165" s="186" t="s">
        <v>7</v>
      </c>
      <c r="D165" s="186" t="s">
        <v>162</v>
      </c>
      <c r="E165" s="187" t="s">
        <v>656</v>
      </c>
      <c r="F165" s="188" t="s">
        <v>657</v>
      </c>
      <c r="G165" s="189" t="s">
        <v>182</v>
      </c>
      <c r="H165" s="190">
        <v>19.773</v>
      </c>
      <c r="I165" s="191"/>
      <c r="J165" s="192">
        <f>ROUND(I165*H165,2)</f>
        <v>0</v>
      </c>
      <c r="K165" s="188" t="s">
        <v>194</v>
      </c>
      <c r="L165" s="39"/>
      <c r="M165" s="193" t="s">
        <v>20</v>
      </c>
      <c r="N165" s="194" t="s">
        <v>45</v>
      </c>
      <c r="O165" s="64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AR165" s="197" t="s">
        <v>164</v>
      </c>
      <c r="AT165" s="197" t="s">
        <v>162</v>
      </c>
      <c r="AU165" s="197" t="s">
        <v>84</v>
      </c>
      <c r="AY165" s="18" t="s">
        <v>159</v>
      </c>
      <c r="BE165" s="198">
        <f>IF(N165="základní",J165,0)</f>
        <v>0</v>
      </c>
      <c r="BF165" s="198">
        <f>IF(N165="snížená",J165,0)</f>
        <v>0</v>
      </c>
      <c r="BG165" s="198">
        <f>IF(N165="zákl. přenesená",J165,0)</f>
        <v>0</v>
      </c>
      <c r="BH165" s="198">
        <f>IF(N165="sníž. přenesená",J165,0)</f>
        <v>0</v>
      </c>
      <c r="BI165" s="198">
        <f>IF(N165="nulová",J165,0)</f>
        <v>0</v>
      </c>
      <c r="BJ165" s="18" t="s">
        <v>22</v>
      </c>
      <c r="BK165" s="198">
        <f>ROUND(I165*H165,2)</f>
        <v>0</v>
      </c>
      <c r="BL165" s="18" t="s">
        <v>164</v>
      </c>
      <c r="BM165" s="197" t="s">
        <v>2890</v>
      </c>
    </row>
    <row r="166" spans="2:65" s="1" customFormat="1" ht="11.25">
      <c r="B166" s="35"/>
      <c r="C166" s="36"/>
      <c r="D166" s="199" t="s">
        <v>166</v>
      </c>
      <c r="E166" s="36"/>
      <c r="F166" s="200" t="s">
        <v>659</v>
      </c>
      <c r="G166" s="36"/>
      <c r="H166" s="36"/>
      <c r="I166" s="115"/>
      <c r="J166" s="36"/>
      <c r="K166" s="36"/>
      <c r="L166" s="39"/>
      <c r="M166" s="201"/>
      <c r="N166" s="64"/>
      <c r="O166" s="64"/>
      <c r="P166" s="64"/>
      <c r="Q166" s="64"/>
      <c r="R166" s="64"/>
      <c r="S166" s="64"/>
      <c r="T166" s="65"/>
      <c r="AT166" s="18" t="s">
        <v>166</v>
      </c>
      <c r="AU166" s="18" t="s">
        <v>84</v>
      </c>
    </row>
    <row r="167" spans="2:65" s="13" customFormat="1" ht="11.25">
      <c r="B167" s="212"/>
      <c r="C167" s="213"/>
      <c r="D167" s="199" t="s">
        <v>184</v>
      </c>
      <c r="E167" s="214" t="s">
        <v>20</v>
      </c>
      <c r="F167" s="215" t="s">
        <v>2829</v>
      </c>
      <c r="G167" s="213"/>
      <c r="H167" s="216">
        <v>19.773</v>
      </c>
      <c r="I167" s="217"/>
      <c r="J167" s="213"/>
      <c r="K167" s="213"/>
      <c r="L167" s="218"/>
      <c r="M167" s="219"/>
      <c r="N167" s="220"/>
      <c r="O167" s="220"/>
      <c r="P167" s="220"/>
      <c r="Q167" s="220"/>
      <c r="R167" s="220"/>
      <c r="S167" s="220"/>
      <c r="T167" s="221"/>
      <c r="AT167" s="222" t="s">
        <v>184</v>
      </c>
      <c r="AU167" s="222" t="s">
        <v>84</v>
      </c>
      <c r="AV167" s="13" t="s">
        <v>84</v>
      </c>
      <c r="AW167" s="13" t="s">
        <v>35</v>
      </c>
      <c r="AX167" s="13" t="s">
        <v>22</v>
      </c>
      <c r="AY167" s="222" t="s">
        <v>159</v>
      </c>
    </row>
    <row r="168" spans="2:65" s="1" customFormat="1" ht="16.5" customHeight="1">
      <c r="B168" s="35"/>
      <c r="C168" s="186" t="s">
        <v>497</v>
      </c>
      <c r="D168" s="186" t="s">
        <v>162</v>
      </c>
      <c r="E168" s="187" t="s">
        <v>662</v>
      </c>
      <c r="F168" s="188" t="s">
        <v>663</v>
      </c>
      <c r="G168" s="189" t="s">
        <v>182</v>
      </c>
      <c r="H168" s="190">
        <v>98.864999999999995</v>
      </c>
      <c r="I168" s="191"/>
      <c r="J168" s="192">
        <f>ROUND(I168*H168,2)</f>
        <v>0</v>
      </c>
      <c r="K168" s="188" t="s">
        <v>194</v>
      </c>
      <c r="L168" s="39"/>
      <c r="M168" s="193" t="s">
        <v>20</v>
      </c>
      <c r="N168" s="194" t="s">
        <v>45</v>
      </c>
      <c r="O168" s="64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AR168" s="197" t="s">
        <v>164</v>
      </c>
      <c r="AT168" s="197" t="s">
        <v>162</v>
      </c>
      <c r="AU168" s="197" t="s">
        <v>84</v>
      </c>
      <c r="AY168" s="18" t="s">
        <v>159</v>
      </c>
      <c r="BE168" s="198">
        <f>IF(N168="základní",J168,0)</f>
        <v>0</v>
      </c>
      <c r="BF168" s="198">
        <f>IF(N168="snížená",J168,0)</f>
        <v>0</v>
      </c>
      <c r="BG168" s="198">
        <f>IF(N168="zákl. přenesená",J168,0)</f>
        <v>0</v>
      </c>
      <c r="BH168" s="198">
        <f>IF(N168="sníž. přenesená",J168,0)</f>
        <v>0</v>
      </c>
      <c r="BI168" s="198">
        <f>IF(N168="nulová",J168,0)</f>
        <v>0</v>
      </c>
      <c r="BJ168" s="18" t="s">
        <v>22</v>
      </c>
      <c r="BK168" s="198">
        <f>ROUND(I168*H168,2)</f>
        <v>0</v>
      </c>
      <c r="BL168" s="18" t="s">
        <v>164</v>
      </c>
      <c r="BM168" s="197" t="s">
        <v>2891</v>
      </c>
    </row>
    <row r="169" spans="2:65" s="1" customFormat="1" ht="11.25">
      <c r="B169" s="35"/>
      <c r="C169" s="36"/>
      <c r="D169" s="199" t="s">
        <v>166</v>
      </c>
      <c r="E169" s="36"/>
      <c r="F169" s="200" t="s">
        <v>663</v>
      </c>
      <c r="G169" s="36"/>
      <c r="H169" s="36"/>
      <c r="I169" s="115"/>
      <c r="J169" s="36"/>
      <c r="K169" s="36"/>
      <c r="L169" s="39"/>
      <c r="M169" s="201"/>
      <c r="N169" s="64"/>
      <c r="O169" s="64"/>
      <c r="P169" s="64"/>
      <c r="Q169" s="64"/>
      <c r="R169" s="64"/>
      <c r="S169" s="64"/>
      <c r="T169" s="65"/>
      <c r="AT169" s="18" t="s">
        <v>166</v>
      </c>
      <c r="AU169" s="18" t="s">
        <v>84</v>
      </c>
    </row>
    <row r="170" spans="2:65" s="13" customFormat="1" ht="11.25">
      <c r="B170" s="212"/>
      <c r="C170" s="213"/>
      <c r="D170" s="199" t="s">
        <v>184</v>
      </c>
      <c r="E170" s="214" t="s">
        <v>20</v>
      </c>
      <c r="F170" s="215" t="s">
        <v>2892</v>
      </c>
      <c r="G170" s="213"/>
      <c r="H170" s="216">
        <v>98.864999999999995</v>
      </c>
      <c r="I170" s="217"/>
      <c r="J170" s="213"/>
      <c r="K170" s="213"/>
      <c r="L170" s="218"/>
      <c r="M170" s="219"/>
      <c r="N170" s="220"/>
      <c r="O170" s="220"/>
      <c r="P170" s="220"/>
      <c r="Q170" s="220"/>
      <c r="R170" s="220"/>
      <c r="S170" s="220"/>
      <c r="T170" s="221"/>
      <c r="AT170" s="222" t="s">
        <v>184</v>
      </c>
      <c r="AU170" s="222" t="s">
        <v>84</v>
      </c>
      <c r="AV170" s="13" t="s">
        <v>84</v>
      </c>
      <c r="AW170" s="13" t="s">
        <v>35</v>
      </c>
      <c r="AX170" s="13" t="s">
        <v>22</v>
      </c>
      <c r="AY170" s="222" t="s">
        <v>159</v>
      </c>
    </row>
    <row r="171" spans="2:65" s="1" customFormat="1" ht="16.5" customHeight="1">
      <c r="B171" s="35"/>
      <c r="C171" s="186" t="s">
        <v>502</v>
      </c>
      <c r="D171" s="186" t="s">
        <v>162</v>
      </c>
      <c r="E171" s="187" t="s">
        <v>667</v>
      </c>
      <c r="F171" s="188" t="s">
        <v>668</v>
      </c>
      <c r="G171" s="189" t="s">
        <v>669</v>
      </c>
      <c r="H171" s="190">
        <v>197.73</v>
      </c>
      <c r="I171" s="191"/>
      <c r="J171" s="192">
        <f>ROUND(I171*H171,2)</f>
        <v>0</v>
      </c>
      <c r="K171" s="188" t="s">
        <v>194</v>
      </c>
      <c r="L171" s="39"/>
      <c r="M171" s="193" t="s">
        <v>20</v>
      </c>
      <c r="N171" s="194" t="s">
        <v>45</v>
      </c>
      <c r="O171" s="64"/>
      <c r="P171" s="195">
        <f>O171*H171</f>
        <v>0</v>
      </c>
      <c r="Q171" s="195">
        <v>0</v>
      </c>
      <c r="R171" s="195">
        <f>Q171*H171</f>
        <v>0</v>
      </c>
      <c r="S171" s="195">
        <v>0</v>
      </c>
      <c r="T171" s="196">
        <f>S171*H171</f>
        <v>0</v>
      </c>
      <c r="AR171" s="197" t="s">
        <v>164</v>
      </c>
      <c r="AT171" s="197" t="s">
        <v>162</v>
      </c>
      <c r="AU171" s="197" t="s">
        <v>84</v>
      </c>
      <c r="AY171" s="18" t="s">
        <v>159</v>
      </c>
      <c r="BE171" s="198">
        <f>IF(N171="základní",J171,0)</f>
        <v>0</v>
      </c>
      <c r="BF171" s="198">
        <f>IF(N171="snížená",J171,0)</f>
        <v>0</v>
      </c>
      <c r="BG171" s="198">
        <f>IF(N171="zákl. přenesená",J171,0)</f>
        <v>0</v>
      </c>
      <c r="BH171" s="198">
        <f>IF(N171="sníž. přenesená",J171,0)</f>
        <v>0</v>
      </c>
      <c r="BI171" s="198">
        <f>IF(N171="nulová",J171,0)</f>
        <v>0</v>
      </c>
      <c r="BJ171" s="18" t="s">
        <v>22</v>
      </c>
      <c r="BK171" s="198">
        <f>ROUND(I171*H171,2)</f>
        <v>0</v>
      </c>
      <c r="BL171" s="18" t="s">
        <v>164</v>
      </c>
      <c r="BM171" s="197" t="s">
        <v>2893</v>
      </c>
    </row>
    <row r="172" spans="2:65" s="1" customFormat="1" ht="11.25">
      <c r="B172" s="35"/>
      <c r="C172" s="36"/>
      <c r="D172" s="199" t="s">
        <v>166</v>
      </c>
      <c r="E172" s="36"/>
      <c r="F172" s="200" t="s">
        <v>671</v>
      </c>
      <c r="G172" s="36"/>
      <c r="H172" s="36"/>
      <c r="I172" s="115"/>
      <c r="J172" s="36"/>
      <c r="K172" s="36"/>
      <c r="L172" s="39"/>
      <c r="M172" s="201"/>
      <c r="N172" s="64"/>
      <c r="O172" s="64"/>
      <c r="P172" s="64"/>
      <c r="Q172" s="64"/>
      <c r="R172" s="64"/>
      <c r="S172" s="64"/>
      <c r="T172" s="65"/>
      <c r="AT172" s="18" t="s">
        <v>166</v>
      </c>
      <c r="AU172" s="18" t="s">
        <v>84</v>
      </c>
    </row>
    <row r="173" spans="2:65" s="13" customFormat="1" ht="11.25">
      <c r="B173" s="212"/>
      <c r="C173" s="213"/>
      <c r="D173" s="199" t="s">
        <v>184</v>
      </c>
      <c r="E173" s="214" t="s">
        <v>20</v>
      </c>
      <c r="F173" s="215" t="s">
        <v>2894</v>
      </c>
      <c r="G173" s="213"/>
      <c r="H173" s="216">
        <v>197.73</v>
      </c>
      <c r="I173" s="217"/>
      <c r="J173" s="213"/>
      <c r="K173" s="213"/>
      <c r="L173" s="218"/>
      <c r="M173" s="219"/>
      <c r="N173" s="220"/>
      <c r="O173" s="220"/>
      <c r="P173" s="220"/>
      <c r="Q173" s="220"/>
      <c r="R173" s="220"/>
      <c r="S173" s="220"/>
      <c r="T173" s="221"/>
      <c r="AT173" s="222" t="s">
        <v>184</v>
      </c>
      <c r="AU173" s="222" t="s">
        <v>84</v>
      </c>
      <c r="AV173" s="13" t="s">
        <v>84</v>
      </c>
      <c r="AW173" s="13" t="s">
        <v>35</v>
      </c>
      <c r="AX173" s="13" t="s">
        <v>22</v>
      </c>
      <c r="AY173" s="222" t="s">
        <v>159</v>
      </c>
    </row>
    <row r="174" spans="2:65" s="1" customFormat="1" ht="16.5" customHeight="1">
      <c r="B174" s="35"/>
      <c r="C174" s="186" t="s">
        <v>548</v>
      </c>
      <c r="D174" s="186" t="s">
        <v>162</v>
      </c>
      <c r="E174" s="187" t="s">
        <v>2895</v>
      </c>
      <c r="F174" s="188" t="s">
        <v>2896</v>
      </c>
      <c r="G174" s="189" t="s">
        <v>464</v>
      </c>
      <c r="H174" s="190">
        <v>15</v>
      </c>
      <c r="I174" s="191"/>
      <c r="J174" s="192">
        <f>ROUND(I174*H174,2)</f>
        <v>0</v>
      </c>
      <c r="K174" s="188" t="s">
        <v>194</v>
      </c>
      <c r="L174" s="39"/>
      <c r="M174" s="193" t="s">
        <v>20</v>
      </c>
      <c r="N174" s="194" t="s">
        <v>45</v>
      </c>
      <c r="O174" s="64"/>
      <c r="P174" s="195">
        <f>O174*H174</f>
        <v>0</v>
      </c>
      <c r="Q174" s="195">
        <v>0</v>
      </c>
      <c r="R174" s="195">
        <f>Q174*H174</f>
        <v>0</v>
      </c>
      <c r="S174" s="195">
        <v>0</v>
      </c>
      <c r="T174" s="196">
        <f>S174*H174</f>
        <v>0</v>
      </c>
      <c r="AR174" s="197" t="s">
        <v>164</v>
      </c>
      <c r="AT174" s="197" t="s">
        <v>162</v>
      </c>
      <c r="AU174" s="197" t="s">
        <v>84</v>
      </c>
      <c r="AY174" s="18" t="s">
        <v>159</v>
      </c>
      <c r="BE174" s="198">
        <f>IF(N174="základní",J174,0)</f>
        <v>0</v>
      </c>
      <c r="BF174" s="198">
        <f>IF(N174="snížená",J174,0)</f>
        <v>0</v>
      </c>
      <c r="BG174" s="198">
        <f>IF(N174="zákl. přenesená",J174,0)</f>
        <v>0</v>
      </c>
      <c r="BH174" s="198">
        <f>IF(N174="sníž. přenesená",J174,0)</f>
        <v>0</v>
      </c>
      <c r="BI174" s="198">
        <f>IF(N174="nulová",J174,0)</f>
        <v>0</v>
      </c>
      <c r="BJ174" s="18" t="s">
        <v>22</v>
      </c>
      <c r="BK174" s="198">
        <f>ROUND(I174*H174,2)</f>
        <v>0</v>
      </c>
      <c r="BL174" s="18" t="s">
        <v>164</v>
      </c>
      <c r="BM174" s="197" t="s">
        <v>2897</v>
      </c>
    </row>
    <row r="175" spans="2:65" s="1" customFormat="1" ht="11.25">
      <c r="B175" s="35"/>
      <c r="C175" s="36"/>
      <c r="D175" s="199" t="s">
        <v>166</v>
      </c>
      <c r="E175" s="36"/>
      <c r="F175" s="200" t="s">
        <v>2898</v>
      </c>
      <c r="G175" s="36"/>
      <c r="H175" s="36"/>
      <c r="I175" s="115"/>
      <c r="J175" s="36"/>
      <c r="K175" s="36"/>
      <c r="L175" s="39"/>
      <c r="M175" s="201"/>
      <c r="N175" s="64"/>
      <c r="O175" s="64"/>
      <c r="P175" s="64"/>
      <c r="Q175" s="64"/>
      <c r="R175" s="64"/>
      <c r="S175" s="64"/>
      <c r="T175" s="65"/>
      <c r="AT175" s="18" t="s">
        <v>166</v>
      </c>
      <c r="AU175" s="18" t="s">
        <v>84</v>
      </c>
    </row>
    <row r="176" spans="2:65" s="1" customFormat="1" ht="16.5" customHeight="1">
      <c r="B176" s="35"/>
      <c r="C176" s="186" t="s">
        <v>553</v>
      </c>
      <c r="D176" s="186" t="s">
        <v>162</v>
      </c>
      <c r="E176" s="187" t="s">
        <v>756</v>
      </c>
      <c r="F176" s="188" t="s">
        <v>757</v>
      </c>
      <c r="G176" s="189" t="s">
        <v>464</v>
      </c>
      <c r="H176" s="190">
        <v>15</v>
      </c>
      <c r="I176" s="191"/>
      <c r="J176" s="192">
        <f>ROUND(I176*H176,2)</f>
        <v>0</v>
      </c>
      <c r="K176" s="188" t="s">
        <v>20</v>
      </c>
      <c r="L176" s="39"/>
      <c r="M176" s="193" t="s">
        <v>20</v>
      </c>
      <c r="N176" s="194" t="s">
        <v>45</v>
      </c>
      <c r="O176" s="64"/>
      <c r="P176" s="195">
        <f>O176*H176</f>
        <v>0</v>
      </c>
      <c r="Q176" s="195">
        <v>0</v>
      </c>
      <c r="R176" s="195">
        <f>Q176*H176</f>
        <v>0</v>
      </c>
      <c r="S176" s="195">
        <v>0</v>
      </c>
      <c r="T176" s="196">
        <f>S176*H176</f>
        <v>0</v>
      </c>
      <c r="AR176" s="197" t="s">
        <v>164</v>
      </c>
      <c r="AT176" s="197" t="s">
        <v>162</v>
      </c>
      <c r="AU176" s="197" t="s">
        <v>84</v>
      </c>
      <c r="AY176" s="18" t="s">
        <v>159</v>
      </c>
      <c r="BE176" s="198">
        <f>IF(N176="základní",J176,0)</f>
        <v>0</v>
      </c>
      <c r="BF176" s="198">
        <f>IF(N176="snížená",J176,0)</f>
        <v>0</v>
      </c>
      <c r="BG176" s="198">
        <f>IF(N176="zákl. přenesená",J176,0)</f>
        <v>0</v>
      </c>
      <c r="BH176" s="198">
        <f>IF(N176="sníž. přenesená",J176,0)</f>
        <v>0</v>
      </c>
      <c r="BI176" s="198">
        <f>IF(N176="nulová",J176,0)</f>
        <v>0</v>
      </c>
      <c r="BJ176" s="18" t="s">
        <v>22</v>
      </c>
      <c r="BK176" s="198">
        <f>ROUND(I176*H176,2)</f>
        <v>0</v>
      </c>
      <c r="BL176" s="18" t="s">
        <v>164</v>
      </c>
      <c r="BM176" s="197" t="s">
        <v>2899</v>
      </c>
    </row>
    <row r="177" spans="2:65" s="11" customFormat="1" ht="22.9" customHeight="1">
      <c r="B177" s="170"/>
      <c r="C177" s="171"/>
      <c r="D177" s="172" t="s">
        <v>73</v>
      </c>
      <c r="E177" s="184" t="s">
        <v>171</v>
      </c>
      <c r="F177" s="184" t="s">
        <v>2900</v>
      </c>
      <c r="G177" s="171"/>
      <c r="H177" s="171"/>
      <c r="I177" s="174"/>
      <c r="J177" s="185">
        <f>BK177</f>
        <v>0</v>
      </c>
      <c r="K177" s="171"/>
      <c r="L177" s="176"/>
      <c r="M177" s="177"/>
      <c r="N177" s="178"/>
      <c r="O177" s="178"/>
      <c r="P177" s="179">
        <f>SUM(P178:P198)</f>
        <v>0</v>
      </c>
      <c r="Q177" s="178"/>
      <c r="R177" s="179">
        <f>SUM(R178:R198)</f>
        <v>0</v>
      </c>
      <c r="S177" s="178"/>
      <c r="T177" s="180">
        <f>SUM(T178:T198)</f>
        <v>0</v>
      </c>
      <c r="AR177" s="181" t="s">
        <v>22</v>
      </c>
      <c r="AT177" s="182" t="s">
        <v>73</v>
      </c>
      <c r="AU177" s="182" t="s">
        <v>22</v>
      </c>
      <c r="AY177" s="181" t="s">
        <v>159</v>
      </c>
      <c r="BK177" s="183">
        <f>SUM(BK178:BK198)</f>
        <v>0</v>
      </c>
    </row>
    <row r="178" spans="2:65" s="1" customFormat="1" ht="16.5" customHeight="1">
      <c r="B178" s="35"/>
      <c r="C178" s="186" t="s">
        <v>561</v>
      </c>
      <c r="D178" s="186" t="s">
        <v>162</v>
      </c>
      <c r="E178" s="187" t="s">
        <v>2985</v>
      </c>
      <c r="F178" s="188" t="s">
        <v>2902</v>
      </c>
      <c r="G178" s="189" t="s">
        <v>1004</v>
      </c>
      <c r="H178" s="190">
        <v>1</v>
      </c>
      <c r="I178" s="191"/>
      <c r="J178" s="192">
        <f>ROUND(I178*H178,2)</f>
        <v>0</v>
      </c>
      <c r="K178" s="188" t="s">
        <v>20</v>
      </c>
      <c r="L178" s="39"/>
      <c r="M178" s="193" t="s">
        <v>20</v>
      </c>
      <c r="N178" s="194" t="s">
        <v>45</v>
      </c>
      <c r="O178" s="64"/>
      <c r="P178" s="195">
        <f>O178*H178</f>
        <v>0</v>
      </c>
      <c r="Q178" s="195">
        <v>0</v>
      </c>
      <c r="R178" s="195">
        <f>Q178*H178</f>
        <v>0</v>
      </c>
      <c r="S178" s="195">
        <v>0</v>
      </c>
      <c r="T178" s="196">
        <f>S178*H178</f>
        <v>0</v>
      </c>
      <c r="AR178" s="197" t="s">
        <v>164</v>
      </c>
      <c r="AT178" s="197" t="s">
        <v>162</v>
      </c>
      <c r="AU178" s="197" t="s">
        <v>84</v>
      </c>
      <c r="AY178" s="18" t="s">
        <v>159</v>
      </c>
      <c r="BE178" s="198">
        <f>IF(N178="základní",J178,0)</f>
        <v>0</v>
      </c>
      <c r="BF178" s="198">
        <f>IF(N178="snížená",J178,0)</f>
        <v>0</v>
      </c>
      <c r="BG178" s="198">
        <f>IF(N178="zákl. přenesená",J178,0)</f>
        <v>0</v>
      </c>
      <c r="BH178" s="198">
        <f>IF(N178="sníž. přenesená",J178,0)</f>
        <v>0</v>
      </c>
      <c r="BI178" s="198">
        <f>IF(N178="nulová",J178,0)</f>
        <v>0</v>
      </c>
      <c r="BJ178" s="18" t="s">
        <v>22</v>
      </c>
      <c r="BK178" s="198">
        <f>ROUND(I178*H178,2)</f>
        <v>0</v>
      </c>
      <c r="BL178" s="18" t="s">
        <v>164</v>
      </c>
      <c r="BM178" s="197" t="s">
        <v>2903</v>
      </c>
    </row>
    <row r="179" spans="2:65" s="12" customFormat="1" ht="11.25">
      <c r="B179" s="202"/>
      <c r="C179" s="203"/>
      <c r="D179" s="199" t="s">
        <v>184</v>
      </c>
      <c r="E179" s="204" t="s">
        <v>20</v>
      </c>
      <c r="F179" s="205" t="s">
        <v>2904</v>
      </c>
      <c r="G179" s="203"/>
      <c r="H179" s="204" t="s">
        <v>20</v>
      </c>
      <c r="I179" s="206"/>
      <c r="J179" s="203"/>
      <c r="K179" s="203"/>
      <c r="L179" s="207"/>
      <c r="M179" s="208"/>
      <c r="N179" s="209"/>
      <c r="O179" s="209"/>
      <c r="P179" s="209"/>
      <c r="Q179" s="209"/>
      <c r="R179" s="209"/>
      <c r="S179" s="209"/>
      <c r="T179" s="210"/>
      <c r="AT179" s="211" t="s">
        <v>184</v>
      </c>
      <c r="AU179" s="211" t="s">
        <v>84</v>
      </c>
      <c r="AV179" s="12" t="s">
        <v>22</v>
      </c>
      <c r="AW179" s="12" t="s">
        <v>35</v>
      </c>
      <c r="AX179" s="12" t="s">
        <v>74</v>
      </c>
      <c r="AY179" s="211" t="s">
        <v>159</v>
      </c>
    </row>
    <row r="180" spans="2:65" s="12" customFormat="1" ht="11.25">
      <c r="B180" s="202"/>
      <c r="C180" s="203"/>
      <c r="D180" s="199" t="s">
        <v>184</v>
      </c>
      <c r="E180" s="204" t="s">
        <v>20</v>
      </c>
      <c r="F180" s="205" t="s">
        <v>2986</v>
      </c>
      <c r="G180" s="203"/>
      <c r="H180" s="204" t="s">
        <v>20</v>
      </c>
      <c r="I180" s="206"/>
      <c r="J180" s="203"/>
      <c r="K180" s="203"/>
      <c r="L180" s="207"/>
      <c r="M180" s="208"/>
      <c r="N180" s="209"/>
      <c r="O180" s="209"/>
      <c r="P180" s="209"/>
      <c r="Q180" s="209"/>
      <c r="R180" s="209"/>
      <c r="S180" s="209"/>
      <c r="T180" s="210"/>
      <c r="AT180" s="211" t="s">
        <v>184</v>
      </c>
      <c r="AU180" s="211" t="s">
        <v>84</v>
      </c>
      <c r="AV180" s="12" t="s">
        <v>22</v>
      </c>
      <c r="AW180" s="12" t="s">
        <v>35</v>
      </c>
      <c r="AX180" s="12" t="s">
        <v>74</v>
      </c>
      <c r="AY180" s="211" t="s">
        <v>159</v>
      </c>
    </row>
    <row r="181" spans="2:65" s="12" customFormat="1" ht="11.25">
      <c r="B181" s="202"/>
      <c r="C181" s="203"/>
      <c r="D181" s="199" t="s">
        <v>184</v>
      </c>
      <c r="E181" s="204" t="s">
        <v>20</v>
      </c>
      <c r="F181" s="205" t="s">
        <v>2987</v>
      </c>
      <c r="G181" s="203"/>
      <c r="H181" s="204" t="s">
        <v>20</v>
      </c>
      <c r="I181" s="206"/>
      <c r="J181" s="203"/>
      <c r="K181" s="203"/>
      <c r="L181" s="207"/>
      <c r="M181" s="208"/>
      <c r="N181" s="209"/>
      <c r="O181" s="209"/>
      <c r="P181" s="209"/>
      <c r="Q181" s="209"/>
      <c r="R181" s="209"/>
      <c r="S181" s="209"/>
      <c r="T181" s="210"/>
      <c r="AT181" s="211" t="s">
        <v>184</v>
      </c>
      <c r="AU181" s="211" t="s">
        <v>84</v>
      </c>
      <c r="AV181" s="12" t="s">
        <v>22</v>
      </c>
      <c r="AW181" s="12" t="s">
        <v>35</v>
      </c>
      <c r="AX181" s="12" t="s">
        <v>74</v>
      </c>
      <c r="AY181" s="211" t="s">
        <v>159</v>
      </c>
    </row>
    <row r="182" spans="2:65" s="12" customFormat="1" ht="11.25">
      <c r="B182" s="202"/>
      <c r="C182" s="203"/>
      <c r="D182" s="199" t="s">
        <v>184</v>
      </c>
      <c r="E182" s="204" t="s">
        <v>20</v>
      </c>
      <c r="F182" s="205" t="s">
        <v>2907</v>
      </c>
      <c r="G182" s="203"/>
      <c r="H182" s="204" t="s">
        <v>20</v>
      </c>
      <c r="I182" s="206"/>
      <c r="J182" s="203"/>
      <c r="K182" s="203"/>
      <c r="L182" s="207"/>
      <c r="M182" s="208"/>
      <c r="N182" s="209"/>
      <c r="O182" s="209"/>
      <c r="P182" s="209"/>
      <c r="Q182" s="209"/>
      <c r="R182" s="209"/>
      <c r="S182" s="209"/>
      <c r="T182" s="210"/>
      <c r="AT182" s="211" t="s">
        <v>184</v>
      </c>
      <c r="AU182" s="211" t="s">
        <v>84</v>
      </c>
      <c r="AV182" s="12" t="s">
        <v>22</v>
      </c>
      <c r="AW182" s="12" t="s">
        <v>35</v>
      </c>
      <c r="AX182" s="12" t="s">
        <v>74</v>
      </c>
      <c r="AY182" s="211" t="s">
        <v>159</v>
      </c>
    </row>
    <row r="183" spans="2:65" s="12" customFormat="1" ht="11.25">
      <c r="B183" s="202"/>
      <c r="C183" s="203"/>
      <c r="D183" s="199" t="s">
        <v>184</v>
      </c>
      <c r="E183" s="204" t="s">
        <v>20</v>
      </c>
      <c r="F183" s="205" t="s">
        <v>2908</v>
      </c>
      <c r="G183" s="203"/>
      <c r="H183" s="204" t="s">
        <v>20</v>
      </c>
      <c r="I183" s="206"/>
      <c r="J183" s="203"/>
      <c r="K183" s="203"/>
      <c r="L183" s="207"/>
      <c r="M183" s="208"/>
      <c r="N183" s="209"/>
      <c r="O183" s="209"/>
      <c r="P183" s="209"/>
      <c r="Q183" s="209"/>
      <c r="R183" s="209"/>
      <c r="S183" s="209"/>
      <c r="T183" s="210"/>
      <c r="AT183" s="211" t="s">
        <v>184</v>
      </c>
      <c r="AU183" s="211" t="s">
        <v>84</v>
      </c>
      <c r="AV183" s="12" t="s">
        <v>22</v>
      </c>
      <c r="AW183" s="12" t="s">
        <v>35</v>
      </c>
      <c r="AX183" s="12" t="s">
        <v>74</v>
      </c>
      <c r="AY183" s="211" t="s">
        <v>159</v>
      </c>
    </row>
    <row r="184" spans="2:65" s="12" customFormat="1" ht="11.25">
      <c r="B184" s="202"/>
      <c r="C184" s="203"/>
      <c r="D184" s="199" t="s">
        <v>184</v>
      </c>
      <c r="E184" s="204" t="s">
        <v>20</v>
      </c>
      <c r="F184" s="205" t="s">
        <v>2909</v>
      </c>
      <c r="G184" s="203"/>
      <c r="H184" s="204" t="s">
        <v>20</v>
      </c>
      <c r="I184" s="206"/>
      <c r="J184" s="203"/>
      <c r="K184" s="203"/>
      <c r="L184" s="207"/>
      <c r="M184" s="208"/>
      <c r="N184" s="209"/>
      <c r="O184" s="209"/>
      <c r="P184" s="209"/>
      <c r="Q184" s="209"/>
      <c r="R184" s="209"/>
      <c r="S184" s="209"/>
      <c r="T184" s="210"/>
      <c r="AT184" s="211" t="s">
        <v>184</v>
      </c>
      <c r="AU184" s="211" t="s">
        <v>84</v>
      </c>
      <c r="AV184" s="12" t="s">
        <v>22</v>
      </c>
      <c r="AW184" s="12" t="s">
        <v>35</v>
      </c>
      <c r="AX184" s="12" t="s">
        <v>74</v>
      </c>
      <c r="AY184" s="211" t="s">
        <v>159</v>
      </c>
    </row>
    <row r="185" spans="2:65" s="12" customFormat="1" ht="11.25">
      <c r="B185" s="202"/>
      <c r="C185" s="203"/>
      <c r="D185" s="199" t="s">
        <v>184</v>
      </c>
      <c r="E185" s="204" t="s">
        <v>20</v>
      </c>
      <c r="F185" s="205" t="s">
        <v>2910</v>
      </c>
      <c r="G185" s="203"/>
      <c r="H185" s="204" t="s">
        <v>20</v>
      </c>
      <c r="I185" s="206"/>
      <c r="J185" s="203"/>
      <c r="K185" s="203"/>
      <c r="L185" s="207"/>
      <c r="M185" s="208"/>
      <c r="N185" s="209"/>
      <c r="O185" s="209"/>
      <c r="P185" s="209"/>
      <c r="Q185" s="209"/>
      <c r="R185" s="209"/>
      <c r="S185" s="209"/>
      <c r="T185" s="210"/>
      <c r="AT185" s="211" t="s">
        <v>184</v>
      </c>
      <c r="AU185" s="211" t="s">
        <v>84</v>
      </c>
      <c r="AV185" s="12" t="s">
        <v>22</v>
      </c>
      <c r="AW185" s="12" t="s">
        <v>35</v>
      </c>
      <c r="AX185" s="12" t="s">
        <v>74</v>
      </c>
      <c r="AY185" s="211" t="s">
        <v>159</v>
      </c>
    </row>
    <row r="186" spans="2:65" s="12" customFormat="1" ht="11.25">
      <c r="B186" s="202"/>
      <c r="C186" s="203"/>
      <c r="D186" s="199" t="s">
        <v>184</v>
      </c>
      <c r="E186" s="204" t="s">
        <v>20</v>
      </c>
      <c r="F186" s="205" t="s">
        <v>2911</v>
      </c>
      <c r="G186" s="203"/>
      <c r="H186" s="204" t="s">
        <v>20</v>
      </c>
      <c r="I186" s="206"/>
      <c r="J186" s="203"/>
      <c r="K186" s="203"/>
      <c r="L186" s="207"/>
      <c r="M186" s="208"/>
      <c r="N186" s="209"/>
      <c r="O186" s="209"/>
      <c r="P186" s="209"/>
      <c r="Q186" s="209"/>
      <c r="R186" s="209"/>
      <c r="S186" s="209"/>
      <c r="T186" s="210"/>
      <c r="AT186" s="211" t="s">
        <v>184</v>
      </c>
      <c r="AU186" s="211" t="s">
        <v>84</v>
      </c>
      <c r="AV186" s="12" t="s">
        <v>22</v>
      </c>
      <c r="AW186" s="12" t="s">
        <v>35</v>
      </c>
      <c r="AX186" s="12" t="s">
        <v>74</v>
      </c>
      <c r="AY186" s="211" t="s">
        <v>159</v>
      </c>
    </row>
    <row r="187" spans="2:65" s="12" customFormat="1" ht="11.25">
      <c r="B187" s="202"/>
      <c r="C187" s="203"/>
      <c r="D187" s="199" t="s">
        <v>184</v>
      </c>
      <c r="E187" s="204" t="s">
        <v>20</v>
      </c>
      <c r="F187" s="205" t="s">
        <v>2912</v>
      </c>
      <c r="G187" s="203"/>
      <c r="H187" s="204" t="s">
        <v>20</v>
      </c>
      <c r="I187" s="206"/>
      <c r="J187" s="203"/>
      <c r="K187" s="203"/>
      <c r="L187" s="207"/>
      <c r="M187" s="208"/>
      <c r="N187" s="209"/>
      <c r="O187" s="209"/>
      <c r="P187" s="209"/>
      <c r="Q187" s="209"/>
      <c r="R187" s="209"/>
      <c r="S187" s="209"/>
      <c r="T187" s="210"/>
      <c r="AT187" s="211" t="s">
        <v>184</v>
      </c>
      <c r="AU187" s="211" t="s">
        <v>84</v>
      </c>
      <c r="AV187" s="12" t="s">
        <v>22</v>
      </c>
      <c r="AW187" s="12" t="s">
        <v>35</v>
      </c>
      <c r="AX187" s="12" t="s">
        <v>74</v>
      </c>
      <c r="AY187" s="211" t="s">
        <v>159</v>
      </c>
    </row>
    <row r="188" spans="2:65" s="12" customFormat="1" ht="11.25">
      <c r="B188" s="202"/>
      <c r="C188" s="203"/>
      <c r="D188" s="199" t="s">
        <v>184</v>
      </c>
      <c r="E188" s="204" t="s">
        <v>20</v>
      </c>
      <c r="F188" s="205" t="s">
        <v>2913</v>
      </c>
      <c r="G188" s="203"/>
      <c r="H188" s="204" t="s">
        <v>20</v>
      </c>
      <c r="I188" s="206"/>
      <c r="J188" s="203"/>
      <c r="K188" s="203"/>
      <c r="L188" s="207"/>
      <c r="M188" s="208"/>
      <c r="N188" s="209"/>
      <c r="O188" s="209"/>
      <c r="P188" s="209"/>
      <c r="Q188" s="209"/>
      <c r="R188" s="209"/>
      <c r="S188" s="209"/>
      <c r="T188" s="210"/>
      <c r="AT188" s="211" t="s">
        <v>184</v>
      </c>
      <c r="AU188" s="211" t="s">
        <v>84</v>
      </c>
      <c r="AV188" s="12" t="s">
        <v>22</v>
      </c>
      <c r="AW188" s="12" t="s">
        <v>35</v>
      </c>
      <c r="AX188" s="12" t="s">
        <v>74</v>
      </c>
      <c r="AY188" s="211" t="s">
        <v>159</v>
      </c>
    </row>
    <row r="189" spans="2:65" s="12" customFormat="1" ht="11.25">
      <c r="B189" s="202"/>
      <c r="C189" s="203"/>
      <c r="D189" s="199" t="s">
        <v>184</v>
      </c>
      <c r="E189" s="204" t="s">
        <v>20</v>
      </c>
      <c r="F189" s="205" t="s">
        <v>2914</v>
      </c>
      <c r="G189" s="203"/>
      <c r="H189" s="204" t="s">
        <v>20</v>
      </c>
      <c r="I189" s="206"/>
      <c r="J189" s="203"/>
      <c r="K189" s="203"/>
      <c r="L189" s="207"/>
      <c r="M189" s="208"/>
      <c r="N189" s="209"/>
      <c r="O189" s="209"/>
      <c r="P189" s="209"/>
      <c r="Q189" s="209"/>
      <c r="R189" s="209"/>
      <c r="S189" s="209"/>
      <c r="T189" s="210"/>
      <c r="AT189" s="211" t="s">
        <v>184</v>
      </c>
      <c r="AU189" s="211" t="s">
        <v>84</v>
      </c>
      <c r="AV189" s="12" t="s">
        <v>22</v>
      </c>
      <c r="AW189" s="12" t="s">
        <v>35</v>
      </c>
      <c r="AX189" s="12" t="s">
        <v>74</v>
      </c>
      <c r="AY189" s="211" t="s">
        <v>159</v>
      </c>
    </row>
    <row r="190" spans="2:65" s="12" customFormat="1" ht="11.25">
      <c r="B190" s="202"/>
      <c r="C190" s="203"/>
      <c r="D190" s="199" t="s">
        <v>184</v>
      </c>
      <c r="E190" s="204" t="s">
        <v>20</v>
      </c>
      <c r="F190" s="205" t="s">
        <v>2915</v>
      </c>
      <c r="G190" s="203"/>
      <c r="H190" s="204" t="s">
        <v>20</v>
      </c>
      <c r="I190" s="206"/>
      <c r="J190" s="203"/>
      <c r="K190" s="203"/>
      <c r="L190" s="207"/>
      <c r="M190" s="208"/>
      <c r="N190" s="209"/>
      <c r="O190" s="209"/>
      <c r="P190" s="209"/>
      <c r="Q190" s="209"/>
      <c r="R190" s="209"/>
      <c r="S190" s="209"/>
      <c r="T190" s="210"/>
      <c r="AT190" s="211" t="s">
        <v>184</v>
      </c>
      <c r="AU190" s="211" t="s">
        <v>84</v>
      </c>
      <c r="AV190" s="12" t="s">
        <v>22</v>
      </c>
      <c r="AW190" s="12" t="s">
        <v>35</v>
      </c>
      <c r="AX190" s="12" t="s">
        <v>74</v>
      </c>
      <c r="AY190" s="211" t="s">
        <v>159</v>
      </c>
    </row>
    <row r="191" spans="2:65" s="12" customFormat="1" ht="11.25">
      <c r="B191" s="202"/>
      <c r="C191" s="203"/>
      <c r="D191" s="199" t="s">
        <v>184</v>
      </c>
      <c r="E191" s="204" t="s">
        <v>20</v>
      </c>
      <c r="F191" s="205" t="s">
        <v>2916</v>
      </c>
      <c r="G191" s="203"/>
      <c r="H191" s="204" t="s">
        <v>20</v>
      </c>
      <c r="I191" s="206"/>
      <c r="J191" s="203"/>
      <c r="K191" s="203"/>
      <c r="L191" s="207"/>
      <c r="M191" s="208"/>
      <c r="N191" s="209"/>
      <c r="O191" s="209"/>
      <c r="P191" s="209"/>
      <c r="Q191" s="209"/>
      <c r="R191" s="209"/>
      <c r="S191" s="209"/>
      <c r="T191" s="210"/>
      <c r="AT191" s="211" t="s">
        <v>184</v>
      </c>
      <c r="AU191" s="211" t="s">
        <v>84</v>
      </c>
      <c r="AV191" s="12" t="s">
        <v>22</v>
      </c>
      <c r="AW191" s="12" t="s">
        <v>35</v>
      </c>
      <c r="AX191" s="12" t="s">
        <v>74</v>
      </c>
      <c r="AY191" s="211" t="s">
        <v>159</v>
      </c>
    </row>
    <row r="192" spans="2:65" s="12" customFormat="1" ht="11.25">
      <c r="B192" s="202"/>
      <c r="C192" s="203"/>
      <c r="D192" s="199" t="s">
        <v>184</v>
      </c>
      <c r="E192" s="204" t="s">
        <v>20</v>
      </c>
      <c r="F192" s="205" t="s">
        <v>2917</v>
      </c>
      <c r="G192" s="203"/>
      <c r="H192" s="204" t="s">
        <v>20</v>
      </c>
      <c r="I192" s="206"/>
      <c r="J192" s="203"/>
      <c r="K192" s="203"/>
      <c r="L192" s="207"/>
      <c r="M192" s="208"/>
      <c r="N192" s="209"/>
      <c r="O192" s="209"/>
      <c r="P192" s="209"/>
      <c r="Q192" s="209"/>
      <c r="R192" s="209"/>
      <c r="S192" s="209"/>
      <c r="T192" s="210"/>
      <c r="AT192" s="211" t="s">
        <v>184</v>
      </c>
      <c r="AU192" s="211" t="s">
        <v>84</v>
      </c>
      <c r="AV192" s="12" t="s">
        <v>22</v>
      </c>
      <c r="AW192" s="12" t="s">
        <v>35</v>
      </c>
      <c r="AX192" s="12" t="s">
        <v>74</v>
      </c>
      <c r="AY192" s="211" t="s">
        <v>159</v>
      </c>
    </row>
    <row r="193" spans="2:65" s="12" customFormat="1" ht="11.25">
      <c r="B193" s="202"/>
      <c r="C193" s="203"/>
      <c r="D193" s="199" t="s">
        <v>184</v>
      </c>
      <c r="E193" s="204" t="s">
        <v>20</v>
      </c>
      <c r="F193" s="205" t="s">
        <v>2918</v>
      </c>
      <c r="G193" s="203"/>
      <c r="H193" s="204" t="s">
        <v>20</v>
      </c>
      <c r="I193" s="206"/>
      <c r="J193" s="203"/>
      <c r="K193" s="203"/>
      <c r="L193" s="207"/>
      <c r="M193" s="208"/>
      <c r="N193" s="209"/>
      <c r="O193" s="209"/>
      <c r="P193" s="209"/>
      <c r="Q193" s="209"/>
      <c r="R193" s="209"/>
      <c r="S193" s="209"/>
      <c r="T193" s="210"/>
      <c r="AT193" s="211" t="s">
        <v>184</v>
      </c>
      <c r="AU193" s="211" t="s">
        <v>84</v>
      </c>
      <c r="AV193" s="12" t="s">
        <v>22</v>
      </c>
      <c r="AW193" s="12" t="s">
        <v>35</v>
      </c>
      <c r="AX193" s="12" t="s">
        <v>74</v>
      </c>
      <c r="AY193" s="211" t="s">
        <v>159</v>
      </c>
    </row>
    <row r="194" spans="2:65" s="12" customFormat="1" ht="11.25">
      <c r="B194" s="202"/>
      <c r="C194" s="203"/>
      <c r="D194" s="199" t="s">
        <v>184</v>
      </c>
      <c r="E194" s="204" t="s">
        <v>20</v>
      </c>
      <c r="F194" s="205" t="s">
        <v>2950</v>
      </c>
      <c r="G194" s="203"/>
      <c r="H194" s="204" t="s">
        <v>20</v>
      </c>
      <c r="I194" s="206"/>
      <c r="J194" s="203"/>
      <c r="K194" s="203"/>
      <c r="L194" s="207"/>
      <c r="M194" s="208"/>
      <c r="N194" s="209"/>
      <c r="O194" s="209"/>
      <c r="P194" s="209"/>
      <c r="Q194" s="209"/>
      <c r="R194" s="209"/>
      <c r="S194" s="209"/>
      <c r="T194" s="210"/>
      <c r="AT194" s="211" t="s">
        <v>184</v>
      </c>
      <c r="AU194" s="211" t="s">
        <v>84</v>
      </c>
      <c r="AV194" s="12" t="s">
        <v>22</v>
      </c>
      <c r="AW194" s="12" t="s">
        <v>35</v>
      </c>
      <c r="AX194" s="12" t="s">
        <v>74</v>
      </c>
      <c r="AY194" s="211" t="s">
        <v>159</v>
      </c>
    </row>
    <row r="195" spans="2:65" s="12" customFormat="1" ht="11.25">
      <c r="B195" s="202"/>
      <c r="C195" s="203"/>
      <c r="D195" s="199" t="s">
        <v>184</v>
      </c>
      <c r="E195" s="204" t="s">
        <v>20</v>
      </c>
      <c r="F195" s="205" t="s">
        <v>2951</v>
      </c>
      <c r="G195" s="203"/>
      <c r="H195" s="204" t="s">
        <v>20</v>
      </c>
      <c r="I195" s="206"/>
      <c r="J195" s="203"/>
      <c r="K195" s="203"/>
      <c r="L195" s="207"/>
      <c r="M195" s="208"/>
      <c r="N195" s="209"/>
      <c r="O195" s="209"/>
      <c r="P195" s="209"/>
      <c r="Q195" s="209"/>
      <c r="R195" s="209"/>
      <c r="S195" s="209"/>
      <c r="T195" s="210"/>
      <c r="AT195" s="211" t="s">
        <v>184</v>
      </c>
      <c r="AU195" s="211" t="s">
        <v>84</v>
      </c>
      <c r="AV195" s="12" t="s">
        <v>22</v>
      </c>
      <c r="AW195" s="12" t="s">
        <v>35</v>
      </c>
      <c r="AX195" s="12" t="s">
        <v>74</v>
      </c>
      <c r="AY195" s="211" t="s">
        <v>159</v>
      </c>
    </row>
    <row r="196" spans="2:65" s="12" customFormat="1" ht="11.25">
      <c r="B196" s="202"/>
      <c r="C196" s="203"/>
      <c r="D196" s="199" t="s">
        <v>184</v>
      </c>
      <c r="E196" s="204" t="s">
        <v>20</v>
      </c>
      <c r="F196" s="205" t="s">
        <v>2981</v>
      </c>
      <c r="G196" s="203"/>
      <c r="H196" s="204" t="s">
        <v>20</v>
      </c>
      <c r="I196" s="206"/>
      <c r="J196" s="203"/>
      <c r="K196" s="203"/>
      <c r="L196" s="207"/>
      <c r="M196" s="208"/>
      <c r="N196" s="209"/>
      <c r="O196" s="209"/>
      <c r="P196" s="209"/>
      <c r="Q196" s="209"/>
      <c r="R196" s="209"/>
      <c r="S196" s="209"/>
      <c r="T196" s="210"/>
      <c r="AT196" s="211" t="s">
        <v>184</v>
      </c>
      <c r="AU196" s="211" t="s">
        <v>84</v>
      </c>
      <c r="AV196" s="12" t="s">
        <v>22</v>
      </c>
      <c r="AW196" s="12" t="s">
        <v>35</v>
      </c>
      <c r="AX196" s="12" t="s">
        <v>74</v>
      </c>
      <c r="AY196" s="211" t="s">
        <v>159</v>
      </c>
    </row>
    <row r="197" spans="2:65" s="12" customFormat="1" ht="11.25">
      <c r="B197" s="202"/>
      <c r="C197" s="203"/>
      <c r="D197" s="199" t="s">
        <v>184</v>
      </c>
      <c r="E197" s="204" t="s">
        <v>20</v>
      </c>
      <c r="F197" s="205" t="s">
        <v>1121</v>
      </c>
      <c r="G197" s="203"/>
      <c r="H197" s="204" t="s">
        <v>20</v>
      </c>
      <c r="I197" s="206"/>
      <c r="J197" s="203"/>
      <c r="K197" s="203"/>
      <c r="L197" s="207"/>
      <c r="M197" s="208"/>
      <c r="N197" s="209"/>
      <c r="O197" s="209"/>
      <c r="P197" s="209"/>
      <c r="Q197" s="209"/>
      <c r="R197" s="209"/>
      <c r="S197" s="209"/>
      <c r="T197" s="210"/>
      <c r="AT197" s="211" t="s">
        <v>184</v>
      </c>
      <c r="AU197" s="211" t="s">
        <v>84</v>
      </c>
      <c r="AV197" s="12" t="s">
        <v>22</v>
      </c>
      <c r="AW197" s="12" t="s">
        <v>35</v>
      </c>
      <c r="AX197" s="12" t="s">
        <v>74</v>
      </c>
      <c r="AY197" s="211" t="s">
        <v>159</v>
      </c>
    </row>
    <row r="198" spans="2:65" s="13" customFormat="1" ht="11.25">
      <c r="B198" s="212"/>
      <c r="C198" s="213"/>
      <c r="D198" s="199" t="s">
        <v>184</v>
      </c>
      <c r="E198" s="214" t="s">
        <v>20</v>
      </c>
      <c r="F198" s="215" t="s">
        <v>22</v>
      </c>
      <c r="G198" s="213"/>
      <c r="H198" s="216">
        <v>1</v>
      </c>
      <c r="I198" s="217"/>
      <c r="J198" s="213"/>
      <c r="K198" s="213"/>
      <c r="L198" s="218"/>
      <c r="M198" s="219"/>
      <c r="N198" s="220"/>
      <c r="O198" s="220"/>
      <c r="P198" s="220"/>
      <c r="Q198" s="220"/>
      <c r="R198" s="220"/>
      <c r="S198" s="220"/>
      <c r="T198" s="221"/>
      <c r="AT198" s="222" t="s">
        <v>184</v>
      </c>
      <c r="AU198" s="222" t="s">
        <v>84</v>
      </c>
      <c r="AV198" s="13" t="s">
        <v>84</v>
      </c>
      <c r="AW198" s="13" t="s">
        <v>35</v>
      </c>
      <c r="AX198" s="13" t="s">
        <v>22</v>
      </c>
      <c r="AY198" s="222" t="s">
        <v>159</v>
      </c>
    </row>
    <row r="199" spans="2:65" s="11" customFormat="1" ht="22.9" customHeight="1">
      <c r="B199" s="170"/>
      <c r="C199" s="171"/>
      <c r="D199" s="172" t="s">
        <v>73</v>
      </c>
      <c r="E199" s="184" t="s">
        <v>1065</v>
      </c>
      <c r="F199" s="184" t="s">
        <v>2922</v>
      </c>
      <c r="G199" s="171"/>
      <c r="H199" s="171"/>
      <c r="I199" s="174"/>
      <c r="J199" s="185">
        <f>BK199</f>
        <v>0</v>
      </c>
      <c r="K199" s="171"/>
      <c r="L199" s="176"/>
      <c r="M199" s="177"/>
      <c r="N199" s="178"/>
      <c r="O199" s="178"/>
      <c r="P199" s="179">
        <f>SUM(P200:P201)</f>
        <v>0</v>
      </c>
      <c r="Q199" s="178"/>
      <c r="R199" s="179">
        <f>SUM(R200:R201)</f>
        <v>0</v>
      </c>
      <c r="S199" s="178"/>
      <c r="T199" s="180">
        <f>SUM(T200:T201)</f>
        <v>0</v>
      </c>
      <c r="AR199" s="181" t="s">
        <v>22</v>
      </c>
      <c r="AT199" s="182" t="s">
        <v>73</v>
      </c>
      <c r="AU199" s="182" t="s">
        <v>22</v>
      </c>
      <c r="AY199" s="181" t="s">
        <v>159</v>
      </c>
      <c r="BK199" s="183">
        <f>SUM(BK200:BK201)</f>
        <v>0</v>
      </c>
    </row>
    <row r="200" spans="2:65" s="1" customFormat="1" ht="16.5" customHeight="1">
      <c r="B200" s="35"/>
      <c r="C200" s="186" t="s">
        <v>566</v>
      </c>
      <c r="D200" s="186" t="s">
        <v>162</v>
      </c>
      <c r="E200" s="187" t="s">
        <v>2923</v>
      </c>
      <c r="F200" s="188" t="s">
        <v>2924</v>
      </c>
      <c r="G200" s="189" t="s">
        <v>1004</v>
      </c>
      <c r="H200" s="190">
        <v>1</v>
      </c>
      <c r="I200" s="191"/>
      <c r="J200" s="192">
        <f>ROUND(I200*H200,2)</f>
        <v>0</v>
      </c>
      <c r="K200" s="188" t="s">
        <v>20</v>
      </c>
      <c r="L200" s="39"/>
      <c r="M200" s="193" t="s">
        <v>20</v>
      </c>
      <c r="N200" s="194" t="s">
        <v>45</v>
      </c>
      <c r="O200" s="64"/>
      <c r="P200" s="195">
        <f>O200*H200</f>
        <v>0</v>
      </c>
      <c r="Q200" s="195">
        <v>0</v>
      </c>
      <c r="R200" s="195">
        <f>Q200*H200</f>
        <v>0</v>
      </c>
      <c r="S200" s="195">
        <v>0</v>
      </c>
      <c r="T200" s="196">
        <f>S200*H200</f>
        <v>0</v>
      </c>
      <c r="AR200" s="197" t="s">
        <v>164</v>
      </c>
      <c r="AT200" s="197" t="s">
        <v>162</v>
      </c>
      <c r="AU200" s="197" t="s">
        <v>84</v>
      </c>
      <c r="AY200" s="18" t="s">
        <v>159</v>
      </c>
      <c r="BE200" s="198">
        <f>IF(N200="základní",J200,0)</f>
        <v>0</v>
      </c>
      <c r="BF200" s="198">
        <f>IF(N200="snížená",J200,0)</f>
        <v>0</v>
      </c>
      <c r="BG200" s="198">
        <f>IF(N200="zákl. přenesená",J200,0)</f>
        <v>0</v>
      </c>
      <c r="BH200" s="198">
        <f>IF(N200="sníž. přenesená",J200,0)</f>
        <v>0</v>
      </c>
      <c r="BI200" s="198">
        <f>IF(N200="nulová",J200,0)</f>
        <v>0</v>
      </c>
      <c r="BJ200" s="18" t="s">
        <v>22</v>
      </c>
      <c r="BK200" s="198">
        <f>ROUND(I200*H200,2)</f>
        <v>0</v>
      </c>
      <c r="BL200" s="18" t="s">
        <v>164</v>
      </c>
      <c r="BM200" s="197" t="s">
        <v>2925</v>
      </c>
    </row>
    <row r="201" spans="2:65" s="1" customFormat="1" ht="11.25">
      <c r="B201" s="35"/>
      <c r="C201" s="36"/>
      <c r="D201" s="199" t="s">
        <v>166</v>
      </c>
      <c r="E201" s="36"/>
      <c r="F201" s="200" t="s">
        <v>2924</v>
      </c>
      <c r="G201" s="36"/>
      <c r="H201" s="36"/>
      <c r="I201" s="115"/>
      <c r="J201" s="36"/>
      <c r="K201" s="36"/>
      <c r="L201" s="39"/>
      <c r="M201" s="201"/>
      <c r="N201" s="64"/>
      <c r="O201" s="64"/>
      <c r="P201" s="64"/>
      <c r="Q201" s="64"/>
      <c r="R201" s="64"/>
      <c r="S201" s="64"/>
      <c r="T201" s="65"/>
      <c r="AT201" s="18" t="s">
        <v>166</v>
      </c>
      <c r="AU201" s="18" t="s">
        <v>84</v>
      </c>
    </row>
    <row r="202" spans="2:65" s="11" customFormat="1" ht="22.9" customHeight="1">
      <c r="B202" s="170"/>
      <c r="C202" s="171"/>
      <c r="D202" s="172" t="s">
        <v>73</v>
      </c>
      <c r="E202" s="184" t="s">
        <v>1084</v>
      </c>
      <c r="F202" s="184" t="s">
        <v>1201</v>
      </c>
      <c r="G202" s="171"/>
      <c r="H202" s="171"/>
      <c r="I202" s="174"/>
      <c r="J202" s="185">
        <f>BK202</f>
        <v>0</v>
      </c>
      <c r="K202" s="171"/>
      <c r="L202" s="176"/>
      <c r="M202" s="177"/>
      <c r="N202" s="178"/>
      <c r="O202" s="178"/>
      <c r="P202" s="179">
        <f>SUM(P203:P204)</f>
        <v>0</v>
      </c>
      <c r="Q202" s="178"/>
      <c r="R202" s="179">
        <f>SUM(R203:R204)</f>
        <v>0</v>
      </c>
      <c r="S202" s="178"/>
      <c r="T202" s="180">
        <f>SUM(T203:T204)</f>
        <v>0</v>
      </c>
      <c r="AR202" s="181" t="s">
        <v>22</v>
      </c>
      <c r="AT202" s="182" t="s">
        <v>73</v>
      </c>
      <c r="AU202" s="182" t="s">
        <v>22</v>
      </c>
      <c r="AY202" s="181" t="s">
        <v>159</v>
      </c>
      <c r="BK202" s="183">
        <f>SUM(BK203:BK204)</f>
        <v>0</v>
      </c>
    </row>
    <row r="203" spans="2:65" s="1" customFormat="1" ht="16.5" customHeight="1">
      <c r="B203" s="35"/>
      <c r="C203" s="186" t="s">
        <v>574</v>
      </c>
      <c r="D203" s="186" t="s">
        <v>162</v>
      </c>
      <c r="E203" s="187" t="s">
        <v>2926</v>
      </c>
      <c r="F203" s="188" t="s">
        <v>2927</v>
      </c>
      <c r="G203" s="189" t="s">
        <v>669</v>
      </c>
      <c r="H203" s="190">
        <v>6.9000000000000006E-2</v>
      </c>
      <c r="I203" s="191"/>
      <c r="J203" s="192">
        <f>ROUND(I203*H203,2)</f>
        <v>0</v>
      </c>
      <c r="K203" s="188" t="s">
        <v>194</v>
      </c>
      <c r="L203" s="39"/>
      <c r="M203" s="193" t="s">
        <v>20</v>
      </c>
      <c r="N203" s="194" t="s">
        <v>45</v>
      </c>
      <c r="O203" s="64"/>
      <c r="P203" s="195">
        <f>O203*H203</f>
        <v>0</v>
      </c>
      <c r="Q203" s="195">
        <v>0</v>
      </c>
      <c r="R203" s="195">
        <f>Q203*H203</f>
        <v>0</v>
      </c>
      <c r="S203" s="195">
        <v>0</v>
      </c>
      <c r="T203" s="196">
        <f>S203*H203</f>
        <v>0</v>
      </c>
      <c r="AR203" s="197" t="s">
        <v>164</v>
      </c>
      <c r="AT203" s="197" t="s">
        <v>162</v>
      </c>
      <c r="AU203" s="197" t="s">
        <v>84</v>
      </c>
      <c r="AY203" s="18" t="s">
        <v>159</v>
      </c>
      <c r="BE203" s="198">
        <f>IF(N203="základní",J203,0)</f>
        <v>0</v>
      </c>
      <c r="BF203" s="198">
        <f>IF(N203="snížená",J203,0)</f>
        <v>0</v>
      </c>
      <c r="BG203" s="198">
        <f>IF(N203="zákl. přenesená",J203,0)</f>
        <v>0</v>
      </c>
      <c r="BH203" s="198">
        <f>IF(N203="sníž. přenesená",J203,0)</f>
        <v>0</v>
      </c>
      <c r="BI203" s="198">
        <f>IF(N203="nulová",J203,0)</f>
        <v>0</v>
      </c>
      <c r="BJ203" s="18" t="s">
        <v>22</v>
      </c>
      <c r="BK203" s="198">
        <f>ROUND(I203*H203,2)</f>
        <v>0</v>
      </c>
      <c r="BL203" s="18" t="s">
        <v>164</v>
      </c>
      <c r="BM203" s="197" t="s">
        <v>2928</v>
      </c>
    </row>
    <row r="204" spans="2:65" s="1" customFormat="1" ht="19.5">
      <c r="B204" s="35"/>
      <c r="C204" s="36"/>
      <c r="D204" s="199" t="s">
        <v>166</v>
      </c>
      <c r="E204" s="36"/>
      <c r="F204" s="200" t="s">
        <v>2929</v>
      </c>
      <c r="G204" s="36"/>
      <c r="H204" s="36"/>
      <c r="I204" s="115"/>
      <c r="J204" s="36"/>
      <c r="K204" s="36"/>
      <c r="L204" s="39"/>
      <c r="M204" s="201"/>
      <c r="N204" s="64"/>
      <c r="O204" s="64"/>
      <c r="P204" s="64"/>
      <c r="Q204" s="64"/>
      <c r="R204" s="64"/>
      <c r="S204" s="64"/>
      <c r="T204" s="65"/>
      <c r="AT204" s="18" t="s">
        <v>166</v>
      </c>
      <c r="AU204" s="18" t="s">
        <v>84</v>
      </c>
    </row>
    <row r="205" spans="2:65" s="11" customFormat="1" ht="22.9" customHeight="1">
      <c r="B205" s="170"/>
      <c r="C205" s="171"/>
      <c r="D205" s="172" t="s">
        <v>73</v>
      </c>
      <c r="E205" s="184" t="s">
        <v>162</v>
      </c>
      <c r="F205" s="184" t="s">
        <v>1207</v>
      </c>
      <c r="G205" s="171"/>
      <c r="H205" s="171"/>
      <c r="I205" s="174"/>
      <c r="J205" s="185">
        <f>BK205</f>
        <v>0</v>
      </c>
      <c r="K205" s="171"/>
      <c r="L205" s="176"/>
      <c r="M205" s="177"/>
      <c r="N205" s="178"/>
      <c r="O205" s="178"/>
      <c r="P205" s="179">
        <f>SUM(P206:P220)</f>
        <v>0</v>
      </c>
      <c r="Q205" s="178"/>
      <c r="R205" s="179">
        <f>SUM(R206:R220)</f>
        <v>125.023</v>
      </c>
      <c r="S205" s="178"/>
      <c r="T205" s="180">
        <f>SUM(T206:T220)</f>
        <v>0</v>
      </c>
      <c r="AR205" s="181" t="s">
        <v>22</v>
      </c>
      <c r="AT205" s="182" t="s">
        <v>73</v>
      </c>
      <c r="AU205" s="182" t="s">
        <v>22</v>
      </c>
      <c r="AY205" s="181" t="s">
        <v>159</v>
      </c>
      <c r="BK205" s="183">
        <f>SUM(BK206:BK220)</f>
        <v>0</v>
      </c>
    </row>
    <row r="206" spans="2:65" s="1" customFormat="1" ht="16.5" customHeight="1">
      <c r="B206" s="35"/>
      <c r="C206" s="186" t="s">
        <v>582</v>
      </c>
      <c r="D206" s="186" t="s">
        <v>162</v>
      </c>
      <c r="E206" s="187" t="s">
        <v>674</v>
      </c>
      <c r="F206" s="188" t="s">
        <v>675</v>
      </c>
      <c r="G206" s="189" t="s">
        <v>182</v>
      </c>
      <c r="H206" s="190">
        <v>60.865000000000002</v>
      </c>
      <c r="I206" s="191"/>
      <c r="J206" s="192">
        <f>ROUND(I206*H206,2)</f>
        <v>0</v>
      </c>
      <c r="K206" s="188" t="s">
        <v>194</v>
      </c>
      <c r="L206" s="39"/>
      <c r="M206" s="193" t="s">
        <v>20</v>
      </c>
      <c r="N206" s="194" t="s">
        <v>45</v>
      </c>
      <c r="O206" s="64"/>
      <c r="P206" s="195">
        <f>O206*H206</f>
        <v>0</v>
      </c>
      <c r="Q206" s="195">
        <v>0</v>
      </c>
      <c r="R206" s="195">
        <f>Q206*H206</f>
        <v>0</v>
      </c>
      <c r="S206" s="195">
        <v>0</v>
      </c>
      <c r="T206" s="196">
        <f>S206*H206</f>
        <v>0</v>
      </c>
      <c r="AR206" s="197" t="s">
        <v>164</v>
      </c>
      <c r="AT206" s="197" t="s">
        <v>162</v>
      </c>
      <c r="AU206" s="197" t="s">
        <v>84</v>
      </c>
      <c r="AY206" s="18" t="s">
        <v>159</v>
      </c>
      <c r="BE206" s="198">
        <f>IF(N206="základní",J206,0)</f>
        <v>0</v>
      </c>
      <c r="BF206" s="198">
        <f>IF(N206="snížená",J206,0)</f>
        <v>0</v>
      </c>
      <c r="BG206" s="198">
        <f>IF(N206="zákl. přenesená",J206,0)</f>
        <v>0</v>
      </c>
      <c r="BH206" s="198">
        <f>IF(N206="sníž. přenesená",J206,0)</f>
        <v>0</v>
      </c>
      <c r="BI206" s="198">
        <f>IF(N206="nulová",J206,0)</f>
        <v>0</v>
      </c>
      <c r="BJ206" s="18" t="s">
        <v>22</v>
      </c>
      <c r="BK206" s="198">
        <f>ROUND(I206*H206,2)</f>
        <v>0</v>
      </c>
      <c r="BL206" s="18" t="s">
        <v>164</v>
      </c>
      <c r="BM206" s="197" t="s">
        <v>2930</v>
      </c>
    </row>
    <row r="207" spans="2:65" s="1" customFormat="1" ht="19.5">
      <c r="B207" s="35"/>
      <c r="C207" s="36"/>
      <c r="D207" s="199" t="s">
        <v>166</v>
      </c>
      <c r="E207" s="36"/>
      <c r="F207" s="200" t="s">
        <v>677</v>
      </c>
      <c r="G207" s="36"/>
      <c r="H207" s="36"/>
      <c r="I207" s="115"/>
      <c r="J207" s="36"/>
      <c r="K207" s="36"/>
      <c r="L207" s="39"/>
      <c r="M207" s="201"/>
      <c r="N207" s="64"/>
      <c r="O207" s="64"/>
      <c r="P207" s="64"/>
      <c r="Q207" s="64"/>
      <c r="R207" s="64"/>
      <c r="S207" s="64"/>
      <c r="T207" s="65"/>
      <c r="AT207" s="18" t="s">
        <v>166</v>
      </c>
      <c r="AU207" s="18" t="s">
        <v>84</v>
      </c>
    </row>
    <row r="208" spans="2:65" s="13" customFormat="1" ht="11.25">
      <c r="B208" s="212"/>
      <c r="C208" s="213"/>
      <c r="D208" s="199" t="s">
        <v>184</v>
      </c>
      <c r="E208" s="214" t="s">
        <v>20</v>
      </c>
      <c r="F208" s="215" t="s">
        <v>2931</v>
      </c>
      <c r="G208" s="213"/>
      <c r="H208" s="216">
        <v>98.864999999999995</v>
      </c>
      <c r="I208" s="217"/>
      <c r="J208" s="213"/>
      <c r="K208" s="213"/>
      <c r="L208" s="218"/>
      <c r="M208" s="219"/>
      <c r="N208" s="220"/>
      <c r="O208" s="220"/>
      <c r="P208" s="220"/>
      <c r="Q208" s="220"/>
      <c r="R208" s="220"/>
      <c r="S208" s="220"/>
      <c r="T208" s="221"/>
      <c r="AT208" s="222" t="s">
        <v>184</v>
      </c>
      <c r="AU208" s="222" t="s">
        <v>84</v>
      </c>
      <c r="AV208" s="13" t="s">
        <v>84</v>
      </c>
      <c r="AW208" s="13" t="s">
        <v>35</v>
      </c>
      <c r="AX208" s="13" t="s">
        <v>74</v>
      </c>
      <c r="AY208" s="222" t="s">
        <v>159</v>
      </c>
    </row>
    <row r="209" spans="2:65" s="13" customFormat="1" ht="11.25">
      <c r="B209" s="212"/>
      <c r="C209" s="213"/>
      <c r="D209" s="199" t="s">
        <v>184</v>
      </c>
      <c r="E209" s="214" t="s">
        <v>20</v>
      </c>
      <c r="F209" s="215" t="s">
        <v>2988</v>
      </c>
      <c r="G209" s="213"/>
      <c r="H209" s="216">
        <v>-38</v>
      </c>
      <c r="I209" s="217"/>
      <c r="J209" s="213"/>
      <c r="K209" s="213"/>
      <c r="L209" s="218"/>
      <c r="M209" s="219"/>
      <c r="N209" s="220"/>
      <c r="O209" s="220"/>
      <c r="P209" s="220"/>
      <c r="Q209" s="220"/>
      <c r="R209" s="220"/>
      <c r="S209" s="220"/>
      <c r="T209" s="221"/>
      <c r="AT209" s="222" t="s">
        <v>184</v>
      </c>
      <c r="AU209" s="222" t="s">
        <v>84</v>
      </c>
      <c r="AV209" s="13" t="s">
        <v>84</v>
      </c>
      <c r="AW209" s="13" t="s">
        <v>35</v>
      </c>
      <c r="AX209" s="13" t="s">
        <v>74</v>
      </c>
      <c r="AY209" s="222" t="s">
        <v>159</v>
      </c>
    </row>
    <row r="210" spans="2:65" s="14" customFormat="1" ht="11.25">
      <c r="B210" s="223"/>
      <c r="C210" s="224"/>
      <c r="D210" s="199" t="s">
        <v>184</v>
      </c>
      <c r="E210" s="225" t="s">
        <v>2830</v>
      </c>
      <c r="F210" s="226" t="s">
        <v>223</v>
      </c>
      <c r="G210" s="224"/>
      <c r="H210" s="227">
        <v>60.865000000000002</v>
      </c>
      <c r="I210" s="228"/>
      <c r="J210" s="224"/>
      <c r="K210" s="224"/>
      <c r="L210" s="229"/>
      <c r="M210" s="230"/>
      <c r="N210" s="231"/>
      <c r="O210" s="231"/>
      <c r="P210" s="231"/>
      <c r="Q210" s="231"/>
      <c r="R210" s="231"/>
      <c r="S210" s="231"/>
      <c r="T210" s="232"/>
      <c r="AT210" s="233" t="s">
        <v>184</v>
      </c>
      <c r="AU210" s="233" t="s">
        <v>84</v>
      </c>
      <c r="AV210" s="14" t="s">
        <v>164</v>
      </c>
      <c r="AW210" s="14" t="s">
        <v>35</v>
      </c>
      <c r="AX210" s="14" t="s">
        <v>22</v>
      </c>
      <c r="AY210" s="233" t="s">
        <v>159</v>
      </c>
    </row>
    <row r="211" spans="2:65" s="1" customFormat="1" ht="16.5" customHeight="1">
      <c r="B211" s="35"/>
      <c r="C211" s="245" t="s">
        <v>589</v>
      </c>
      <c r="D211" s="245" t="s">
        <v>744</v>
      </c>
      <c r="E211" s="246" t="s">
        <v>1217</v>
      </c>
      <c r="F211" s="247" t="s">
        <v>1218</v>
      </c>
      <c r="G211" s="248" t="s">
        <v>669</v>
      </c>
      <c r="H211" s="249">
        <v>125.023</v>
      </c>
      <c r="I211" s="250"/>
      <c r="J211" s="251">
        <f>ROUND(I211*H211,2)</f>
        <v>0</v>
      </c>
      <c r="K211" s="247" t="s">
        <v>20</v>
      </c>
      <c r="L211" s="252"/>
      <c r="M211" s="253" t="s">
        <v>20</v>
      </c>
      <c r="N211" s="254" t="s">
        <v>45</v>
      </c>
      <c r="O211" s="64"/>
      <c r="P211" s="195">
        <f>O211*H211</f>
        <v>0</v>
      </c>
      <c r="Q211" s="195">
        <v>1</v>
      </c>
      <c r="R211" s="195">
        <f>Q211*H211</f>
        <v>125.023</v>
      </c>
      <c r="S211" s="195">
        <v>0</v>
      </c>
      <c r="T211" s="196">
        <f>S211*H211</f>
        <v>0</v>
      </c>
      <c r="AR211" s="197" t="s">
        <v>204</v>
      </c>
      <c r="AT211" s="197" t="s">
        <v>744</v>
      </c>
      <c r="AU211" s="197" t="s">
        <v>84</v>
      </c>
      <c r="AY211" s="18" t="s">
        <v>159</v>
      </c>
      <c r="BE211" s="198">
        <f>IF(N211="základní",J211,0)</f>
        <v>0</v>
      </c>
      <c r="BF211" s="198">
        <f>IF(N211="snížená",J211,0)</f>
        <v>0</v>
      </c>
      <c r="BG211" s="198">
        <f>IF(N211="zákl. přenesená",J211,0)</f>
        <v>0</v>
      </c>
      <c r="BH211" s="198">
        <f>IF(N211="sníž. přenesená",J211,0)</f>
        <v>0</v>
      </c>
      <c r="BI211" s="198">
        <f>IF(N211="nulová",J211,0)</f>
        <v>0</v>
      </c>
      <c r="BJ211" s="18" t="s">
        <v>22</v>
      </c>
      <c r="BK211" s="198">
        <f>ROUND(I211*H211,2)</f>
        <v>0</v>
      </c>
      <c r="BL211" s="18" t="s">
        <v>164</v>
      </c>
      <c r="BM211" s="197" t="s">
        <v>2933</v>
      </c>
    </row>
    <row r="212" spans="2:65" s="13" customFormat="1" ht="11.25">
      <c r="B212" s="212"/>
      <c r="C212" s="213"/>
      <c r="D212" s="199" t="s">
        <v>184</v>
      </c>
      <c r="E212" s="214" t="s">
        <v>20</v>
      </c>
      <c r="F212" s="215" t="s">
        <v>2934</v>
      </c>
      <c r="G212" s="213"/>
      <c r="H212" s="216">
        <v>125.023</v>
      </c>
      <c r="I212" s="217"/>
      <c r="J212" s="213"/>
      <c r="K212" s="213"/>
      <c r="L212" s="218"/>
      <c r="M212" s="219"/>
      <c r="N212" s="220"/>
      <c r="O212" s="220"/>
      <c r="P212" s="220"/>
      <c r="Q212" s="220"/>
      <c r="R212" s="220"/>
      <c r="S212" s="220"/>
      <c r="T212" s="221"/>
      <c r="AT212" s="222" t="s">
        <v>184</v>
      </c>
      <c r="AU212" s="222" t="s">
        <v>84</v>
      </c>
      <c r="AV212" s="13" t="s">
        <v>84</v>
      </c>
      <c r="AW212" s="13" t="s">
        <v>35</v>
      </c>
      <c r="AX212" s="13" t="s">
        <v>22</v>
      </c>
      <c r="AY212" s="222" t="s">
        <v>159</v>
      </c>
    </row>
    <row r="213" spans="2:65" s="1" customFormat="1" ht="16.5" customHeight="1">
      <c r="B213" s="35"/>
      <c r="C213" s="186" t="s">
        <v>595</v>
      </c>
      <c r="D213" s="186" t="s">
        <v>162</v>
      </c>
      <c r="E213" s="187" t="s">
        <v>609</v>
      </c>
      <c r="F213" s="188" t="s">
        <v>610</v>
      </c>
      <c r="G213" s="189" t="s">
        <v>182</v>
      </c>
      <c r="H213" s="190">
        <v>60.865000000000002</v>
      </c>
      <c r="I213" s="191"/>
      <c r="J213" s="192">
        <f>ROUND(I213*H213,2)</f>
        <v>0</v>
      </c>
      <c r="K213" s="188" t="s">
        <v>194</v>
      </c>
      <c r="L213" s="39"/>
      <c r="M213" s="193" t="s">
        <v>20</v>
      </c>
      <c r="N213" s="194" t="s">
        <v>45</v>
      </c>
      <c r="O213" s="64"/>
      <c r="P213" s="195">
        <f>O213*H213</f>
        <v>0</v>
      </c>
      <c r="Q213" s="195">
        <v>0</v>
      </c>
      <c r="R213" s="195">
        <f>Q213*H213</f>
        <v>0</v>
      </c>
      <c r="S213" s="195">
        <v>0</v>
      </c>
      <c r="T213" s="196">
        <f>S213*H213</f>
        <v>0</v>
      </c>
      <c r="AR213" s="197" t="s">
        <v>164</v>
      </c>
      <c r="AT213" s="197" t="s">
        <v>162</v>
      </c>
      <c r="AU213" s="197" t="s">
        <v>84</v>
      </c>
      <c r="AY213" s="18" t="s">
        <v>159</v>
      </c>
      <c r="BE213" s="198">
        <f>IF(N213="základní",J213,0)</f>
        <v>0</v>
      </c>
      <c r="BF213" s="198">
        <f>IF(N213="snížená",J213,0)</f>
        <v>0</v>
      </c>
      <c r="BG213" s="198">
        <f>IF(N213="zákl. přenesená",J213,0)</f>
        <v>0</v>
      </c>
      <c r="BH213" s="198">
        <f>IF(N213="sníž. přenesená",J213,0)</f>
        <v>0</v>
      </c>
      <c r="BI213" s="198">
        <f>IF(N213="nulová",J213,0)</f>
        <v>0</v>
      </c>
      <c r="BJ213" s="18" t="s">
        <v>22</v>
      </c>
      <c r="BK213" s="198">
        <f>ROUND(I213*H213,2)</f>
        <v>0</v>
      </c>
      <c r="BL213" s="18" t="s">
        <v>164</v>
      </c>
      <c r="BM213" s="197" t="s">
        <v>2935</v>
      </c>
    </row>
    <row r="214" spans="2:65" s="1" customFormat="1" ht="19.5">
      <c r="B214" s="35"/>
      <c r="C214" s="36"/>
      <c r="D214" s="199" t="s">
        <v>166</v>
      </c>
      <c r="E214" s="36"/>
      <c r="F214" s="200" t="s">
        <v>612</v>
      </c>
      <c r="G214" s="36"/>
      <c r="H214" s="36"/>
      <c r="I214" s="115"/>
      <c r="J214" s="36"/>
      <c r="K214" s="36"/>
      <c r="L214" s="39"/>
      <c r="M214" s="201"/>
      <c r="N214" s="64"/>
      <c r="O214" s="64"/>
      <c r="P214" s="64"/>
      <c r="Q214" s="64"/>
      <c r="R214" s="64"/>
      <c r="S214" s="64"/>
      <c r="T214" s="65"/>
      <c r="AT214" s="18" t="s">
        <v>166</v>
      </c>
      <c r="AU214" s="18" t="s">
        <v>84</v>
      </c>
    </row>
    <row r="215" spans="2:65" s="12" customFormat="1" ht="11.25">
      <c r="B215" s="202"/>
      <c r="C215" s="203"/>
      <c r="D215" s="199" t="s">
        <v>184</v>
      </c>
      <c r="E215" s="204" t="s">
        <v>20</v>
      </c>
      <c r="F215" s="205" t="s">
        <v>1223</v>
      </c>
      <c r="G215" s="203"/>
      <c r="H215" s="204" t="s">
        <v>20</v>
      </c>
      <c r="I215" s="206"/>
      <c r="J215" s="203"/>
      <c r="K215" s="203"/>
      <c r="L215" s="207"/>
      <c r="M215" s="208"/>
      <c r="N215" s="209"/>
      <c r="O215" s="209"/>
      <c r="P215" s="209"/>
      <c r="Q215" s="209"/>
      <c r="R215" s="209"/>
      <c r="S215" s="209"/>
      <c r="T215" s="210"/>
      <c r="AT215" s="211" t="s">
        <v>184</v>
      </c>
      <c r="AU215" s="211" t="s">
        <v>84</v>
      </c>
      <c r="AV215" s="12" t="s">
        <v>22</v>
      </c>
      <c r="AW215" s="12" t="s">
        <v>35</v>
      </c>
      <c r="AX215" s="12" t="s">
        <v>74</v>
      </c>
      <c r="AY215" s="211" t="s">
        <v>159</v>
      </c>
    </row>
    <row r="216" spans="2:65" s="13" customFormat="1" ht="11.25">
      <c r="B216" s="212"/>
      <c r="C216" s="213"/>
      <c r="D216" s="199" t="s">
        <v>184</v>
      </c>
      <c r="E216" s="214" t="s">
        <v>20</v>
      </c>
      <c r="F216" s="215" t="s">
        <v>2936</v>
      </c>
      <c r="G216" s="213"/>
      <c r="H216" s="216">
        <v>60.865000000000002</v>
      </c>
      <c r="I216" s="217"/>
      <c r="J216" s="213"/>
      <c r="K216" s="213"/>
      <c r="L216" s="218"/>
      <c r="M216" s="219"/>
      <c r="N216" s="220"/>
      <c r="O216" s="220"/>
      <c r="P216" s="220"/>
      <c r="Q216" s="220"/>
      <c r="R216" s="220"/>
      <c r="S216" s="220"/>
      <c r="T216" s="221"/>
      <c r="AT216" s="222" t="s">
        <v>184</v>
      </c>
      <c r="AU216" s="222" t="s">
        <v>84</v>
      </c>
      <c r="AV216" s="13" t="s">
        <v>84</v>
      </c>
      <c r="AW216" s="13" t="s">
        <v>35</v>
      </c>
      <c r="AX216" s="13" t="s">
        <v>22</v>
      </c>
      <c r="AY216" s="222" t="s">
        <v>159</v>
      </c>
    </row>
    <row r="217" spans="2:65" s="1" customFormat="1" ht="16.5" customHeight="1">
      <c r="B217" s="35"/>
      <c r="C217" s="186" t="s">
        <v>602</v>
      </c>
      <c r="D217" s="186" t="s">
        <v>162</v>
      </c>
      <c r="E217" s="187" t="s">
        <v>617</v>
      </c>
      <c r="F217" s="188" t="s">
        <v>618</v>
      </c>
      <c r="G217" s="189" t="s">
        <v>182</v>
      </c>
      <c r="H217" s="190">
        <v>60.865000000000002</v>
      </c>
      <c r="I217" s="191"/>
      <c r="J217" s="192">
        <f>ROUND(I217*H217,2)</f>
        <v>0</v>
      </c>
      <c r="K217" s="188" t="s">
        <v>194</v>
      </c>
      <c r="L217" s="39"/>
      <c r="M217" s="193" t="s">
        <v>20</v>
      </c>
      <c r="N217" s="194" t="s">
        <v>45</v>
      </c>
      <c r="O217" s="64"/>
      <c r="P217" s="195">
        <f>O217*H217</f>
        <v>0</v>
      </c>
      <c r="Q217" s="195">
        <v>0</v>
      </c>
      <c r="R217" s="195">
        <f>Q217*H217</f>
        <v>0</v>
      </c>
      <c r="S217" s="195">
        <v>0</v>
      </c>
      <c r="T217" s="196">
        <f>S217*H217</f>
        <v>0</v>
      </c>
      <c r="AR217" s="197" t="s">
        <v>164</v>
      </c>
      <c r="AT217" s="197" t="s">
        <v>162</v>
      </c>
      <c r="AU217" s="197" t="s">
        <v>84</v>
      </c>
      <c r="AY217" s="18" t="s">
        <v>159</v>
      </c>
      <c r="BE217" s="198">
        <f>IF(N217="základní",J217,0)</f>
        <v>0</v>
      </c>
      <c r="BF217" s="198">
        <f>IF(N217="snížená",J217,0)</f>
        <v>0</v>
      </c>
      <c r="BG217" s="198">
        <f>IF(N217="zákl. přenesená",J217,0)</f>
        <v>0</v>
      </c>
      <c r="BH217" s="198">
        <f>IF(N217="sníž. přenesená",J217,0)</f>
        <v>0</v>
      </c>
      <c r="BI217" s="198">
        <f>IF(N217="nulová",J217,0)</f>
        <v>0</v>
      </c>
      <c r="BJ217" s="18" t="s">
        <v>22</v>
      </c>
      <c r="BK217" s="198">
        <f>ROUND(I217*H217,2)</f>
        <v>0</v>
      </c>
      <c r="BL217" s="18" t="s">
        <v>164</v>
      </c>
      <c r="BM217" s="197" t="s">
        <v>2937</v>
      </c>
    </row>
    <row r="218" spans="2:65" s="1" customFormat="1" ht="11.25">
      <c r="B218" s="35"/>
      <c r="C218" s="36"/>
      <c r="D218" s="199" t="s">
        <v>166</v>
      </c>
      <c r="E218" s="36"/>
      <c r="F218" s="200" t="s">
        <v>620</v>
      </c>
      <c r="G218" s="36"/>
      <c r="H218" s="36"/>
      <c r="I218" s="115"/>
      <c r="J218" s="36"/>
      <c r="K218" s="36"/>
      <c r="L218" s="39"/>
      <c r="M218" s="201"/>
      <c r="N218" s="64"/>
      <c r="O218" s="64"/>
      <c r="P218" s="64"/>
      <c r="Q218" s="64"/>
      <c r="R218" s="64"/>
      <c r="S218" s="64"/>
      <c r="T218" s="65"/>
      <c r="AT218" s="18" t="s">
        <v>166</v>
      </c>
      <c r="AU218" s="18" t="s">
        <v>84</v>
      </c>
    </row>
    <row r="219" spans="2:65" s="12" customFormat="1" ht="11.25">
      <c r="B219" s="202"/>
      <c r="C219" s="203"/>
      <c r="D219" s="199" t="s">
        <v>184</v>
      </c>
      <c r="E219" s="204" t="s">
        <v>20</v>
      </c>
      <c r="F219" s="205" t="s">
        <v>1223</v>
      </c>
      <c r="G219" s="203"/>
      <c r="H219" s="204" t="s">
        <v>20</v>
      </c>
      <c r="I219" s="206"/>
      <c r="J219" s="203"/>
      <c r="K219" s="203"/>
      <c r="L219" s="207"/>
      <c r="M219" s="208"/>
      <c r="N219" s="209"/>
      <c r="O219" s="209"/>
      <c r="P219" s="209"/>
      <c r="Q219" s="209"/>
      <c r="R219" s="209"/>
      <c r="S219" s="209"/>
      <c r="T219" s="210"/>
      <c r="AT219" s="211" t="s">
        <v>184</v>
      </c>
      <c r="AU219" s="211" t="s">
        <v>84</v>
      </c>
      <c r="AV219" s="12" t="s">
        <v>22</v>
      </c>
      <c r="AW219" s="12" t="s">
        <v>35</v>
      </c>
      <c r="AX219" s="12" t="s">
        <v>74</v>
      </c>
      <c r="AY219" s="211" t="s">
        <v>159</v>
      </c>
    </row>
    <row r="220" spans="2:65" s="13" customFormat="1" ht="11.25">
      <c r="B220" s="212"/>
      <c r="C220" s="213"/>
      <c r="D220" s="199" t="s">
        <v>184</v>
      </c>
      <c r="E220" s="214" t="s">
        <v>20</v>
      </c>
      <c r="F220" s="215" t="s">
        <v>2936</v>
      </c>
      <c r="G220" s="213"/>
      <c r="H220" s="216">
        <v>60.865000000000002</v>
      </c>
      <c r="I220" s="217"/>
      <c r="J220" s="213"/>
      <c r="K220" s="213"/>
      <c r="L220" s="218"/>
      <c r="M220" s="256"/>
      <c r="N220" s="257"/>
      <c r="O220" s="257"/>
      <c r="P220" s="257"/>
      <c r="Q220" s="257"/>
      <c r="R220" s="257"/>
      <c r="S220" s="257"/>
      <c r="T220" s="258"/>
      <c r="AT220" s="222" t="s">
        <v>184</v>
      </c>
      <c r="AU220" s="222" t="s">
        <v>84</v>
      </c>
      <c r="AV220" s="13" t="s">
        <v>84</v>
      </c>
      <c r="AW220" s="13" t="s">
        <v>35</v>
      </c>
      <c r="AX220" s="13" t="s">
        <v>22</v>
      </c>
      <c r="AY220" s="222" t="s">
        <v>159</v>
      </c>
    </row>
    <row r="221" spans="2:65" s="1" customFormat="1" ht="6.95" customHeight="1">
      <c r="B221" s="47"/>
      <c r="C221" s="48"/>
      <c r="D221" s="48"/>
      <c r="E221" s="48"/>
      <c r="F221" s="48"/>
      <c r="G221" s="48"/>
      <c r="H221" s="48"/>
      <c r="I221" s="138"/>
      <c r="J221" s="48"/>
      <c r="K221" s="48"/>
      <c r="L221" s="39"/>
    </row>
  </sheetData>
  <sheetProtection algorithmName="SHA-512" hashValue="0cn1K/NXXuzRXP67GBKYn0Qu3FytA5fyVHD78RmqdbXJEw1uVKY+36QyAuInFn4Vi+n/i/M92L8YtpIbz2Na3A==" saltValue="j0i2Vi0Mh9iHkIRAKd6jhC78P8Azg1fWi9xc2eaEW0v+QiE/7I9Rn6p0KBjt9YpEJDr1DC656y1ewOaxqRg6Bg==" spinCount="100000" sheet="1" objects="1" scenarios="1" formatColumns="0" formatRows="0" autoFilter="0"/>
  <autoFilter ref="C91:K220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23</vt:i4>
      </vt:variant>
    </vt:vector>
  </HeadingPairs>
  <TitlesOfParts>
    <vt:vector size="35" baseType="lpstr">
      <vt:lpstr>Rekapitulace stavby</vt:lpstr>
      <vt:lpstr>SOP 01 GK</vt:lpstr>
      <vt:lpstr>SOP 01 GK příp.</vt:lpstr>
      <vt:lpstr>SOP 02 TK</vt:lpstr>
      <vt:lpstr>SOP 03 ČS VA</vt:lpstr>
      <vt:lpstr>SOP 03 ČS VB</vt:lpstr>
      <vt:lpstr>SOP 03 ČS VC</vt:lpstr>
      <vt:lpstr>SOP 03 ČS VD</vt:lpstr>
      <vt:lpstr>SOP 03 ČS VE</vt:lpstr>
      <vt:lpstr>SOP 03 ČS VF</vt:lpstr>
      <vt:lpstr>SOP 03 ČS VA1-VA10, ... VB1</vt:lpstr>
      <vt:lpstr>Pokyny pro vyplnění</vt:lpstr>
      <vt:lpstr>'Rekapitulace stavby'!Názvy_tisku</vt:lpstr>
      <vt:lpstr>'SOP 01 GK'!Názvy_tisku</vt:lpstr>
      <vt:lpstr>'SOP 01 GK příp.'!Názvy_tisku</vt:lpstr>
      <vt:lpstr>'SOP 02 TK'!Názvy_tisku</vt:lpstr>
      <vt:lpstr>'SOP 03 ČS VA'!Názvy_tisku</vt:lpstr>
      <vt:lpstr>'SOP 03 ČS VA1-VA10, ... VB1'!Názvy_tisku</vt:lpstr>
      <vt:lpstr>'SOP 03 ČS VB'!Názvy_tisku</vt:lpstr>
      <vt:lpstr>'SOP 03 ČS VC'!Názvy_tisku</vt:lpstr>
      <vt:lpstr>'SOP 03 ČS VD'!Názvy_tisku</vt:lpstr>
      <vt:lpstr>'SOP 03 ČS VE'!Názvy_tisku</vt:lpstr>
      <vt:lpstr>'SOP 03 ČS VF'!Názvy_tisku</vt:lpstr>
      <vt:lpstr>'Pokyny pro vyplnění'!Oblast_tisku</vt:lpstr>
      <vt:lpstr>'Rekapitulace stavby'!Oblast_tisku</vt:lpstr>
      <vt:lpstr>'SOP 01 GK'!Oblast_tisku</vt:lpstr>
      <vt:lpstr>'SOP 01 GK příp.'!Oblast_tisku</vt:lpstr>
      <vt:lpstr>'SOP 02 TK'!Oblast_tisku</vt:lpstr>
      <vt:lpstr>'SOP 03 ČS VA'!Oblast_tisku</vt:lpstr>
      <vt:lpstr>'SOP 03 ČS VA1-VA10, ... VB1'!Oblast_tisku</vt:lpstr>
      <vt:lpstr>'SOP 03 ČS VB'!Oblast_tisku</vt:lpstr>
      <vt:lpstr>'SOP 03 ČS VC'!Oblast_tisku</vt:lpstr>
      <vt:lpstr>'SOP 03 ČS VD'!Oblast_tisku</vt:lpstr>
      <vt:lpstr>'SOP 03 ČS VE'!Oblast_tisku</vt:lpstr>
      <vt:lpstr>'SOP 03 ČS VF'!Oblast_tisku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MARTINPC\marti</dc:creator>
  <cp:lastModifiedBy>Dana Jašková</cp:lastModifiedBy>
  <dcterms:created xsi:type="dcterms:W3CDTF">2019-07-15T06:55:59Z</dcterms:created>
  <dcterms:modified xsi:type="dcterms:W3CDTF">2019-07-15T07:55:58Z</dcterms:modified>
</cp:coreProperties>
</file>