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Sládková\Desktop\"/>
    </mc:Choice>
  </mc:AlternateContent>
  <bookViews>
    <workbookView xWindow="0" yWindow="0" windowWidth="0" windowHeight="0"/>
  </bookViews>
  <sheets>
    <sheet name="Rekapitulace stavby" sheetId="1" r:id="rId1"/>
    <sheet name="01 - SO 01 Atletický ovál" sheetId="2" r:id="rId2"/>
    <sheet name="02 - SO 02 Tenisové hřiště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'01 - SO 01 Atletický ovál'!$C$132:$K$452</definedName>
    <definedName name="_xlnm.Print_Area" localSheetId="1">'01 - SO 01 Atletický ovál'!$C$4:$J$76,'01 - SO 01 Atletický ovál'!$C$82:$J$114,'01 - SO 01 Atletický ovál'!$C$120:$K$452</definedName>
    <definedName name="_xlnm.Print_Titles" localSheetId="1">'01 - SO 01 Atletický ovál'!$132:$132</definedName>
    <definedName name="_xlnm._FilterDatabase" localSheetId="2" hidden="1">'02 - SO 02 Tenisové hřiště'!$C$125:$K$192</definedName>
    <definedName name="_xlnm.Print_Area" localSheetId="2">'02 - SO 02 Tenisové hřiště'!$C$4:$J$76,'02 - SO 02 Tenisové hřiště'!$C$82:$J$107,'02 - SO 02 Tenisové hřiště'!$C$113:$K$192</definedName>
    <definedName name="_xlnm.Print_Titles" localSheetId="2">'02 - SO 02 Tenisové hřiště'!$125:$125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191"/>
  <c r="BH191"/>
  <c r="BG191"/>
  <c r="BF191"/>
  <c r="T191"/>
  <c r="R191"/>
  <c r="P191"/>
  <c r="BI189"/>
  <c r="BH189"/>
  <c r="BG189"/>
  <c r="BF189"/>
  <c r="T189"/>
  <c r="R189"/>
  <c r="P189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7"/>
  <c r="BH177"/>
  <c r="BG177"/>
  <c r="BF177"/>
  <c r="T177"/>
  <c r="R177"/>
  <c r="P177"/>
  <c r="BI176"/>
  <c r="BH176"/>
  <c r="BG176"/>
  <c r="BF176"/>
  <c r="T176"/>
  <c r="R176"/>
  <c r="P176"/>
  <c r="BI173"/>
  <c r="BH173"/>
  <c r="BG173"/>
  <c r="BF173"/>
  <c r="T173"/>
  <c r="T172"/>
  <c r="R173"/>
  <c r="R172"/>
  <c r="P173"/>
  <c r="P172"/>
  <c r="BI171"/>
  <c r="BH171"/>
  <c r="BG171"/>
  <c r="BF171"/>
  <c r="T171"/>
  <c r="R171"/>
  <c r="P171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2"/>
  <c r="BH162"/>
  <c r="BG162"/>
  <c r="BF162"/>
  <c r="T162"/>
  <c r="R162"/>
  <c r="P162"/>
  <c r="BI160"/>
  <c r="BH160"/>
  <c r="BG160"/>
  <c r="BF160"/>
  <c r="T160"/>
  <c r="R160"/>
  <c r="P160"/>
  <c r="BI157"/>
  <c r="BH157"/>
  <c r="BG157"/>
  <c r="BF157"/>
  <c r="T157"/>
  <c r="R157"/>
  <c r="P157"/>
  <c r="BI150"/>
  <c r="BH150"/>
  <c r="BG150"/>
  <c r="BF150"/>
  <c r="T150"/>
  <c r="T149"/>
  <c r="R150"/>
  <c r="R149"/>
  <c r="P150"/>
  <c r="P149"/>
  <c r="BI147"/>
  <c r="BH147"/>
  <c r="BG147"/>
  <c r="BF147"/>
  <c r="T147"/>
  <c r="R147"/>
  <c r="P147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J122"/>
  <c r="F122"/>
  <c r="F120"/>
  <c r="E118"/>
  <c r="J91"/>
  <c r="F91"/>
  <c r="F89"/>
  <c r="E87"/>
  <c r="J24"/>
  <c r="E24"/>
  <c r="J123"/>
  <c r="J23"/>
  <c r="J18"/>
  <c r="E18"/>
  <c r="F92"/>
  <c r="J17"/>
  <c r="J12"/>
  <c r="J120"/>
  <c r="E7"/>
  <c r="E85"/>
  <c i="2" r="J37"/>
  <c r="J36"/>
  <c i="1" r="AY95"/>
  <c i="2" r="J35"/>
  <c i="1" r="AX95"/>
  <c i="2" r="BI452"/>
  <c r="BH452"/>
  <c r="BG452"/>
  <c r="BF452"/>
  <c r="T452"/>
  <c r="R452"/>
  <c r="P452"/>
  <c r="BI451"/>
  <c r="BH451"/>
  <c r="BG451"/>
  <c r="BF451"/>
  <c r="T451"/>
  <c r="R451"/>
  <c r="P451"/>
  <c r="BI449"/>
  <c r="BH449"/>
  <c r="BG449"/>
  <c r="BF449"/>
  <c r="T449"/>
  <c r="T448"/>
  <c r="R449"/>
  <c r="R448"/>
  <c r="P449"/>
  <c r="P448"/>
  <c r="BI447"/>
  <c r="BH447"/>
  <c r="BG447"/>
  <c r="BF447"/>
  <c r="T447"/>
  <c r="T446"/>
  <c r="R447"/>
  <c r="R446"/>
  <c r="P447"/>
  <c r="P446"/>
  <c r="BI445"/>
  <c r="BH445"/>
  <c r="BG445"/>
  <c r="BF445"/>
  <c r="T445"/>
  <c r="R445"/>
  <c r="P445"/>
  <c r="BI444"/>
  <c r="BH444"/>
  <c r="BG444"/>
  <c r="BF444"/>
  <c r="T444"/>
  <c r="R444"/>
  <c r="P444"/>
  <c r="BI443"/>
  <c r="BH443"/>
  <c r="BG443"/>
  <c r="BF443"/>
  <c r="T443"/>
  <c r="R443"/>
  <c r="P443"/>
  <c r="BI439"/>
  <c r="BH439"/>
  <c r="BG439"/>
  <c r="BF439"/>
  <c r="T439"/>
  <c r="T428"/>
  <c r="R439"/>
  <c r="R428"/>
  <c r="P439"/>
  <c r="P428"/>
  <c r="BI431"/>
  <c r="BH431"/>
  <c r="BG431"/>
  <c r="BF431"/>
  <c r="T431"/>
  <c r="R431"/>
  <c r="P431"/>
  <c r="BI429"/>
  <c r="BH429"/>
  <c r="BG429"/>
  <c r="BF429"/>
  <c r="T429"/>
  <c r="R429"/>
  <c r="P429"/>
  <c r="BI427"/>
  <c r="BH427"/>
  <c r="BG427"/>
  <c r="BF427"/>
  <c r="T427"/>
  <c r="R427"/>
  <c r="P427"/>
  <c r="BI425"/>
  <c r="BH425"/>
  <c r="BG425"/>
  <c r="BF425"/>
  <c r="T425"/>
  <c r="R425"/>
  <c r="P425"/>
  <c r="BI421"/>
  <c r="BH421"/>
  <c r="BG421"/>
  <c r="BF421"/>
  <c r="T421"/>
  <c r="R421"/>
  <c r="P421"/>
  <c r="BI420"/>
  <c r="BH420"/>
  <c r="BG420"/>
  <c r="BF420"/>
  <c r="T420"/>
  <c r="R420"/>
  <c r="P420"/>
  <c r="BI417"/>
  <c r="BH417"/>
  <c r="BG417"/>
  <c r="BF417"/>
  <c r="T417"/>
  <c r="T416"/>
  <c r="R417"/>
  <c r="R416"/>
  <c r="P417"/>
  <c r="P416"/>
  <c r="BI415"/>
  <c r="BH415"/>
  <c r="BG415"/>
  <c r="BF415"/>
  <c r="T415"/>
  <c r="R415"/>
  <c r="P415"/>
  <c r="BI413"/>
  <c r="BH413"/>
  <c r="BG413"/>
  <c r="BF413"/>
  <c r="T413"/>
  <c r="R413"/>
  <c r="P413"/>
  <c r="BI411"/>
  <c r="BH411"/>
  <c r="BG411"/>
  <c r="BF411"/>
  <c r="T411"/>
  <c r="R411"/>
  <c r="P411"/>
  <c r="BI410"/>
  <c r="BH410"/>
  <c r="BG410"/>
  <c r="BF410"/>
  <c r="T410"/>
  <c r="R410"/>
  <c r="P410"/>
  <c r="BI408"/>
  <c r="BH408"/>
  <c r="BG408"/>
  <c r="BF408"/>
  <c r="T408"/>
  <c r="R408"/>
  <c r="P408"/>
  <c r="BI398"/>
  <c r="BH398"/>
  <c r="BG398"/>
  <c r="BF398"/>
  <c r="T398"/>
  <c r="R398"/>
  <c r="P398"/>
  <c r="BI397"/>
  <c r="BH397"/>
  <c r="BG397"/>
  <c r="BF397"/>
  <c r="T397"/>
  <c r="R397"/>
  <c r="P397"/>
  <c r="BI396"/>
  <c r="BH396"/>
  <c r="BG396"/>
  <c r="BF396"/>
  <c r="T396"/>
  <c r="R396"/>
  <c r="P396"/>
  <c r="BI395"/>
  <c r="BH395"/>
  <c r="BG395"/>
  <c r="BF395"/>
  <c r="T395"/>
  <c r="R395"/>
  <c r="P395"/>
  <c r="BI394"/>
  <c r="BH394"/>
  <c r="BG394"/>
  <c r="BF394"/>
  <c r="T394"/>
  <c r="R394"/>
  <c r="P394"/>
  <c r="BI393"/>
  <c r="BH393"/>
  <c r="BG393"/>
  <c r="BF393"/>
  <c r="T393"/>
  <c r="R393"/>
  <c r="P393"/>
  <c r="BI392"/>
  <c r="BH392"/>
  <c r="BG392"/>
  <c r="BF392"/>
  <c r="T392"/>
  <c r="R392"/>
  <c r="P392"/>
  <c r="BI390"/>
  <c r="BH390"/>
  <c r="BG390"/>
  <c r="BF390"/>
  <c r="T390"/>
  <c r="R390"/>
  <c r="P390"/>
  <c r="BI388"/>
  <c r="BH388"/>
  <c r="BG388"/>
  <c r="BF388"/>
  <c r="T388"/>
  <c r="R388"/>
  <c r="P388"/>
  <c r="BI384"/>
  <c r="BH384"/>
  <c r="BG384"/>
  <c r="BF384"/>
  <c r="T384"/>
  <c r="R384"/>
  <c r="P384"/>
  <c r="BI381"/>
  <c r="BH381"/>
  <c r="BG381"/>
  <c r="BF381"/>
  <c r="T381"/>
  <c r="R381"/>
  <c r="P381"/>
  <c r="BI378"/>
  <c r="BH378"/>
  <c r="BG378"/>
  <c r="BF378"/>
  <c r="T378"/>
  <c r="R378"/>
  <c r="P378"/>
  <c r="BI375"/>
  <c r="BH375"/>
  <c r="BG375"/>
  <c r="BF375"/>
  <c r="T375"/>
  <c r="R375"/>
  <c r="P375"/>
  <c r="BI372"/>
  <c r="BH372"/>
  <c r="BG372"/>
  <c r="BF372"/>
  <c r="T372"/>
  <c r="R372"/>
  <c r="P372"/>
  <c r="BI369"/>
  <c r="BH369"/>
  <c r="BG369"/>
  <c r="BF369"/>
  <c r="T369"/>
  <c r="R369"/>
  <c r="P369"/>
  <c r="BI366"/>
  <c r="BH366"/>
  <c r="BG366"/>
  <c r="BF366"/>
  <c r="T366"/>
  <c r="R366"/>
  <c r="P366"/>
  <c r="BI361"/>
  <c r="BH361"/>
  <c r="BG361"/>
  <c r="BF361"/>
  <c r="T361"/>
  <c r="R361"/>
  <c r="P361"/>
  <c r="BI360"/>
  <c r="BH360"/>
  <c r="BG360"/>
  <c r="BF360"/>
  <c r="T360"/>
  <c r="R360"/>
  <c r="P360"/>
  <c r="BI358"/>
  <c r="BH358"/>
  <c r="BG358"/>
  <c r="BF358"/>
  <c r="T358"/>
  <c r="R358"/>
  <c r="P358"/>
  <c r="BI356"/>
  <c r="BH356"/>
  <c r="BG356"/>
  <c r="BF356"/>
  <c r="T356"/>
  <c r="R356"/>
  <c r="P356"/>
  <c r="BI352"/>
  <c r="BH352"/>
  <c r="BG352"/>
  <c r="BF352"/>
  <c r="T352"/>
  <c r="R352"/>
  <c r="P352"/>
  <c r="BI347"/>
  <c r="BH347"/>
  <c r="BG347"/>
  <c r="BF347"/>
  <c r="T347"/>
  <c r="R347"/>
  <c r="P347"/>
  <c r="BI333"/>
  <c r="BH333"/>
  <c r="BG333"/>
  <c r="BF333"/>
  <c r="T333"/>
  <c r="R333"/>
  <c r="P333"/>
  <c r="BI328"/>
  <c r="BH328"/>
  <c r="BG328"/>
  <c r="BF328"/>
  <c r="T328"/>
  <c r="R328"/>
  <c r="P328"/>
  <c r="BI320"/>
  <c r="BH320"/>
  <c r="BG320"/>
  <c r="BF320"/>
  <c r="T320"/>
  <c r="R320"/>
  <c r="P320"/>
  <c r="BI311"/>
  <c r="BH311"/>
  <c r="BG311"/>
  <c r="BF311"/>
  <c r="T311"/>
  <c r="R311"/>
  <c r="P311"/>
  <c r="BI303"/>
  <c r="BH303"/>
  <c r="BG303"/>
  <c r="BF303"/>
  <c r="T303"/>
  <c r="R303"/>
  <c r="P303"/>
  <c r="BI301"/>
  <c r="BH301"/>
  <c r="BG301"/>
  <c r="BF301"/>
  <c r="T301"/>
  <c r="R301"/>
  <c r="P301"/>
  <c r="BI287"/>
  <c r="BH287"/>
  <c r="BG287"/>
  <c r="BF287"/>
  <c r="T287"/>
  <c r="R287"/>
  <c r="P287"/>
  <c r="BI284"/>
  <c r="BH284"/>
  <c r="BG284"/>
  <c r="BF284"/>
  <c r="T284"/>
  <c r="R284"/>
  <c r="P284"/>
  <c r="BI281"/>
  <c r="BH281"/>
  <c r="BG281"/>
  <c r="BF281"/>
  <c r="T281"/>
  <c r="R281"/>
  <c r="P281"/>
  <c r="BI276"/>
  <c r="BH276"/>
  <c r="BG276"/>
  <c r="BF276"/>
  <c r="T276"/>
  <c r="R276"/>
  <c r="P276"/>
  <c r="BI270"/>
  <c r="BH270"/>
  <c r="BG270"/>
  <c r="BF270"/>
  <c r="T270"/>
  <c r="R270"/>
  <c r="P270"/>
  <c r="BI265"/>
  <c r="BH265"/>
  <c r="BG265"/>
  <c r="BF265"/>
  <c r="T265"/>
  <c r="R265"/>
  <c r="P265"/>
  <c r="BI261"/>
  <c r="BH261"/>
  <c r="BG261"/>
  <c r="BF261"/>
  <c r="T261"/>
  <c r="R261"/>
  <c r="P261"/>
  <c r="BI260"/>
  <c r="BH260"/>
  <c r="BG260"/>
  <c r="BF260"/>
  <c r="T260"/>
  <c r="R260"/>
  <c r="P260"/>
  <c r="BI257"/>
  <c r="BH257"/>
  <c r="BG257"/>
  <c r="BF257"/>
  <c r="T257"/>
  <c r="R257"/>
  <c r="P257"/>
  <c r="BI250"/>
  <c r="BH250"/>
  <c r="BG250"/>
  <c r="BF250"/>
  <c r="T250"/>
  <c r="R250"/>
  <c r="P250"/>
  <c r="BI241"/>
  <c r="BH241"/>
  <c r="BG241"/>
  <c r="BF241"/>
  <c r="T241"/>
  <c r="R241"/>
  <c r="P241"/>
  <c r="BI240"/>
  <c r="BH240"/>
  <c r="BG240"/>
  <c r="BF240"/>
  <c r="T240"/>
  <c r="R240"/>
  <c r="P240"/>
  <c r="BI235"/>
  <c r="BH235"/>
  <c r="BG235"/>
  <c r="BF235"/>
  <c r="T235"/>
  <c r="R235"/>
  <c r="P235"/>
  <c r="BI228"/>
  <c r="BH228"/>
  <c r="BG228"/>
  <c r="BF228"/>
  <c r="T228"/>
  <c r="R228"/>
  <c r="P228"/>
  <c r="BI222"/>
  <c r="BH222"/>
  <c r="BG222"/>
  <c r="BF222"/>
  <c r="T222"/>
  <c r="R222"/>
  <c r="P222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4"/>
  <c r="BH194"/>
  <c r="BG194"/>
  <c r="BF194"/>
  <c r="T194"/>
  <c r="R194"/>
  <c r="P194"/>
  <c r="BI189"/>
  <c r="BH189"/>
  <c r="BG189"/>
  <c r="BF189"/>
  <c r="T189"/>
  <c r="R189"/>
  <c r="P189"/>
  <c r="BI177"/>
  <c r="BH177"/>
  <c r="BG177"/>
  <c r="BF177"/>
  <c r="T177"/>
  <c r="R177"/>
  <c r="P177"/>
  <c r="BI163"/>
  <c r="BH163"/>
  <c r="BG163"/>
  <c r="BF163"/>
  <c r="T163"/>
  <c r="R163"/>
  <c r="P163"/>
  <c r="BI149"/>
  <c r="BH149"/>
  <c r="BG149"/>
  <c r="BF149"/>
  <c r="T149"/>
  <c r="R149"/>
  <c r="P149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38"/>
  <c r="BH138"/>
  <c r="BG138"/>
  <c r="BF138"/>
  <c r="T138"/>
  <c r="R138"/>
  <c r="P138"/>
  <c r="BI136"/>
  <c r="BH136"/>
  <c r="BG136"/>
  <c r="BF136"/>
  <c r="T136"/>
  <c r="R136"/>
  <c r="P136"/>
  <c r="J129"/>
  <c r="F129"/>
  <c r="F127"/>
  <c r="E125"/>
  <c r="J91"/>
  <c r="F91"/>
  <c r="F89"/>
  <c r="E87"/>
  <c r="J24"/>
  <c r="E24"/>
  <c r="J92"/>
  <c r="J23"/>
  <c r="J18"/>
  <c r="E18"/>
  <c r="F130"/>
  <c r="J17"/>
  <c r="J12"/>
  <c r="J127"/>
  <c r="E7"/>
  <c r="E85"/>
  <c i="1" r="L90"/>
  <c r="AM90"/>
  <c r="AM89"/>
  <c r="L89"/>
  <c r="AM87"/>
  <c r="L87"/>
  <c r="L85"/>
  <c r="L84"/>
  <c i="2" r="J452"/>
  <c r="J443"/>
  <c r="J431"/>
  <c r="BK421"/>
  <c r="J417"/>
  <c r="J394"/>
  <c r="J378"/>
  <c r="J366"/>
  <c r="J358"/>
  <c r="BK328"/>
  <c r="BK301"/>
  <c r="BK260"/>
  <c r="BK235"/>
  <c r="BK219"/>
  <c r="BK212"/>
  <c r="BK206"/>
  <c r="BK195"/>
  <c r="J149"/>
  <c r="J449"/>
  <c r="BK444"/>
  <c r="J427"/>
  <c r="J413"/>
  <c r="BK393"/>
  <c r="J381"/>
  <c r="BK352"/>
  <c r="J261"/>
  <c r="BK215"/>
  <c r="J206"/>
  <c r="J201"/>
  <c r="BK163"/>
  <c r="J444"/>
  <c r="J429"/>
  <c r="BK417"/>
  <c r="J408"/>
  <c r="J396"/>
  <c r="J392"/>
  <c r="BK347"/>
  <c r="J328"/>
  <c r="BK303"/>
  <c r="J284"/>
  <c r="BK257"/>
  <c r="J235"/>
  <c r="J197"/>
  <c r="BK149"/>
  <c r="BK143"/>
  <c r="BK408"/>
  <c r="BK396"/>
  <c r="BK392"/>
  <c r="BK384"/>
  <c r="BK366"/>
  <c r="J352"/>
  <c r="BK311"/>
  <c r="BK276"/>
  <c r="BK261"/>
  <c r="J240"/>
  <c r="BK217"/>
  <c r="BK197"/>
  <c r="BK177"/>
  <c r="J142"/>
  <c i="3" r="BK189"/>
  <c r="J183"/>
  <c r="BK176"/>
  <c r="BK167"/>
  <c r="BK150"/>
  <c r="J137"/>
  <c r="J191"/>
  <c r="J176"/>
  <c r="J169"/>
  <c r="BK146"/>
  <c r="BK137"/>
  <c r="BK131"/>
  <c r="BK183"/>
  <c r="BK177"/>
  <c r="BK169"/>
  <c r="J162"/>
  <c r="BK147"/>
  <c r="BK141"/>
  <c r="BK133"/>
  <c r="BK129"/>
  <c i="2" r="BK451"/>
  <c r="J447"/>
  <c r="BK439"/>
  <c r="J425"/>
  <c r="BK413"/>
  <c r="BK390"/>
  <c r="BK381"/>
  <c r="BK361"/>
  <c r="J356"/>
  <c r="J320"/>
  <c r="BK240"/>
  <c r="BK222"/>
  <c r="BK210"/>
  <c r="J199"/>
  <c r="J189"/>
  <c r="BK136"/>
  <c r="BK447"/>
  <c r="J439"/>
  <c r="BK425"/>
  <c r="J411"/>
  <c r="J384"/>
  <c r="J369"/>
  <c r="BK265"/>
  <c r="J228"/>
  <c r="BK208"/>
  <c r="BK194"/>
  <c r="BK449"/>
  <c r="BK431"/>
  <c r="BK420"/>
  <c r="BK410"/>
  <c r="BK397"/>
  <c r="BK375"/>
  <c r="J333"/>
  <c r="J311"/>
  <c r="BK287"/>
  <c r="J270"/>
  <c r="J241"/>
  <c r="BK204"/>
  <c r="J163"/>
  <c r="J138"/>
  <c r="J398"/>
  <c r="J395"/>
  <c r="J390"/>
  <c r="BK378"/>
  <c r="J361"/>
  <c r="BK358"/>
  <c r="J347"/>
  <c r="BK284"/>
  <c r="BK270"/>
  <c r="J260"/>
  <c r="J222"/>
  <c r="J215"/>
  <c r="J195"/>
  <c r="J144"/>
  <c r="BK138"/>
  <c i="3" r="BK191"/>
  <c r="BK185"/>
  <c r="J177"/>
  <c r="J173"/>
  <c r="BK162"/>
  <c r="J147"/>
  <c r="BK135"/>
  <c r="BK181"/>
  <c r="J171"/>
  <c r="BK157"/>
  <c r="J144"/>
  <c r="J189"/>
  <c r="J181"/>
  <c r="BK171"/>
  <c r="J167"/>
  <c r="J150"/>
  <c r="BK144"/>
  <c r="J135"/>
  <c r="J131"/>
  <c i="2" r="BK452"/>
  <c r="BK445"/>
  <c r="BK427"/>
  <c r="J420"/>
  <c r="BK395"/>
  <c r="J388"/>
  <c r="BK369"/>
  <c r="J360"/>
  <c r="BK333"/>
  <c r="J281"/>
  <c r="BK241"/>
  <c r="BK228"/>
  <c r="J217"/>
  <c r="BK201"/>
  <c r="J194"/>
  <c r="BK142"/>
  <c r="J451"/>
  <c r="J445"/>
  <c r="BK429"/>
  <c r="J415"/>
  <c r="J410"/>
  <c r="BK372"/>
  <c r="J303"/>
  <c r="J250"/>
  <c r="J210"/>
  <c r="J204"/>
  <c r="BK199"/>
  <c r="J136"/>
  <c r="BK443"/>
  <c r="J421"/>
  <c r="BK415"/>
  <c r="BK398"/>
  <c r="J393"/>
  <c r="J372"/>
  <c r="BK320"/>
  <c r="J301"/>
  <c r="J276"/>
  <c r="BK250"/>
  <c r="J208"/>
  <c r="J177"/>
  <c r="BK144"/>
  <c r="BK411"/>
  <c r="J397"/>
  <c r="BK394"/>
  <c r="BK388"/>
  <c r="J375"/>
  <c r="BK360"/>
  <c r="BK356"/>
  <c r="J287"/>
  <c r="BK281"/>
  <c r="J265"/>
  <c r="J257"/>
  <c r="J219"/>
  <c r="J212"/>
  <c r="BK189"/>
  <c r="J143"/>
  <c i="1" r="AS94"/>
  <c i="3" r="BK168"/>
  <c r="J157"/>
  <c r="J141"/>
  <c r="J160"/>
  <c r="J139"/>
  <c r="J133"/>
  <c r="J185"/>
  <c r="BK173"/>
  <c r="J168"/>
  <c r="BK160"/>
  <c r="J146"/>
  <c r="BK139"/>
  <c r="J129"/>
  <c i="2" l="1" r="R135"/>
  <c r="P221"/>
  <c r="BK259"/>
  <c r="J259"/>
  <c r="J101"/>
  <c r="T259"/>
  <c r="P332"/>
  <c r="R332"/>
  <c r="R351"/>
  <c r="P407"/>
  <c r="T407"/>
  <c r="BK419"/>
  <c r="J419"/>
  <c r="J107"/>
  <c r="R419"/>
  <c r="R418"/>
  <c r="T419"/>
  <c r="T418"/>
  <c r="BK442"/>
  <c r="J442"/>
  <c r="J110"/>
  <c r="T442"/>
  <c r="BK450"/>
  <c r="J450"/>
  <c r="J113"/>
  <c r="T450"/>
  <c i="3" r="P128"/>
  <c r="BK143"/>
  <c r="J143"/>
  <c r="J99"/>
  <c r="T143"/>
  <c r="P156"/>
  <c r="BK166"/>
  <c r="J166"/>
  <c r="J102"/>
  <c r="R166"/>
  <c r="T175"/>
  <c i="2" r="BK135"/>
  <c r="J135"/>
  <c r="J98"/>
  <c r="T135"/>
  <c r="R221"/>
  <c r="BK249"/>
  <c r="J249"/>
  <c r="J100"/>
  <c r="T249"/>
  <c r="R259"/>
  <c r="BK332"/>
  <c r="J332"/>
  <c r="J102"/>
  <c r="T332"/>
  <c r="T351"/>
  <c r="R407"/>
  <c r="P419"/>
  <c r="P418"/>
  <c r="P442"/>
  <c r="P450"/>
  <c i="3" r="BK128"/>
  <c r="J128"/>
  <c r="J98"/>
  <c r="T128"/>
  <c r="R143"/>
  <c r="BK156"/>
  <c r="J156"/>
  <c r="J101"/>
  <c r="R156"/>
  <c r="T166"/>
  <c r="BK175"/>
  <c r="J175"/>
  <c r="J105"/>
  <c r="P175"/>
  <c r="BK184"/>
  <c r="J184"/>
  <c r="J106"/>
  <c r="R184"/>
  <c i="2" r="P135"/>
  <c r="BK221"/>
  <c r="J221"/>
  <c r="J99"/>
  <c r="T221"/>
  <c r="P249"/>
  <c r="R249"/>
  <c r="P259"/>
  <c r="BK351"/>
  <c r="J351"/>
  <c r="J103"/>
  <c r="P351"/>
  <c r="BK407"/>
  <c r="J407"/>
  <c r="J104"/>
  <c r="R442"/>
  <c r="R441"/>
  <c r="R450"/>
  <c i="3" r="R128"/>
  <c r="R127"/>
  <c r="P143"/>
  <c r="T156"/>
  <c r="P166"/>
  <c r="R175"/>
  <c r="R174"/>
  <c r="P184"/>
  <c r="T184"/>
  <c i="2" r="BK428"/>
  <c r="J428"/>
  <c r="J108"/>
  <c r="BK416"/>
  <c r="J416"/>
  <c r="J105"/>
  <c r="BK446"/>
  <c r="J446"/>
  <c r="J111"/>
  <c r="BK448"/>
  <c r="J448"/>
  <c r="J112"/>
  <c i="3" r="BK172"/>
  <c r="J172"/>
  <c r="J103"/>
  <c r="BK149"/>
  <c r="J149"/>
  <c r="J100"/>
  <c i="2" r="BK418"/>
  <c r="J418"/>
  <c r="J106"/>
  <c i="3" r="J89"/>
  <c r="J92"/>
  <c r="F123"/>
  <c r="E116"/>
  <c r="BE129"/>
  <c r="BE131"/>
  <c r="BE137"/>
  <c r="BE147"/>
  <c r="BE150"/>
  <c r="BE157"/>
  <c r="BE167"/>
  <c r="BE168"/>
  <c r="BE177"/>
  <c r="BE181"/>
  <c r="BE183"/>
  <c r="BE189"/>
  <c r="BE135"/>
  <c r="BE139"/>
  <c r="BE141"/>
  <c r="BE162"/>
  <c r="BE169"/>
  <c r="BE176"/>
  <c r="BE133"/>
  <c r="BE144"/>
  <c r="BE146"/>
  <c r="BE160"/>
  <c r="BE171"/>
  <c r="BE173"/>
  <c r="BE185"/>
  <c r="BE191"/>
  <c i="2" r="E123"/>
  <c r="J130"/>
  <c r="BE149"/>
  <c r="BE201"/>
  <c r="BE204"/>
  <c r="BE228"/>
  <c r="BE241"/>
  <c r="BE287"/>
  <c r="BE301"/>
  <c r="BE303"/>
  <c r="BE328"/>
  <c r="BE333"/>
  <c r="BE393"/>
  <c r="BE410"/>
  <c r="J89"/>
  <c r="F92"/>
  <c r="BE136"/>
  <c r="BE177"/>
  <c r="BE194"/>
  <c r="BE197"/>
  <c r="BE199"/>
  <c r="BE206"/>
  <c r="BE208"/>
  <c r="BE210"/>
  <c r="BE212"/>
  <c r="BE215"/>
  <c r="BE222"/>
  <c r="BE260"/>
  <c r="BE261"/>
  <c r="BE352"/>
  <c r="BE361"/>
  <c r="BE366"/>
  <c r="BE369"/>
  <c r="BE378"/>
  <c r="BE381"/>
  <c r="BE388"/>
  <c r="BE390"/>
  <c r="BE394"/>
  <c r="BE411"/>
  <c r="BE413"/>
  <c r="BE415"/>
  <c r="BE421"/>
  <c r="BE427"/>
  <c r="BE429"/>
  <c r="BE138"/>
  <c r="BE142"/>
  <c r="BE143"/>
  <c r="BE189"/>
  <c r="BE195"/>
  <c r="BE217"/>
  <c r="BE219"/>
  <c r="BE235"/>
  <c r="BE240"/>
  <c r="BE257"/>
  <c r="BE270"/>
  <c r="BE276"/>
  <c r="BE281"/>
  <c r="BE311"/>
  <c r="BE320"/>
  <c r="BE358"/>
  <c r="BE360"/>
  <c r="BE375"/>
  <c r="BE384"/>
  <c r="BE395"/>
  <c r="BE397"/>
  <c r="BE420"/>
  <c r="BE425"/>
  <c r="BE443"/>
  <c r="BE144"/>
  <c r="BE163"/>
  <c r="BE250"/>
  <c r="BE265"/>
  <c r="BE284"/>
  <c r="BE347"/>
  <c r="BE356"/>
  <c r="BE372"/>
  <c r="BE392"/>
  <c r="BE396"/>
  <c r="BE398"/>
  <c r="BE408"/>
  <c r="BE417"/>
  <c r="BE431"/>
  <c r="BE439"/>
  <c r="BE444"/>
  <c r="BE445"/>
  <c r="BE447"/>
  <c r="BE449"/>
  <c r="BE451"/>
  <c r="BE452"/>
  <c r="F34"/>
  <c i="1" r="BA95"/>
  <c i="2" r="F36"/>
  <c i="1" r="BC95"/>
  <c i="2" r="F35"/>
  <c i="1" r="BB95"/>
  <c i="2" r="J34"/>
  <c i="1" r="AW95"/>
  <c i="3" r="F35"/>
  <c i="1" r="BB96"/>
  <c i="3" r="F37"/>
  <c i="1" r="BD96"/>
  <c i="2" r="F37"/>
  <c i="1" r="BD95"/>
  <c i="3" r="J34"/>
  <c i="1" r="AW96"/>
  <c i="3" r="F34"/>
  <c i="1" r="BA96"/>
  <c i="3" r="F36"/>
  <c i="1" r="BC96"/>
  <c i="2" l="1" r="P134"/>
  <c i="3" r="P174"/>
  <c i="2" r="T441"/>
  <c r="P441"/>
  <c i="3" r="T174"/>
  <c r="P127"/>
  <c r="P126"/>
  <c i="1" r="AU96"/>
  <c i="3" r="R126"/>
  <c r="T127"/>
  <c r="T126"/>
  <c i="2" r="T134"/>
  <c r="T133"/>
  <c r="R134"/>
  <c r="R133"/>
  <c i="3" r="BK174"/>
  <c r="J174"/>
  <c r="J104"/>
  <c i="2" r="BK134"/>
  <c r="J134"/>
  <c r="J97"/>
  <c r="BK441"/>
  <c r="J441"/>
  <c r="J109"/>
  <c i="3" r="BK127"/>
  <c r="J127"/>
  <c r="J97"/>
  <c i="2" r="BK133"/>
  <c r="J133"/>
  <c r="J96"/>
  <c r="F33"/>
  <c i="1" r="AZ95"/>
  <c r="BD94"/>
  <c r="W33"/>
  <c r="BB94"/>
  <c r="AX94"/>
  <c r="BC94"/>
  <c r="AY94"/>
  <c i="3" r="F33"/>
  <c i="1" r="AZ96"/>
  <c i="2" r="J33"/>
  <c i="1" r="AV95"/>
  <c r="AT95"/>
  <c r="BA94"/>
  <c r="AW94"/>
  <c r="AK30"/>
  <c i="3" r="J33"/>
  <c i="1" r="AV96"/>
  <c r="AT96"/>
  <c i="2" l="1" r="P133"/>
  <c i="1" r="AU95"/>
  <c i="3" r="BK126"/>
  <c r="J126"/>
  <c r="J96"/>
  <c i="1" r="AU94"/>
  <c r="AZ94"/>
  <c r="W29"/>
  <c r="W32"/>
  <c r="W31"/>
  <c r="W30"/>
  <c i="2" r="J30"/>
  <c i="1" r="AG95"/>
  <c i="2" l="1" r="J39"/>
  <c i="1" r="AN95"/>
  <c i="3" r="J30"/>
  <c i="1" r="AG96"/>
  <c r="AV94"/>
  <c r="AK29"/>
  <c i="3" l="1" r="J39"/>
  <c i="1" r="AN96"/>
  <c r="AG94"/>
  <c r="AK26"/>
  <c r="AK3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<sst xmlns="http://schemas.openxmlformats.org/spreadsheetml/2006/main">
  <si>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</si>
  <si>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</si>
  <si>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</si>
  <si>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</si>
  <si>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{32eed1c2-a83f-4cf7-a5b4-446764048647}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</si>
  <si>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</si>
  <si>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</si>
  <si>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</si>
  <si>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</si>
  <si>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</si>
  <si>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</si>
  <si>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</si>
  <si>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</si>
  <si>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</si>
  <si>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Pitter182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</si>
  <si>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</si>
  <si>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</si>
  <si>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školního hřiště Masarykova ZŠ a MŠ Hradec Králové- Plotiště</t>
  </si>
  <si>
    <t>KSO:</t>
  </si>
  <si>
    <t>CC-CZ:</t>
  </si>
  <si>
    <t>Místo:</t>
  </si>
  <si>
    <t>Hradec Králové-Plotiště</t>
  </si>
  <si>
    <t>Datum:</t>
  </si>
  <si>
    <t>28. 12. 2024</t>
  </si>
  <si>
    <t>Zadavatel:</t>
  </si>
  <si>
    <t>IČ:</t>
  </si>
  <si>
    <t>64809447</t>
  </si>
  <si>
    <t xml:space="preserve"> Technické služby Hradec Králové Na Brně</t>
  </si>
  <si>
    <t>DIČ:</t>
  </si>
  <si>
    <t>Uchazeč:</t>
  </si>
  <si>
    <t>Vyplň údaj</t>
  </si>
  <si>
    <t>Projektant:</t>
  </si>
  <si>
    <t>25275291</t>
  </si>
  <si>
    <t>PITTER DESIGN,s.r.o.Pardubice</t>
  </si>
  <si>
    <t>True</t>
  </si>
  <si>
    <t>Zpracovatel:</t>
  </si>
  <si>
    <t xml:space="preserve"> 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</si>
  <si>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</si>
  <si>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</si>
  <si>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</si>
  <si>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</si>
  <si>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</si>
  <si>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</si>
  <si>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</si>
  <si>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</si>
  <si>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</si>
  <si>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</si>
  <si>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</si>
  <si>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</si>
  <si>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</si>
  <si>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</si>
  <si>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</si>
  <si>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</si>
  <si>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</si>
  <si>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</si>
  <si>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</si>
  <si>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</si>
  <si>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</si>
  <si>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</si>
  <si>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</si>
  <si>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</si>
  <si>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</si>
  <si>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</si>
  <si>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</si>
  <si>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</si>
  <si>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</si>
  <si>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</si>
  <si>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</si>
  <si>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</si>
  <si>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</si>
  <si>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</si>
  <si>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</si>
  <si>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</si>
  <si>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</si>
  <si>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</si>
  <si>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</si>
  <si>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</si>
  <si>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</si>
  <si>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</si>
  <si>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</si>
  <si>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</si>
  <si>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</si>
  <si>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</si>
  <si>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</si>
  <si>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01 Atletický ovál</t>
  </si>
  <si>
    <t>STA</t>
  </si>
  <si>
    <t>1</t>
  </si>
  <si>
    <t>{cddf2da2-2b15-41de-adeb-5efb50d1cc13}</t>
  </si>
  <si>
    <t>2</t>
  </si>
  <si>
    <t>02</t>
  </si>
  <si>
    <t>SO 02 Tenisové hřiště</t>
  </si>
  <si>
    <t>{bb7dcd6c-64fb-4251-a214-47df8da76350}</t>
  </si>
  <si>
    <t>KRYCÍ LIST SOUPISU PRACÍ</t>
  </si>
  <si>
    <t>Objekt:</t>
  </si>
  <si>
    <t>01 - SO 01 Atletický ovál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</si>
  <si>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</si>
  <si>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</si>
  <si>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</si>
  <si>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</si>
  <si>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</si>
  <si>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</si>
  <si>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</si>
  <si>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</si>
  <si>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</si>
  <si>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</si>
  <si>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</si>
  <si>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</si>
  <si>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</si>
  <si>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</si>
  <si>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</si>
  <si>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767 - Konstrukce zámečnické</t>
  </si>
  <si>
    <t xml:space="preserve">    783 - Dokončovací práce - nátěry</t>
  </si>
  <si>
    <t>VRN - Vedlejší rozpočtové náklady-pro celou stavbu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</si>
  <si>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</si>
  <si>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</si>
  <si>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</si>
  <si>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</si>
  <si>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</si>
  <si>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</si>
  <si>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</si>
  <si>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</si>
  <si>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</si>
  <si>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</si>
  <si>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</si>
  <si>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</si>
  <si>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</si>
  <si>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</si>
  <si>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</si>
  <si>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</si>
  <si>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</si>
  <si>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</si>
  <si>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</si>
  <si>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</si>
  <si>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</si>
  <si>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</si>
  <si>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Prořezání a úprava tují</t>
  </si>
  <si>
    <t>mkpl</t>
  </si>
  <si>
    <t>4</t>
  </si>
  <si>
    <t>1010031666</t>
  </si>
  <si>
    <t>VV</t>
  </si>
  <si>
    <t>1113113-R</t>
  </si>
  <si>
    <t xml:space="preserve">Odstranění  plevele z koulařeského sektoru a vyrovnání antukové vrstvy</t>
  </si>
  <si>
    <t>m2</t>
  </si>
  <si>
    <t>-1660218093</t>
  </si>
  <si>
    <t>(10+1,0)/2*12</t>
  </si>
  <si>
    <t>3,14*1,5*1,5</t>
  </si>
  <si>
    <t>Součet</t>
  </si>
  <si>
    <t>3</t>
  </si>
  <si>
    <t>112251101</t>
  </si>
  <si>
    <t>Odstranění pařezů průměru přes 100 do 300 mm</t>
  </si>
  <si>
    <t>kus</t>
  </si>
  <si>
    <t>CS ÚRS 2024 02</t>
  </si>
  <si>
    <t>-1155267679</t>
  </si>
  <si>
    <t>113106123</t>
  </si>
  <si>
    <t>Rozebrání dlažeb ze zámkových dlaždic komunikací pro pěší ručně</t>
  </si>
  <si>
    <t>514802918</t>
  </si>
  <si>
    <t>5</t>
  </si>
  <si>
    <t>113106581</t>
  </si>
  <si>
    <t>Rozebrání dlažeb vozovek z plastových nebo pryžových dlaždic lože z kameniva strojně pl přes 200 m2</t>
  </si>
  <si>
    <t>1413734904</t>
  </si>
  <si>
    <t>"C3"</t>
  </si>
  <si>
    <t>30*22</t>
  </si>
  <si>
    <t>(7,5+5,5)/2*4,0</t>
  </si>
  <si>
    <t>6</t>
  </si>
  <si>
    <t>113154542</t>
  </si>
  <si>
    <t>Frézování živičného krytu tl 40 mm pruh š přes 1 m pl přes 500 do 2000 m2</t>
  </si>
  <si>
    <t>-1065888420</t>
  </si>
  <si>
    <t>"D1,3"</t>
  </si>
  <si>
    <t>"ovál s rovinkou"</t>
  </si>
  <si>
    <t>2,*3,14*12,25*2,5</t>
  </si>
  <si>
    <t>54,25*2*2,5</t>
  </si>
  <si>
    <t>(15+7,5)/2*2,5</t>
  </si>
  <si>
    <t>"skok dodálky"</t>
  </si>
  <si>
    <t>18*1,25</t>
  </si>
  <si>
    <t>"basketbalové hřiště"</t>
  </si>
  <si>
    <t>33*22</t>
  </si>
  <si>
    <t>"volejbalov hřiště"</t>
  </si>
  <si>
    <t>7</t>
  </si>
  <si>
    <t>1131601</t>
  </si>
  <si>
    <t xml:space="preserve">Frézování  polyuretanové vrstvy</t>
  </si>
  <si>
    <t>782767916</t>
  </si>
  <si>
    <t>8</t>
  </si>
  <si>
    <t>121112005</t>
  </si>
  <si>
    <t>Sejmutí ornice tl vrstvy přes 250 do 300 mm ručně</t>
  </si>
  <si>
    <t>-662826263</t>
  </si>
  <si>
    <t>"sektor skoku do dálky"</t>
  </si>
  <si>
    <t>"prodloužení dráhy"</t>
  </si>
  <si>
    <t>8,0*1,25</t>
  </si>
  <si>
    <t xml:space="preserve">"vlastní  doskočiště"</t>
  </si>
  <si>
    <t>3,5*4,0</t>
  </si>
  <si>
    <t>"dlažba u doskočiště"</t>
  </si>
  <si>
    <t>8,5*0,5*2+1,*0,5</t>
  </si>
  <si>
    <t>3*4,0/2</t>
  </si>
  <si>
    <t>"nová dlažba u prodloužení dráhy"</t>
  </si>
  <si>
    <t>8,0*2,0</t>
  </si>
  <si>
    <t>9</t>
  </si>
  <si>
    <t>131251100</t>
  </si>
  <si>
    <t>Hloubení jam nezapažených v hornině třídy těžitelnosti I skupiny 3 objem do 20 m3 strojně</t>
  </si>
  <si>
    <t>m3</t>
  </si>
  <si>
    <t>-1607590666</t>
  </si>
  <si>
    <t>"D15-16"</t>
  </si>
  <si>
    <t xml:space="preserve"> "sektor skoku do dálky - doskočiště"</t>
  </si>
  <si>
    <t>"skok do dálky - doskočiště"8,6*4,2*0,2</t>
  </si>
  <si>
    <t>10</t>
  </si>
  <si>
    <t>162201421</t>
  </si>
  <si>
    <t>Vodorovné přemístění pařezů do 1 km D přes 100 do 300 mm</t>
  </si>
  <si>
    <t>-1931078010</t>
  </si>
  <si>
    <t>11</t>
  </si>
  <si>
    <t>162301971</t>
  </si>
  <si>
    <t>Příplatek k vodorovnému přemístění pařezů D přes 100 do 300 mm ZKD 1 km</t>
  </si>
  <si>
    <t>-996602832</t>
  </si>
  <si>
    <t>8*9</t>
  </si>
  <si>
    <t>162751117</t>
  </si>
  <si>
    <t>Vodorovné přemístění přes 9 000 do 10000 m výkopku/sypaniny z horniny třídy těžitelnosti I skupiny 1 až 3</t>
  </si>
  <si>
    <t>-538576184</t>
  </si>
  <si>
    <t>7,224</t>
  </si>
  <si>
    <t>13</t>
  </si>
  <si>
    <t>171152501</t>
  </si>
  <si>
    <t>Zhutnění podloží z hornin soudržných nebo nesoudržných pod násypy</t>
  </si>
  <si>
    <t>96941322</t>
  </si>
  <si>
    <t>8,6*3,2</t>
  </si>
  <si>
    <t>14</t>
  </si>
  <si>
    <t>171201201</t>
  </si>
  <si>
    <t>Uložení sypaniny na skládky nebo meziskládky</t>
  </si>
  <si>
    <t>-1942926434</t>
  </si>
  <si>
    <t>"výkop"7,224</t>
  </si>
  <si>
    <t>15</t>
  </si>
  <si>
    <t>171201231</t>
  </si>
  <si>
    <t>Poplatek za uložení zeminy a kamení na recyklační skládce (skládkovné) kód odpadu 17 05 04</t>
  </si>
  <si>
    <t>t</t>
  </si>
  <si>
    <t>462490975</t>
  </si>
  <si>
    <t>7,224*2,0</t>
  </si>
  <si>
    <t>16</t>
  </si>
  <si>
    <t>180404111</t>
  </si>
  <si>
    <t>Založení hřišťového trávníku výsevem na vrstvě ornice</t>
  </si>
  <si>
    <t>-1576466329</t>
  </si>
  <si>
    <t>"odhad"300</t>
  </si>
  <si>
    <t>17</t>
  </si>
  <si>
    <t>M</t>
  </si>
  <si>
    <t>00572440</t>
  </si>
  <si>
    <t>osivo směs travní hřištní</t>
  </si>
  <si>
    <t>kg</t>
  </si>
  <si>
    <t>764871822</t>
  </si>
  <si>
    <t>300*0,03</t>
  </si>
  <si>
    <t>18</t>
  </si>
  <si>
    <t>181111111</t>
  </si>
  <si>
    <t>Plošná úprava terénu do 500 m2 zemina skupiny 1 až 4 nerovnosti přes 50 do 100 mm v rovinně a svahu do 1:5</t>
  </si>
  <si>
    <t>-1483145201</t>
  </si>
  <si>
    <t>300</t>
  </si>
  <si>
    <t>19</t>
  </si>
  <si>
    <t>181951112</t>
  </si>
  <si>
    <t>Úprava pláně v hornině třídy těžitelnosti I skupiny 1 až 3 se zhutněním strojně</t>
  </si>
  <si>
    <t>2026953753</t>
  </si>
  <si>
    <t>"dlažba a část nové rovinky"</t>
  </si>
  <si>
    <t>31+10</t>
  </si>
  <si>
    <t>20</t>
  </si>
  <si>
    <t>182351025</t>
  </si>
  <si>
    <t>Rozprostření ornice pl do 100 m2 ve svahu přes 1:5 tl vrstvy přes 250 do 300 mm strojně</t>
  </si>
  <si>
    <t>617366924</t>
  </si>
  <si>
    <t>183403153</t>
  </si>
  <si>
    <t>Obdělání půdy hrabáním v rovině a svahu do 1:5</t>
  </si>
  <si>
    <t>-2071579804</t>
  </si>
  <si>
    <t>22</t>
  </si>
  <si>
    <t>18345-R17</t>
  </si>
  <si>
    <t>Nákup ornice</t>
  </si>
  <si>
    <t>115838104</t>
  </si>
  <si>
    <t>(300-55,0)*0,3*2,0</t>
  </si>
  <si>
    <t>Zakládání</t>
  </si>
  <si>
    <t>23</t>
  </si>
  <si>
    <t>271572211</t>
  </si>
  <si>
    <t>Podsyp pod základové konstrukce se zhutněním z netříděného štěrkopísku</t>
  </si>
  <si>
    <t>8559401</t>
  </si>
  <si>
    <t xml:space="preserve"> "sektor skoku do dálky - doskočiště-okraj"</t>
  </si>
  <si>
    <t xml:space="preserve">"skok do dálky - doskočiště"     (8,5*2+3,0)*0,50*0,20</t>
  </si>
  <si>
    <t xml:space="preserve">"skok do dálky - odrazové břevno"     1,25*0,54*0,15</t>
  </si>
  <si>
    <t>24</t>
  </si>
  <si>
    <t>274313611</t>
  </si>
  <si>
    <t>Základové pásy z betonu tř. C 16/20</t>
  </si>
  <si>
    <t>1987878094</t>
  </si>
  <si>
    <t>" sektor skoku do dálky - doskočiště-okraj"</t>
  </si>
  <si>
    <t xml:space="preserve">"skok do dálky"    </t>
  </si>
  <si>
    <t xml:space="preserve">  ((8,5*2+3,00)*(0,71*0,13+0,21*0,20))</t>
  </si>
  <si>
    <t xml:space="preserve">"odrazové břevno"    </t>
  </si>
  <si>
    <t xml:space="preserve"> (1,25*0,50*0,15-1,00*0,34*0,05)</t>
  </si>
  <si>
    <t>25</t>
  </si>
  <si>
    <t>274351121</t>
  </si>
  <si>
    <t>Zřízení bednění základových pasů rovného</t>
  </si>
  <si>
    <t>-695109853</t>
  </si>
  <si>
    <t xml:space="preserve">"skok do dálky"    ( (8,0*2+3,0)*0,35+(8,5*2+4,0)*0,20)</t>
  </si>
  <si>
    <t>(8,7*2+4,2)*0,15</t>
  </si>
  <si>
    <t xml:space="preserve">"odrazové břevno"     ((1,25+0,54)*2*0,15+(1,00+0,34)*2*0,05)</t>
  </si>
  <si>
    <t>26</t>
  </si>
  <si>
    <t>274351122</t>
  </si>
  <si>
    <t>Odstranění bednění základových pasů rovného</t>
  </si>
  <si>
    <t>1042965379</t>
  </si>
  <si>
    <t>27</t>
  </si>
  <si>
    <t>274361821</t>
  </si>
  <si>
    <t>Výztuž základových pasů betonářskou ocelí 10 505 (R)</t>
  </si>
  <si>
    <t>-364841945</t>
  </si>
  <si>
    <t>"v. č. D1.12+13 - sektor skoku do dálky - doskočiště-okraj"</t>
  </si>
  <si>
    <t xml:space="preserve">   ((8,50*2+3,0)*3+0,45*20)</t>
  </si>
  <si>
    <t>-69</t>
  </si>
  <si>
    <t>Mezisoučet</t>
  </si>
  <si>
    <t xml:space="preserve">"konstrukční výztuž R 6    t" </t>
  </si>
  <si>
    <t xml:space="preserve">  69*0,000222*1,2</t>
  </si>
  <si>
    <t>Svislé a kompletní konstrukce</t>
  </si>
  <si>
    <t>28</t>
  </si>
  <si>
    <t>348401140</t>
  </si>
  <si>
    <t>Montáž oplocení ze strojového pletiva s napínacími dráty v přes 2,0 do 4,0 m</t>
  </si>
  <si>
    <t>m</t>
  </si>
  <si>
    <t>120499067</t>
  </si>
  <si>
    <t>"v.č D1,8"</t>
  </si>
  <si>
    <t xml:space="preserve">" basketbalové  hřiště"</t>
  </si>
  <si>
    <t>110</t>
  </si>
  <si>
    <t>"volejbalové hřiště"</t>
  </si>
  <si>
    <t>49,5</t>
  </si>
  <si>
    <t>29</t>
  </si>
  <si>
    <t>31327901</t>
  </si>
  <si>
    <t>pletivo drátěné plastifikované se čtvercovými oky 55/2,5mm v 4,0m</t>
  </si>
  <si>
    <t>1688145080</t>
  </si>
  <si>
    <t>190*1,05</t>
  </si>
  <si>
    <t>Komunikace pozemní</t>
  </si>
  <si>
    <t>30</t>
  </si>
  <si>
    <t>564231011</t>
  </si>
  <si>
    <t>Podklad nebo podsyp ze štěrkopísku ŠP plochy do 100 m2 tl 100 mm</t>
  </si>
  <si>
    <t>109492592</t>
  </si>
  <si>
    <t>31</t>
  </si>
  <si>
    <t>564251011</t>
  </si>
  <si>
    <t>Podklad nebo podsyp ze štěrkopísku ŠP plochy do 100 m2 tl 150 mm</t>
  </si>
  <si>
    <t>-1155771574</t>
  </si>
  <si>
    <t>" sektor skoku do dálky - doskočiště"</t>
  </si>
  <si>
    <t xml:space="preserve">"doskočiště - podklad ze štěrkopísku"    8,2*4,2</t>
  </si>
  <si>
    <t>32</t>
  </si>
  <si>
    <t>564710001</t>
  </si>
  <si>
    <t>Podklad z kameniva hrubého drceného vel. 8-16 mm plochy do 100 m2 tl 50 mm</t>
  </si>
  <si>
    <t>941807263</t>
  </si>
  <si>
    <t xml:space="preserve">"v.č. C3 a  TZ"</t>
  </si>
  <si>
    <t xml:space="preserve">"prodloužení  rovinky k doskočišti"</t>
  </si>
  <si>
    <t>33</t>
  </si>
  <si>
    <t>564730001</t>
  </si>
  <si>
    <t>Podklad z kameniva hrubého drceného vel. 8-16 mm plochy do 100 m2 tl 100 mm</t>
  </si>
  <si>
    <t>540965745</t>
  </si>
  <si>
    <t>8,5*2*0,5+1,0*0,5</t>
  </si>
  <si>
    <t xml:space="preserve"> "dorvnání podkladu pod dlažbu"1,5</t>
  </si>
  <si>
    <t>34</t>
  </si>
  <si>
    <t>564751102</t>
  </si>
  <si>
    <t>Podklad z kameniva hrubého drceného vel. 32-63 mm plochy do 100 m2 tl 160 mm</t>
  </si>
  <si>
    <t>-1670492106</t>
  </si>
  <si>
    <t>"v.č. C3 TZ"</t>
  </si>
  <si>
    <t>35</t>
  </si>
  <si>
    <t>564770101</t>
  </si>
  <si>
    <t>Podklad z kameniva hrubého drceného vel. 16-32 mm plochy do 100 m2 tl 250 mm</t>
  </si>
  <si>
    <t>258605968</t>
  </si>
  <si>
    <t>"dlažba"31</t>
  </si>
  <si>
    <t>36</t>
  </si>
  <si>
    <t>5732-R11</t>
  </si>
  <si>
    <t>Penetrace asfaltového povrchu</t>
  </si>
  <si>
    <t>-674457394</t>
  </si>
  <si>
    <t>"v.č. C3 řezy 1 a2"</t>
  </si>
  <si>
    <t>1934,35</t>
  </si>
  <si>
    <t>37</t>
  </si>
  <si>
    <t>576133-R01</t>
  </si>
  <si>
    <t xml:space="preserve">Asfaltový koberec vodopropustný AKDJ tl 40 mm  s penetrací</t>
  </si>
  <si>
    <t>-59090885</t>
  </si>
  <si>
    <t>"skok do dálky"</t>
  </si>
  <si>
    <t>25*1,25</t>
  </si>
  <si>
    <t>38</t>
  </si>
  <si>
    <t>57929nab1</t>
  </si>
  <si>
    <t>Lajnování venkovního litého pryžového povrchu elastickým lakem v různé barevnosti</t>
  </si>
  <si>
    <t>-546108543</t>
  </si>
  <si>
    <t>"Pro celý obj. 01"1050</t>
  </si>
  <si>
    <t>39</t>
  </si>
  <si>
    <t>59341nab1</t>
  </si>
  <si>
    <t xml:space="preserve">Umělý sportovní kryt PUR- povrch plošně vodopropustný jednovrstvý tl. 12mm - vrstva EPDM </t>
  </si>
  <si>
    <t>687695520</t>
  </si>
  <si>
    <t>"D C3 a řezy"</t>
  </si>
  <si>
    <t>40</t>
  </si>
  <si>
    <t>59341nab2</t>
  </si>
  <si>
    <t xml:space="preserve">Umělý sportovní kryt PUR- povrch plošně vodopropustný, dvouvrstvý s vrchním nástřikem tl. 13,5mm - vrstva EPDM </t>
  </si>
  <si>
    <t>-803900773</t>
  </si>
  <si>
    <t>41</t>
  </si>
  <si>
    <t>596211110</t>
  </si>
  <si>
    <t>Kladení zámkové dlažby komunikací pro pěší ručně tl 60 mm skupiny A pl do 50 m2</t>
  </si>
  <si>
    <t>-145049153</t>
  </si>
  <si>
    <t>"dlažba"</t>
  </si>
  <si>
    <t>"přeložení dlažby"</t>
  </si>
  <si>
    <t>1,5</t>
  </si>
  <si>
    <t>42</t>
  </si>
  <si>
    <t>59245015</t>
  </si>
  <si>
    <t>dlažba zámková betonová tvaru I 200x165mm tl 60mm přírodní</t>
  </si>
  <si>
    <t>CS ÚRS 2020 01</t>
  </si>
  <si>
    <t>-20742599</t>
  </si>
  <si>
    <t>31*1,02</t>
  </si>
  <si>
    <t>0,5*1,02</t>
  </si>
  <si>
    <t>Úpravy povrchů, podlahy a osazování výplní</t>
  </si>
  <si>
    <t>43</t>
  </si>
  <si>
    <t>629995101</t>
  </si>
  <si>
    <t>Očištění vnějších ploch tlakovou vodou</t>
  </si>
  <si>
    <t>-734574107</t>
  </si>
  <si>
    <t>7,0*6,0</t>
  </si>
  <si>
    <t>5,0*1,5</t>
  </si>
  <si>
    <t>(9,0+11,5+6,0)*2,0</t>
  </si>
  <si>
    <t>(30,+41,5)*0,5</t>
  </si>
  <si>
    <t>17*2,0</t>
  </si>
  <si>
    <t>8,5*0,5</t>
  </si>
  <si>
    <t>(2,0+3,0)/2*2,5</t>
  </si>
  <si>
    <t>(11,0+10,0)/2*8,0</t>
  </si>
  <si>
    <t>95*1,5</t>
  </si>
  <si>
    <t>5,5*1,3</t>
  </si>
  <si>
    <t>8,0*1,3</t>
  </si>
  <si>
    <t>7,0*1,0</t>
  </si>
  <si>
    <t>44</t>
  </si>
  <si>
    <t>63511nab2</t>
  </si>
  <si>
    <t>Násyp z křemičitého písku bílého - fr. 2mm - sušeného</t>
  </si>
  <si>
    <t>-1411099506</t>
  </si>
  <si>
    <t>"v. č. D1.6 - sektor skoku do dálky - doskočiště"</t>
  </si>
  <si>
    <t xml:space="preserve">" doskočiště - násyp"     8,000*3,0*0,4</t>
  </si>
  <si>
    <t>Ostatní konstrukce a práce, bourání</t>
  </si>
  <si>
    <t>45</t>
  </si>
  <si>
    <t>916331112</t>
  </si>
  <si>
    <t>Osazení zahradního obrubníku betonového do lože z betonu s boční opěrou</t>
  </si>
  <si>
    <t>1880475725</t>
  </si>
  <si>
    <t xml:space="preserve">"obrubník záhonový"  </t>
  </si>
  <si>
    <t>8,5+1,0++8,0*2+1,5+3</t>
  </si>
  <si>
    <t>46</t>
  </si>
  <si>
    <t>59217002</t>
  </si>
  <si>
    <t>obrubník zahradní betonový šedý 1000x50x200mm</t>
  </si>
  <si>
    <t>465663027</t>
  </si>
  <si>
    <t>30*1,01</t>
  </si>
  <si>
    <t>47</t>
  </si>
  <si>
    <t>916991121</t>
  </si>
  <si>
    <t>Lože pod obrubníky, krajníky nebo obruby z dlažebních kostek z betonu prostého</t>
  </si>
  <si>
    <t>284558234</t>
  </si>
  <si>
    <t>" obrubníky"30*0,3*0,1</t>
  </si>
  <si>
    <t>48</t>
  </si>
  <si>
    <t>91801</t>
  </si>
  <si>
    <t xml:space="preserve">Odstanění  píslového doskočiště cca 5x5m</t>
  </si>
  <si>
    <t>kpl</t>
  </si>
  <si>
    <t>-107450463</t>
  </si>
  <si>
    <t>49</t>
  </si>
  <si>
    <t>919726121</t>
  </si>
  <si>
    <t>Geotextilie pro ochranu, separaci a filtraci netkaná měrná hm do 200 g/m2</t>
  </si>
  <si>
    <t>-1412626606</t>
  </si>
  <si>
    <t>"doskočiště"</t>
  </si>
  <si>
    <t>8,0*3,0*1,2</t>
  </si>
  <si>
    <t>(8,0+3,0)*2*0,4*1,2</t>
  </si>
  <si>
    <t>50</t>
  </si>
  <si>
    <t>93511nab1</t>
  </si>
  <si>
    <t>Osazení obruby polymerbetonové s pružnou hranou a lapačem písku - šířky 560mm</t>
  </si>
  <si>
    <t>787941482</t>
  </si>
  <si>
    <t>"v.č. 1,5"</t>
  </si>
  <si>
    <t>8,5*2+3,0</t>
  </si>
  <si>
    <t>51</t>
  </si>
  <si>
    <t>59227nab1</t>
  </si>
  <si>
    <t>doskočiště -lapač písku 1,0m spodní díl PP, nosný rošt pozink, gumová rohož , stavební š.500mm v.178mm</t>
  </si>
  <si>
    <t>1756890409</t>
  </si>
  <si>
    <t xml:space="preserve">"ztratné 1%   (1kus=1m)    ks"     20*1,01</t>
  </si>
  <si>
    <t>52</t>
  </si>
  <si>
    <t>59227nab2</t>
  </si>
  <si>
    <t>doskočiště -lapač písku 0,5m spodní díl PP, nosný rošt pozink, gumová rohož , stavební š.500mm v.178mm</t>
  </si>
  <si>
    <t>-729553267</t>
  </si>
  <si>
    <t xml:space="preserve">"ztratné 1%   (1kus=1m)    ks"     1*1,01</t>
  </si>
  <si>
    <t>53</t>
  </si>
  <si>
    <t>59227nab3</t>
  </si>
  <si>
    <t>doskočiště -čelní stěna lapač písku , stavební š.500mm v.121mm</t>
  </si>
  <si>
    <t>-1717091186</t>
  </si>
  <si>
    <t xml:space="preserve">"ztratné 1%   (1kus=1m)    ks"     4*1,01</t>
  </si>
  <si>
    <t>54</t>
  </si>
  <si>
    <t>59227nab4</t>
  </si>
  <si>
    <t>doskočiště - obrubník 1,0m černá hrana,vrchní gumová hrana se vzduchovými polštáři vyrobeno z EPDM š 60, v300mm</t>
  </si>
  <si>
    <t>2009429930</t>
  </si>
  <si>
    <t xml:space="preserve">"ztratné 1%   (1kus=1m)    ks" 20*1,01</t>
  </si>
  <si>
    <t>55</t>
  </si>
  <si>
    <t>59227nab5</t>
  </si>
  <si>
    <t>doskočiště - obrubník rohový 150/150 černá hrana,vrchní gumová hrana se vzduchovými polštáři vyrobeno z EPDM š 60, v300mm</t>
  </si>
  <si>
    <t>-137378891</t>
  </si>
  <si>
    <t xml:space="preserve">"ztratné 1%   (1kus=1m)    ks" 4*1,01</t>
  </si>
  <si>
    <t>56</t>
  </si>
  <si>
    <t>944511111</t>
  </si>
  <si>
    <t>Montáž ochranné sítě z textilie z umělých vláken</t>
  </si>
  <si>
    <t>-958472732</t>
  </si>
  <si>
    <t>" za dálkařským sektoremj"</t>
  </si>
  <si>
    <t>30,5*5,0</t>
  </si>
  <si>
    <t>57</t>
  </si>
  <si>
    <t>31687nab2</t>
  </si>
  <si>
    <t xml:space="preserve">síť záchytná bezuzlová, PP,vysoce pevná - tl. 5mm, oko 45mm  - zelená</t>
  </si>
  <si>
    <t>1430804450</t>
  </si>
  <si>
    <t>152,5*1,05</t>
  </si>
  <si>
    <t>58</t>
  </si>
  <si>
    <t>953943124</t>
  </si>
  <si>
    <t>Osazování výrobků přes 15 do 30 kg/kus do betonu</t>
  </si>
  <si>
    <t>-925252592</t>
  </si>
  <si>
    <t xml:space="preserve"> "Skok do dálky "1</t>
  </si>
  <si>
    <t>59</t>
  </si>
  <si>
    <t>28486nab1</t>
  </si>
  <si>
    <t>odrazové prkno pro skok daleký vč. zákrytového pouzdra</t>
  </si>
  <si>
    <t>-692466498</t>
  </si>
  <si>
    <t>60</t>
  </si>
  <si>
    <t>28487nab1</t>
  </si>
  <si>
    <t>nerezový truhlík pro odrazové prkno</t>
  </si>
  <si>
    <t>-243586763</t>
  </si>
  <si>
    <t>61</t>
  </si>
  <si>
    <t>28488nab1</t>
  </si>
  <si>
    <t>nerezové zakrytí odrazového prkna se syntetickým povrchem</t>
  </si>
  <si>
    <t>-133260992</t>
  </si>
  <si>
    <t>62</t>
  </si>
  <si>
    <t>28489nab1</t>
  </si>
  <si>
    <t>hliníkové hrablo, hrábě a lopata</t>
  </si>
  <si>
    <t>-771731008</t>
  </si>
  <si>
    <t>63</t>
  </si>
  <si>
    <t>28490nab1</t>
  </si>
  <si>
    <t>značky odrazu pro skok daleký</t>
  </si>
  <si>
    <t>1581380591</t>
  </si>
  <si>
    <t>64</t>
  </si>
  <si>
    <t>95998nab8</t>
  </si>
  <si>
    <t xml:space="preserve">Vybavení hřiště - dodávka a montáž plachty vodopropustné krycí  s háčky - doskočiště skoku do dálky-dle specifikace v TZ</t>
  </si>
  <si>
    <t>-1290673240</t>
  </si>
  <si>
    <t>65</t>
  </si>
  <si>
    <t>966071823</t>
  </si>
  <si>
    <t>Rozebrání oplocení z drátěného pletiva se čtvercovými oky v přes 2,0 do 4,0 m</t>
  </si>
  <si>
    <t>-518873933</t>
  </si>
  <si>
    <t>" za dálkařským sektorem"</t>
  </si>
  <si>
    <t>30,5</t>
  </si>
  <si>
    <t>997</t>
  </si>
  <si>
    <t>Přesun sutě</t>
  </si>
  <si>
    <t>66</t>
  </si>
  <si>
    <t>997013813</t>
  </si>
  <si>
    <t>Poplatek za uložení na skládce (skládkovné) stavebního odpadu z plastických hmot kód odpadu 17 02 03</t>
  </si>
  <si>
    <t>1373189245</t>
  </si>
  <si>
    <t>37,73+36,598+0,661</t>
  </si>
  <si>
    <t>67</t>
  </si>
  <si>
    <t>997221875</t>
  </si>
  <si>
    <t>Poplatek za uložení na recyklační skládce (skládkovné) stavebního odpadu asfaltového bez obsahu dehtu zatříděného do Katalogu odpadů pod kódem 17 03 02</t>
  </si>
  <si>
    <t>-1065558902</t>
  </si>
  <si>
    <t>68</t>
  </si>
  <si>
    <t>997231111</t>
  </si>
  <si>
    <t>Vodorovná doprava suti a vybouraných hmot do 1 km</t>
  </si>
  <si>
    <t>-546334814</t>
  </si>
  <si>
    <t>252,589-0,39</t>
  </si>
  <si>
    <t>69</t>
  </si>
  <si>
    <t>997231119</t>
  </si>
  <si>
    <t>Příplatek ZKD 1 km vodorovné dopravy suti a vybouraných hmot</t>
  </si>
  <si>
    <t>-987945896</t>
  </si>
  <si>
    <t>252,589*9</t>
  </si>
  <si>
    <t>70</t>
  </si>
  <si>
    <t>997231511</t>
  </si>
  <si>
    <t>Nakládání, překládání nebo manipulace se sutí a vybouranými hmotami</t>
  </si>
  <si>
    <t>217816434</t>
  </si>
  <si>
    <t>998</t>
  </si>
  <si>
    <t>Přesun hmot</t>
  </si>
  <si>
    <t>71</t>
  </si>
  <si>
    <t>998222012</t>
  </si>
  <si>
    <t>Přesun hmot pro tělovýchovné plochy</t>
  </si>
  <si>
    <t>841408764</t>
  </si>
  <si>
    <t>PSV</t>
  </si>
  <si>
    <t>Práce a dodávky PSV</t>
  </si>
  <si>
    <t>767</t>
  </si>
  <si>
    <t>Konstrukce zámečnické</t>
  </si>
  <si>
    <t>72</t>
  </si>
  <si>
    <t>76796</t>
  </si>
  <si>
    <t xml:space="preserve">Oprava nosné  ocelové konstrukce  oplocení</t>
  </si>
  <si>
    <t>1853491205</t>
  </si>
  <si>
    <t>73</t>
  </si>
  <si>
    <t>76797nab1</t>
  </si>
  <si>
    <t>Montáž - natažení+napnutí lanka nosného ocelového - jednoho lana</t>
  </si>
  <si>
    <t>-1417679990</t>
  </si>
  <si>
    <t xml:space="preserve">"lanko ocelové s PVC tl. 5mm  ve výšce 2,5m"</t>
  </si>
  <si>
    <t>"lanko střední"30,5</t>
  </si>
  <si>
    <t>74</t>
  </si>
  <si>
    <t>31452nab2</t>
  </si>
  <si>
    <t xml:space="preserve">lanko ocelové pozinkované + PVC -  D 5mm</t>
  </si>
  <si>
    <t>-1937192170</t>
  </si>
  <si>
    <t>30,5*1,05</t>
  </si>
  <si>
    <t>75</t>
  </si>
  <si>
    <t>998767201</t>
  </si>
  <si>
    <t>Přesun hmot procentní pro zámečnické konstrukce v objektech v do 6 m</t>
  </si>
  <si>
    <t>%</t>
  </si>
  <si>
    <t>1803034715</t>
  </si>
  <si>
    <t>783</t>
  </si>
  <si>
    <t>Dokončovací práce - nátěry</t>
  </si>
  <si>
    <t>76</t>
  </si>
  <si>
    <t>783301303</t>
  </si>
  <si>
    <t>Bezoplachové odrezivění zámečnických konstrukcí</t>
  </si>
  <si>
    <t>230325934</t>
  </si>
  <si>
    <t>115,285</t>
  </si>
  <si>
    <t>77</t>
  </si>
  <si>
    <t>783314201</t>
  </si>
  <si>
    <t>Základní antikorozní jednonásobný syntetický standardní nátěr zámečnických konstrukcí</t>
  </si>
  <si>
    <t>-628274091</t>
  </si>
  <si>
    <t>4,0*45*(3,14*0,09)</t>
  </si>
  <si>
    <t>4,0*21*(3,14*0,09)</t>
  </si>
  <si>
    <t>1,1*2,5*2*2</t>
  </si>
  <si>
    <t>"za doskočištěm"</t>
  </si>
  <si>
    <t>5,0*10*(3,14*0,15)</t>
  </si>
  <si>
    <t>30,5*2*(3,14*0,032)</t>
  </si>
  <si>
    <t>78</t>
  </si>
  <si>
    <t>783317101</t>
  </si>
  <si>
    <t>Krycí jednonásobný syntetický standardní nátěr zámečnických konstrukcí</t>
  </si>
  <si>
    <t>-1148985078</t>
  </si>
  <si>
    <t>115,285*2</t>
  </si>
  <si>
    <t>VRN</t>
  </si>
  <si>
    <t>Vedlejší rozpočtové náklady-pro celou stavbu</t>
  </si>
  <si>
    <t>VRN1</t>
  </si>
  <si>
    <t>Průzkumné, geodetické a projektové práce</t>
  </si>
  <si>
    <t>79</t>
  </si>
  <si>
    <t>012203000</t>
  </si>
  <si>
    <t>Geodetické práce při provádění stavby</t>
  </si>
  <si>
    <t>…</t>
  </si>
  <si>
    <t>1024</t>
  </si>
  <si>
    <t>-876033515</t>
  </si>
  <si>
    <t>80</t>
  </si>
  <si>
    <t>012303000</t>
  </si>
  <si>
    <t>Geodetické práce po výstavbě</t>
  </si>
  <si>
    <t>449446644</t>
  </si>
  <si>
    <t>81</t>
  </si>
  <si>
    <t>013254000</t>
  </si>
  <si>
    <t>Dokumentace skutečného provedení stavby</t>
  </si>
  <si>
    <t>-552862434</t>
  </si>
  <si>
    <t>VRN3</t>
  </si>
  <si>
    <t>Zařízení staveniště</t>
  </si>
  <si>
    <t>82</t>
  </si>
  <si>
    <t>032002000</t>
  </si>
  <si>
    <t>Vybavení staveniště (Zřízení a odstranění)</t>
  </si>
  <si>
    <t>414145593</t>
  </si>
  <si>
    <t>VRN4</t>
  </si>
  <si>
    <t>Inženýrská činnost</t>
  </si>
  <si>
    <t>83</t>
  </si>
  <si>
    <t>043134000</t>
  </si>
  <si>
    <t>Zkoušky zatěžovací</t>
  </si>
  <si>
    <t>361586232</t>
  </si>
  <si>
    <t>VRN9</t>
  </si>
  <si>
    <t>Ostatní náklady</t>
  </si>
  <si>
    <t>84</t>
  </si>
  <si>
    <t>0,92455</t>
  </si>
  <si>
    <t>Úprava terénu po dokončení stavby</t>
  </si>
  <si>
    <t>soubor</t>
  </si>
  <si>
    <t>-1005559168</t>
  </si>
  <si>
    <t>85</t>
  </si>
  <si>
    <t>092103001</t>
  </si>
  <si>
    <t>Náklady na zkušební provoz</t>
  </si>
  <si>
    <t>-968113940</t>
  </si>
  <si>
    <t>02 - SO 02 Tenisové hřiště</t>
  </si>
  <si>
    <t>113102211</t>
  </si>
  <si>
    <t>Odstranění umělého trávníku z multisportovního hřiště výšky vlasu do 25 mm</t>
  </si>
  <si>
    <t>-1631929604</t>
  </si>
  <si>
    <t>34*16</t>
  </si>
  <si>
    <t>-903481807</t>
  </si>
  <si>
    <t>"odhad"(33+20+36+20+10*2)*1,0</t>
  </si>
  <si>
    <t>1330502036</t>
  </si>
  <si>
    <t>129*0,03</t>
  </si>
  <si>
    <t>-1391863870</t>
  </si>
  <si>
    <t>129</t>
  </si>
  <si>
    <t>2053732186</t>
  </si>
  <si>
    <t>1074695368</t>
  </si>
  <si>
    <t>-382787291</t>
  </si>
  <si>
    <t>129*0,3*2,0</t>
  </si>
  <si>
    <t>564801111</t>
  </si>
  <si>
    <t>Podklad ze štěrkodrtě ŠD plochy přes 100 m2 tl 10-30 mm</t>
  </si>
  <si>
    <t>-1977407758</t>
  </si>
  <si>
    <t>"tenisové hřiště"16*34</t>
  </si>
  <si>
    <t>589141 R01</t>
  </si>
  <si>
    <t>Umělý trávník pro multisport z monofilních vláken výška vlasu 18 mm zásyp písek</t>
  </si>
  <si>
    <t>823170595</t>
  </si>
  <si>
    <t>589811121</t>
  </si>
  <si>
    <t>Vodorovné značení (lajnování) fotbalových hřišť š 10 cm</t>
  </si>
  <si>
    <t>-1016078531</t>
  </si>
  <si>
    <t>240</t>
  </si>
  <si>
    <t>-1923373761</t>
  </si>
  <si>
    <t>(33+18+36+18)*1,0</t>
  </si>
  <si>
    <t>5,0*2,0</t>
  </si>
  <si>
    <t>(2,0+1,6)/2*4,5</t>
  </si>
  <si>
    <t>1966380992</t>
  </si>
  <si>
    <t>32*4</t>
  </si>
  <si>
    <t>-330590376</t>
  </si>
  <si>
    <t>128*1,05</t>
  </si>
  <si>
    <t>-141370438</t>
  </si>
  <si>
    <t>148793077</t>
  </si>
  <si>
    <t>775352270</t>
  </si>
  <si>
    <t>2077593256</t>
  </si>
  <si>
    <t>16,433*9</t>
  </si>
  <si>
    <t>-16043912</t>
  </si>
  <si>
    <t>-388375659</t>
  </si>
  <si>
    <t>-1147123254</t>
  </si>
  <si>
    <t>-786391443</t>
  </si>
  <si>
    <t>"lanko střední"32</t>
  </si>
  <si>
    <t>-1452266959</t>
  </si>
  <si>
    <t>32*1,05</t>
  </si>
  <si>
    <t>-151427268</t>
  </si>
  <si>
    <t>-70273216</t>
  </si>
  <si>
    <t>4,0*10*(3,14*0,09)</t>
  </si>
  <si>
    <t>32*2*(3,14*0,032)</t>
  </si>
  <si>
    <t>1638887240</t>
  </si>
  <si>
    <t>17,735</t>
  </si>
  <si>
    <t>436200150</t>
  </si>
  <si>
    <t>17,735*2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</si>
</sst>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3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8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3" fillId="0" borderId="12" xfId="0" applyNumberFormat="1" applyFont="1" applyBorder="1" applyAlignment="1"/>
    <xf numFmtId="166" fontId="33" fillId="0" borderId="13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 applyProtection="1">
      <alignment vertical="center"/>
      <protection locked="0"/>
    </xf>
    <xf numFmtId="4" fontId="36" fillId="3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3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="1" customFormat="1" ht="36.96" customHeight="1">
      <c r="AR2" s="18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2"/>
      <c r="D4" s="23" t="s">
        <v>9</v>
      </c>
      <c r="AR4" s="22"/>
      <c r="AS4" s="24" t="s">
        <v>10</v>
      </c>
      <c r="BE4" s="25" t="s">
        <v>11</v>
      </c>
      <c r="BS4" s="19" t="s">
        <v>12</v>
      </c>
    </row>
    <row r="5" s="1" customFormat="1" ht="12" customHeight="1">
      <c r="B5" s="22"/>
      <c r="D5" s="26" t="s">
        <v>13</v>
      </c>
      <c r="K5" s="27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R5" s="22"/>
      <c r="BE5" s="28" t="s">
        <v>15</v>
      </c>
      <c r="BS5" s="19" t="s">
        <v>6</v>
      </c>
    </row>
    <row r="6" s="1" customFormat="1" ht="36.96" customHeight="1">
      <c r="B6" s="22"/>
      <c r="D6" s="29" t="s">
        <v>16</v>
      </c>
      <c r="K6" s="30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R6" s="22"/>
      <c r="BE6" s="31"/>
      <c r="BS6" s="19" t="s">
        <v>6</v>
      </c>
    </row>
    <row r="7" s="1" customFormat="1" ht="12" customHeight="1">
      <c r="B7" s="22"/>
      <c r="D7" s="32" t="s">
        <v>18</v>
      </c>
      <c r="K7" s="27" t="s">
        <v>1</v>
      </c>
      <c r="AK7" s="32" t="s">
        <v>19</v>
      </c>
      <c r="AN7" s="27" t="s">
        <v>1</v>
      </c>
      <c r="AR7" s="22"/>
      <c r="BE7" s="31"/>
      <c r="BS7" s="19" t="s">
        <v>6</v>
      </c>
    </row>
    <row r="8" s="1" customFormat="1" ht="12" customHeight="1">
      <c r="B8" s="22"/>
      <c r="D8" s="32" t="s">
        <v>20</v>
      </c>
      <c r="K8" s="27" t="s">
        <v>21</v>
      </c>
      <c r="AK8" s="32" t="s">
        <v>22</v>
      </c>
      <c r="AN8" s="33" t="s">
        <v>23</v>
      </c>
      <c r="AR8" s="22"/>
      <c r="BE8" s="31"/>
      <c r="BS8" s="19" t="s">
        <v>6</v>
      </c>
    </row>
    <row r="9" s="1" customFormat="1" ht="14.4" customHeight="1">
      <c r="B9" s="22"/>
      <c r="AR9" s="22"/>
      <c r="BE9" s="31"/>
      <c r="BS9" s="19" t="s">
        <v>6</v>
      </c>
    </row>
    <row r="10" s="1" customFormat="1" ht="12" customHeight="1">
      <c r="B10" s="22"/>
      <c r="D10" s="32" t="s">
        <v>24</v>
      </c>
      <c r="AK10" s="32" t="s">
        <v>25</v>
      </c>
      <c r="AN10" s="27" t="s">
        <v>26</v>
      </c>
      <c r="AR10" s="22"/>
      <c r="BE10" s="31"/>
      <c r="BS10" s="19" t="s">
        <v>6</v>
      </c>
    </row>
    <row r="11" s="1" customFormat="1" ht="18.48" customHeight="1">
      <c r="B11" s="22"/>
      <c r="E11" s="27" t="s">
        <v>27</v>
      </c>
      <c r="AK11" s="32" t="s">
        <v>28</v>
      </c>
      <c r="AN11" s="27" t="s">
        <v>1</v>
      </c>
      <c r="AR11" s="22"/>
      <c r="BE11" s="31"/>
      <c r="BS11" s="19" t="s">
        <v>6</v>
      </c>
    </row>
    <row r="12" s="1" customFormat="1" ht="6.96" customHeight="1">
      <c r="B12" s="22"/>
      <c r="AR12" s="22"/>
      <c r="BE12" s="31"/>
      <c r="BS12" s="19" t="s">
        <v>6</v>
      </c>
    </row>
    <row r="13" s="1" customFormat="1" ht="12" customHeight="1">
      <c r="B13" s="22"/>
      <c r="D13" s="32" t="s">
        <v>29</v>
      </c>
      <c r="AK13" s="32" t="s">
        <v>25</v>
      </c>
      <c r="AN13" s="34" t="s">
        <v>30</v>
      </c>
      <c r="AR13" s="22"/>
      <c r="BE13" s="31"/>
      <c r="BS13" s="19" t="s">
        <v>6</v>
      </c>
    </row>
    <row r="14">
      <c r="B14" s="22"/>
      <c r="E14" s="34" t="s">
        <v>30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28</v>
      </c>
      <c r="AN14" s="34" t="s">
        <v>30</v>
      </c>
      <c r="AR14" s="22"/>
      <c r="BE14" s="31"/>
      <c r="BS14" s="19" t="s">
        <v>6</v>
      </c>
    </row>
    <row r="15" s="1" customFormat="1" ht="6.96" customHeight="1">
      <c r="B15" s="22"/>
      <c r="AR15" s="22"/>
      <c r="BE15" s="31"/>
      <c r="BS15" s="19" t="s">
        <v>3</v>
      </c>
    </row>
    <row r="16" s="1" customFormat="1" ht="12" customHeight="1">
      <c r="B16" s="22"/>
      <c r="D16" s="32" t="s">
        <v>31</v>
      </c>
      <c r="AK16" s="32" t="s">
        <v>25</v>
      </c>
      <c r="AN16" s="27" t="s">
        <v>32</v>
      </c>
      <c r="AR16" s="22"/>
      <c r="BE16" s="31"/>
      <c r="BS16" s="19" t="s">
        <v>3</v>
      </c>
    </row>
    <row r="17" s="1" customFormat="1" ht="18.48" customHeight="1">
      <c r="B17" s="22"/>
      <c r="E17" s="27" t="s">
        <v>33</v>
      </c>
      <c r="AK17" s="32" t="s">
        <v>28</v>
      </c>
      <c r="AN17" s="27" t="s">
        <v>1</v>
      </c>
      <c r="AR17" s="22"/>
      <c r="BE17" s="31"/>
      <c r="BS17" s="19" t="s">
        <v>34</v>
      </c>
    </row>
    <row r="18" s="1" customFormat="1" ht="6.96" customHeight="1">
      <c r="B18" s="22"/>
      <c r="AR18" s="22"/>
      <c r="BE18" s="31"/>
      <c r="BS18" s="19" t="s">
        <v>6</v>
      </c>
    </row>
    <row r="19" s="1" customFormat="1" ht="12" customHeight="1">
      <c r="B19" s="22"/>
      <c r="D19" s="32" t="s">
        <v>35</v>
      </c>
      <c r="AK19" s="32" t="s">
        <v>25</v>
      </c>
      <c r="AN19" s="27" t="s">
        <v>1</v>
      </c>
      <c r="AR19" s="22"/>
      <c r="BE19" s="31"/>
      <c r="BS19" s="19" t="s">
        <v>6</v>
      </c>
    </row>
    <row r="20" s="1" customFormat="1" ht="18.48" customHeight="1">
      <c r="B20" s="22"/>
      <c r="E20" s="27" t="s">
        <v>36</v>
      </c>
      <c r="AK20" s="32" t="s">
        <v>28</v>
      </c>
      <c r="AN20" s="27" t="s">
        <v>1</v>
      </c>
      <c r="AR20" s="22"/>
      <c r="BE20" s="31"/>
      <c r="BS20" s="19" t="s">
        <v>34</v>
      </c>
    </row>
    <row r="21" s="1" customFormat="1" ht="6.96" customHeight="1">
      <c r="B21" s="22"/>
      <c r="AR21" s="22"/>
      <c r="BE21" s="31"/>
    </row>
    <row r="22" s="1" customFormat="1" ht="12" customHeight="1">
      <c r="B22" s="22"/>
      <c r="D22" s="32" t="s">
        <v>37</v>
      </c>
      <c r="AR22" s="22"/>
      <c r="BE22" s="31"/>
    </row>
    <row r="23" s="1" customFormat="1" ht="16.5" customHeight="1">
      <c r="B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R23" s="22"/>
      <c r="BE23" s="31"/>
    </row>
    <row r="24" s="1" customFormat="1" ht="6.96" customHeight="1">
      <c r="B24" s="22"/>
      <c r="AR24" s="22"/>
      <c r="BE24" s="31"/>
    </row>
    <row r="25" s="1" customFormat="1" ht="6.96" customHeight="1">
      <c r="B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R25" s="22"/>
      <c r="BE25" s="31"/>
    </row>
    <row r="26" s="2" customFormat="1" ht="25.92" customHeight="1">
      <c r="A26" s="38"/>
      <c r="B26" s="39"/>
      <c r="C26" s="38"/>
      <c r="D26" s="40" t="s">
        <v>38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8"/>
      <c r="AQ26" s="38"/>
      <c r="AR26" s="39"/>
      <c r="BE26" s="31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9"/>
      <c r="BE27" s="31"/>
    </row>
    <row r="28" s="2" customForma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43" t="s">
        <v>39</v>
      </c>
      <c r="M28" s="43"/>
      <c r="N28" s="43"/>
      <c r="O28" s="43"/>
      <c r="P28" s="43"/>
      <c r="Q28" s="38"/>
      <c r="R28" s="38"/>
      <c r="S28" s="38"/>
      <c r="T28" s="38"/>
      <c r="U28" s="38"/>
      <c r="V28" s="38"/>
      <c r="W28" s="43" t="s">
        <v>40</v>
      </c>
      <c r="X28" s="43"/>
      <c r="Y28" s="43"/>
      <c r="Z28" s="43"/>
      <c r="AA28" s="43"/>
      <c r="AB28" s="43"/>
      <c r="AC28" s="43"/>
      <c r="AD28" s="43"/>
      <c r="AE28" s="43"/>
      <c r="AF28" s="38"/>
      <c r="AG28" s="38"/>
      <c r="AH28" s="38"/>
      <c r="AI28" s="38"/>
      <c r="AJ28" s="38"/>
      <c r="AK28" s="43" t="s">
        <v>41</v>
      </c>
      <c r="AL28" s="43"/>
      <c r="AM28" s="43"/>
      <c r="AN28" s="43"/>
      <c r="AO28" s="43"/>
      <c r="AP28" s="38"/>
      <c r="AQ28" s="38"/>
      <c r="AR28" s="39"/>
      <c r="BE28" s="31"/>
    </row>
    <row r="29" s="3" customFormat="1" ht="14.4" customHeight="1">
      <c r="A29" s="3"/>
      <c r="B29" s="44"/>
      <c r="C29" s="3"/>
      <c r="D29" s="32" t="s">
        <v>42</v>
      </c>
      <c r="E29" s="3"/>
      <c r="F29" s="32" t="s">
        <v>43</v>
      </c>
      <c r="G29" s="3"/>
      <c r="H29" s="3"/>
      <c r="I29" s="3"/>
      <c r="J29" s="3"/>
      <c r="K29" s="3"/>
      <c r="L29" s="45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6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6">
        <f>ROUND(AV94, 2)</f>
        <v>0</v>
      </c>
      <c r="AL29" s="3"/>
      <c r="AM29" s="3"/>
      <c r="AN29" s="3"/>
      <c r="AO29" s="3"/>
      <c r="AP29" s="3"/>
      <c r="AQ29" s="3"/>
      <c r="AR29" s="44"/>
      <c r="BE29" s="47"/>
    </row>
    <row r="30" s="3" customFormat="1" ht="14.4" customHeight="1">
      <c r="A30" s="3"/>
      <c r="B30" s="44"/>
      <c r="C30" s="3"/>
      <c r="D30" s="3"/>
      <c r="E30" s="3"/>
      <c r="F30" s="32" t="s">
        <v>44</v>
      </c>
      <c r="G30" s="3"/>
      <c r="H30" s="3"/>
      <c r="I30" s="3"/>
      <c r="J30" s="3"/>
      <c r="K30" s="3"/>
      <c r="L30" s="45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6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6">
        <f>ROUND(AW94, 2)</f>
        <v>0</v>
      </c>
      <c r="AL30" s="3"/>
      <c r="AM30" s="3"/>
      <c r="AN30" s="3"/>
      <c r="AO30" s="3"/>
      <c r="AP30" s="3"/>
      <c r="AQ30" s="3"/>
      <c r="AR30" s="44"/>
      <c r="BE30" s="47"/>
    </row>
    <row r="31" hidden="1" s="3" customFormat="1" ht="14.4" customHeight="1">
      <c r="A31" s="3"/>
      <c r="B31" s="44"/>
      <c r="C31" s="3"/>
      <c r="D31" s="3"/>
      <c r="E31" s="3"/>
      <c r="F31" s="32" t="s">
        <v>45</v>
      </c>
      <c r="G31" s="3"/>
      <c r="H31" s="3"/>
      <c r="I31" s="3"/>
      <c r="J31" s="3"/>
      <c r="K31" s="3"/>
      <c r="L31" s="45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6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6">
        <v>0</v>
      </c>
      <c r="AL31" s="3"/>
      <c r="AM31" s="3"/>
      <c r="AN31" s="3"/>
      <c r="AO31" s="3"/>
      <c r="AP31" s="3"/>
      <c r="AQ31" s="3"/>
      <c r="AR31" s="44"/>
      <c r="BE31" s="47"/>
    </row>
    <row r="32" hidden="1" s="3" customFormat="1" ht="14.4" customHeight="1">
      <c r="A32" s="3"/>
      <c r="B32" s="44"/>
      <c r="C32" s="3"/>
      <c r="D32" s="3"/>
      <c r="E32" s="3"/>
      <c r="F32" s="32" t="s">
        <v>46</v>
      </c>
      <c r="G32" s="3"/>
      <c r="H32" s="3"/>
      <c r="I32" s="3"/>
      <c r="J32" s="3"/>
      <c r="K32" s="3"/>
      <c r="L32" s="45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6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6">
        <v>0</v>
      </c>
      <c r="AL32" s="3"/>
      <c r="AM32" s="3"/>
      <c r="AN32" s="3"/>
      <c r="AO32" s="3"/>
      <c r="AP32" s="3"/>
      <c r="AQ32" s="3"/>
      <c r="AR32" s="44"/>
      <c r="BE32" s="47"/>
    </row>
    <row r="33" hidden="1" s="3" customFormat="1" ht="14.4" customHeight="1">
      <c r="A33" s="3"/>
      <c r="B33" s="44"/>
      <c r="C33" s="3"/>
      <c r="D33" s="3"/>
      <c r="E33" s="3"/>
      <c r="F33" s="32" t="s">
        <v>47</v>
      </c>
      <c r="G33" s="3"/>
      <c r="H33" s="3"/>
      <c r="I33" s="3"/>
      <c r="J33" s="3"/>
      <c r="K33" s="3"/>
      <c r="L33" s="45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6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6">
        <v>0</v>
      </c>
      <c r="AL33" s="3"/>
      <c r="AM33" s="3"/>
      <c r="AN33" s="3"/>
      <c r="AO33" s="3"/>
      <c r="AP33" s="3"/>
      <c r="AQ33" s="3"/>
      <c r="AR33" s="44"/>
      <c r="BE33" s="47"/>
    </row>
    <row r="34" s="2" customFormat="1" ht="6.96" customHeight="1">
      <c r="A34" s="38"/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9"/>
      <c r="BE34" s="31"/>
    </row>
    <row r="35" s="2" customFormat="1" ht="25.92" customHeight="1">
      <c r="A35" s="38"/>
      <c r="B35" s="39"/>
      <c r="C35" s="48"/>
      <c r="D35" s="49" t="s">
        <v>48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1" t="s">
        <v>49</v>
      </c>
      <c r="U35" s="50"/>
      <c r="V35" s="50"/>
      <c r="W35" s="50"/>
      <c r="X35" s="52" t="s">
        <v>50</v>
      </c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3">
        <f>SUM(AK26:AK33)</f>
        <v>0</v>
      </c>
      <c r="AL35" s="50"/>
      <c r="AM35" s="50"/>
      <c r="AN35" s="50"/>
      <c r="AO35" s="54"/>
      <c r="AP35" s="48"/>
      <c r="AQ35" s="48"/>
      <c r="AR35" s="39"/>
      <c r="BE35" s="38"/>
    </row>
    <row r="36" s="2" customFormat="1" ht="6.96" customHeight="1">
      <c r="A36" s="38"/>
      <c r="B36" s="39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9"/>
      <c r="BE36" s="38"/>
    </row>
    <row r="37" s="2" customFormat="1" ht="14.4" customHeight="1">
      <c r="A37" s="38"/>
      <c r="B37" s="39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9"/>
      <c r="BE37" s="38"/>
    </row>
    <row r="38" s="1" customFormat="1" ht="14.4" customHeight="1">
      <c r="B38" s="22"/>
      <c r="AR38" s="22"/>
    </row>
    <row r="39" s="1" customFormat="1" ht="14.4" customHeight="1">
      <c r="B39" s="22"/>
      <c r="AR39" s="22"/>
    </row>
    <row r="40" s="1" customFormat="1" ht="14.4" customHeight="1">
      <c r="B40" s="22"/>
      <c r="AR40" s="22"/>
    </row>
    <row r="41" s="1" customFormat="1" ht="14.4" customHeight="1">
      <c r="B41" s="22"/>
      <c r="AR41" s="22"/>
    </row>
    <row r="42" s="1" customFormat="1" ht="14.4" customHeight="1">
      <c r="B42" s="22"/>
      <c r="AR42" s="22"/>
    </row>
    <row r="43" s="1" customFormat="1" ht="14.4" customHeight="1">
      <c r="B43" s="22"/>
      <c r="AR43" s="22"/>
    </row>
    <row r="44" s="1" customFormat="1" ht="14.4" customHeight="1">
      <c r="B44" s="22"/>
      <c r="AR44" s="22"/>
    </row>
    <row r="45" s="1" customFormat="1" ht="14.4" customHeight="1">
      <c r="B45" s="22"/>
      <c r="AR45" s="22"/>
    </row>
    <row r="46" s="1" customFormat="1" ht="14.4" customHeight="1">
      <c r="B46" s="22"/>
      <c r="AR46" s="22"/>
    </row>
    <row r="47" s="1" customFormat="1" ht="14.4" customHeight="1">
      <c r="B47" s="22"/>
      <c r="AR47" s="22"/>
    </row>
    <row r="48" s="1" customFormat="1" ht="14.4" customHeight="1">
      <c r="B48" s="22"/>
      <c r="AR48" s="22"/>
    </row>
    <row r="49" s="2" customFormat="1" ht="14.4" customHeight="1">
      <c r="B49" s="55"/>
      <c r="D49" s="56" t="s">
        <v>51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6" t="s">
        <v>52</v>
      </c>
      <c r="AI49" s="57"/>
      <c r="AJ49" s="57"/>
      <c r="AK49" s="57"/>
      <c r="AL49" s="57"/>
      <c r="AM49" s="57"/>
      <c r="AN49" s="57"/>
      <c r="AO49" s="57"/>
      <c r="AR49" s="55"/>
    </row>
    <row r="50">
      <c r="B50" s="22"/>
      <c r="AR50" s="22"/>
    </row>
    <row r="51">
      <c r="B51" s="22"/>
      <c r="AR51" s="22"/>
    </row>
    <row r="52">
      <c r="B52" s="22"/>
      <c r="AR52" s="22"/>
    </row>
    <row r="53">
      <c r="B53" s="22"/>
      <c r="AR53" s="22"/>
    </row>
    <row r="54">
      <c r="B54" s="22"/>
      <c r="AR54" s="22"/>
    </row>
    <row r="55">
      <c r="B55" s="22"/>
      <c r="AR55" s="22"/>
    </row>
    <row r="56">
      <c r="B56" s="22"/>
      <c r="AR56" s="22"/>
    </row>
    <row r="57">
      <c r="B57" s="22"/>
      <c r="AR57" s="22"/>
    </row>
    <row r="58">
      <c r="B58" s="22"/>
      <c r="AR58" s="22"/>
    </row>
    <row r="59">
      <c r="B59" s="22"/>
      <c r="AR59" s="22"/>
    </row>
    <row r="60" s="2" customFormat="1">
      <c r="A60" s="38"/>
      <c r="B60" s="39"/>
      <c r="C60" s="38"/>
      <c r="D60" s="58" t="s">
        <v>53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58" t="s">
        <v>54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58" t="s">
        <v>53</v>
      </c>
      <c r="AI60" s="41"/>
      <c r="AJ60" s="41"/>
      <c r="AK60" s="41"/>
      <c r="AL60" s="41"/>
      <c r="AM60" s="58" t="s">
        <v>54</v>
      </c>
      <c r="AN60" s="41"/>
      <c r="AO60" s="41"/>
      <c r="AP60" s="38"/>
      <c r="AQ60" s="38"/>
      <c r="AR60" s="39"/>
      <c r="BE60" s="38"/>
    </row>
    <row r="61">
      <c r="B61" s="22"/>
      <c r="AR61" s="22"/>
    </row>
    <row r="62">
      <c r="B62" s="22"/>
      <c r="AR62" s="22"/>
    </row>
    <row r="63">
      <c r="B63" s="22"/>
      <c r="AR63" s="22"/>
    </row>
    <row r="64" s="2" customFormat="1">
      <c r="A64" s="38"/>
      <c r="B64" s="39"/>
      <c r="C64" s="38"/>
      <c r="D64" s="56" t="s">
        <v>55</v>
      </c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6" t="s">
        <v>56</v>
      </c>
      <c r="AI64" s="59"/>
      <c r="AJ64" s="59"/>
      <c r="AK64" s="59"/>
      <c r="AL64" s="59"/>
      <c r="AM64" s="59"/>
      <c r="AN64" s="59"/>
      <c r="AO64" s="59"/>
      <c r="AP64" s="38"/>
      <c r="AQ64" s="38"/>
      <c r="AR64" s="39"/>
      <c r="BE64" s="38"/>
    </row>
    <row r="65">
      <c r="B65" s="22"/>
      <c r="AR65" s="22"/>
    </row>
    <row r="66">
      <c r="B66" s="22"/>
      <c r="AR66" s="22"/>
    </row>
    <row r="67">
      <c r="B67" s="22"/>
      <c r="AR67" s="22"/>
    </row>
    <row r="68">
      <c r="B68" s="22"/>
      <c r="AR68" s="22"/>
    </row>
    <row r="69">
      <c r="B69" s="22"/>
      <c r="AR69" s="22"/>
    </row>
    <row r="70">
      <c r="B70" s="22"/>
      <c r="AR70" s="22"/>
    </row>
    <row r="71">
      <c r="B71" s="22"/>
      <c r="AR71" s="22"/>
    </row>
    <row r="72">
      <c r="B72" s="22"/>
      <c r="AR72" s="22"/>
    </row>
    <row r="73">
      <c r="B73" s="22"/>
      <c r="AR73" s="22"/>
    </row>
    <row r="74">
      <c r="B74" s="22"/>
      <c r="AR74" s="22"/>
    </row>
    <row r="75" s="2" customFormat="1">
      <c r="A75" s="38"/>
      <c r="B75" s="39"/>
      <c r="C75" s="38"/>
      <c r="D75" s="58" t="s">
        <v>53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58" t="s">
        <v>54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58" t="s">
        <v>53</v>
      </c>
      <c r="AI75" s="41"/>
      <c r="AJ75" s="41"/>
      <c r="AK75" s="41"/>
      <c r="AL75" s="41"/>
      <c r="AM75" s="58" t="s">
        <v>54</v>
      </c>
      <c r="AN75" s="41"/>
      <c r="AO75" s="41"/>
      <c r="AP75" s="38"/>
      <c r="AQ75" s="38"/>
      <c r="AR75" s="39"/>
      <c r="BE75" s="38"/>
    </row>
    <row r="76" s="2" customFormat="1">
      <c r="A76" s="38"/>
      <c r="B76" s="39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9"/>
      <c r="BE76" s="38"/>
    </row>
    <row r="77" s="2" customFormat="1" ht="6.96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39"/>
      <c r="B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39"/>
      <c r="BE81" s="38"/>
    </row>
    <row r="82" s="2" customFormat="1" ht="24.96" customHeight="1">
      <c r="A82" s="38"/>
      <c r="B82" s="39"/>
      <c r="C82" s="23" t="s">
        <v>57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9"/>
      <c r="B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9"/>
      <c r="BE83" s="38"/>
    </row>
    <row r="84" s="4" customFormat="1" ht="12" customHeight="1">
      <c r="A84" s="4"/>
      <c r="B84" s="64"/>
      <c r="C84" s="32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Pitter182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4"/>
      <c r="BE84" s="4"/>
    </row>
    <row r="85" s="5" customFormat="1" ht="36.96" customHeight="1">
      <c r="A85" s="5"/>
      <c r="B85" s="65"/>
      <c r="C85" s="66" t="s">
        <v>16</v>
      </c>
      <c r="D85" s="5"/>
      <c r="E85" s="5"/>
      <c r="F85" s="5"/>
      <c r="G85" s="5"/>
      <c r="H85" s="5"/>
      <c r="I85" s="5"/>
      <c r="J85" s="5"/>
      <c r="K85" s="5"/>
      <c r="L85" s="67" t="str">
        <f>K6</f>
        <v>Oprava školního hřiště Masarykova ZŠ a MŠ Hradec Králové- Plotiště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5"/>
      <c r="BE85" s="5"/>
    </row>
    <row r="86" s="2" customFormat="1" ht="6.96" customHeight="1">
      <c r="A86" s="38"/>
      <c r="B86" s="39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9"/>
      <c r="BE86" s="38"/>
    </row>
    <row r="87" s="2" customFormat="1" ht="12" customHeight="1">
      <c r="A87" s="38"/>
      <c r="B87" s="39"/>
      <c r="C87" s="32" t="s">
        <v>20</v>
      </c>
      <c r="D87" s="38"/>
      <c r="E87" s="38"/>
      <c r="F87" s="38"/>
      <c r="G87" s="38"/>
      <c r="H87" s="38"/>
      <c r="I87" s="38"/>
      <c r="J87" s="38"/>
      <c r="K87" s="38"/>
      <c r="L87" s="68" t="str">
        <f>IF(K8="","",K8)</f>
        <v>Hradec Králové-Plotiště</v>
      </c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2" t="s">
        <v>22</v>
      </c>
      <c r="AJ87" s="38"/>
      <c r="AK87" s="38"/>
      <c r="AL87" s="38"/>
      <c r="AM87" s="69" t="str">
        <f>IF(AN8= "","",AN8)</f>
        <v>28. 12. 2024</v>
      </c>
      <c r="AN87" s="69"/>
      <c r="AO87" s="38"/>
      <c r="AP87" s="38"/>
      <c r="AQ87" s="38"/>
      <c r="AR87" s="39"/>
      <c r="B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9"/>
      <c r="BE88" s="38"/>
    </row>
    <row r="89" s="2" customFormat="1" ht="25.65" customHeight="1">
      <c r="A89" s="38"/>
      <c r="B89" s="39"/>
      <c r="C89" s="32" t="s">
        <v>24</v>
      </c>
      <c r="D89" s="38"/>
      <c r="E89" s="38"/>
      <c r="F89" s="38"/>
      <c r="G89" s="38"/>
      <c r="H89" s="38"/>
      <c r="I89" s="38"/>
      <c r="J89" s="38"/>
      <c r="K89" s="38"/>
      <c r="L89" s="4" t="str">
        <f>IF(E11= "","",E11)</f>
        <v xml:space="preserve"> Technické služby Hradec Králové Na Brně</v>
      </c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2" t="s">
        <v>31</v>
      </c>
      <c r="AJ89" s="38"/>
      <c r="AK89" s="38"/>
      <c r="AL89" s="38"/>
      <c r="AM89" s="70" t="str">
        <f>IF(E17="","",E17)</f>
        <v>PITTER DESIGN,s.r.o.Pardubice</v>
      </c>
      <c r="AN89" s="4"/>
      <c r="AO89" s="4"/>
      <c r="AP89" s="4"/>
      <c r="AQ89" s="38"/>
      <c r="AR89" s="39"/>
      <c r="AS89" s="71" t="s">
        <v>58</v>
      </c>
      <c r="AT89" s="72"/>
      <c r="AU89" s="73"/>
      <c r="AV89" s="73"/>
      <c r="AW89" s="73"/>
      <c r="AX89" s="73"/>
      <c r="AY89" s="73"/>
      <c r="AZ89" s="73"/>
      <c r="BA89" s="73"/>
      <c r="BB89" s="73"/>
      <c r="BC89" s="73"/>
      <c r="BD89" s="74"/>
      <c r="BE89" s="38"/>
    </row>
    <row r="90" s="2" customFormat="1" ht="15.15" customHeight="1">
      <c r="A90" s="38"/>
      <c r="B90" s="39"/>
      <c r="C90" s="32" t="s">
        <v>29</v>
      </c>
      <c r="D90" s="38"/>
      <c r="E90" s="38"/>
      <c r="F90" s="38"/>
      <c r="G90" s="38"/>
      <c r="H90" s="38"/>
      <c r="I90" s="38"/>
      <c r="J90" s="38"/>
      <c r="K90" s="38"/>
      <c r="L90" s="4" t="str">
        <f>IF(E14= "Vyplň údaj","",E14)</f>
        <v/>
      </c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2" t="s">
        <v>35</v>
      </c>
      <c r="AJ90" s="38"/>
      <c r="AK90" s="38"/>
      <c r="AL90" s="38"/>
      <c r="AM90" s="70" t="str">
        <f>IF(E20="","",E20)</f>
        <v xml:space="preserve"> </v>
      </c>
      <c r="AN90" s="4"/>
      <c r="AO90" s="4"/>
      <c r="AP90" s="4"/>
      <c r="AQ90" s="38"/>
      <c r="AR90" s="39"/>
      <c r="AS90" s="75"/>
      <c r="AT90" s="76"/>
      <c r="AU90" s="77"/>
      <c r="AV90" s="77"/>
      <c r="AW90" s="77"/>
      <c r="AX90" s="77"/>
      <c r="AY90" s="77"/>
      <c r="AZ90" s="77"/>
      <c r="BA90" s="77"/>
      <c r="BB90" s="77"/>
      <c r="BC90" s="77"/>
      <c r="BD90" s="78"/>
      <c r="BE90" s="38"/>
    </row>
    <row r="91" s="2" customFormat="1" ht="10.8" customHeight="1">
      <c r="A91" s="38"/>
      <c r="B91" s="39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9"/>
      <c r="AS91" s="75"/>
      <c r="AT91" s="76"/>
      <c r="AU91" s="77"/>
      <c r="AV91" s="77"/>
      <c r="AW91" s="77"/>
      <c r="AX91" s="77"/>
      <c r="AY91" s="77"/>
      <c r="AZ91" s="77"/>
      <c r="BA91" s="77"/>
      <c r="BB91" s="77"/>
      <c r="BC91" s="77"/>
      <c r="BD91" s="78"/>
      <c r="BE91" s="38"/>
    </row>
    <row r="92" s="2" customFormat="1" ht="29.28" customHeight="1">
      <c r="A92" s="38"/>
      <c r="B92" s="39"/>
      <c r="C92" s="79" t="s">
        <v>59</v>
      </c>
      <c r="D92" s="80"/>
      <c r="E92" s="80"/>
      <c r="F92" s="80"/>
      <c r="G92" s="80"/>
      <c r="H92" s="81"/>
      <c r="I92" s="82" t="s">
        <v>60</v>
      </c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3" t="s">
        <v>61</v>
      </c>
      <c r="AH92" s="80"/>
      <c r="AI92" s="80"/>
      <c r="AJ92" s="80"/>
      <c r="AK92" s="80"/>
      <c r="AL92" s="80"/>
      <c r="AM92" s="80"/>
      <c r="AN92" s="82" t="s">
        <v>62</v>
      </c>
      <c r="AO92" s="80"/>
      <c r="AP92" s="84"/>
      <c r="AQ92" s="85" t="s">
        <v>63</v>
      </c>
      <c r="AR92" s="39"/>
      <c r="AS92" s="86" t="s">
        <v>64</v>
      </c>
      <c r="AT92" s="87" t="s">
        <v>65</v>
      </c>
      <c r="AU92" s="87" t="s">
        <v>66</v>
      </c>
      <c r="AV92" s="87" t="s">
        <v>67</v>
      </c>
      <c r="AW92" s="87" t="s">
        <v>68</v>
      </c>
      <c r="AX92" s="87" t="s">
        <v>69</v>
      </c>
      <c r="AY92" s="87" t="s">
        <v>70</v>
      </c>
      <c r="AZ92" s="87" t="s">
        <v>71</v>
      </c>
      <c r="BA92" s="87" t="s">
        <v>72</v>
      </c>
      <c r="BB92" s="87" t="s">
        <v>73</v>
      </c>
      <c r="BC92" s="87" t="s">
        <v>74</v>
      </c>
      <c r="BD92" s="88" t="s">
        <v>75</v>
      </c>
      <c r="BE92" s="38"/>
    </row>
    <row r="93" s="2" customFormat="1" ht="10.8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9"/>
      <c r="AS93" s="89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1"/>
      <c r="BE93" s="38"/>
    </row>
    <row r="94" s="6" customFormat="1" ht="32.4" customHeight="1">
      <c r="A94" s="6"/>
      <c r="B94" s="92"/>
      <c r="C94" s="93" t="s">
        <v>76</v>
      </c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5">
        <f>ROUND(SUM(AG95:AG96),2)</f>
        <v>0</v>
      </c>
      <c r="AH94" s="95"/>
      <c r="AI94" s="95"/>
      <c r="AJ94" s="95"/>
      <c r="AK94" s="95"/>
      <c r="AL94" s="95"/>
      <c r="AM94" s="95"/>
      <c r="AN94" s="96">
        <f>SUM(AG94,AT94)</f>
        <v>0</v>
      </c>
      <c r="AO94" s="96"/>
      <c r="AP94" s="96"/>
      <c r="AQ94" s="97" t="s">
        <v>1</v>
      </c>
      <c r="AR94" s="92"/>
      <c r="AS94" s="98">
        <f>ROUND(SUM(AS95:AS96),2)</f>
        <v>0</v>
      </c>
      <c r="AT94" s="99">
        <f>ROUND(SUM(AV94:AW94),2)</f>
        <v>0</v>
      </c>
      <c r="AU94" s="100">
        <f>ROUND(SUM(AU95:AU96),5)</f>
        <v>0</v>
      </c>
      <c r="AV94" s="99">
        <f>ROUND(AZ94*L29,2)</f>
        <v>0</v>
      </c>
      <c r="AW94" s="99">
        <f>ROUND(BA94*L30,2)</f>
        <v>0</v>
      </c>
      <c r="AX94" s="99">
        <f>ROUND(BB94*L29,2)</f>
        <v>0</v>
      </c>
      <c r="AY94" s="99">
        <f>ROUND(BC94*L30,2)</f>
        <v>0</v>
      </c>
      <c r="AZ94" s="99">
        <f>ROUND(SUM(AZ95:AZ96),2)</f>
        <v>0</v>
      </c>
      <c r="BA94" s="99">
        <f>ROUND(SUM(BA95:BA96),2)</f>
        <v>0</v>
      </c>
      <c r="BB94" s="99">
        <f>ROUND(SUM(BB95:BB96),2)</f>
        <v>0</v>
      </c>
      <c r="BC94" s="99">
        <f>ROUND(SUM(BC95:BC96),2)</f>
        <v>0</v>
      </c>
      <c r="BD94" s="101">
        <f>ROUND(SUM(BD95:BD96),2)</f>
        <v>0</v>
      </c>
      <c r="BE94" s="6"/>
      <c r="BS94" s="102" t="s">
        <v>77</v>
      </c>
      <c r="BT94" s="102" t="s">
        <v>78</v>
      </c>
      <c r="BU94" s="103" t="s">
        <v>79</v>
      </c>
      <c r="BV94" s="102" t="s">
        <v>80</v>
      </c>
      <c r="BW94" s="102" t="s">
        <v>4</v>
      </c>
      <c r="BX94" s="102" t="s">
        <v>81</v>
      </c>
      <c r="CL94" s="102" t="s">
        <v>1</v>
      </c>
    </row>
    <row r="95" s="7" customFormat="1" ht="16.5" customHeight="1">
      <c r="A95" s="104" t="s">
        <v>82</v>
      </c>
      <c r="B95" s="105"/>
      <c r="C95" s="106"/>
      <c r="D95" s="107" t="s">
        <v>83</v>
      </c>
      <c r="E95" s="107"/>
      <c r="F95" s="107"/>
      <c r="G95" s="107"/>
      <c r="H95" s="107"/>
      <c r="I95" s="108"/>
      <c r="J95" s="107" t="s">
        <v>84</v>
      </c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9">
        <f>'01 - SO 01 Atletický ovál'!J30</f>
        <v>0</v>
      </c>
      <c r="AH95" s="108"/>
      <c r="AI95" s="108"/>
      <c r="AJ95" s="108"/>
      <c r="AK95" s="108"/>
      <c r="AL95" s="108"/>
      <c r="AM95" s="108"/>
      <c r="AN95" s="109">
        <f>SUM(AG95,AT95)</f>
        <v>0</v>
      </c>
      <c r="AO95" s="108"/>
      <c r="AP95" s="108"/>
      <c r="AQ95" s="110" t="s">
        <v>85</v>
      </c>
      <c r="AR95" s="105"/>
      <c r="AS95" s="111">
        <v>0</v>
      </c>
      <c r="AT95" s="112">
        <f>ROUND(SUM(AV95:AW95),2)</f>
        <v>0</v>
      </c>
      <c r="AU95" s="113">
        <f>'01 - SO 01 Atletický ovál'!P133</f>
        <v>0</v>
      </c>
      <c r="AV95" s="112">
        <f>'01 - SO 01 Atletický ovál'!J33</f>
        <v>0</v>
      </c>
      <c r="AW95" s="112">
        <f>'01 - SO 01 Atletický ovál'!J34</f>
        <v>0</v>
      </c>
      <c r="AX95" s="112">
        <f>'01 - SO 01 Atletický ovál'!J35</f>
        <v>0</v>
      </c>
      <c r="AY95" s="112">
        <f>'01 - SO 01 Atletický ovál'!J36</f>
        <v>0</v>
      </c>
      <c r="AZ95" s="112">
        <f>'01 - SO 01 Atletický ovál'!F33</f>
        <v>0</v>
      </c>
      <c r="BA95" s="112">
        <f>'01 - SO 01 Atletický ovál'!F34</f>
        <v>0</v>
      </c>
      <c r="BB95" s="112">
        <f>'01 - SO 01 Atletický ovál'!F35</f>
        <v>0</v>
      </c>
      <c r="BC95" s="112">
        <f>'01 - SO 01 Atletický ovál'!F36</f>
        <v>0</v>
      </c>
      <c r="BD95" s="114">
        <f>'01 - SO 01 Atletický ovál'!F37</f>
        <v>0</v>
      </c>
      <c r="BE95" s="7"/>
      <c r="BT95" s="115" t="s">
        <v>86</v>
      </c>
      <c r="BV95" s="115" t="s">
        <v>80</v>
      </c>
      <c r="BW95" s="115" t="s">
        <v>87</v>
      </c>
      <c r="BX95" s="115" t="s">
        <v>4</v>
      </c>
      <c r="CL95" s="115" t="s">
        <v>1</v>
      </c>
      <c r="CM95" s="115" t="s">
        <v>88</v>
      </c>
    </row>
    <row r="96" s="7" customFormat="1" ht="16.5" customHeight="1">
      <c r="A96" s="104" t="s">
        <v>82</v>
      </c>
      <c r="B96" s="105"/>
      <c r="C96" s="106"/>
      <c r="D96" s="107" t="s">
        <v>89</v>
      </c>
      <c r="E96" s="107"/>
      <c r="F96" s="107"/>
      <c r="G96" s="107"/>
      <c r="H96" s="107"/>
      <c r="I96" s="108"/>
      <c r="J96" s="107" t="s">
        <v>90</v>
      </c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9">
        <f>'02 - SO 02 Tenisové hřiště'!J30</f>
        <v>0</v>
      </c>
      <c r="AH96" s="108"/>
      <c r="AI96" s="108"/>
      <c r="AJ96" s="108"/>
      <c r="AK96" s="108"/>
      <c r="AL96" s="108"/>
      <c r="AM96" s="108"/>
      <c r="AN96" s="109">
        <f>SUM(AG96,AT96)</f>
        <v>0</v>
      </c>
      <c r="AO96" s="108"/>
      <c r="AP96" s="108"/>
      <c r="AQ96" s="110" t="s">
        <v>85</v>
      </c>
      <c r="AR96" s="105"/>
      <c r="AS96" s="116">
        <v>0</v>
      </c>
      <c r="AT96" s="117">
        <f>ROUND(SUM(AV96:AW96),2)</f>
        <v>0</v>
      </c>
      <c r="AU96" s="118">
        <f>'02 - SO 02 Tenisové hřiště'!P126</f>
        <v>0</v>
      </c>
      <c r="AV96" s="117">
        <f>'02 - SO 02 Tenisové hřiště'!J33</f>
        <v>0</v>
      </c>
      <c r="AW96" s="117">
        <f>'02 - SO 02 Tenisové hřiště'!J34</f>
        <v>0</v>
      </c>
      <c r="AX96" s="117">
        <f>'02 - SO 02 Tenisové hřiště'!J35</f>
        <v>0</v>
      </c>
      <c r="AY96" s="117">
        <f>'02 - SO 02 Tenisové hřiště'!J36</f>
        <v>0</v>
      </c>
      <c r="AZ96" s="117">
        <f>'02 - SO 02 Tenisové hřiště'!F33</f>
        <v>0</v>
      </c>
      <c r="BA96" s="117">
        <f>'02 - SO 02 Tenisové hřiště'!F34</f>
        <v>0</v>
      </c>
      <c r="BB96" s="117">
        <f>'02 - SO 02 Tenisové hřiště'!F35</f>
        <v>0</v>
      </c>
      <c r="BC96" s="117">
        <f>'02 - SO 02 Tenisové hřiště'!F36</f>
        <v>0</v>
      </c>
      <c r="BD96" s="119">
        <f>'02 - SO 02 Tenisové hřiště'!F37</f>
        <v>0</v>
      </c>
      <c r="BE96" s="7"/>
      <c r="BT96" s="115" t="s">
        <v>86</v>
      </c>
      <c r="BV96" s="115" t="s">
        <v>80</v>
      </c>
      <c r="BW96" s="115" t="s">
        <v>91</v>
      </c>
      <c r="BX96" s="115" t="s">
        <v>4</v>
      </c>
      <c r="CL96" s="115" t="s">
        <v>1</v>
      </c>
      <c r="CM96" s="115" t="s">
        <v>88</v>
      </c>
    </row>
    <row r="97" s="2" customFormat="1" ht="30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9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="2" customFormat="1" ht="6.96" customHeight="1">
      <c r="A98" s="38"/>
      <c r="B98" s="60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39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</sheetData>
  <mergeCells count="46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01 - SO 01 Atletický ovál'!C2" display="/"/>
    <hyperlink ref="A96" location="'02 - SO 02 Tenisové hřiště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88</v>
      </c>
    </row>
    <row r="4" s="1" customFormat="1" ht="24.96" customHeight="1">
      <c r="B4" s="22"/>
      <c r="D4" s="23" t="s">
        <v>92</v>
      </c>
      <c r="L4" s="22"/>
      <c r="M4" s="120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26.25" customHeight="1">
      <c r="B7" s="22"/>
      <c r="E7" s="121" t="str">
        <f>'Rekapitulace stavby'!K6</f>
        <v>Oprava školního hřiště Masarykova ZŠ a MŠ Hradec Králové- Plotiště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93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94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28. 12. 2024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26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27</v>
      </c>
      <c r="F15" s="38"/>
      <c r="G15" s="38"/>
      <c r="H15" s="38"/>
      <c r="I15" s="32" t="s">
        <v>28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29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28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31</v>
      </c>
      <c r="E20" s="38"/>
      <c r="F20" s="38"/>
      <c r="G20" s="38"/>
      <c r="H20" s="38"/>
      <c r="I20" s="32" t="s">
        <v>25</v>
      </c>
      <c r="J20" s="27" t="s">
        <v>32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33</v>
      </c>
      <c r="F21" s="38"/>
      <c r="G21" s="38"/>
      <c r="H21" s="38"/>
      <c r="I21" s="32" t="s">
        <v>28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35</v>
      </c>
      <c r="E23" s="38"/>
      <c r="F23" s="38"/>
      <c r="G23" s="38"/>
      <c r="H23" s="38"/>
      <c r="I23" s="32" t="s">
        <v>25</v>
      </c>
      <c r="J23" s="27" t="str">
        <f>IF('Rekapitulace stavby'!AN19="","",'Rekapitulace stavby'!AN19)</f>
        <v/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tr">
        <f>IF('Rekapitulace stavby'!E20="","",'Rekapitulace stavby'!E20)</f>
        <v xml:space="preserve"> </v>
      </c>
      <c r="F24" s="38"/>
      <c r="G24" s="38"/>
      <c r="H24" s="38"/>
      <c r="I24" s="32" t="s">
        <v>28</v>
      </c>
      <c r="J24" s="27" t="str">
        <f>IF('Rekapitulace stavby'!AN20="","",'Rekapitulace stavby'!AN20)</f>
        <v/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22"/>
      <c r="B27" s="123"/>
      <c r="C27" s="122"/>
      <c r="D27" s="122"/>
      <c r="E27" s="36" t="s">
        <v>1</v>
      </c>
      <c r="F27" s="36"/>
      <c r="G27" s="36"/>
      <c r="H27" s="36"/>
      <c r="I27" s="122"/>
      <c r="J27" s="122"/>
      <c r="K27" s="122"/>
      <c r="L27" s="124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25" t="s">
        <v>38</v>
      </c>
      <c r="E30" s="38"/>
      <c r="F30" s="38"/>
      <c r="G30" s="38"/>
      <c r="H30" s="38"/>
      <c r="I30" s="38"/>
      <c r="J30" s="96">
        <f>ROUND(J133,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26" t="s">
        <v>42</v>
      </c>
      <c r="E33" s="32" t="s">
        <v>43</v>
      </c>
      <c r="F33" s="127">
        <f>ROUND((SUM(BE133:BE452)),  2)</f>
        <v>0</v>
      </c>
      <c r="G33" s="38"/>
      <c r="H33" s="38"/>
      <c r="I33" s="128">
        <v>0.20999999999999999</v>
      </c>
      <c r="J33" s="127">
        <f>ROUND(((SUM(BE133:BE452))*I33),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27">
        <f>ROUND((SUM(BF133:BF452)),  2)</f>
        <v>0</v>
      </c>
      <c r="G34" s="38"/>
      <c r="H34" s="38"/>
      <c r="I34" s="128">
        <v>0.12</v>
      </c>
      <c r="J34" s="127">
        <f>ROUND(((SUM(BF133:BF452))*I34),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27">
        <f>ROUND((SUM(BG133:BG452)),  2)</f>
        <v>0</v>
      </c>
      <c r="G35" s="38"/>
      <c r="H35" s="38"/>
      <c r="I35" s="128">
        <v>0.20999999999999999</v>
      </c>
      <c r="J35" s="127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27">
        <f>ROUND((SUM(BH133:BH452)),  2)</f>
        <v>0</v>
      </c>
      <c r="G36" s="38"/>
      <c r="H36" s="38"/>
      <c r="I36" s="128">
        <v>0.12</v>
      </c>
      <c r="J36" s="127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27">
        <f>ROUND((SUM(BI133:BI452)),  2)</f>
        <v>0</v>
      </c>
      <c r="G37" s="38"/>
      <c r="H37" s="38"/>
      <c r="I37" s="128">
        <v>0</v>
      </c>
      <c r="J37" s="127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29"/>
      <c r="D39" s="130" t="s">
        <v>48</v>
      </c>
      <c r="E39" s="81"/>
      <c r="F39" s="81"/>
      <c r="G39" s="131" t="s">
        <v>49</v>
      </c>
      <c r="H39" s="132" t="s">
        <v>50</v>
      </c>
      <c r="I39" s="81"/>
      <c r="J39" s="133">
        <f>SUM(J30:J37)</f>
        <v>0</v>
      </c>
      <c r="K39" s="134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35" t="s">
        <v>54</v>
      </c>
      <c r="G61" s="58" t="s">
        <v>53</v>
      </c>
      <c r="H61" s="41"/>
      <c r="I61" s="41"/>
      <c r="J61" s="136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35" t="s">
        <v>54</v>
      </c>
      <c r="G76" s="58" t="s">
        <v>53</v>
      </c>
      <c r="H76" s="41"/>
      <c r="I76" s="41"/>
      <c r="J76" s="136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95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26.25" customHeight="1">
      <c r="A85" s="38"/>
      <c r="B85" s="39"/>
      <c r="C85" s="38"/>
      <c r="D85" s="38"/>
      <c r="E85" s="121" t="str">
        <f>E7</f>
        <v>Oprava školního hřiště Masarykova ZŠ a MŠ Hradec Králové- Plotiště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93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01 - SO 01 Atletický ovál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Hradec Králové-Plotiště</v>
      </c>
      <c r="G89" s="38"/>
      <c r="H89" s="38"/>
      <c r="I89" s="32" t="s">
        <v>22</v>
      </c>
      <c r="J89" s="69" t="str">
        <f>IF(J12="","",J12)</f>
        <v>28. 12. 2024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 xml:space="preserve"> Technické služby Hradec Králové Na Brně</v>
      </c>
      <c r="G91" s="38"/>
      <c r="H91" s="38"/>
      <c r="I91" s="32" t="s">
        <v>31</v>
      </c>
      <c r="J91" s="36" t="str">
        <f>E21</f>
        <v>PITTER DESIGN,s.r.o.Pardubice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29</v>
      </c>
      <c r="D92" s="38"/>
      <c r="E92" s="38"/>
      <c r="F92" s="27" t="str">
        <f>IF(E18="","",E18)</f>
        <v>Vyplň údaj</v>
      </c>
      <c r="G92" s="38"/>
      <c r="H92" s="38"/>
      <c r="I92" s="32" t="s">
        <v>35</v>
      </c>
      <c r="J92" s="36" t="str">
        <f>E24</f>
        <v xml:space="preserve"> 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37" t="s">
        <v>96</v>
      </c>
      <c r="D94" s="129"/>
      <c r="E94" s="129"/>
      <c r="F94" s="129"/>
      <c r="G94" s="129"/>
      <c r="H94" s="129"/>
      <c r="I94" s="129"/>
      <c r="J94" s="138" t="s">
        <v>97</v>
      </c>
      <c r="K94" s="129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39" t="s">
        <v>98</v>
      </c>
      <c r="D96" s="38"/>
      <c r="E96" s="38"/>
      <c r="F96" s="38"/>
      <c r="G96" s="38"/>
      <c r="H96" s="38"/>
      <c r="I96" s="38"/>
      <c r="J96" s="96">
        <f>J133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99</v>
      </c>
    </row>
    <row r="97" s="9" customFormat="1" ht="24.96" customHeight="1">
      <c r="A97" s="9"/>
      <c r="B97" s="140"/>
      <c r="C97" s="9"/>
      <c r="D97" s="141" t="s">
        <v>100</v>
      </c>
      <c r="E97" s="142"/>
      <c r="F97" s="142"/>
      <c r="G97" s="142"/>
      <c r="H97" s="142"/>
      <c r="I97" s="142"/>
      <c r="J97" s="143">
        <f>J134</f>
        <v>0</v>
      </c>
      <c r="K97" s="9"/>
      <c r="L97" s="14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4"/>
      <c r="C98" s="10"/>
      <c r="D98" s="145" t="s">
        <v>101</v>
      </c>
      <c r="E98" s="146"/>
      <c r="F98" s="146"/>
      <c r="G98" s="146"/>
      <c r="H98" s="146"/>
      <c r="I98" s="146"/>
      <c r="J98" s="147">
        <f>J135</f>
        <v>0</v>
      </c>
      <c r="K98" s="10"/>
      <c r="L98" s="144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4"/>
      <c r="C99" s="10"/>
      <c r="D99" s="145" t="s">
        <v>102</v>
      </c>
      <c r="E99" s="146"/>
      <c r="F99" s="146"/>
      <c r="G99" s="146"/>
      <c r="H99" s="146"/>
      <c r="I99" s="146"/>
      <c r="J99" s="147">
        <f>J221</f>
        <v>0</v>
      </c>
      <c r="K99" s="10"/>
      <c r="L99" s="144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4"/>
      <c r="C100" s="10"/>
      <c r="D100" s="145" t="s">
        <v>103</v>
      </c>
      <c r="E100" s="146"/>
      <c r="F100" s="146"/>
      <c r="G100" s="146"/>
      <c r="H100" s="146"/>
      <c r="I100" s="146"/>
      <c r="J100" s="147">
        <f>J249</f>
        <v>0</v>
      </c>
      <c r="K100" s="10"/>
      <c r="L100" s="144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4"/>
      <c r="C101" s="10"/>
      <c r="D101" s="145" t="s">
        <v>104</v>
      </c>
      <c r="E101" s="146"/>
      <c r="F101" s="146"/>
      <c r="G101" s="146"/>
      <c r="H101" s="146"/>
      <c r="I101" s="146"/>
      <c r="J101" s="147">
        <f>J259</f>
        <v>0</v>
      </c>
      <c r="K101" s="10"/>
      <c r="L101" s="144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44"/>
      <c r="C102" s="10"/>
      <c r="D102" s="145" t="s">
        <v>105</v>
      </c>
      <c r="E102" s="146"/>
      <c r="F102" s="146"/>
      <c r="G102" s="146"/>
      <c r="H102" s="146"/>
      <c r="I102" s="146"/>
      <c r="J102" s="147">
        <f>J332</f>
        <v>0</v>
      </c>
      <c r="K102" s="10"/>
      <c r="L102" s="144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44"/>
      <c r="C103" s="10"/>
      <c r="D103" s="145" t="s">
        <v>106</v>
      </c>
      <c r="E103" s="146"/>
      <c r="F103" s="146"/>
      <c r="G103" s="146"/>
      <c r="H103" s="146"/>
      <c r="I103" s="146"/>
      <c r="J103" s="147">
        <f>J351</f>
        <v>0</v>
      </c>
      <c r="K103" s="10"/>
      <c r="L103" s="144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44"/>
      <c r="C104" s="10"/>
      <c r="D104" s="145" t="s">
        <v>107</v>
      </c>
      <c r="E104" s="146"/>
      <c r="F104" s="146"/>
      <c r="G104" s="146"/>
      <c r="H104" s="146"/>
      <c r="I104" s="146"/>
      <c r="J104" s="147">
        <f>J407</f>
        <v>0</v>
      </c>
      <c r="K104" s="10"/>
      <c r="L104" s="144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44"/>
      <c r="C105" s="10"/>
      <c r="D105" s="145" t="s">
        <v>108</v>
      </c>
      <c r="E105" s="146"/>
      <c r="F105" s="146"/>
      <c r="G105" s="146"/>
      <c r="H105" s="146"/>
      <c r="I105" s="146"/>
      <c r="J105" s="147">
        <f>J416</f>
        <v>0</v>
      </c>
      <c r="K105" s="10"/>
      <c r="L105" s="144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40"/>
      <c r="C106" s="9"/>
      <c r="D106" s="141" t="s">
        <v>109</v>
      </c>
      <c r="E106" s="142"/>
      <c r="F106" s="142"/>
      <c r="G106" s="142"/>
      <c r="H106" s="142"/>
      <c r="I106" s="142"/>
      <c r="J106" s="143">
        <f>J418</f>
        <v>0</v>
      </c>
      <c r="K106" s="9"/>
      <c r="L106" s="140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44"/>
      <c r="C107" s="10"/>
      <c r="D107" s="145" t="s">
        <v>110</v>
      </c>
      <c r="E107" s="146"/>
      <c r="F107" s="146"/>
      <c r="G107" s="146"/>
      <c r="H107" s="146"/>
      <c r="I107" s="146"/>
      <c r="J107" s="147">
        <f>J419</f>
        <v>0</v>
      </c>
      <c r="K107" s="10"/>
      <c r="L107" s="144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44"/>
      <c r="C108" s="10"/>
      <c r="D108" s="145" t="s">
        <v>111</v>
      </c>
      <c r="E108" s="146"/>
      <c r="F108" s="146"/>
      <c r="G108" s="146"/>
      <c r="H108" s="146"/>
      <c r="I108" s="146"/>
      <c r="J108" s="147">
        <f>J428</f>
        <v>0</v>
      </c>
      <c r="K108" s="10"/>
      <c r="L108" s="144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9" customFormat="1" ht="24.96" customHeight="1">
      <c r="A109" s="9"/>
      <c r="B109" s="140"/>
      <c r="C109" s="9"/>
      <c r="D109" s="141" t="s">
        <v>112</v>
      </c>
      <c r="E109" s="142"/>
      <c r="F109" s="142"/>
      <c r="G109" s="142"/>
      <c r="H109" s="142"/>
      <c r="I109" s="142"/>
      <c r="J109" s="143">
        <f>J441</f>
        <v>0</v>
      </c>
      <c r="K109" s="9"/>
      <c r="L109" s="140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="10" customFormat="1" ht="19.92" customHeight="1">
      <c r="A110" s="10"/>
      <c r="B110" s="144"/>
      <c r="C110" s="10"/>
      <c r="D110" s="145" t="s">
        <v>113</v>
      </c>
      <c r="E110" s="146"/>
      <c r="F110" s="146"/>
      <c r="G110" s="146"/>
      <c r="H110" s="146"/>
      <c r="I110" s="146"/>
      <c r="J110" s="147">
        <f>J442</f>
        <v>0</v>
      </c>
      <c r="K110" s="10"/>
      <c r="L110" s="144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44"/>
      <c r="C111" s="10"/>
      <c r="D111" s="145" t="s">
        <v>114</v>
      </c>
      <c r="E111" s="146"/>
      <c r="F111" s="146"/>
      <c r="G111" s="146"/>
      <c r="H111" s="146"/>
      <c r="I111" s="146"/>
      <c r="J111" s="147">
        <f>J446</f>
        <v>0</v>
      </c>
      <c r="K111" s="10"/>
      <c r="L111" s="144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44"/>
      <c r="C112" s="10"/>
      <c r="D112" s="145" t="s">
        <v>115</v>
      </c>
      <c r="E112" s="146"/>
      <c r="F112" s="146"/>
      <c r="G112" s="146"/>
      <c r="H112" s="146"/>
      <c r="I112" s="146"/>
      <c r="J112" s="147">
        <f>J448</f>
        <v>0</v>
      </c>
      <c r="K112" s="10"/>
      <c r="L112" s="144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44"/>
      <c r="C113" s="10"/>
      <c r="D113" s="145" t="s">
        <v>116</v>
      </c>
      <c r="E113" s="146"/>
      <c r="F113" s="146"/>
      <c r="G113" s="146"/>
      <c r="H113" s="146"/>
      <c r="I113" s="146"/>
      <c r="J113" s="147">
        <f>J450</f>
        <v>0</v>
      </c>
      <c r="K113" s="10"/>
      <c r="L113" s="144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2" customFormat="1" ht="21.84" customHeight="1">
      <c r="A114" s="38"/>
      <c r="B114" s="39"/>
      <c r="C114" s="38"/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60"/>
      <c r="C115" s="61"/>
      <c r="D115" s="61"/>
      <c r="E115" s="61"/>
      <c r="F115" s="61"/>
      <c r="G115" s="61"/>
      <c r="H115" s="61"/>
      <c r="I115" s="61"/>
      <c r="J115" s="61"/>
      <c r="K115" s="61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9" s="2" customFormat="1" ht="6.96" customHeight="1">
      <c r="A119" s="38"/>
      <c r="B119" s="62"/>
      <c r="C119" s="63"/>
      <c r="D119" s="63"/>
      <c r="E119" s="63"/>
      <c r="F119" s="63"/>
      <c r="G119" s="63"/>
      <c r="H119" s="63"/>
      <c r="I119" s="63"/>
      <c r="J119" s="63"/>
      <c r="K119" s="63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4.96" customHeight="1">
      <c r="A120" s="38"/>
      <c r="B120" s="39"/>
      <c r="C120" s="23" t="s">
        <v>117</v>
      </c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38"/>
      <c r="D121" s="38"/>
      <c r="E121" s="38"/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16</v>
      </c>
      <c r="D122" s="38"/>
      <c r="E122" s="38"/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26.25" customHeight="1">
      <c r="A123" s="38"/>
      <c r="B123" s="39"/>
      <c r="C123" s="38"/>
      <c r="D123" s="38"/>
      <c r="E123" s="121" t="str">
        <f>E7</f>
        <v>Oprava školního hřiště Masarykova ZŠ a MŠ Hradec Králové- Plotiště</v>
      </c>
      <c r="F123" s="32"/>
      <c r="G123" s="32"/>
      <c r="H123" s="32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2" customHeight="1">
      <c r="A124" s="38"/>
      <c r="B124" s="39"/>
      <c r="C124" s="32" t="s">
        <v>93</v>
      </c>
      <c r="D124" s="38"/>
      <c r="E124" s="38"/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6.5" customHeight="1">
      <c r="A125" s="38"/>
      <c r="B125" s="39"/>
      <c r="C125" s="38"/>
      <c r="D125" s="38"/>
      <c r="E125" s="67" t="str">
        <f>E9</f>
        <v>01 - SO 01 Atletický ovál</v>
      </c>
      <c r="F125" s="38"/>
      <c r="G125" s="38"/>
      <c r="H125" s="38"/>
      <c r="I125" s="38"/>
      <c r="J125" s="38"/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39"/>
      <c r="C126" s="38"/>
      <c r="D126" s="38"/>
      <c r="E126" s="38"/>
      <c r="F126" s="38"/>
      <c r="G126" s="38"/>
      <c r="H126" s="38"/>
      <c r="I126" s="38"/>
      <c r="J126" s="38"/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2" customHeight="1">
      <c r="A127" s="38"/>
      <c r="B127" s="39"/>
      <c r="C127" s="32" t="s">
        <v>20</v>
      </c>
      <c r="D127" s="38"/>
      <c r="E127" s="38"/>
      <c r="F127" s="27" t="str">
        <f>F12</f>
        <v>Hradec Králové-Plotiště</v>
      </c>
      <c r="G127" s="38"/>
      <c r="H127" s="38"/>
      <c r="I127" s="32" t="s">
        <v>22</v>
      </c>
      <c r="J127" s="69" t="str">
        <f>IF(J12="","",J12)</f>
        <v>28. 12. 2024</v>
      </c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6.96" customHeight="1">
      <c r="A128" s="38"/>
      <c r="B128" s="39"/>
      <c r="C128" s="38"/>
      <c r="D128" s="38"/>
      <c r="E128" s="38"/>
      <c r="F128" s="38"/>
      <c r="G128" s="38"/>
      <c r="H128" s="38"/>
      <c r="I128" s="38"/>
      <c r="J128" s="38"/>
      <c r="K128" s="38"/>
      <c r="L128" s="55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40.05" customHeight="1">
      <c r="A129" s="38"/>
      <c r="B129" s="39"/>
      <c r="C129" s="32" t="s">
        <v>24</v>
      </c>
      <c r="D129" s="38"/>
      <c r="E129" s="38"/>
      <c r="F129" s="27" t="str">
        <f>E15</f>
        <v xml:space="preserve"> Technické služby Hradec Králové Na Brně</v>
      </c>
      <c r="G129" s="38"/>
      <c r="H129" s="38"/>
      <c r="I129" s="32" t="s">
        <v>31</v>
      </c>
      <c r="J129" s="36" t="str">
        <f>E21</f>
        <v>PITTER DESIGN,s.r.o.Pardubice</v>
      </c>
      <c r="K129" s="38"/>
      <c r="L129" s="55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5.15" customHeight="1">
      <c r="A130" s="38"/>
      <c r="B130" s="39"/>
      <c r="C130" s="32" t="s">
        <v>29</v>
      </c>
      <c r="D130" s="38"/>
      <c r="E130" s="38"/>
      <c r="F130" s="27" t="str">
        <f>IF(E18="","",E18)</f>
        <v>Vyplň údaj</v>
      </c>
      <c r="G130" s="38"/>
      <c r="H130" s="38"/>
      <c r="I130" s="32" t="s">
        <v>35</v>
      </c>
      <c r="J130" s="36" t="str">
        <f>E24</f>
        <v xml:space="preserve"> </v>
      </c>
      <c r="K130" s="38"/>
      <c r="L130" s="55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0.32" customHeight="1">
      <c r="A131" s="38"/>
      <c r="B131" s="39"/>
      <c r="C131" s="38"/>
      <c r="D131" s="38"/>
      <c r="E131" s="38"/>
      <c r="F131" s="38"/>
      <c r="G131" s="38"/>
      <c r="H131" s="38"/>
      <c r="I131" s="38"/>
      <c r="J131" s="38"/>
      <c r="K131" s="38"/>
      <c r="L131" s="55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11" customFormat="1" ht="29.28" customHeight="1">
      <c r="A132" s="148"/>
      <c r="B132" s="149"/>
      <c r="C132" s="150" t="s">
        <v>118</v>
      </c>
      <c r="D132" s="151" t="s">
        <v>63</v>
      </c>
      <c r="E132" s="151" t="s">
        <v>59</v>
      </c>
      <c r="F132" s="151" t="s">
        <v>60</v>
      </c>
      <c r="G132" s="151" t="s">
        <v>119</v>
      </c>
      <c r="H132" s="151" t="s">
        <v>120</v>
      </c>
      <c r="I132" s="151" t="s">
        <v>121</v>
      </c>
      <c r="J132" s="151" t="s">
        <v>97</v>
      </c>
      <c r="K132" s="152" t="s">
        <v>122</v>
      </c>
      <c r="L132" s="153"/>
      <c r="M132" s="86" t="s">
        <v>1</v>
      </c>
      <c r="N132" s="87" t="s">
        <v>42</v>
      </c>
      <c r="O132" s="87" t="s">
        <v>123</v>
      </c>
      <c r="P132" s="87" t="s">
        <v>124</v>
      </c>
      <c r="Q132" s="87" t="s">
        <v>125</v>
      </c>
      <c r="R132" s="87" t="s">
        <v>126</v>
      </c>
      <c r="S132" s="87" t="s">
        <v>127</v>
      </c>
      <c r="T132" s="88" t="s">
        <v>128</v>
      </c>
      <c r="U132" s="148"/>
      <c r="V132" s="148"/>
      <c r="W132" s="148"/>
      <c r="X132" s="148"/>
      <c r="Y132" s="148"/>
      <c r="Z132" s="148"/>
      <c r="AA132" s="148"/>
      <c r="AB132" s="148"/>
      <c r="AC132" s="148"/>
      <c r="AD132" s="148"/>
      <c r="AE132" s="148"/>
    </row>
    <row r="133" s="2" customFormat="1" ht="22.8" customHeight="1">
      <c r="A133" s="38"/>
      <c r="B133" s="39"/>
      <c r="C133" s="93" t="s">
        <v>129</v>
      </c>
      <c r="D133" s="38"/>
      <c r="E133" s="38"/>
      <c r="F133" s="38"/>
      <c r="G133" s="38"/>
      <c r="H133" s="38"/>
      <c r="I133" s="38"/>
      <c r="J133" s="154">
        <f>BK133</f>
        <v>0</v>
      </c>
      <c r="K133" s="38"/>
      <c r="L133" s="39"/>
      <c r="M133" s="89"/>
      <c r="N133" s="73"/>
      <c r="O133" s="90"/>
      <c r="P133" s="155">
        <f>P134+P418+P441</f>
        <v>0</v>
      </c>
      <c r="Q133" s="90"/>
      <c r="R133" s="155">
        <f>R134+R418+R441</f>
        <v>232.29477890999999</v>
      </c>
      <c r="S133" s="90"/>
      <c r="T133" s="156">
        <f>T134+T418+T441</f>
        <v>252.58940000000001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9" t="s">
        <v>77</v>
      </c>
      <c r="AU133" s="19" t="s">
        <v>99</v>
      </c>
      <c r="BK133" s="157">
        <f>BK134+BK418+BK441</f>
        <v>0</v>
      </c>
    </row>
    <row r="134" s="12" customFormat="1" ht="25.92" customHeight="1">
      <c r="A134" s="12"/>
      <c r="B134" s="158"/>
      <c r="C134" s="12"/>
      <c r="D134" s="159" t="s">
        <v>77</v>
      </c>
      <c r="E134" s="160" t="s">
        <v>130</v>
      </c>
      <c r="F134" s="160" t="s">
        <v>131</v>
      </c>
      <c r="G134" s="12"/>
      <c r="H134" s="12"/>
      <c r="I134" s="161"/>
      <c r="J134" s="162">
        <f>BK134</f>
        <v>0</v>
      </c>
      <c r="K134" s="12"/>
      <c r="L134" s="158"/>
      <c r="M134" s="163"/>
      <c r="N134" s="164"/>
      <c r="O134" s="164"/>
      <c r="P134" s="165">
        <f>P135+P221+P249+P259+P332+P351+P407+P416</f>
        <v>0</v>
      </c>
      <c r="Q134" s="164"/>
      <c r="R134" s="165">
        <f>R135+R221+R249+R259+R332+R351+R407+R416</f>
        <v>232.23944211</v>
      </c>
      <c r="S134" s="164"/>
      <c r="T134" s="166">
        <f>T135+T221+T249+T259+T332+T351+T407+T416</f>
        <v>252.58940000000001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159" t="s">
        <v>86</v>
      </c>
      <c r="AT134" s="167" t="s">
        <v>77</v>
      </c>
      <c r="AU134" s="167" t="s">
        <v>78</v>
      </c>
      <c r="AY134" s="159" t="s">
        <v>132</v>
      </c>
      <c r="BK134" s="168">
        <f>BK135+BK221+BK249+BK259+BK332+BK351+BK407+BK416</f>
        <v>0</v>
      </c>
    </row>
    <row r="135" s="12" customFormat="1" ht="22.8" customHeight="1">
      <c r="A135" s="12"/>
      <c r="B135" s="158"/>
      <c r="C135" s="12"/>
      <c r="D135" s="159" t="s">
        <v>77</v>
      </c>
      <c r="E135" s="169" t="s">
        <v>86</v>
      </c>
      <c r="F135" s="169" t="s">
        <v>133</v>
      </c>
      <c r="G135" s="12"/>
      <c r="H135" s="12"/>
      <c r="I135" s="161"/>
      <c r="J135" s="170">
        <f>BK135</f>
        <v>0</v>
      </c>
      <c r="K135" s="12"/>
      <c r="L135" s="158"/>
      <c r="M135" s="163"/>
      <c r="N135" s="164"/>
      <c r="O135" s="164"/>
      <c r="P135" s="165">
        <f>SUM(P136:P220)</f>
        <v>0</v>
      </c>
      <c r="Q135" s="164"/>
      <c r="R135" s="165">
        <f>SUM(R136:R220)</f>
        <v>0.047524000000000004</v>
      </c>
      <c r="S135" s="164"/>
      <c r="T135" s="166">
        <f>SUM(T136:T220)</f>
        <v>251.9282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159" t="s">
        <v>86</v>
      </c>
      <c r="AT135" s="167" t="s">
        <v>77</v>
      </c>
      <c r="AU135" s="167" t="s">
        <v>86</v>
      </c>
      <c r="AY135" s="159" t="s">
        <v>132</v>
      </c>
      <c r="BK135" s="168">
        <f>SUM(BK136:BK220)</f>
        <v>0</v>
      </c>
    </row>
    <row r="136" s="2" customFormat="1" ht="16.5" customHeight="1">
      <c r="A136" s="38"/>
      <c r="B136" s="171"/>
      <c r="C136" s="172" t="s">
        <v>86</v>
      </c>
      <c r="D136" s="172" t="s">
        <v>134</v>
      </c>
      <c r="E136" s="173" t="s">
        <v>83</v>
      </c>
      <c r="F136" s="174" t="s">
        <v>135</v>
      </c>
      <c r="G136" s="175" t="s">
        <v>136</v>
      </c>
      <c r="H136" s="176">
        <v>1</v>
      </c>
      <c r="I136" s="177"/>
      <c r="J136" s="178">
        <f>ROUND(I136*H136,2)</f>
        <v>0</v>
      </c>
      <c r="K136" s="174" t="s">
        <v>1</v>
      </c>
      <c r="L136" s="39"/>
      <c r="M136" s="179" t="s">
        <v>1</v>
      </c>
      <c r="N136" s="180" t="s">
        <v>43</v>
      </c>
      <c r="O136" s="77"/>
      <c r="P136" s="181">
        <f>O136*H136</f>
        <v>0</v>
      </c>
      <c r="Q136" s="181">
        <v>0</v>
      </c>
      <c r="R136" s="181">
        <f>Q136*H136</f>
        <v>0</v>
      </c>
      <c r="S136" s="181">
        <v>0</v>
      </c>
      <c r="T136" s="18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183" t="s">
        <v>137</v>
      </c>
      <c r="AT136" s="183" t="s">
        <v>134</v>
      </c>
      <c r="AU136" s="183" t="s">
        <v>88</v>
      </c>
      <c r="AY136" s="19" t="s">
        <v>132</v>
      </c>
      <c r="BE136" s="184">
        <f>IF(N136="základní",J136,0)</f>
        <v>0</v>
      </c>
      <c r="BF136" s="184">
        <f>IF(N136="snížená",J136,0)</f>
        <v>0</v>
      </c>
      <c r="BG136" s="184">
        <f>IF(N136="zákl. přenesená",J136,0)</f>
        <v>0</v>
      </c>
      <c r="BH136" s="184">
        <f>IF(N136="sníž. přenesená",J136,0)</f>
        <v>0</v>
      </c>
      <c r="BI136" s="184">
        <f>IF(N136="nulová",J136,0)</f>
        <v>0</v>
      </c>
      <c r="BJ136" s="19" t="s">
        <v>86</v>
      </c>
      <c r="BK136" s="184">
        <f>ROUND(I136*H136,2)</f>
        <v>0</v>
      </c>
      <c r="BL136" s="19" t="s">
        <v>137</v>
      </c>
      <c r="BM136" s="183" t="s">
        <v>138</v>
      </c>
    </row>
    <row r="137" s="13" customFormat="1">
      <c r="A137" s="13"/>
      <c r="B137" s="185"/>
      <c r="C137" s="13"/>
      <c r="D137" s="186" t="s">
        <v>139</v>
      </c>
      <c r="E137" s="187" t="s">
        <v>1</v>
      </c>
      <c r="F137" s="188" t="s">
        <v>86</v>
      </c>
      <c r="G137" s="13"/>
      <c r="H137" s="189">
        <v>1</v>
      </c>
      <c r="I137" s="190"/>
      <c r="J137" s="13"/>
      <c r="K137" s="13"/>
      <c r="L137" s="185"/>
      <c r="M137" s="191"/>
      <c r="N137" s="192"/>
      <c r="O137" s="192"/>
      <c r="P137" s="192"/>
      <c r="Q137" s="192"/>
      <c r="R137" s="192"/>
      <c r="S137" s="192"/>
      <c r="T137" s="19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187" t="s">
        <v>139</v>
      </c>
      <c r="AU137" s="187" t="s">
        <v>88</v>
      </c>
      <c r="AV137" s="13" t="s">
        <v>88</v>
      </c>
      <c r="AW137" s="13" t="s">
        <v>34</v>
      </c>
      <c r="AX137" s="13" t="s">
        <v>86</v>
      </c>
      <c r="AY137" s="187" t="s">
        <v>132</v>
      </c>
    </row>
    <row r="138" s="2" customFormat="1" ht="24.15" customHeight="1">
      <c r="A138" s="38"/>
      <c r="B138" s="171"/>
      <c r="C138" s="172" t="s">
        <v>88</v>
      </c>
      <c r="D138" s="172" t="s">
        <v>134</v>
      </c>
      <c r="E138" s="173" t="s">
        <v>140</v>
      </c>
      <c r="F138" s="174" t="s">
        <v>141</v>
      </c>
      <c r="G138" s="175" t="s">
        <v>142</v>
      </c>
      <c r="H138" s="176">
        <v>73.064999999999998</v>
      </c>
      <c r="I138" s="177"/>
      <c r="J138" s="178">
        <f>ROUND(I138*H138,2)</f>
        <v>0</v>
      </c>
      <c r="K138" s="174" t="s">
        <v>1</v>
      </c>
      <c r="L138" s="39"/>
      <c r="M138" s="179" t="s">
        <v>1</v>
      </c>
      <c r="N138" s="180" t="s">
        <v>43</v>
      </c>
      <c r="O138" s="77"/>
      <c r="P138" s="181">
        <f>O138*H138</f>
        <v>0</v>
      </c>
      <c r="Q138" s="181">
        <v>0</v>
      </c>
      <c r="R138" s="181">
        <f>Q138*H138</f>
        <v>0</v>
      </c>
      <c r="S138" s="181">
        <v>0</v>
      </c>
      <c r="T138" s="18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83" t="s">
        <v>137</v>
      </c>
      <c r="AT138" s="183" t="s">
        <v>134</v>
      </c>
      <c r="AU138" s="183" t="s">
        <v>88</v>
      </c>
      <c r="AY138" s="19" t="s">
        <v>132</v>
      </c>
      <c r="BE138" s="184">
        <f>IF(N138="základní",J138,0)</f>
        <v>0</v>
      </c>
      <c r="BF138" s="184">
        <f>IF(N138="snížená",J138,0)</f>
        <v>0</v>
      </c>
      <c r="BG138" s="184">
        <f>IF(N138="zákl. přenesená",J138,0)</f>
        <v>0</v>
      </c>
      <c r="BH138" s="184">
        <f>IF(N138="sníž. přenesená",J138,0)</f>
        <v>0</v>
      </c>
      <c r="BI138" s="184">
        <f>IF(N138="nulová",J138,0)</f>
        <v>0</v>
      </c>
      <c r="BJ138" s="19" t="s">
        <v>86</v>
      </c>
      <c r="BK138" s="184">
        <f>ROUND(I138*H138,2)</f>
        <v>0</v>
      </c>
      <c r="BL138" s="19" t="s">
        <v>137</v>
      </c>
      <c r="BM138" s="183" t="s">
        <v>143</v>
      </c>
    </row>
    <row r="139" s="13" customFormat="1">
      <c r="A139" s="13"/>
      <c r="B139" s="185"/>
      <c r="C139" s="13"/>
      <c r="D139" s="186" t="s">
        <v>139</v>
      </c>
      <c r="E139" s="187" t="s">
        <v>1</v>
      </c>
      <c r="F139" s="188" t="s">
        <v>144</v>
      </c>
      <c r="G139" s="13"/>
      <c r="H139" s="189">
        <v>66</v>
      </c>
      <c r="I139" s="190"/>
      <c r="J139" s="13"/>
      <c r="K139" s="13"/>
      <c r="L139" s="185"/>
      <c r="M139" s="191"/>
      <c r="N139" s="192"/>
      <c r="O139" s="192"/>
      <c r="P139" s="192"/>
      <c r="Q139" s="192"/>
      <c r="R139" s="192"/>
      <c r="S139" s="192"/>
      <c r="T139" s="19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187" t="s">
        <v>139</v>
      </c>
      <c r="AU139" s="187" t="s">
        <v>88</v>
      </c>
      <c r="AV139" s="13" t="s">
        <v>88</v>
      </c>
      <c r="AW139" s="13" t="s">
        <v>34</v>
      </c>
      <c r="AX139" s="13" t="s">
        <v>78</v>
      </c>
      <c r="AY139" s="187" t="s">
        <v>132</v>
      </c>
    </row>
    <row r="140" s="13" customFormat="1">
      <c r="A140" s="13"/>
      <c r="B140" s="185"/>
      <c r="C140" s="13"/>
      <c r="D140" s="186" t="s">
        <v>139</v>
      </c>
      <c r="E140" s="187" t="s">
        <v>1</v>
      </c>
      <c r="F140" s="188" t="s">
        <v>145</v>
      </c>
      <c r="G140" s="13"/>
      <c r="H140" s="189">
        <v>7.0650000000000004</v>
      </c>
      <c r="I140" s="190"/>
      <c r="J140" s="13"/>
      <c r="K140" s="13"/>
      <c r="L140" s="185"/>
      <c r="M140" s="191"/>
      <c r="N140" s="192"/>
      <c r="O140" s="192"/>
      <c r="P140" s="192"/>
      <c r="Q140" s="192"/>
      <c r="R140" s="192"/>
      <c r="S140" s="192"/>
      <c r="T140" s="19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187" t="s">
        <v>139</v>
      </c>
      <c r="AU140" s="187" t="s">
        <v>88</v>
      </c>
      <c r="AV140" s="13" t="s">
        <v>88</v>
      </c>
      <c r="AW140" s="13" t="s">
        <v>34</v>
      </c>
      <c r="AX140" s="13" t="s">
        <v>78</v>
      </c>
      <c r="AY140" s="187" t="s">
        <v>132</v>
      </c>
    </row>
    <row r="141" s="14" customFormat="1">
      <c r="A141" s="14"/>
      <c r="B141" s="194"/>
      <c r="C141" s="14"/>
      <c r="D141" s="186" t="s">
        <v>139</v>
      </c>
      <c r="E141" s="195" t="s">
        <v>1</v>
      </c>
      <c r="F141" s="196" t="s">
        <v>146</v>
      </c>
      <c r="G141" s="14"/>
      <c r="H141" s="197">
        <v>73.064999999999998</v>
      </c>
      <c r="I141" s="198"/>
      <c r="J141" s="14"/>
      <c r="K141" s="14"/>
      <c r="L141" s="194"/>
      <c r="M141" s="199"/>
      <c r="N141" s="200"/>
      <c r="O141" s="200"/>
      <c r="P141" s="200"/>
      <c r="Q141" s="200"/>
      <c r="R141" s="200"/>
      <c r="S141" s="200"/>
      <c r="T141" s="201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195" t="s">
        <v>139</v>
      </c>
      <c r="AU141" s="195" t="s">
        <v>88</v>
      </c>
      <c r="AV141" s="14" t="s">
        <v>137</v>
      </c>
      <c r="AW141" s="14" t="s">
        <v>34</v>
      </c>
      <c r="AX141" s="14" t="s">
        <v>86</v>
      </c>
      <c r="AY141" s="195" t="s">
        <v>132</v>
      </c>
    </row>
    <row r="142" s="2" customFormat="1" ht="21.75" customHeight="1">
      <c r="A142" s="38"/>
      <c r="B142" s="171"/>
      <c r="C142" s="172" t="s">
        <v>147</v>
      </c>
      <c r="D142" s="172" t="s">
        <v>134</v>
      </c>
      <c r="E142" s="173" t="s">
        <v>148</v>
      </c>
      <c r="F142" s="174" t="s">
        <v>149</v>
      </c>
      <c r="G142" s="175" t="s">
        <v>150</v>
      </c>
      <c r="H142" s="176">
        <v>8</v>
      </c>
      <c r="I142" s="177"/>
      <c r="J142" s="178">
        <f>ROUND(I142*H142,2)</f>
        <v>0</v>
      </c>
      <c r="K142" s="174" t="s">
        <v>151</v>
      </c>
      <c r="L142" s="39"/>
      <c r="M142" s="179" t="s">
        <v>1</v>
      </c>
      <c r="N142" s="180" t="s">
        <v>43</v>
      </c>
      <c r="O142" s="77"/>
      <c r="P142" s="181">
        <f>O142*H142</f>
        <v>0</v>
      </c>
      <c r="Q142" s="181">
        <v>0</v>
      </c>
      <c r="R142" s="181">
        <f>Q142*H142</f>
        <v>0</v>
      </c>
      <c r="S142" s="181">
        <v>0</v>
      </c>
      <c r="T142" s="18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83" t="s">
        <v>137</v>
      </c>
      <c r="AT142" s="183" t="s">
        <v>134</v>
      </c>
      <c r="AU142" s="183" t="s">
        <v>88</v>
      </c>
      <c r="AY142" s="19" t="s">
        <v>132</v>
      </c>
      <c r="BE142" s="184">
        <f>IF(N142="základní",J142,0)</f>
        <v>0</v>
      </c>
      <c r="BF142" s="184">
        <f>IF(N142="snížená",J142,0)</f>
        <v>0</v>
      </c>
      <c r="BG142" s="184">
        <f>IF(N142="zákl. přenesená",J142,0)</f>
        <v>0</v>
      </c>
      <c r="BH142" s="184">
        <f>IF(N142="sníž. přenesená",J142,0)</f>
        <v>0</v>
      </c>
      <c r="BI142" s="184">
        <f>IF(N142="nulová",J142,0)</f>
        <v>0</v>
      </c>
      <c r="BJ142" s="19" t="s">
        <v>86</v>
      </c>
      <c r="BK142" s="184">
        <f>ROUND(I142*H142,2)</f>
        <v>0</v>
      </c>
      <c r="BL142" s="19" t="s">
        <v>137</v>
      </c>
      <c r="BM142" s="183" t="s">
        <v>152</v>
      </c>
    </row>
    <row r="143" s="2" customFormat="1" ht="24.15" customHeight="1">
      <c r="A143" s="38"/>
      <c r="B143" s="171"/>
      <c r="C143" s="172" t="s">
        <v>137</v>
      </c>
      <c r="D143" s="172" t="s">
        <v>134</v>
      </c>
      <c r="E143" s="173" t="s">
        <v>153</v>
      </c>
      <c r="F143" s="174" t="s">
        <v>154</v>
      </c>
      <c r="G143" s="175" t="s">
        <v>142</v>
      </c>
      <c r="H143" s="176">
        <v>1.5</v>
      </c>
      <c r="I143" s="177"/>
      <c r="J143" s="178">
        <f>ROUND(I143*H143,2)</f>
        <v>0</v>
      </c>
      <c r="K143" s="174" t="s">
        <v>151</v>
      </c>
      <c r="L143" s="39"/>
      <c r="M143" s="179" t="s">
        <v>1</v>
      </c>
      <c r="N143" s="180" t="s">
        <v>43</v>
      </c>
      <c r="O143" s="77"/>
      <c r="P143" s="181">
        <f>O143*H143</f>
        <v>0</v>
      </c>
      <c r="Q143" s="181">
        <v>0</v>
      </c>
      <c r="R143" s="181">
        <f>Q143*H143</f>
        <v>0</v>
      </c>
      <c r="S143" s="181">
        <v>0.26000000000000001</v>
      </c>
      <c r="T143" s="182">
        <f>S143*H143</f>
        <v>0.39000000000000001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183" t="s">
        <v>137</v>
      </c>
      <c r="AT143" s="183" t="s">
        <v>134</v>
      </c>
      <c r="AU143" s="183" t="s">
        <v>88</v>
      </c>
      <c r="AY143" s="19" t="s">
        <v>132</v>
      </c>
      <c r="BE143" s="184">
        <f>IF(N143="základní",J143,0)</f>
        <v>0</v>
      </c>
      <c r="BF143" s="184">
        <f>IF(N143="snížená",J143,0)</f>
        <v>0</v>
      </c>
      <c r="BG143" s="184">
        <f>IF(N143="zákl. přenesená",J143,0)</f>
        <v>0</v>
      </c>
      <c r="BH143" s="184">
        <f>IF(N143="sníž. přenesená",J143,0)</f>
        <v>0</v>
      </c>
      <c r="BI143" s="184">
        <f>IF(N143="nulová",J143,0)</f>
        <v>0</v>
      </c>
      <c r="BJ143" s="19" t="s">
        <v>86</v>
      </c>
      <c r="BK143" s="184">
        <f>ROUND(I143*H143,2)</f>
        <v>0</v>
      </c>
      <c r="BL143" s="19" t="s">
        <v>137</v>
      </c>
      <c r="BM143" s="183" t="s">
        <v>155</v>
      </c>
    </row>
    <row r="144" s="2" customFormat="1" ht="33" customHeight="1">
      <c r="A144" s="38"/>
      <c r="B144" s="171"/>
      <c r="C144" s="172" t="s">
        <v>156</v>
      </c>
      <c r="D144" s="172" t="s">
        <v>134</v>
      </c>
      <c r="E144" s="173" t="s">
        <v>157</v>
      </c>
      <c r="F144" s="174" t="s">
        <v>158</v>
      </c>
      <c r="G144" s="175" t="s">
        <v>142</v>
      </c>
      <c r="H144" s="176">
        <v>686</v>
      </c>
      <c r="I144" s="177"/>
      <c r="J144" s="178">
        <f>ROUND(I144*H144,2)</f>
        <v>0</v>
      </c>
      <c r="K144" s="174" t="s">
        <v>151</v>
      </c>
      <c r="L144" s="39"/>
      <c r="M144" s="179" t="s">
        <v>1</v>
      </c>
      <c r="N144" s="180" t="s">
        <v>43</v>
      </c>
      <c r="O144" s="77"/>
      <c r="P144" s="181">
        <f>O144*H144</f>
        <v>0</v>
      </c>
      <c r="Q144" s="181">
        <v>0</v>
      </c>
      <c r="R144" s="181">
        <f>Q144*H144</f>
        <v>0</v>
      </c>
      <c r="S144" s="181">
        <v>0.055</v>
      </c>
      <c r="T144" s="182">
        <f>S144*H144</f>
        <v>37.729999999999997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83" t="s">
        <v>137</v>
      </c>
      <c r="AT144" s="183" t="s">
        <v>134</v>
      </c>
      <c r="AU144" s="183" t="s">
        <v>88</v>
      </c>
      <c r="AY144" s="19" t="s">
        <v>132</v>
      </c>
      <c r="BE144" s="184">
        <f>IF(N144="základní",J144,0)</f>
        <v>0</v>
      </c>
      <c r="BF144" s="184">
        <f>IF(N144="snížená",J144,0)</f>
        <v>0</v>
      </c>
      <c r="BG144" s="184">
        <f>IF(N144="zákl. přenesená",J144,0)</f>
        <v>0</v>
      </c>
      <c r="BH144" s="184">
        <f>IF(N144="sníž. přenesená",J144,0)</f>
        <v>0</v>
      </c>
      <c r="BI144" s="184">
        <f>IF(N144="nulová",J144,0)</f>
        <v>0</v>
      </c>
      <c r="BJ144" s="19" t="s">
        <v>86</v>
      </c>
      <c r="BK144" s="184">
        <f>ROUND(I144*H144,2)</f>
        <v>0</v>
      </c>
      <c r="BL144" s="19" t="s">
        <v>137</v>
      </c>
      <c r="BM144" s="183" t="s">
        <v>159</v>
      </c>
    </row>
    <row r="145" s="15" customFormat="1">
      <c r="A145" s="15"/>
      <c r="B145" s="202"/>
      <c r="C145" s="15"/>
      <c r="D145" s="186" t="s">
        <v>139</v>
      </c>
      <c r="E145" s="203" t="s">
        <v>1</v>
      </c>
      <c r="F145" s="204" t="s">
        <v>160</v>
      </c>
      <c r="G145" s="15"/>
      <c r="H145" s="203" t="s">
        <v>1</v>
      </c>
      <c r="I145" s="205"/>
      <c r="J145" s="15"/>
      <c r="K145" s="15"/>
      <c r="L145" s="202"/>
      <c r="M145" s="206"/>
      <c r="N145" s="207"/>
      <c r="O145" s="207"/>
      <c r="P145" s="207"/>
      <c r="Q145" s="207"/>
      <c r="R145" s="207"/>
      <c r="S145" s="207"/>
      <c r="T145" s="208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03" t="s">
        <v>139</v>
      </c>
      <c r="AU145" s="203" t="s">
        <v>88</v>
      </c>
      <c r="AV145" s="15" t="s">
        <v>86</v>
      </c>
      <c r="AW145" s="15" t="s">
        <v>34</v>
      </c>
      <c r="AX145" s="15" t="s">
        <v>78</v>
      </c>
      <c r="AY145" s="203" t="s">
        <v>132</v>
      </c>
    </row>
    <row r="146" s="13" customFormat="1">
      <c r="A146" s="13"/>
      <c r="B146" s="185"/>
      <c r="C146" s="13"/>
      <c r="D146" s="186" t="s">
        <v>139</v>
      </c>
      <c r="E146" s="187" t="s">
        <v>1</v>
      </c>
      <c r="F146" s="188" t="s">
        <v>161</v>
      </c>
      <c r="G146" s="13"/>
      <c r="H146" s="189">
        <v>660</v>
      </c>
      <c r="I146" s="190"/>
      <c r="J146" s="13"/>
      <c r="K146" s="13"/>
      <c r="L146" s="185"/>
      <c r="M146" s="191"/>
      <c r="N146" s="192"/>
      <c r="O146" s="192"/>
      <c r="P146" s="192"/>
      <c r="Q146" s="192"/>
      <c r="R146" s="192"/>
      <c r="S146" s="192"/>
      <c r="T146" s="19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187" t="s">
        <v>139</v>
      </c>
      <c r="AU146" s="187" t="s">
        <v>88</v>
      </c>
      <c r="AV146" s="13" t="s">
        <v>88</v>
      </c>
      <c r="AW146" s="13" t="s">
        <v>34</v>
      </c>
      <c r="AX146" s="13" t="s">
        <v>78</v>
      </c>
      <c r="AY146" s="187" t="s">
        <v>132</v>
      </c>
    </row>
    <row r="147" s="13" customFormat="1">
      <c r="A147" s="13"/>
      <c r="B147" s="185"/>
      <c r="C147" s="13"/>
      <c r="D147" s="186" t="s">
        <v>139</v>
      </c>
      <c r="E147" s="187" t="s">
        <v>1</v>
      </c>
      <c r="F147" s="188" t="s">
        <v>162</v>
      </c>
      <c r="G147" s="13"/>
      <c r="H147" s="189">
        <v>26</v>
      </c>
      <c r="I147" s="190"/>
      <c r="J147" s="13"/>
      <c r="K147" s="13"/>
      <c r="L147" s="185"/>
      <c r="M147" s="191"/>
      <c r="N147" s="192"/>
      <c r="O147" s="192"/>
      <c r="P147" s="192"/>
      <c r="Q147" s="192"/>
      <c r="R147" s="192"/>
      <c r="S147" s="192"/>
      <c r="T147" s="19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187" t="s">
        <v>139</v>
      </c>
      <c r="AU147" s="187" t="s">
        <v>88</v>
      </c>
      <c r="AV147" s="13" t="s">
        <v>88</v>
      </c>
      <c r="AW147" s="13" t="s">
        <v>34</v>
      </c>
      <c r="AX147" s="13" t="s">
        <v>78</v>
      </c>
      <c r="AY147" s="187" t="s">
        <v>132</v>
      </c>
    </row>
    <row r="148" s="14" customFormat="1">
      <c r="A148" s="14"/>
      <c r="B148" s="194"/>
      <c r="C148" s="14"/>
      <c r="D148" s="186" t="s">
        <v>139</v>
      </c>
      <c r="E148" s="195" t="s">
        <v>1</v>
      </c>
      <c r="F148" s="196" t="s">
        <v>146</v>
      </c>
      <c r="G148" s="14"/>
      <c r="H148" s="197">
        <v>686</v>
      </c>
      <c r="I148" s="198"/>
      <c r="J148" s="14"/>
      <c r="K148" s="14"/>
      <c r="L148" s="194"/>
      <c r="M148" s="199"/>
      <c r="N148" s="200"/>
      <c r="O148" s="200"/>
      <c r="P148" s="200"/>
      <c r="Q148" s="200"/>
      <c r="R148" s="200"/>
      <c r="S148" s="200"/>
      <c r="T148" s="201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195" t="s">
        <v>139</v>
      </c>
      <c r="AU148" s="195" t="s">
        <v>88</v>
      </c>
      <c r="AV148" s="14" t="s">
        <v>137</v>
      </c>
      <c r="AW148" s="14" t="s">
        <v>34</v>
      </c>
      <c r="AX148" s="14" t="s">
        <v>86</v>
      </c>
      <c r="AY148" s="195" t="s">
        <v>132</v>
      </c>
    </row>
    <row r="149" s="2" customFormat="1" ht="24.15" customHeight="1">
      <c r="A149" s="38"/>
      <c r="B149" s="171"/>
      <c r="C149" s="172" t="s">
        <v>163</v>
      </c>
      <c r="D149" s="172" t="s">
        <v>134</v>
      </c>
      <c r="E149" s="173" t="s">
        <v>164</v>
      </c>
      <c r="F149" s="174" t="s">
        <v>165</v>
      </c>
      <c r="G149" s="175" t="s">
        <v>142</v>
      </c>
      <c r="H149" s="176">
        <v>1926.2000000000001</v>
      </c>
      <c r="I149" s="177"/>
      <c r="J149" s="178">
        <f>ROUND(I149*H149,2)</f>
        <v>0</v>
      </c>
      <c r="K149" s="174" t="s">
        <v>151</v>
      </c>
      <c r="L149" s="39"/>
      <c r="M149" s="179" t="s">
        <v>1</v>
      </c>
      <c r="N149" s="180" t="s">
        <v>43</v>
      </c>
      <c r="O149" s="77"/>
      <c r="P149" s="181">
        <f>O149*H149</f>
        <v>0</v>
      </c>
      <c r="Q149" s="181">
        <v>1.0000000000000001E-05</v>
      </c>
      <c r="R149" s="181">
        <f>Q149*H149</f>
        <v>0.019262000000000001</v>
      </c>
      <c r="S149" s="181">
        <v>0.091999999999999998</v>
      </c>
      <c r="T149" s="182">
        <f>S149*H149</f>
        <v>177.21039999999999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83" t="s">
        <v>137</v>
      </c>
      <c r="AT149" s="183" t="s">
        <v>134</v>
      </c>
      <c r="AU149" s="183" t="s">
        <v>88</v>
      </c>
      <c r="AY149" s="19" t="s">
        <v>132</v>
      </c>
      <c r="BE149" s="184">
        <f>IF(N149="základní",J149,0)</f>
        <v>0</v>
      </c>
      <c r="BF149" s="184">
        <f>IF(N149="snížená",J149,0)</f>
        <v>0</v>
      </c>
      <c r="BG149" s="184">
        <f>IF(N149="zákl. přenesená",J149,0)</f>
        <v>0</v>
      </c>
      <c r="BH149" s="184">
        <f>IF(N149="sníž. přenesená",J149,0)</f>
        <v>0</v>
      </c>
      <c r="BI149" s="184">
        <f>IF(N149="nulová",J149,0)</f>
        <v>0</v>
      </c>
      <c r="BJ149" s="19" t="s">
        <v>86</v>
      </c>
      <c r="BK149" s="184">
        <f>ROUND(I149*H149,2)</f>
        <v>0</v>
      </c>
      <c r="BL149" s="19" t="s">
        <v>137</v>
      </c>
      <c r="BM149" s="183" t="s">
        <v>166</v>
      </c>
    </row>
    <row r="150" s="15" customFormat="1">
      <c r="A150" s="15"/>
      <c r="B150" s="202"/>
      <c r="C150" s="15"/>
      <c r="D150" s="186" t="s">
        <v>139</v>
      </c>
      <c r="E150" s="203" t="s">
        <v>1</v>
      </c>
      <c r="F150" s="204" t="s">
        <v>167</v>
      </c>
      <c r="G150" s="15"/>
      <c r="H150" s="203" t="s">
        <v>1</v>
      </c>
      <c r="I150" s="205"/>
      <c r="J150" s="15"/>
      <c r="K150" s="15"/>
      <c r="L150" s="202"/>
      <c r="M150" s="206"/>
      <c r="N150" s="207"/>
      <c r="O150" s="207"/>
      <c r="P150" s="207"/>
      <c r="Q150" s="207"/>
      <c r="R150" s="207"/>
      <c r="S150" s="207"/>
      <c r="T150" s="208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03" t="s">
        <v>139</v>
      </c>
      <c r="AU150" s="203" t="s">
        <v>88</v>
      </c>
      <c r="AV150" s="15" t="s">
        <v>86</v>
      </c>
      <c r="AW150" s="15" t="s">
        <v>34</v>
      </c>
      <c r="AX150" s="15" t="s">
        <v>78</v>
      </c>
      <c r="AY150" s="203" t="s">
        <v>132</v>
      </c>
    </row>
    <row r="151" s="15" customFormat="1">
      <c r="A151" s="15"/>
      <c r="B151" s="202"/>
      <c r="C151" s="15"/>
      <c r="D151" s="186" t="s">
        <v>139</v>
      </c>
      <c r="E151" s="203" t="s">
        <v>1</v>
      </c>
      <c r="F151" s="204" t="s">
        <v>168</v>
      </c>
      <c r="G151" s="15"/>
      <c r="H151" s="203" t="s">
        <v>1</v>
      </c>
      <c r="I151" s="205"/>
      <c r="J151" s="15"/>
      <c r="K151" s="15"/>
      <c r="L151" s="202"/>
      <c r="M151" s="206"/>
      <c r="N151" s="207"/>
      <c r="O151" s="207"/>
      <c r="P151" s="207"/>
      <c r="Q151" s="207"/>
      <c r="R151" s="207"/>
      <c r="S151" s="207"/>
      <c r="T151" s="208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03" t="s">
        <v>139</v>
      </c>
      <c r="AU151" s="203" t="s">
        <v>88</v>
      </c>
      <c r="AV151" s="15" t="s">
        <v>86</v>
      </c>
      <c r="AW151" s="15" t="s">
        <v>34</v>
      </c>
      <c r="AX151" s="15" t="s">
        <v>78</v>
      </c>
      <c r="AY151" s="203" t="s">
        <v>132</v>
      </c>
    </row>
    <row r="152" s="13" customFormat="1">
      <c r="A152" s="13"/>
      <c r="B152" s="185"/>
      <c r="C152" s="13"/>
      <c r="D152" s="186" t="s">
        <v>139</v>
      </c>
      <c r="E152" s="187" t="s">
        <v>1</v>
      </c>
      <c r="F152" s="188" t="s">
        <v>169</v>
      </c>
      <c r="G152" s="13"/>
      <c r="H152" s="189">
        <v>192.32499999999999</v>
      </c>
      <c r="I152" s="190"/>
      <c r="J152" s="13"/>
      <c r="K152" s="13"/>
      <c r="L152" s="185"/>
      <c r="M152" s="191"/>
      <c r="N152" s="192"/>
      <c r="O152" s="192"/>
      <c r="P152" s="192"/>
      <c r="Q152" s="192"/>
      <c r="R152" s="192"/>
      <c r="S152" s="192"/>
      <c r="T152" s="19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187" t="s">
        <v>139</v>
      </c>
      <c r="AU152" s="187" t="s">
        <v>88</v>
      </c>
      <c r="AV152" s="13" t="s">
        <v>88</v>
      </c>
      <c r="AW152" s="13" t="s">
        <v>34</v>
      </c>
      <c r="AX152" s="13" t="s">
        <v>78</v>
      </c>
      <c r="AY152" s="187" t="s">
        <v>132</v>
      </c>
    </row>
    <row r="153" s="13" customFormat="1">
      <c r="A153" s="13"/>
      <c r="B153" s="185"/>
      <c r="C153" s="13"/>
      <c r="D153" s="186" t="s">
        <v>139</v>
      </c>
      <c r="E153" s="187" t="s">
        <v>1</v>
      </c>
      <c r="F153" s="188" t="s">
        <v>170</v>
      </c>
      <c r="G153" s="13"/>
      <c r="H153" s="189">
        <v>271.25</v>
      </c>
      <c r="I153" s="190"/>
      <c r="J153" s="13"/>
      <c r="K153" s="13"/>
      <c r="L153" s="185"/>
      <c r="M153" s="191"/>
      <c r="N153" s="192"/>
      <c r="O153" s="192"/>
      <c r="P153" s="192"/>
      <c r="Q153" s="192"/>
      <c r="R153" s="192"/>
      <c r="S153" s="192"/>
      <c r="T153" s="19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187" t="s">
        <v>139</v>
      </c>
      <c r="AU153" s="187" t="s">
        <v>88</v>
      </c>
      <c r="AV153" s="13" t="s">
        <v>88</v>
      </c>
      <c r="AW153" s="13" t="s">
        <v>34</v>
      </c>
      <c r="AX153" s="13" t="s">
        <v>78</v>
      </c>
      <c r="AY153" s="187" t="s">
        <v>132</v>
      </c>
    </row>
    <row r="154" s="13" customFormat="1">
      <c r="A154" s="13"/>
      <c r="B154" s="185"/>
      <c r="C154" s="13"/>
      <c r="D154" s="186" t="s">
        <v>139</v>
      </c>
      <c r="E154" s="187" t="s">
        <v>1</v>
      </c>
      <c r="F154" s="188" t="s">
        <v>171</v>
      </c>
      <c r="G154" s="13"/>
      <c r="H154" s="189">
        <v>28.125</v>
      </c>
      <c r="I154" s="190"/>
      <c r="J154" s="13"/>
      <c r="K154" s="13"/>
      <c r="L154" s="185"/>
      <c r="M154" s="191"/>
      <c r="N154" s="192"/>
      <c r="O154" s="192"/>
      <c r="P154" s="192"/>
      <c r="Q154" s="192"/>
      <c r="R154" s="192"/>
      <c r="S154" s="192"/>
      <c r="T154" s="19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187" t="s">
        <v>139</v>
      </c>
      <c r="AU154" s="187" t="s">
        <v>88</v>
      </c>
      <c r="AV154" s="13" t="s">
        <v>88</v>
      </c>
      <c r="AW154" s="13" t="s">
        <v>34</v>
      </c>
      <c r="AX154" s="13" t="s">
        <v>78</v>
      </c>
      <c r="AY154" s="187" t="s">
        <v>132</v>
      </c>
    </row>
    <row r="155" s="15" customFormat="1">
      <c r="A155" s="15"/>
      <c r="B155" s="202"/>
      <c r="C155" s="15"/>
      <c r="D155" s="186" t="s">
        <v>139</v>
      </c>
      <c r="E155" s="203" t="s">
        <v>1</v>
      </c>
      <c r="F155" s="204" t="s">
        <v>172</v>
      </c>
      <c r="G155" s="15"/>
      <c r="H155" s="203" t="s">
        <v>1</v>
      </c>
      <c r="I155" s="205"/>
      <c r="J155" s="15"/>
      <c r="K155" s="15"/>
      <c r="L155" s="202"/>
      <c r="M155" s="206"/>
      <c r="N155" s="207"/>
      <c r="O155" s="207"/>
      <c r="P155" s="207"/>
      <c r="Q155" s="207"/>
      <c r="R155" s="207"/>
      <c r="S155" s="207"/>
      <c r="T155" s="208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03" t="s">
        <v>139</v>
      </c>
      <c r="AU155" s="203" t="s">
        <v>88</v>
      </c>
      <c r="AV155" s="15" t="s">
        <v>86</v>
      </c>
      <c r="AW155" s="15" t="s">
        <v>34</v>
      </c>
      <c r="AX155" s="15" t="s">
        <v>78</v>
      </c>
      <c r="AY155" s="203" t="s">
        <v>132</v>
      </c>
    </row>
    <row r="156" s="13" customFormat="1">
      <c r="A156" s="13"/>
      <c r="B156" s="185"/>
      <c r="C156" s="13"/>
      <c r="D156" s="186" t="s">
        <v>139</v>
      </c>
      <c r="E156" s="187" t="s">
        <v>1</v>
      </c>
      <c r="F156" s="188" t="s">
        <v>173</v>
      </c>
      <c r="G156" s="13"/>
      <c r="H156" s="189">
        <v>22.5</v>
      </c>
      <c r="I156" s="190"/>
      <c r="J156" s="13"/>
      <c r="K156" s="13"/>
      <c r="L156" s="185"/>
      <c r="M156" s="191"/>
      <c r="N156" s="192"/>
      <c r="O156" s="192"/>
      <c r="P156" s="192"/>
      <c r="Q156" s="192"/>
      <c r="R156" s="192"/>
      <c r="S156" s="192"/>
      <c r="T156" s="19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187" t="s">
        <v>139</v>
      </c>
      <c r="AU156" s="187" t="s">
        <v>88</v>
      </c>
      <c r="AV156" s="13" t="s">
        <v>88</v>
      </c>
      <c r="AW156" s="13" t="s">
        <v>34</v>
      </c>
      <c r="AX156" s="13" t="s">
        <v>78</v>
      </c>
      <c r="AY156" s="187" t="s">
        <v>132</v>
      </c>
    </row>
    <row r="157" s="15" customFormat="1">
      <c r="A157" s="15"/>
      <c r="B157" s="202"/>
      <c r="C157" s="15"/>
      <c r="D157" s="186" t="s">
        <v>139</v>
      </c>
      <c r="E157" s="203" t="s">
        <v>1</v>
      </c>
      <c r="F157" s="204" t="s">
        <v>174</v>
      </c>
      <c r="G157" s="15"/>
      <c r="H157" s="203" t="s">
        <v>1</v>
      </c>
      <c r="I157" s="205"/>
      <c r="J157" s="15"/>
      <c r="K157" s="15"/>
      <c r="L157" s="202"/>
      <c r="M157" s="206"/>
      <c r="N157" s="207"/>
      <c r="O157" s="207"/>
      <c r="P157" s="207"/>
      <c r="Q157" s="207"/>
      <c r="R157" s="207"/>
      <c r="S157" s="207"/>
      <c r="T157" s="208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03" t="s">
        <v>139</v>
      </c>
      <c r="AU157" s="203" t="s">
        <v>88</v>
      </c>
      <c r="AV157" s="15" t="s">
        <v>86</v>
      </c>
      <c r="AW157" s="15" t="s">
        <v>34</v>
      </c>
      <c r="AX157" s="15" t="s">
        <v>78</v>
      </c>
      <c r="AY157" s="203" t="s">
        <v>132</v>
      </c>
    </row>
    <row r="158" s="13" customFormat="1">
      <c r="A158" s="13"/>
      <c r="B158" s="185"/>
      <c r="C158" s="13"/>
      <c r="D158" s="186" t="s">
        <v>139</v>
      </c>
      <c r="E158" s="187" t="s">
        <v>1</v>
      </c>
      <c r="F158" s="188" t="s">
        <v>175</v>
      </c>
      <c r="G158" s="13"/>
      <c r="H158" s="189">
        <v>726</v>
      </c>
      <c r="I158" s="190"/>
      <c r="J158" s="13"/>
      <c r="K158" s="13"/>
      <c r="L158" s="185"/>
      <c r="M158" s="191"/>
      <c r="N158" s="192"/>
      <c r="O158" s="192"/>
      <c r="P158" s="192"/>
      <c r="Q158" s="192"/>
      <c r="R158" s="192"/>
      <c r="S158" s="192"/>
      <c r="T158" s="19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187" t="s">
        <v>139</v>
      </c>
      <c r="AU158" s="187" t="s">
        <v>88</v>
      </c>
      <c r="AV158" s="13" t="s">
        <v>88</v>
      </c>
      <c r="AW158" s="13" t="s">
        <v>34</v>
      </c>
      <c r="AX158" s="13" t="s">
        <v>78</v>
      </c>
      <c r="AY158" s="187" t="s">
        <v>132</v>
      </c>
    </row>
    <row r="159" s="15" customFormat="1">
      <c r="A159" s="15"/>
      <c r="B159" s="202"/>
      <c r="C159" s="15"/>
      <c r="D159" s="186" t="s">
        <v>139</v>
      </c>
      <c r="E159" s="203" t="s">
        <v>1</v>
      </c>
      <c r="F159" s="204" t="s">
        <v>176</v>
      </c>
      <c r="G159" s="15"/>
      <c r="H159" s="203" t="s">
        <v>1</v>
      </c>
      <c r="I159" s="205"/>
      <c r="J159" s="15"/>
      <c r="K159" s="15"/>
      <c r="L159" s="202"/>
      <c r="M159" s="206"/>
      <c r="N159" s="207"/>
      <c r="O159" s="207"/>
      <c r="P159" s="207"/>
      <c r="Q159" s="207"/>
      <c r="R159" s="207"/>
      <c r="S159" s="207"/>
      <c r="T159" s="208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03" t="s">
        <v>139</v>
      </c>
      <c r="AU159" s="203" t="s">
        <v>88</v>
      </c>
      <c r="AV159" s="15" t="s">
        <v>86</v>
      </c>
      <c r="AW159" s="15" t="s">
        <v>34</v>
      </c>
      <c r="AX159" s="15" t="s">
        <v>78</v>
      </c>
      <c r="AY159" s="203" t="s">
        <v>132</v>
      </c>
    </row>
    <row r="160" s="13" customFormat="1">
      <c r="A160" s="13"/>
      <c r="B160" s="185"/>
      <c r="C160" s="13"/>
      <c r="D160" s="186" t="s">
        <v>139</v>
      </c>
      <c r="E160" s="187" t="s">
        <v>1</v>
      </c>
      <c r="F160" s="188" t="s">
        <v>161</v>
      </c>
      <c r="G160" s="13"/>
      <c r="H160" s="189">
        <v>660</v>
      </c>
      <c r="I160" s="190"/>
      <c r="J160" s="13"/>
      <c r="K160" s="13"/>
      <c r="L160" s="185"/>
      <c r="M160" s="191"/>
      <c r="N160" s="192"/>
      <c r="O160" s="192"/>
      <c r="P160" s="192"/>
      <c r="Q160" s="192"/>
      <c r="R160" s="192"/>
      <c r="S160" s="192"/>
      <c r="T160" s="19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187" t="s">
        <v>139</v>
      </c>
      <c r="AU160" s="187" t="s">
        <v>88</v>
      </c>
      <c r="AV160" s="13" t="s">
        <v>88</v>
      </c>
      <c r="AW160" s="13" t="s">
        <v>34</v>
      </c>
      <c r="AX160" s="13" t="s">
        <v>78</v>
      </c>
      <c r="AY160" s="187" t="s">
        <v>132</v>
      </c>
    </row>
    <row r="161" s="13" customFormat="1">
      <c r="A161" s="13"/>
      <c r="B161" s="185"/>
      <c r="C161" s="13"/>
      <c r="D161" s="186" t="s">
        <v>139</v>
      </c>
      <c r="E161" s="187" t="s">
        <v>1</v>
      </c>
      <c r="F161" s="188" t="s">
        <v>162</v>
      </c>
      <c r="G161" s="13"/>
      <c r="H161" s="189">
        <v>26</v>
      </c>
      <c r="I161" s="190"/>
      <c r="J161" s="13"/>
      <c r="K161" s="13"/>
      <c r="L161" s="185"/>
      <c r="M161" s="191"/>
      <c r="N161" s="192"/>
      <c r="O161" s="192"/>
      <c r="P161" s="192"/>
      <c r="Q161" s="192"/>
      <c r="R161" s="192"/>
      <c r="S161" s="192"/>
      <c r="T161" s="19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187" t="s">
        <v>139</v>
      </c>
      <c r="AU161" s="187" t="s">
        <v>88</v>
      </c>
      <c r="AV161" s="13" t="s">
        <v>88</v>
      </c>
      <c r="AW161" s="13" t="s">
        <v>34</v>
      </c>
      <c r="AX161" s="13" t="s">
        <v>78</v>
      </c>
      <c r="AY161" s="187" t="s">
        <v>132</v>
      </c>
    </row>
    <row r="162" s="14" customFormat="1">
      <c r="A162" s="14"/>
      <c r="B162" s="194"/>
      <c r="C162" s="14"/>
      <c r="D162" s="186" t="s">
        <v>139</v>
      </c>
      <c r="E162" s="195" t="s">
        <v>1</v>
      </c>
      <c r="F162" s="196" t="s">
        <v>146</v>
      </c>
      <c r="G162" s="14"/>
      <c r="H162" s="197">
        <v>1926.2000000000001</v>
      </c>
      <c r="I162" s="198"/>
      <c r="J162" s="14"/>
      <c r="K162" s="14"/>
      <c r="L162" s="194"/>
      <c r="M162" s="199"/>
      <c r="N162" s="200"/>
      <c r="O162" s="200"/>
      <c r="P162" s="200"/>
      <c r="Q162" s="200"/>
      <c r="R162" s="200"/>
      <c r="S162" s="200"/>
      <c r="T162" s="201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195" t="s">
        <v>139</v>
      </c>
      <c r="AU162" s="195" t="s">
        <v>88</v>
      </c>
      <c r="AV162" s="14" t="s">
        <v>137</v>
      </c>
      <c r="AW162" s="14" t="s">
        <v>34</v>
      </c>
      <c r="AX162" s="14" t="s">
        <v>86</v>
      </c>
      <c r="AY162" s="195" t="s">
        <v>132</v>
      </c>
    </row>
    <row r="163" s="2" customFormat="1" ht="16.5" customHeight="1">
      <c r="A163" s="38"/>
      <c r="B163" s="171"/>
      <c r="C163" s="172" t="s">
        <v>177</v>
      </c>
      <c r="D163" s="172" t="s">
        <v>134</v>
      </c>
      <c r="E163" s="173" t="s">
        <v>178</v>
      </c>
      <c r="F163" s="174" t="s">
        <v>179</v>
      </c>
      <c r="G163" s="175" t="s">
        <v>142</v>
      </c>
      <c r="H163" s="176">
        <v>1926.2000000000001</v>
      </c>
      <c r="I163" s="177"/>
      <c r="J163" s="178">
        <f>ROUND(I163*H163,2)</f>
        <v>0</v>
      </c>
      <c r="K163" s="174" t="s">
        <v>1</v>
      </c>
      <c r="L163" s="39"/>
      <c r="M163" s="179" t="s">
        <v>1</v>
      </c>
      <c r="N163" s="180" t="s">
        <v>43</v>
      </c>
      <c r="O163" s="77"/>
      <c r="P163" s="181">
        <f>O163*H163</f>
        <v>0</v>
      </c>
      <c r="Q163" s="181">
        <v>1.0000000000000001E-05</v>
      </c>
      <c r="R163" s="181">
        <f>Q163*H163</f>
        <v>0.019262000000000001</v>
      </c>
      <c r="S163" s="181">
        <v>0.019</v>
      </c>
      <c r="T163" s="182">
        <f>S163*H163</f>
        <v>36.597799999999999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83" t="s">
        <v>137</v>
      </c>
      <c r="AT163" s="183" t="s">
        <v>134</v>
      </c>
      <c r="AU163" s="183" t="s">
        <v>88</v>
      </c>
      <c r="AY163" s="19" t="s">
        <v>132</v>
      </c>
      <c r="BE163" s="184">
        <f>IF(N163="základní",J163,0)</f>
        <v>0</v>
      </c>
      <c r="BF163" s="184">
        <f>IF(N163="snížená",J163,0)</f>
        <v>0</v>
      </c>
      <c r="BG163" s="184">
        <f>IF(N163="zákl. přenesená",J163,0)</f>
        <v>0</v>
      </c>
      <c r="BH163" s="184">
        <f>IF(N163="sníž. přenesená",J163,0)</f>
        <v>0</v>
      </c>
      <c r="BI163" s="184">
        <f>IF(N163="nulová",J163,0)</f>
        <v>0</v>
      </c>
      <c r="BJ163" s="19" t="s">
        <v>86</v>
      </c>
      <c r="BK163" s="184">
        <f>ROUND(I163*H163,2)</f>
        <v>0</v>
      </c>
      <c r="BL163" s="19" t="s">
        <v>137</v>
      </c>
      <c r="BM163" s="183" t="s">
        <v>180</v>
      </c>
    </row>
    <row r="164" s="15" customFormat="1">
      <c r="A164" s="15"/>
      <c r="B164" s="202"/>
      <c r="C164" s="15"/>
      <c r="D164" s="186" t="s">
        <v>139</v>
      </c>
      <c r="E164" s="203" t="s">
        <v>1</v>
      </c>
      <c r="F164" s="204" t="s">
        <v>167</v>
      </c>
      <c r="G164" s="15"/>
      <c r="H164" s="203" t="s">
        <v>1</v>
      </c>
      <c r="I164" s="205"/>
      <c r="J164" s="15"/>
      <c r="K164" s="15"/>
      <c r="L164" s="202"/>
      <c r="M164" s="206"/>
      <c r="N164" s="207"/>
      <c r="O164" s="207"/>
      <c r="P164" s="207"/>
      <c r="Q164" s="207"/>
      <c r="R164" s="207"/>
      <c r="S164" s="207"/>
      <c r="T164" s="208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03" t="s">
        <v>139</v>
      </c>
      <c r="AU164" s="203" t="s">
        <v>88</v>
      </c>
      <c r="AV164" s="15" t="s">
        <v>86</v>
      </c>
      <c r="AW164" s="15" t="s">
        <v>34</v>
      </c>
      <c r="AX164" s="15" t="s">
        <v>78</v>
      </c>
      <c r="AY164" s="203" t="s">
        <v>132</v>
      </c>
    </row>
    <row r="165" s="15" customFormat="1">
      <c r="A165" s="15"/>
      <c r="B165" s="202"/>
      <c r="C165" s="15"/>
      <c r="D165" s="186" t="s">
        <v>139</v>
      </c>
      <c r="E165" s="203" t="s">
        <v>1</v>
      </c>
      <c r="F165" s="204" t="s">
        <v>168</v>
      </c>
      <c r="G165" s="15"/>
      <c r="H165" s="203" t="s">
        <v>1</v>
      </c>
      <c r="I165" s="205"/>
      <c r="J165" s="15"/>
      <c r="K165" s="15"/>
      <c r="L165" s="202"/>
      <c r="M165" s="206"/>
      <c r="N165" s="207"/>
      <c r="O165" s="207"/>
      <c r="P165" s="207"/>
      <c r="Q165" s="207"/>
      <c r="R165" s="207"/>
      <c r="S165" s="207"/>
      <c r="T165" s="208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03" t="s">
        <v>139</v>
      </c>
      <c r="AU165" s="203" t="s">
        <v>88</v>
      </c>
      <c r="AV165" s="15" t="s">
        <v>86</v>
      </c>
      <c r="AW165" s="15" t="s">
        <v>34</v>
      </c>
      <c r="AX165" s="15" t="s">
        <v>78</v>
      </c>
      <c r="AY165" s="203" t="s">
        <v>132</v>
      </c>
    </row>
    <row r="166" s="13" customFormat="1">
      <c r="A166" s="13"/>
      <c r="B166" s="185"/>
      <c r="C166" s="13"/>
      <c r="D166" s="186" t="s">
        <v>139</v>
      </c>
      <c r="E166" s="187" t="s">
        <v>1</v>
      </c>
      <c r="F166" s="188" t="s">
        <v>169</v>
      </c>
      <c r="G166" s="13"/>
      <c r="H166" s="189">
        <v>192.32499999999999</v>
      </c>
      <c r="I166" s="190"/>
      <c r="J166" s="13"/>
      <c r="K166" s="13"/>
      <c r="L166" s="185"/>
      <c r="M166" s="191"/>
      <c r="N166" s="192"/>
      <c r="O166" s="192"/>
      <c r="P166" s="192"/>
      <c r="Q166" s="192"/>
      <c r="R166" s="192"/>
      <c r="S166" s="192"/>
      <c r="T166" s="19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187" t="s">
        <v>139</v>
      </c>
      <c r="AU166" s="187" t="s">
        <v>88</v>
      </c>
      <c r="AV166" s="13" t="s">
        <v>88</v>
      </c>
      <c r="AW166" s="13" t="s">
        <v>34</v>
      </c>
      <c r="AX166" s="13" t="s">
        <v>78</v>
      </c>
      <c r="AY166" s="187" t="s">
        <v>132</v>
      </c>
    </row>
    <row r="167" s="13" customFormat="1">
      <c r="A167" s="13"/>
      <c r="B167" s="185"/>
      <c r="C167" s="13"/>
      <c r="D167" s="186" t="s">
        <v>139</v>
      </c>
      <c r="E167" s="187" t="s">
        <v>1</v>
      </c>
      <c r="F167" s="188" t="s">
        <v>170</v>
      </c>
      <c r="G167" s="13"/>
      <c r="H167" s="189">
        <v>271.25</v>
      </c>
      <c r="I167" s="190"/>
      <c r="J167" s="13"/>
      <c r="K167" s="13"/>
      <c r="L167" s="185"/>
      <c r="M167" s="191"/>
      <c r="N167" s="192"/>
      <c r="O167" s="192"/>
      <c r="P167" s="192"/>
      <c r="Q167" s="192"/>
      <c r="R167" s="192"/>
      <c r="S167" s="192"/>
      <c r="T167" s="19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187" t="s">
        <v>139</v>
      </c>
      <c r="AU167" s="187" t="s">
        <v>88</v>
      </c>
      <c r="AV167" s="13" t="s">
        <v>88</v>
      </c>
      <c r="AW167" s="13" t="s">
        <v>34</v>
      </c>
      <c r="AX167" s="13" t="s">
        <v>78</v>
      </c>
      <c r="AY167" s="187" t="s">
        <v>132</v>
      </c>
    </row>
    <row r="168" s="13" customFormat="1">
      <c r="A168" s="13"/>
      <c r="B168" s="185"/>
      <c r="C168" s="13"/>
      <c r="D168" s="186" t="s">
        <v>139</v>
      </c>
      <c r="E168" s="187" t="s">
        <v>1</v>
      </c>
      <c r="F168" s="188" t="s">
        <v>171</v>
      </c>
      <c r="G168" s="13"/>
      <c r="H168" s="189">
        <v>28.125</v>
      </c>
      <c r="I168" s="190"/>
      <c r="J168" s="13"/>
      <c r="K168" s="13"/>
      <c r="L168" s="185"/>
      <c r="M168" s="191"/>
      <c r="N168" s="192"/>
      <c r="O168" s="192"/>
      <c r="P168" s="192"/>
      <c r="Q168" s="192"/>
      <c r="R168" s="192"/>
      <c r="S168" s="192"/>
      <c r="T168" s="19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187" t="s">
        <v>139</v>
      </c>
      <c r="AU168" s="187" t="s">
        <v>88</v>
      </c>
      <c r="AV168" s="13" t="s">
        <v>88</v>
      </c>
      <c r="AW168" s="13" t="s">
        <v>34</v>
      </c>
      <c r="AX168" s="13" t="s">
        <v>78</v>
      </c>
      <c r="AY168" s="187" t="s">
        <v>132</v>
      </c>
    </row>
    <row r="169" s="15" customFormat="1">
      <c r="A169" s="15"/>
      <c r="B169" s="202"/>
      <c r="C169" s="15"/>
      <c r="D169" s="186" t="s">
        <v>139</v>
      </c>
      <c r="E169" s="203" t="s">
        <v>1</v>
      </c>
      <c r="F169" s="204" t="s">
        <v>172</v>
      </c>
      <c r="G169" s="15"/>
      <c r="H169" s="203" t="s">
        <v>1</v>
      </c>
      <c r="I169" s="205"/>
      <c r="J169" s="15"/>
      <c r="K169" s="15"/>
      <c r="L169" s="202"/>
      <c r="M169" s="206"/>
      <c r="N169" s="207"/>
      <c r="O169" s="207"/>
      <c r="P169" s="207"/>
      <c r="Q169" s="207"/>
      <c r="R169" s="207"/>
      <c r="S169" s="207"/>
      <c r="T169" s="208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03" t="s">
        <v>139</v>
      </c>
      <c r="AU169" s="203" t="s">
        <v>88</v>
      </c>
      <c r="AV169" s="15" t="s">
        <v>86</v>
      </c>
      <c r="AW169" s="15" t="s">
        <v>34</v>
      </c>
      <c r="AX169" s="15" t="s">
        <v>78</v>
      </c>
      <c r="AY169" s="203" t="s">
        <v>132</v>
      </c>
    </row>
    <row r="170" s="13" customFormat="1">
      <c r="A170" s="13"/>
      <c r="B170" s="185"/>
      <c r="C170" s="13"/>
      <c r="D170" s="186" t="s">
        <v>139</v>
      </c>
      <c r="E170" s="187" t="s">
        <v>1</v>
      </c>
      <c r="F170" s="188" t="s">
        <v>173</v>
      </c>
      <c r="G170" s="13"/>
      <c r="H170" s="189">
        <v>22.5</v>
      </c>
      <c r="I170" s="190"/>
      <c r="J170" s="13"/>
      <c r="K170" s="13"/>
      <c r="L170" s="185"/>
      <c r="M170" s="191"/>
      <c r="N170" s="192"/>
      <c r="O170" s="192"/>
      <c r="P170" s="192"/>
      <c r="Q170" s="192"/>
      <c r="R170" s="192"/>
      <c r="S170" s="192"/>
      <c r="T170" s="19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187" t="s">
        <v>139</v>
      </c>
      <c r="AU170" s="187" t="s">
        <v>88</v>
      </c>
      <c r="AV170" s="13" t="s">
        <v>88</v>
      </c>
      <c r="AW170" s="13" t="s">
        <v>34</v>
      </c>
      <c r="AX170" s="13" t="s">
        <v>78</v>
      </c>
      <c r="AY170" s="187" t="s">
        <v>132</v>
      </c>
    </row>
    <row r="171" s="15" customFormat="1">
      <c r="A171" s="15"/>
      <c r="B171" s="202"/>
      <c r="C171" s="15"/>
      <c r="D171" s="186" t="s">
        <v>139</v>
      </c>
      <c r="E171" s="203" t="s">
        <v>1</v>
      </c>
      <c r="F171" s="204" t="s">
        <v>174</v>
      </c>
      <c r="G171" s="15"/>
      <c r="H171" s="203" t="s">
        <v>1</v>
      </c>
      <c r="I171" s="205"/>
      <c r="J171" s="15"/>
      <c r="K171" s="15"/>
      <c r="L171" s="202"/>
      <c r="M171" s="206"/>
      <c r="N171" s="207"/>
      <c r="O171" s="207"/>
      <c r="P171" s="207"/>
      <c r="Q171" s="207"/>
      <c r="R171" s="207"/>
      <c r="S171" s="207"/>
      <c r="T171" s="208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03" t="s">
        <v>139</v>
      </c>
      <c r="AU171" s="203" t="s">
        <v>88</v>
      </c>
      <c r="AV171" s="15" t="s">
        <v>86</v>
      </c>
      <c r="AW171" s="15" t="s">
        <v>34</v>
      </c>
      <c r="AX171" s="15" t="s">
        <v>78</v>
      </c>
      <c r="AY171" s="203" t="s">
        <v>132</v>
      </c>
    </row>
    <row r="172" s="13" customFormat="1">
      <c r="A172" s="13"/>
      <c r="B172" s="185"/>
      <c r="C172" s="13"/>
      <c r="D172" s="186" t="s">
        <v>139</v>
      </c>
      <c r="E172" s="187" t="s">
        <v>1</v>
      </c>
      <c r="F172" s="188" t="s">
        <v>175</v>
      </c>
      <c r="G172" s="13"/>
      <c r="H172" s="189">
        <v>726</v>
      </c>
      <c r="I172" s="190"/>
      <c r="J172" s="13"/>
      <c r="K172" s="13"/>
      <c r="L172" s="185"/>
      <c r="M172" s="191"/>
      <c r="N172" s="192"/>
      <c r="O172" s="192"/>
      <c r="P172" s="192"/>
      <c r="Q172" s="192"/>
      <c r="R172" s="192"/>
      <c r="S172" s="192"/>
      <c r="T172" s="19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187" t="s">
        <v>139</v>
      </c>
      <c r="AU172" s="187" t="s">
        <v>88</v>
      </c>
      <c r="AV172" s="13" t="s">
        <v>88</v>
      </c>
      <c r="AW172" s="13" t="s">
        <v>34</v>
      </c>
      <c r="AX172" s="13" t="s">
        <v>78</v>
      </c>
      <c r="AY172" s="187" t="s">
        <v>132</v>
      </c>
    </row>
    <row r="173" s="15" customFormat="1">
      <c r="A173" s="15"/>
      <c r="B173" s="202"/>
      <c r="C173" s="15"/>
      <c r="D173" s="186" t="s">
        <v>139</v>
      </c>
      <c r="E173" s="203" t="s">
        <v>1</v>
      </c>
      <c r="F173" s="204" t="s">
        <v>176</v>
      </c>
      <c r="G173" s="15"/>
      <c r="H173" s="203" t="s">
        <v>1</v>
      </c>
      <c r="I173" s="205"/>
      <c r="J173" s="15"/>
      <c r="K173" s="15"/>
      <c r="L173" s="202"/>
      <c r="M173" s="206"/>
      <c r="N173" s="207"/>
      <c r="O173" s="207"/>
      <c r="P173" s="207"/>
      <c r="Q173" s="207"/>
      <c r="R173" s="207"/>
      <c r="S173" s="207"/>
      <c r="T173" s="208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T173" s="203" t="s">
        <v>139</v>
      </c>
      <c r="AU173" s="203" t="s">
        <v>88</v>
      </c>
      <c r="AV173" s="15" t="s">
        <v>86</v>
      </c>
      <c r="AW173" s="15" t="s">
        <v>34</v>
      </c>
      <c r="AX173" s="15" t="s">
        <v>78</v>
      </c>
      <c r="AY173" s="203" t="s">
        <v>132</v>
      </c>
    </row>
    <row r="174" s="13" customFormat="1">
      <c r="A174" s="13"/>
      <c r="B174" s="185"/>
      <c r="C174" s="13"/>
      <c r="D174" s="186" t="s">
        <v>139</v>
      </c>
      <c r="E174" s="187" t="s">
        <v>1</v>
      </c>
      <c r="F174" s="188" t="s">
        <v>161</v>
      </c>
      <c r="G174" s="13"/>
      <c r="H174" s="189">
        <v>660</v>
      </c>
      <c r="I174" s="190"/>
      <c r="J174" s="13"/>
      <c r="K174" s="13"/>
      <c r="L174" s="185"/>
      <c r="M174" s="191"/>
      <c r="N174" s="192"/>
      <c r="O174" s="192"/>
      <c r="P174" s="192"/>
      <c r="Q174" s="192"/>
      <c r="R174" s="192"/>
      <c r="S174" s="192"/>
      <c r="T174" s="19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187" t="s">
        <v>139</v>
      </c>
      <c r="AU174" s="187" t="s">
        <v>88</v>
      </c>
      <c r="AV174" s="13" t="s">
        <v>88</v>
      </c>
      <c r="AW174" s="13" t="s">
        <v>34</v>
      </c>
      <c r="AX174" s="13" t="s">
        <v>78</v>
      </c>
      <c r="AY174" s="187" t="s">
        <v>132</v>
      </c>
    </row>
    <row r="175" s="13" customFormat="1">
      <c r="A175" s="13"/>
      <c r="B175" s="185"/>
      <c r="C175" s="13"/>
      <c r="D175" s="186" t="s">
        <v>139</v>
      </c>
      <c r="E175" s="187" t="s">
        <v>1</v>
      </c>
      <c r="F175" s="188" t="s">
        <v>162</v>
      </c>
      <c r="G175" s="13"/>
      <c r="H175" s="189">
        <v>26</v>
      </c>
      <c r="I175" s="190"/>
      <c r="J175" s="13"/>
      <c r="K175" s="13"/>
      <c r="L175" s="185"/>
      <c r="M175" s="191"/>
      <c r="N175" s="192"/>
      <c r="O175" s="192"/>
      <c r="P175" s="192"/>
      <c r="Q175" s="192"/>
      <c r="R175" s="192"/>
      <c r="S175" s="192"/>
      <c r="T175" s="19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187" t="s">
        <v>139</v>
      </c>
      <c r="AU175" s="187" t="s">
        <v>88</v>
      </c>
      <c r="AV175" s="13" t="s">
        <v>88</v>
      </c>
      <c r="AW175" s="13" t="s">
        <v>34</v>
      </c>
      <c r="AX175" s="13" t="s">
        <v>78</v>
      </c>
      <c r="AY175" s="187" t="s">
        <v>132</v>
      </c>
    </row>
    <row r="176" s="14" customFormat="1">
      <c r="A176" s="14"/>
      <c r="B176" s="194"/>
      <c r="C176" s="14"/>
      <c r="D176" s="186" t="s">
        <v>139</v>
      </c>
      <c r="E176" s="195" t="s">
        <v>1</v>
      </c>
      <c r="F176" s="196" t="s">
        <v>146</v>
      </c>
      <c r="G176" s="14"/>
      <c r="H176" s="197">
        <v>1926.2000000000001</v>
      </c>
      <c r="I176" s="198"/>
      <c r="J176" s="14"/>
      <c r="K176" s="14"/>
      <c r="L176" s="194"/>
      <c r="M176" s="199"/>
      <c r="N176" s="200"/>
      <c r="O176" s="200"/>
      <c r="P176" s="200"/>
      <c r="Q176" s="200"/>
      <c r="R176" s="200"/>
      <c r="S176" s="200"/>
      <c r="T176" s="201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195" t="s">
        <v>139</v>
      </c>
      <c r="AU176" s="195" t="s">
        <v>88</v>
      </c>
      <c r="AV176" s="14" t="s">
        <v>137</v>
      </c>
      <c r="AW176" s="14" t="s">
        <v>34</v>
      </c>
      <c r="AX176" s="14" t="s">
        <v>86</v>
      </c>
      <c r="AY176" s="195" t="s">
        <v>132</v>
      </c>
    </row>
    <row r="177" s="2" customFormat="1" ht="21.75" customHeight="1">
      <c r="A177" s="38"/>
      <c r="B177" s="171"/>
      <c r="C177" s="172" t="s">
        <v>181</v>
      </c>
      <c r="D177" s="172" t="s">
        <v>134</v>
      </c>
      <c r="E177" s="173" t="s">
        <v>182</v>
      </c>
      <c r="F177" s="174" t="s">
        <v>183</v>
      </c>
      <c r="G177" s="175" t="s">
        <v>142</v>
      </c>
      <c r="H177" s="176">
        <v>55</v>
      </c>
      <c r="I177" s="177"/>
      <c r="J177" s="178">
        <f>ROUND(I177*H177,2)</f>
        <v>0</v>
      </c>
      <c r="K177" s="174" t="s">
        <v>151</v>
      </c>
      <c r="L177" s="39"/>
      <c r="M177" s="179" t="s">
        <v>1</v>
      </c>
      <c r="N177" s="180" t="s">
        <v>43</v>
      </c>
      <c r="O177" s="77"/>
      <c r="P177" s="181">
        <f>O177*H177</f>
        <v>0</v>
      </c>
      <c r="Q177" s="181">
        <v>0</v>
      </c>
      <c r="R177" s="181">
        <f>Q177*H177</f>
        <v>0</v>
      </c>
      <c r="S177" s="181">
        <v>0</v>
      </c>
      <c r="T177" s="182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183" t="s">
        <v>137</v>
      </c>
      <c r="AT177" s="183" t="s">
        <v>134</v>
      </c>
      <c r="AU177" s="183" t="s">
        <v>88</v>
      </c>
      <c r="AY177" s="19" t="s">
        <v>132</v>
      </c>
      <c r="BE177" s="184">
        <f>IF(N177="základní",J177,0)</f>
        <v>0</v>
      </c>
      <c r="BF177" s="184">
        <f>IF(N177="snížená",J177,0)</f>
        <v>0</v>
      </c>
      <c r="BG177" s="184">
        <f>IF(N177="zákl. přenesená",J177,0)</f>
        <v>0</v>
      </c>
      <c r="BH177" s="184">
        <f>IF(N177="sníž. přenesená",J177,0)</f>
        <v>0</v>
      </c>
      <c r="BI177" s="184">
        <f>IF(N177="nulová",J177,0)</f>
        <v>0</v>
      </c>
      <c r="BJ177" s="19" t="s">
        <v>86</v>
      </c>
      <c r="BK177" s="184">
        <f>ROUND(I177*H177,2)</f>
        <v>0</v>
      </c>
      <c r="BL177" s="19" t="s">
        <v>137</v>
      </c>
      <c r="BM177" s="183" t="s">
        <v>184</v>
      </c>
    </row>
    <row r="178" s="15" customFormat="1">
      <c r="A178" s="15"/>
      <c r="B178" s="202"/>
      <c r="C178" s="15"/>
      <c r="D178" s="186" t="s">
        <v>139</v>
      </c>
      <c r="E178" s="203" t="s">
        <v>1</v>
      </c>
      <c r="F178" s="204" t="s">
        <v>185</v>
      </c>
      <c r="G178" s="15"/>
      <c r="H178" s="203" t="s">
        <v>1</v>
      </c>
      <c r="I178" s="205"/>
      <c r="J178" s="15"/>
      <c r="K178" s="15"/>
      <c r="L178" s="202"/>
      <c r="M178" s="206"/>
      <c r="N178" s="207"/>
      <c r="O178" s="207"/>
      <c r="P178" s="207"/>
      <c r="Q178" s="207"/>
      <c r="R178" s="207"/>
      <c r="S178" s="207"/>
      <c r="T178" s="208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03" t="s">
        <v>139</v>
      </c>
      <c r="AU178" s="203" t="s">
        <v>88</v>
      </c>
      <c r="AV178" s="15" t="s">
        <v>86</v>
      </c>
      <c r="AW178" s="15" t="s">
        <v>34</v>
      </c>
      <c r="AX178" s="15" t="s">
        <v>78</v>
      </c>
      <c r="AY178" s="203" t="s">
        <v>132</v>
      </c>
    </row>
    <row r="179" s="15" customFormat="1">
      <c r="A179" s="15"/>
      <c r="B179" s="202"/>
      <c r="C179" s="15"/>
      <c r="D179" s="186" t="s">
        <v>139</v>
      </c>
      <c r="E179" s="203" t="s">
        <v>1</v>
      </c>
      <c r="F179" s="204" t="s">
        <v>186</v>
      </c>
      <c r="G179" s="15"/>
      <c r="H179" s="203" t="s">
        <v>1</v>
      </c>
      <c r="I179" s="205"/>
      <c r="J179" s="15"/>
      <c r="K179" s="15"/>
      <c r="L179" s="202"/>
      <c r="M179" s="206"/>
      <c r="N179" s="207"/>
      <c r="O179" s="207"/>
      <c r="P179" s="207"/>
      <c r="Q179" s="207"/>
      <c r="R179" s="207"/>
      <c r="S179" s="207"/>
      <c r="T179" s="208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03" t="s">
        <v>139</v>
      </c>
      <c r="AU179" s="203" t="s">
        <v>88</v>
      </c>
      <c r="AV179" s="15" t="s">
        <v>86</v>
      </c>
      <c r="AW179" s="15" t="s">
        <v>34</v>
      </c>
      <c r="AX179" s="15" t="s">
        <v>78</v>
      </c>
      <c r="AY179" s="203" t="s">
        <v>132</v>
      </c>
    </row>
    <row r="180" s="13" customFormat="1">
      <c r="A180" s="13"/>
      <c r="B180" s="185"/>
      <c r="C180" s="13"/>
      <c r="D180" s="186" t="s">
        <v>139</v>
      </c>
      <c r="E180" s="187" t="s">
        <v>1</v>
      </c>
      <c r="F180" s="188" t="s">
        <v>187</v>
      </c>
      <c r="G180" s="13"/>
      <c r="H180" s="189">
        <v>10</v>
      </c>
      <c r="I180" s="190"/>
      <c r="J180" s="13"/>
      <c r="K180" s="13"/>
      <c r="L180" s="185"/>
      <c r="M180" s="191"/>
      <c r="N180" s="192"/>
      <c r="O180" s="192"/>
      <c r="P180" s="192"/>
      <c r="Q180" s="192"/>
      <c r="R180" s="192"/>
      <c r="S180" s="192"/>
      <c r="T180" s="19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187" t="s">
        <v>139</v>
      </c>
      <c r="AU180" s="187" t="s">
        <v>88</v>
      </c>
      <c r="AV180" s="13" t="s">
        <v>88</v>
      </c>
      <c r="AW180" s="13" t="s">
        <v>34</v>
      </c>
      <c r="AX180" s="13" t="s">
        <v>78</v>
      </c>
      <c r="AY180" s="187" t="s">
        <v>132</v>
      </c>
    </row>
    <row r="181" s="15" customFormat="1">
      <c r="A181" s="15"/>
      <c r="B181" s="202"/>
      <c r="C181" s="15"/>
      <c r="D181" s="186" t="s">
        <v>139</v>
      </c>
      <c r="E181" s="203" t="s">
        <v>1</v>
      </c>
      <c r="F181" s="204" t="s">
        <v>188</v>
      </c>
      <c r="G181" s="15"/>
      <c r="H181" s="203" t="s">
        <v>1</v>
      </c>
      <c r="I181" s="205"/>
      <c r="J181" s="15"/>
      <c r="K181" s="15"/>
      <c r="L181" s="202"/>
      <c r="M181" s="206"/>
      <c r="N181" s="207"/>
      <c r="O181" s="207"/>
      <c r="P181" s="207"/>
      <c r="Q181" s="207"/>
      <c r="R181" s="207"/>
      <c r="S181" s="207"/>
      <c r="T181" s="208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03" t="s">
        <v>139</v>
      </c>
      <c r="AU181" s="203" t="s">
        <v>88</v>
      </c>
      <c r="AV181" s="15" t="s">
        <v>86</v>
      </c>
      <c r="AW181" s="15" t="s">
        <v>34</v>
      </c>
      <c r="AX181" s="15" t="s">
        <v>78</v>
      </c>
      <c r="AY181" s="203" t="s">
        <v>132</v>
      </c>
    </row>
    <row r="182" s="13" customFormat="1">
      <c r="A182" s="13"/>
      <c r="B182" s="185"/>
      <c r="C182" s="13"/>
      <c r="D182" s="186" t="s">
        <v>139</v>
      </c>
      <c r="E182" s="187" t="s">
        <v>1</v>
      </c>
      <c r="F182" s="188" t="s">
        <v>189</v>
      </c>
      <c r="G182" s="13"/>
      <c r="H182" s="189">
        <v>14</v>
      </c>
      <c r="I182" s="190"/>
      <c r="J182" s="13"/>
      <c r="K182" s="13"/>
      <c r="L182" s="185"/>
      <c r="M182" s="191"/>
      <c r="N182" s="192"/>
      <c r="O182" s="192"/>
      <c r="P182" s="192"/>
      <c r="Q182" s="192"/>
      <c r="R182" s="192"/>
      <c r="S182" s="192"/>
      <c r="T182" s="19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187" t="s">
        <v>139</v>
      </c>
      <c r="AU182" s="187" t="s">
        <v>88</v>
      </c>
      <c r="AV182" s="13" t="s">
        <v>88</v>
      </c>
      <c r="AW182" s="13" t="s">
        <v>34</v>
      </c>
      <c r="AX182" s="13" t="s">
        <v>78</v>
      </c>
      <c r="AY182" s="187" t="s">
        <v>132</v>
      </c>
    </row>
    <row r="183" s="15" customFormat="1">
      <c r="A183" s="15"/>
      <c r="B183" s="202"/>
      <c r="C183" s="15"/>
      <c r="D183" s="186" t="s">
        <v>139</v>
      </c>
      <c r="E183" s="203" t="s">
        <v>1</v>
      </c>
      <c r="F183" s="204" t="s">
        <v>190</v>
      </c>
      <c r="G183" s="15"/>
      <c r="H183" s="203" t="s">
        <v>1</v>
      </c>
      <c r="I183" s="205"/>
      <c r="J183" s="15"/>
      <c r="K183" s="15"/>
      <c r="L183" s="202"/>
      <c r="M183" s="206"/>
      <c r="N183" s="207"/>
      <c r="O183" s="207"/>
      <c r="P183" s="207"/>
      <c r="Q183" s="207"/>
      <c r="R183" s="207"/>
      <c r="S183" s="207"/>
      <c r="T183" s="208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03" t="s">
        <v>139</v>
      </c>
      <c r="AU183" s="203" t="s">
        <v>88</v>
      </c>
      <c r="AV183" s="15" t="s">
        <v>86</v>
      </c>
      <c r="AW183" s="15" t="s">
        <v>34</v>
      </c>
      <c r="AX183" s="15" t="s">
        <v>78</v>
      </c>
      <c r="AY183" s="203" t="s">
        <v>132</v>
      </c>
    </row>
    <row r="184" s="13" customFormat="1">
      <c r="A184" s="13"/>
      <c r="B184" s="185"/>
      <c r="C184" s="13"/>
      <c r="D184" s="186" t="s">
        <v>139</v>
      </c>
      <c r="E184" s="187" t="s">
        <v>1</v>
      </c>
      <c r="F184" s="188" t="s">
        <v>191</v>
      </c>
      <c r="G184" s="13"/>
      <c r="H184" s="189">
        <v>9</v>
      </c>
      <c r="I184" s="190"/>
      <c r="J184" s="13"/>
      <c r="K184" s="13"/>
      <c r="L184" s="185"/>
      <c r="M184" s="191"/>
      <c r="N184" s="192"/>
      <c r="O184" s="192"/>
      <c r="P184" s="192"/>
      <c r="Q184" s="192"/>
      <c r="R184" s="192"/>
      <c r="S184" s="192"/>
      <c r="T184" s="19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187" t="s">
        <v>139</v>
      </c>
      <c r="AU184" s="187" t="s">
        <v>88</v>
      </c>
      <c r="AV184" s="13" t="s">
        <v>88</v>
      </c>
      <c r="AW184" s="13" t="s">
        <v>34</v>
      </c>
      <c r="AX184" s="13" t="s">
        <v>78</v>
      </c>
      <c r="AY184" s="187" t="s">
        <v>132</v>
      </c>
    </row>
    <row r="185" s="13" customFormat="1">
      <c r="A185" s="13"/>
      <c r="B185" s="185"/>
      <c r="C185" s="13"/>
      <c r="D185" s="186" t="s">
        <v>139</v>
      </c>
      <c r="E185" s="187" t="s">
        <v>1</v>
      </c>
      <c r="F185" s="188" t="s">
        <v>192</v>
      </c>
      <c r="G185" s="13"/>
      <c r="H185" s="189">
        <v>6</v>
      </c>
      <c r="I185" s="190"/>
      <c r="J185" s="13"/>
      <c r="K185" s="13"/>
      <c r="L185" s="185"/>
      <c r="M185" s="191"/>
      <c r="N185" s="192"/>
      <c r="O185" s="192"/>
      <c r="P185" s="192"/>
      <c r="Q185" s="192"/>
      <c r="R185" s="192"/>
      <c r="S185" s="192"/>
      <c r="T185" s="19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187" t="s">
        <v>139</v>
      </c>
      <c r="AU185" s="187" t="s">
        <v>88</v>
      </c>
      <c r="AV185" s="13" t="s">
        <v>88</v>
      </c>
      <c r="AW185" s="13" t="s">
        <v>34</v>
      </c>
      <c r="AX185" s="13" t="s">
        <v>78</v>
      </c>
      <c r="AY185" s="187" t="s">
        <v>132</v>
      </c>
    </row>
    <row r="186" s="15" customFormat="1">
      <c r="A186" s="15"/>
      <c r="B186" s="202"/>
      <c r="C186" s="15"/>
      <c r="D186" s="186" t="s">
        <v>139</v>
      </c>
      <c r="E186" s="203" t="s">
        <v>1</v>
      </c>
      <c r="F186" s="204" t="s">
        <v>193</v>
      </c>
      <c r="G186" s="15"/>
      <c r="H186" s="203" t="s">
        <v>1</v>
      </c>
      <c r="I186" s="205"/>
      <c r="J186" s="15"/>
      <c r="K186" s="15"/>
      <c r="L186" s="202"/>
      <c r="M186" s="206"/>
      <c r="N186" s="207"/>
      <c r="O186" s="207"/>
      <c r="P186" s="207"/>
      <c r="Q186" s="207"/>
      <c r="R186" s="207"/>
      <c r="S186" s="207"/>
      <c r="T186" s="208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03" t="s">
        <v>139</v>
      </c>
      <c r="AU186" s="203" t="s">
        <v>88</v>
      </c>
      <c r="AV186" s="15" t="s">
        <v>86</v>
      </c>
      <c r="AW186" s="15" t="s">
        <v>34</v>
      </c>
      <c r="AX186" s="15" t="s">
        <v>78</v>
      </c>
      <c r="AY186" s="203" t="s">
        <v>132</v>
      </c>
    </row>
    <row r="187" s="13" customFormat="1">
      <c r="A187" s="13"/>
      <c r="B187" s="185"/>
      <c r="C187" s="13"/>
      <c r="D187" s="186" t="s">
        <v>139</v>
      </c>
      <c r="E187" s="187" t="s">
        <v>1</v>
      </c>
      <c r="F187" s="188" t="s">
        <v>194</v>
      </c>
      <c r="G187" s="13"/>
      <c r="H187" s="189">
        <v>16</v>
      </c>
      <c r="I187" s="190"/>
      <c r="J187" s="13"/>
      <c r="K187" s="13"/>
      <c r="L187" s="185"/>
      <c r="M187" s="191"/>
      <c r="N187" s="192"/>
      <c r="O187" s="192"/>
      <c r="P187" s="192"/>
      <c r="Q187" s="192"/>
      <c r="R187" s="192"/>
      <c r="S187" s="192"/>
      <c r="T187" s="19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187" t="s">
        <v>139</v>
      </c>
      <c r="AU187" s="187" t="s">
        <v>88</v>
      </c>
      <c r="AV187" s="13" t="s">
        <v>88</v>
      </c>
      <c r="AW187" s="13" t="s">
        <v>34</v>
      </c>
      <c r="AX187" s="13" t="s">
        <v>78</v>
      </c>
      <c r="AY187" s="187" t="s">
        <v>132</v>
      </c>
    </row>
    <row r="188" s="14" customFormat="1">
      <c r="A188" s="14"/>
      <c r="B188" s="194"/>
      <c r="C188" s="14"/>
      <c r="D188" s="186" t="s">
        <v>139</v>
      </c>
      <c r="E188" s="195" t="s">
        <v>1</v>
      </c>
      <c r="F188" s="196" t="s">
        <v>146</v>
      </c>
      <c r="G188" s="14"/>
      <c r="H188" s="197">
        <v>55</v>
      </c>
      <c r="I188" s="198"/>
      <c r="J188" s="14"/>
      <c r="K188" s="14"/>
      <c r="L188" s="194"/>
      <c r="M188" s="199"/>
      <c r="N188" s="200"/>
      <c r="O188" s="200"/>
      <c r="P188" s="200"/>
      <c r="Q188" s="200"/>
      <c r="R188" s="200"/>
      <c r="S188" s="200"/>
      <c r="T188" s="201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195" t="s">
        <v>139</v>
      </c>
      <c r="AU188" s="195" t="s">
        <v>88</v>
      </c>
      <c r="AV188" s="14" t="s">
        <v>137</v>
      </c>
      <c r="AW188" s="14" t="s">
        <v>34</v>
      </c>
      <c r="AX188" s="14" t="s">
        <v>86</v>
      </c>
      <c r="AY188" s="195" t="s">
        <v>132</v>
      </c>
    </row>
    <row r="189" s="2" customFormat="1" ht="24.15" customHeight="1">
      <c r="A189" s="38"/>
      <c r="B189" s="171"/>
      <c r="C189" s="172" t="s">
        <v>195</v>
      </c>
      <c r="D189" s="172" t="s">
        <v>134</v>
      </c>
      <c r="E189" s="173" t="s">
        <v>196</v>
      </c>
      <c r="F189" s="174" t="s">
        <v>197</v>
      </c>
      <c r="G189" s="175" t="s">
        <v>198</v>
      </c>
      <c r="H189" s="176">
        <v>7.2240000000000002</v>
      </c>
      <c r="I189" s="177"/>
      <c r="J189" s="178">
        <f>ROUND(I189*H189,2)</f>
        <v>0</v>
      </c>
      <c r="K189" s="174" t="s">
        <v>151</v>
      </c>
      <c r="L189" s="39"/>
      <c r="M189" s="179" t="s">
        <v>1</v>
      </c>
      <c r="N189" s="180" t="s">
        <v>43</v>
      </c>
      <c r="O189" s="77"/>
      <c r="P189" s="181">
        <f>O189*H189</f>
        <v>0</v>
      </c>
      <c r="Q189" s="181">
        <v>0</v>
      </c>
      <c r="R189" s="181">
        <f>Q189*H189</f>
        <v>0</v>
      </c>
      <c r="S189" s="181">
        <v>0</v>
      </c>
      <c r="T189" s="182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183" t="s">
        <v>137</v>
      </c>
      <c r="AT189" s="183" t="s">
        <v>134</v>
      </c>
      <c r="AU189" s="183" t="s">
        <v>88</v>
      </c>
      <c r="AY189" s="19" t="s">
        <v>132</v>
      </c>
      <c r="BE189" s="184">
        <f>IF(N189="základní",J189,0)</f>
        <v>0</v>
      </c>
      <c r="BF189" s="184">
        <f>IF(N189="snížená",J189,0)</f>
        <v>0</v>
      </c>
      <c r="BG189" s="184">
        <f>IF(N189="zákl. přenesená",J189,0)</f>
        <v>0</v>
      </c>
      <c r="BH189" s="184">
        <f>IF(N189="sníž. přenesená",J189,0)</f>
        <v>0</v>
      </c>
      <c r="BI189" s="184">
        <f>IF(N189="nulová",J189,0)</f>
        <v>0</v>
      </c>
      <c r="BJ189" s="19" t="s">
        <v>86</v>
      </c>
      <c r="BK189" s="184">
        <f>ROUND(I189*H189,2)</f>
        <v>0</v>
      </c>
      <c r="BL189" s="19" t="s">
        <v>137</v>
      </c>
      <c r="BM189" s="183" t="s">
        <v>199</v>
      </c>
    </row>
    <row r="190" s="15" customFormat="1">
      <c r="A190" s="15"/>
      <c r="B190" s="202"/>
      <c r="C190" s="15"/>
      <c r="D190" s="186" t="s">
        <v>139</v>
      </c>
      <c r="E190" s="203" t="s">
        <v>1</v>
      </c>
      <c r="F190" s="204" t="s">
        <v>200</v>
      </c>
      <c r="G190" s="15"/>
      <c r="H190" s="203" t="s">
        <v>1</v>
      </c>
      <c r="I190" s="205"/>
      <c r="J190" s="15"/>
      <c r="K190" s="15"/>
      <c r="L190" s="202"/>
      <c r="M190" s="206"/>
      <c r="N190" s="207"/>
      <c r="O190" s="207"/>
      <c r="P190" s="207"/>
      <c r="Q190" s="207"/>
      <c r="R190" s="207"/>
      <c r="S190" s="207"/>
      <c r="T190" s="208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203" t="s">
        <v>139</v>
      </c>
      <c r="AU190" s="203" t="s">
        <v>88</v>
      </c>
      <c r="AV190" s="15" t="s">
        <v>86</v>
      </c>
      <c r="AW190" s="15" t="s">
        <v>34</v>
      </c>
      <c r="AX190" s="15" t="s">
        <v>78</v>
      </c>
      <c r="AY190" s="203" t="s">
        <v>132</v>
      </c>
    </row>
    <row r="191" s="15" customFormat="1">
      <c r="A191" s="15"/>
      <c r="B191" s="202"/>
      <c r="C191" s="15"/>
      <c r="D191" s="186" t="s">
        <v>139</v>
      </c>
      <c r="E191" s="203" t="s">
        <v>1</v>
      </c>
      <c r="F191" s="204" t="s">
        <v>201</v>
      </c>
      <c r="G191" s="15"/>
      <c r="H191" s="203" t="s">
        <v>1</v>
      </c>
      <c r="I191" s="205"/>
      <c r="J191" s="15"/>
      <c r="K191" s="15"/>
      <c r="L191" s="202"/>
      <c r="M191" s="206"/>
      <c r="N191" s="207"/>
      <c r="O191" s="207"/>
      <c r="P191" s="207"/>
      <c r="Q191" s="207"/>
      <c r="R191" s="207"/>
      <c r="S191" s="207"/>
      <c r="T191" s="208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03" t="s">
        <v>139</v>
      </c>
      <c r="AU191" s="203" t="s">
        <v>88</v>
      </c>
      <c r="AV191" s="15" t="s">
        <v>86</v>
      </c>
      <c r="AW191" s="15" t="s">
        <v>34</v>
      </c>
      <c r="AX191" s="15" t="s">
        <v>78</v>
      </c>
      <c r="AY191" s="203" t="s">
        <v>132</v>
      </c>
    </row>
    <row r="192" s="13" customFormat="1">
      <c r="A192" s="13"/>
      <c r="B192" s="185"/>
      <c r="C192" s="13"/>
      <c r="D192" s="186" t="s">
        <v>139</v>
      </c>
      <c r="E192" s="187" t="s">
        <v>1</v>
      </c>
      <c r="F192" s="188" t="s">
        <v>202</v>
      </c>
      <c r="G192" s="13"/>
      <c r="H192" s="189">
        <v>7.2240000000000002</v>
      </c>
      <c r="I192" s="190"/>
      <c r="J192" s="13"/>
      <c r="K192" s="13"/>
      <c r="L192" s="185"/>
      <c r="M192" s="191"/>
      <c r="N192" s="192"/>
      <c r="O192" s="192"/>
      <c r="P192" s="192"/>
      <c r="Q192" s="192"/>
      <c r="R192" s="192"/>
      <c r="S192" s="192"/>
      <c r="T192" s="19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187" t="s">
        <v>139</v>
      </c>
      <c r="AU192" s="187" t="s">
        <v>88</v>
      </c>
      <c r="AV192" s="13" t="s">
        <v>88</v>
      </c>
      <c r="AW192" s="13" t="s">
        <v>34</v>
      </c>
      <c r="AX192" s="13" t="s">
        <v>78</v>
      </c>
      <c r="AY192" s="187" t="s">
        <v>132</v>
      </c>
    </row>
    <row r="193" s="14" customFormat="1">
      <c r="A193" s="14"/>
      <c r="B193" s="194"/>
      <c r="C193" s="14"/>
      <c r="D193" s="186" t="s">
        <v>139</v>
      </c>
      <c r="E193" s="195" t="s">
        <v>1</v>
      </c>
      <c r="F193" s="196" t="s">
        <v>146</v>
      </c>
      <c r="G193" s="14"/>
      <c r="H193" s="197">
        <v>7.2240000000000002</v>
      </c>
      <c r="I193" s="198"/>
      <c r="J193" s="14"/>
      <c r="K193" s="14"/>
      <c r="L193" s="194"/>
      <c r="M193" s="199"/>
      <c r="N193" s="200"/>
      <c r="O193" s="200"/>
      <c r="P193" s="200"/>
      <c r="Q193" s="200"/>
      <c r="R193" s="200"/>
      <c r="S193" s="200"/>
      <c r="T193" s="201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195" t="s">
        <v>139</v>
      </c>
      <c r="AU193" s="195" t="s">
        <v>88</v>
      </c>
      <c r="AV193" s="14" t="s">
        <v>137</v>
      </c>
      <c r="AW193" s="14" t="s">
        <v>34</v>
      </c>
      <c r="AX193" s="14" t="s">
        <v>86</v>
      </c>
      <c r="AY193" s="195" t="s">
        <v>132</v>
      </c>
    </row>
    <row r="194" s="2" customFormat="1" ht="24.15" customHeight="1">
      <c r="A194" s="38"/>
      <c r="B194" s="171"/>
      <c r="C194" s="172" t="s">
        <v>203</v>
      </c>
      <c r="D194" s="172" t="s">
        <v>134</v>
      </c>
      <c r="E194" s="173" t="s">
        <v>204</v>
      </c>
      <c r="F194" s="174" t="s">
        <v>205</v>
      </c>
      <c r="G194" s="175" t="s">
        <v>150</v>
      </c>
      <c r="H194" s="176">
        <v>8</v>
      </c>
      <c r="I194" s="177"/>
      <c r="J194" s="178">
        <f>ROUND(I194*H194,2)</f>
        <v>0</v>
      </c>
      <c r="K194" s="174" t="s">
        <v>151</v>
      </c>
      <c r="L194" s="39"/>
      <c r="M194" s="179" t="s">
        <v>1</v>
      </c>
      <c r="N194" s="180" t="s">
        <v>43</v>
      </c>
      <c r="O194" s="77"/>
      <c r="P194" s="181">
        <f>O194*H194</f>
        <v>0</v>
      </c>
      <c r="Q194" s="181">
        <v>0</v>
      </c>
      <c r="R194" s="181">
        <f>Q194*H194</f>
        <v>0</v>
      </c>
      <c r="S194" s="181">
        <v>0</v>
      </c>
      <c r="T194" s="182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183" t="s">
        <v>137</v>
      </c>
      <c r="AT194" s="183" t="s">
        <v>134</v>
      </c>
      <c r="AU194" s="183" t="s">
        <v>88</v>
      </c>
      <c r="AY194" s="19" t="s">
        <v>132</v>
      </c>
      <c r="BE194" s="184">
        <f>IF(N194="základní",J194,0)</f>
        <v>0</v>
      </c>
      <c r="BF194" s="184">
        <f>IF(N194="snížená",J194,0)</f>
        <v>0</v>
      </c>
      <c r="BG194" s="184">
        <f>IF(N194="zákl. přenesená",J194,0)</f>
        <v>0</v>
      </c>
      <c r="BH194" s="184">
        <f>IF(N194="sníž. přenesená",J194,0)</f>
        <v>0</v>
      </c>
      <c r="BI194" s="184">
        <f>IF(N194="nulová",J194,0)</f>
        <v>0</v>
      </c>
      <c r="BJ194" s="19" t="s">
        <v>86</v>
      </c>
      <c r="BK194" s="184">
        <f>ROUND(I194*H194,2)</f>
        <v>0</v>
      </c>
      <c r="BL194" s="19" t="s">
        <v>137</v>
      </c>
      <c r="BM194" s="183" t="s">
        <v>206</v>
      </c>
    </row>
    <row r="195" s="2" customFormat="1" ht="24.15" customHeight="1">
      <c r="A195" s="38"/>
      <c r="B195" s="171"/>
      <c r="C195" s="172" t="s">
        <v>207</v>
      </c>
      <c r="D195" s="172" t="s">
        <v>134</v>
      </c>
      <c r="E195" s="173" t="s">
        <v>208</v>
      </c>
      <c r="F195" s="174" t="s">
        <v>209</v>
      </c>
      <c r="G195" s="175" t="s">
        <v>150</v>
      </c>
      <c r="H195" s="176">
        <v>72</v>
      </c>
      <c r="I195" s="177"/>
      <c r="J195" s="178">
        <f>ROUND(I195*H195,2)</f>
        <v>0</v>
      </c>
      <c r="K195" s="174" t="s">
        <v>151</v>
      </c>
      <c r="L195" s="39"/>
      <c r="M195" s="179" t="s">
        <v>1</v>
      </c>
      <c r="N195" s="180" t="s">
        <v>43</v>
      </c>
      <c r="O195" s="77"/>
      <c r="P195" s="181">
        <f>O195*H195</f>
        <v>0</v>
      </c>
      <c r="Q195" s="181">
        <v>0</v>
      </c>
      <c r="R195" s="181">
        <f>Q195*H195</f>
        <v>0</v>
      </c>
      <c r="S195" s="181">
        <v>0</v>
      </c>
      <c r="T195" s="182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183" t="s">
        <v>137</v>
      </c>
      <c r="AT195" s="183" t="s">
        <v>134</v>
      </c>
      <c r="AU195" s="183" t="s">
        <v>88</v>
      </c>
      <c r="AY195" s="19" t="s">
        <v>132</v>
      </c>
      <c r="BE195" s="184">
        <f>IF(N195="základní",J195,0)</f>
        <v>0</v>
      </c>
      <c r="BF195" s="184">
        <f>IF(N195="snížená",J195,0)</f>
        <v>0</v>
      </c>
      <c r="BG195" s="184">
        <f>IF(N195="zákl. přenesená",J195,0)</f>
        <v>0</v>
      </c>
      <c r="BH195" s="184">
        <f>IF(N195="sníž. přenesená",J195,0)</f>
        <v>0</v>
      </c>
      <c r="BI195" s="184">
        <f>IF(N195="nulová",J195,0)</f>
        <v>0</v>
      </c>
      <c r="BJ195" s="19" t="s">
        <v>86</v>
      </c>
      <c r="BK195" s="184">
        <f>ROUND(I195*H195,2)</f>
        <v>0</v>
      </c>
      <c r="BL195" s="19" t="s">
        <v>137</v>
      </c>
      <c r="BM195" s="183" t="s">
        <v>210</v>
      </c>
    </row>
    <row r="196" s="13" customFormat="1">
      <c r="A196" s="13"/>
      <c r="B196" s="185"/>
      <c r="C196" s="13"/>
      <c r="D196" s="186" t="s">
        <v>139</v>
      </c>
      <c r="E196" s="187" t="s">
        <v>1</v>
      </c>
      <c r="F196" s="188" t="s">
        <v>211</v>
      </c>
      <c r="G196" s="13"/>
      <c r="H196" s="189">
        <v>72</v>
      </c>
      <c r="I196" s="190"/>
      <c r="J196" s="13"/>
      <c r="K196" s="13"/>
      <c r="L196" s="185"/>
      <c r="M196" s="191"/>
      <c r="N196" s="192"/>
      <c r="O196" s="192"/>
      <c r="P196" s="192"/>
      <c r="Q196" s="192"/>
      <c r="R196" s="192"/>
      <c r="S196" s="192"/>
      <c r="T196" s="19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187" t="s">
        <v>139</v>
      </c>
      <c r="AU196" s="187" t="s">
        <v>88</v>
      </c>
      <c r="AV196" s="13" t="s">
        <v>88</v>
      </c>
      <c r="AW196" s="13" t="s">
        <v>34</v>
      </c>
      <c r="AX196" s="13" t="s">
        <v>86</v>
      </c>
      <c r="AY196" s="187" t="s">
        <v>132</v>
      </c>
    </row>
    <row r="197" s="2" customFormat="1" ht="37.8" customHeight="1">
      <c r="A197" s="38"/>
      <c r="B197" s="171"/>
      <c r="C197" s="172" t="s">
        <v>8</v>
      </c>
      <c r="D197" s="172" t="s">
        <v>134</v>
      </c>
      <c r="E197" s="173" t="s">
        <v>212</v>
      </c>
      <c r="F197" s="174" t="s">
        <v>213</v>
      </c>
      <c r="G197" s="175" t="s">
        <v>198</v>
      </c>
      <c r="H197" s="176">
        <v>7.2240000000000002</v>
      </c>
      <c r="I197" s="177"/>
      <c r="J197" s="178">
        <f>ROUND(I197*H197,2)</f>
        <v>0</v>
      </c>
      <c r="K197" s="174" t="s">
        <v>151</v>
      </c>
      <c r="L197" s="39"/>
      <c r="M197" s="179" t="s">
        <v>1</v>
      </c>
      <c r="N197" s="180" t="s">
        <v>43</v>
      </c>
      <c r="O197" s="77"/>
      <c r="P197" s="181">
        <f>O197*H197</f>
        <v>0</v>
      </c>
      <c r="Q197" s="181">
        <v>0</v>
      </c>
      <c r="R197" s="181">
        <f>Q197*H197</f>
        <v>0</v>
      </c>
      <c r="S197" s="181">
        <v>0</v>
      </c>
      <c r="T197" s="182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183" t="s">
        <v>137</v>
      </c>
      <c r="AT197" s="183" t="s">
        <v>134</v>
      </c>
      <c r="AU197" s="183" t="s">
        <v>88</v>
      </c>
      <c r="AY197" s="19" t="s">
        <v>132</v>
      </c>
      <c r="BE197" s="184">
        <f>IF(N197="základní",J197,0)</f>
        <v>0</v>
      </c>
      <c r="BF197" s="184">
        <f>IF(N197="snížená",J197,0)</f>
        <v>0</v>
      </c>
      <c r="BG197" s="184">
        <f>IF(N197="zákl. přenesená",J197,0)</f>
        <v>0</v>
      </c>
      <c r="BH197" s="184">
        <f>IF(N197="sníž. přenesená",J197,0)</f>
        <v>0</v>
      </c>
      <c r="BI197" s="184">
        <f>IF(N197="nulová",J197,0)</f>
        <v>0</v>
      </c>
      <c r="BJ197" s="19" t="s">
        <v>86</v>
      </c>
      <c r="BK197" s="184">
        <f>ROUND(I197*H197,2)</f>
        <v>0</v>
      </c>
      <c r="BL197" s="19" t="s">
        <v>137</v>
      </c>
      <c r="BM197" s="183" t="s">
        <v>214</v>
      </c>
    </row>
    <row r="198" s="13" customFormat="1">
      <c r="A198" s="13"/>
      <c r="B198" s="185"/>
      <c r="C198" s="13"/>
      <c r="D198" s="186" t="s">
        <v>139</v>
      </c>
      <c r="E198" s="187" t="s">
        <v>1</v>
      </c>
      <c r="F198" s="188" t="s">
        <v>215</v>
      </c>
      <c r="G198" s="13"/>
      <c r="H198" s="189">
        <v>7.2240000000000002</v>
      </c>
      <c r="I198" s="190"/>
      <c r="J198" s="13"/>
      <c r="K198" s="13"/>
      <c r="L198" s="185"/>
      <c r="M198" s="191"/>
      <c r="N198" s="192"/>
      <c r="O198" s="192"/>
      <c r="P198" s="192"/>
      <c r="Q198" s="192"/>
      <c r="R198" s="192"/>
      <c r="S198" s="192"/>
      <c r="T198" s="19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187" t="s">
        <v>139</v>
      </c>
      <c r="AU198" s="187" t="s">
        <v>88</v>
      </c>
      <c r="AV198" s="13" t="s">
        <v>88</v>
      </c>
      <c r="AW198" s="13" t="s">
        <v>34</v>
      </c>
      <c r="AX198" s="13" t="s">
        <v>86</v>
      </c>
      <c r="AY198" s="187" t="s">
        <v>132</v>
      </c>
    </row>
    <row r="199" s="2" customFormat="1" ht="24.15" customHeight="1">
      <c r="A199" s="38"/>
      <c r="B199" s="171"/>
      <c r="C199" s="172" t="s">
        <v>216</v>
      </c>
      <c r="D199" s="172" t="s">
        <v>134</v>
      </c>
      <c r="E199" s="173" t="s">
        <v>217</v>
      </c>
      <c r="F199" s="174" t="s">
        <v>218</v>
      </c>
      <c r="G199" s="175" t="s">
        <v>142</v>
      </c>
      <c r="H199" s="176">
        <v>27.52</v>
      </c>
      <c r="I199" s="177"/>
      <c r="J199" s="178">
        <f>ROUND(I199*H199,2)</f>
        <v>0</v>
      </c>
      <c r="K199" s="174" t="s">
        <v>151</v>
      </c>
      <c r="L199" s="39"/>
      <c r="M199" s="179" t="s">
        <v>1</v>
      </c>
      <c r="N199" s="180" t="s">
        <v>43</v>
      </c>
      <c r="O199" s="77"/>
      <c r="P199" s="181">
        <f>O199*H199</f>
        <v>0</v>
      </c>
      <c r="Q199" s="181">
        <v>0</v>
      </c>
      <c r="R199" s="181">
        <f>Q199*H199</f>
        <v>0</v>
      </c>
      <c r="S199" s="181">
        <v>0</v>
      </c>
      <c r="T199" s="182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183" t="s">
        <v>137</v>
      </c>
      <c r="AT199" s="183" t="s">
        <v>134</v>
      </c>
      <c r="AU199" s="183" t="s">
        <v>88</v>
      </c>
      <c r="AY199" s="19" t="s">
        <v>132</v>
      </c>
      <c r="BE199" s="184">
        <f>IF(N199="základní",J199,0)</f>
        <v>0</v>
      </c>
      <c r="BF199" s="184">
        <f>IF(N199="snížená",J199,0)</f>
        <v>0</v>
      </c>
      <c r="BG199" s="184">
        <f>IF(N199="zákl. přenesená",J199,0)</f>
        <v>0</v>
      </c>
      <c r="BH199" s="184">
        <f>IF(N199="sníž. přenesená",J199,0)</f>
        <v>0</v>
      </c>
      <c r="BI199" s="184">
        <f>IF(N199="nulová",J199,0)</f>
        <v>0</v>
      </c>
      <c r="BJ199" s="19" t="s">
        <v>86</v>
      </c>
      <c r="BK199" s="184">
        <f>ROUND(I199*H199,2)</f>
        <v>0</v>
      </c>
      <c r="BL199" s="19" t="s">
        <v>137</v>
      </c>
      <c r="BM199" s="183" t="s">
        <v>219</v>
      </c>
    </row>
    <row r="200" s="13" customFormat="1">
      <c r="A200" s="13"/>
      <c r="B200" s="185"/>
      <c r="C200" s="13"/>
      <c r="D200" s="186" t="s">
        <v>139</v>
      </c>
      <c r="E200" s="187" t="s">
        <v>1</v>
      </c>
      <c r="F200" s="188" t="s">
        <v>220</v>
      </c>
      <c r="G200" s="13"/>
      <c r="H200" s="189">
        <v>27.52</v>
      </c>
      <c r="I200" s="190"/>
      <c r="J200" s="13"/>
      <c r="K200" s="13"/>
      <c r="L200" s="185"/>
      <c r="M200" s="191"/>
      <c r="N200" s="192"/>
      <c r="O200" s="192"/>
      <c r="P200" s="192"/>
      <c r="Q200" s="192"/>
      <c r="R200" s="192"/>
      <c r="S200" s="192"/>
      <c r="T200" s="19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187" t="s">
        <v>139</v>
      </c>
      <c r="AU200" s="187" t="s">
        <v>88</v>
      </c>
      <c r="AV200" s="13" t="s">
        <v>88</v>
      </c>
      <c r="AW200" s="13" t="s">
        <v>34</v>
      </c>
      <c r="AX200" s="13" t="s">
        <v>86</v>
      </c>
      <c r="AY200" s="187" t="s">
        <v>132</v>
      </c>
    </row>
    <row r="201" s="2" customFormat="1" ht="16.5" customHeight="1">
      <c r="A201" s="38"/>
      <c r="B201" s="171"/>
      <c r="C201" s="172" t="s">
        <v>221</v>
      </c>
      <c r="D201" s="172" t="s">
        <v>134</v>
      </c>
      <c r="E201" s="173" t="s">
        <v>222</v>
      </c>
      <c r="F201" s="174" t="s">
        <v>223</v>
      </c>
      <c r="G201" s="175" t="s">
        <v>198</v>
      </c>
      <c r="H201" s="176">
        <v>7.2240000000000002</v>
      </c>
      <c r="I201" s="177"/>
      <c r="J201" s="178">
        <f>ROUND(I201*H201,2)</f>
        <v>0</v>
      </c>
      <c r="K201" s="174" t="s">
        <v>1</v>
      </c>
      <c r="L201" s="39"/>
      <c r="M201" s="179" t="s">
        <v>1</v>
      </c>
      <c r="N201" s="180" t="s">
        <v>43</v>
      </c>
      <c r="O201" s="77"/>
      <c r="P201" s="181">
        <f>O201*H201</f>
        <v>0</v>
      </c>
      <c r="Q201" s="181">
        <v>0</v>
      </c>
      <c r="R201" s="181">
        <f>Q201*H201</f>
        <v>0</v>
      </c>
      <c r="S201" s="181">
        <v>0</v>
      </c>
      <c r="T201" s="182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183" t="s">
        <v>137</v>
      </c>
      <c r="AT201" s="183" t="s">
        <v>134</v>
      </c>
      <c r="AU201" s="183" t="s">
        <v>88</v>
      </c>
      <c r="AY201" s="19" t="s">
        <v>132</v>
      </c>
      <c r="BE201" s="184">
        <f>IF(N201="základní",J201,0)</f>
        <v>0</v>
      </c>
      <c r="BF201" s="184">
        <f>IF(N201="snížená",J201,0)</f>
        <v>0</v>
      </c>
      <c r="BG201" s="184">
        <f>IF(N201="zákl. přenesená",J201,0)</f>
        <v>0</v>
      </c>
      <c r="BH201" s="184">
        <f>IF(N201="sníž. přenesená",J201,0)</f>
        <v>0</v>
      </c>
      <c r="BI201" s="184">
        <f>IF(N201="nulová",J201,0)</f>
        <v>0</v>
      </c>
      <c r="BJ201" s="19" t="s">
        <v>86</v>
      </c>
      <c r="BK201" s="184">
        <f>ROUND(I201*H201,2)</f>
        <v>0</v>
      </c>
      <c r="BL201" s="19" t="s">
        <v>137</v>
      </c>
      <c r="BM201" s="183" t="s">
        <v>224</v>
      </c>
    </row>
    <row r="202" s="13" customFormat="1">
      <c r="A202" s="13"/>
      <c r="B202" s="185"/>
      <c r="C202" s="13"/>
      <c r="D202" s="186" t="s">
        <v>139</v>
      </c>
      <c r="E202" s="187" t="s">
        <v>1</v>
      </c>
      <c r="F202" s="188" t="s">
        <v>225</v>
      </c>
      <c r="G202" s="13"/>
      <c r="H202" s="189">
        <v>7.2240000000000002</v>
      </c>
      <c r="I202" s="190"/>
      <c r="J202" s="13"/>
      <c r="K202" s="13"/>
      <c r="L202" s="185"/>
      <c r="M202" s="191"/>
      <c r="N202" s="192"/>
      <c r="O202" s="192"/>
      <c r="P202" s="192"/>
      <c r="Q202" s="192"/>
      <c r="R202" s="192"/>
      <c r="S202" s="192"/>
      <c r="T202" s="19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187" t="s">
        <v>139</v>
      </c>
      <c r="AU202" s="187" t="s">
        <v>88</v>
      </c>
      <c r="AV202" s="13" t="s">
        <v>88</v>
      </c>
      <c r="AW202" s="13" t="s">
        <v>34</v>
      </c>
      <c r="AX202" s="13" t="s">
        <v>78</v>
      </c>
      <c r="AY202" s="187" t="s">
        <v>132</v>
      </c>
    </row>
    <row r="203" s="14" customFormat="1">
      <c r="A203" s="14"/>
      <c r="B203" s="194"/>
      <c r="C203" s="14"/>
      <c r="D203" s="186" t="s">
        <v>139</v>
      </c>
      <c r="E203" s="195" t="s">
        <v>1</v>
      </c>
      <c r="F203" s="196" t="s">
        <v>146</v>
      </c>
      <c r="G203" s="14"/>
      <c r="H203" s="197">
        <v>7.2240000000000002</v>
      </c>
      <c r="I203" s="198"/>
      <c r="J203" s="14"/>
      <c r="K203" s="14"/>
      <c r="L203" s="194"/>
      <c r="M203" s="199"/>
      <c r="N203" s="200"/>
      <c r="O203" s="200"/>
      <c r="P203" s="200"/>
      <c r="Q203" s="200"/>
      <c r="R203" s="200"/>
      <c r="S203" s="200"/>
      <c r="T203" s="201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195" t="s">
        <v>139</v>
      </c>
      <c r="AU203" s="195" t="s">
        <v>88</v>
      </c>
      <c r="AV203" s="14" t="s">
        <v>137</v>
      </c>
      <c r="AW203" s="14" t="s">
        <v>34</v>
      </c>
      <c r="AX203" s="14" t="s">
        <v>86</v>
      </c>
      <c r="AY203" s="195" t="s">
        <v>132</v>
      </c>
    </row>
    <row r="204" s="2" customFormat="1" ht="33" customHeight="1">
      <c r="A204" s="38"/>
      <c r="B204" s="171"/>
      <c r="C204" s="172" t="s">
        <v>226</v>
      </c>
      <c r="D204" s="172" t="s">
        <v>134</v>
      </c>
      <c r="E204" s="173" t="s">
        <v>227</v>
      </c>
      <c r="F204" s="174" t="s">
        <v>228</v>
      </c>
      <c r="G204" s="175" t="s">
        <v>229</v>
      </c>
      <c r="H204" s="176">
        <v>14.448</v>
      </c>
      <c r="I204" s="177"/>
      <c r="J204" s="178">
        <f>ROUND(I204*H204,2)</f>
        <v>0</v>
      </c>
      <c r="K204" s="174" t="s">
        <v>151</v>
      </c>
      <c r="L204" s="39"/>
      <c r="M204" s="179" t="s">
        <v>1</v>
      </c>
      <c r="N204" s="180" t="s">
        <v>43</v>
      </c>
      <c r="O204" s="77"/>
      <c r="P204" s="181">
        <f>O204*H204</f>
        <v>0</v>
      </c>
      <c r="Q204" s="181">
        <v>0</v>
      </c>
      <c r="R204" s="181">
        <f>Q204*H204</f>
        <v>0</v>
      </c>
      <c r="S204" s="181">
        <v>0</v>
      </c>
      <c r="T204" s="182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183" t="s">
        <v>137</v>
      </c>
      <c r="AT204" s="183" t="s">
        <v>134</v>
      </c>
      <c r="AU204" s="183" t="s">
        <v>88</v>
      </c>
      <c r="AY204" s="19" t="s">
        <v>132</v>
      </c>
      <c r="BE204" s="184">
        <f>IF(N204="základní",J204,0)</f>
        <v>0</v>
      </c>
      <c r="BF204" s="184">
        <f>IF(N204="snížená",J204,0)</f>
        <v>0</v>
      </c>
      <c r="BG204" s="184">
        <f>IF(N204="zákl. přenesená",J204,0)</f>
        <v>0</v>
      </c>
      <c r="BH204" s="184">
        <f>IF(N204="sníž. přenesená",J204,0)</f>
        <v>0</v>
      </c>
      <c r="BI204" s="184">
        <f>IF(N204="nulová",J204,0)</f>
        <v>0</v>
      </c>
      <c r="BJ204" s="19" t="s">
        <v>86</v>
      </c>
      <c r="BK204" s="184">
        <f>ROUND(I204*H204,2)</f>
        <v>0</v>
      </c>
      <c r="BL204" s="19" t="s">
        <v>137</v>
      </c>
      <c r="BM204" s="183" t="s">
        <v>230</v>
      </c>
    </row>
    <row r="205" s="13" customFormat="1">
      <c r="A205" s="13"/>
      <c r="B205" s="185"/>
      <c r="C205" s="13"/>
      <c r="D205" s="186" t="s">
        <v>139</v>
      </c>
      <c r="E205" s="187" t="s">
        <v>1</v>
      </c>
      <c r="F205" s="188" t="s">
        <v>231</v>
      </c>
      <c r="G205" s="13"/>
      <c r="H205" s="189">
        <v>14.448</v>
      </c>
      <c r="I205" s="190"/>
      <c r="J205" s="13"/>
      <c r="K205" s="13"/>
      <c r="L205" s="185"/>
      <c r="M205" s="191"/>
      <c r="N205" s="192"/>
      <c r="O205" s="192"/>
      <c r="P205" s="192"/>
      <c r="Q205" s="192"/>
      <c r="R205" s="192"/>
      <c r="S205" s="192"/>
      <c r="T205" s="19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187" t="s">
        <v>139</v>
      </c>
      <c r="AU205" s="187" t="s">
        <v>88</v>
      </c>
      <c r="AV205" s="13" t="s">
        <v>88</v>
      </c>
      <c r="AW205" s="13" t="s">
        <v>34</v>
      </c>
      <c r="AX205" s="13" t="s">
        <v>86</v>
      </c>
      <c r="AY205" s="187" t="s">
        <v>132</v>
      </c>
    </row>
    <row r="206" s="2" customFormat="1" ht="21.75" customHeight="1">
      <c r="A206" s="38"/>
      <c r="B206" s="171"/>
      <c r="C206" s="172" t="s">
        <v>232</v>
      </c>
      <c r="D206" s="172" t="s">
        <v>134</v>
      </c>
      <c r="E206" s="173" t="s">
        <v>233</v>
      </c>
      <c r="F206" s="174" t="s">
        <v>234</v>
      </c>
      <c r="G206" s="175" t="s">
        <v>142</v>
      </c>
      <c r="H206" s="176">
        <v>300</v>
      </c>
      <c r="I206" s="177"/>
      <c r="J206" s="178">
        <f>ROUND(I206*H206,2)</f>
        <v>0</v>
      </c>
      <c r="K206" s="174" t="s">
        <v>151</v>
      </c>
      <c r="L206" s="39"/>
      <c r="M206" s="179" t="s">
        <v>1</v>
      </c>
      <c r="N206" s="180" t="s">
        <v>43</v>
      </c>
      <c r="O206" s="77"/>
      <c r="P206" s="181">
        <f>O206*H206</f>
        <v>0</v>
      </c>
      <c r="Q206" s="181">
        <v>0</v>
      </c>
      <c r="R206" s="181">
        <f>Q206*H206</f>
        <v>0</v>
      </c>
      <c r="S206" s="181">
        <v>0</v>
      </c>
      <c r="T206" s="18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183" t="s">
        <v>137</v>
      </c>
      <c r="AT206" s="183" t="s">
        <v>134</v>
      </c>
      <c r="AU206" s="183" t="s">
        <v>88</v>
      </c>
      <c r="AY206" s="19" t="s">
        <v>132</v>
      </c>
      <c r="BE206" s="184">
        <f>IF(N206="základní",J206,0)</f>
        <v>0</v>
      </c>
      <c r="BF206" s="184">
        <f>IF(N206="snížená",J206,0)</f>
        <v>0</v>
      </c>
      <c r="BG206" s="184">
        <f>IF(N206="zákl. přenesená",J206,0)</f>
        <v>0</v>
      </c>
      <c r="BH206" s="184">
        <f>IF(N206="sníž. přenesená",J206,0)</f>
        <v>0</v>
      </c>
      <c r="BI206" s="184">
        <f>IF(N206="nulová",J206,0)</f>
        <v>0</v>
      </c>
      <c r="BJ206" s="19" t="s">
        <v>86</v>
      </c>
      <c r="BK206" s="184">
        <f>ROUND(I206*H206,2)</f>
        <v>0</v>
      </c>
      <c r="BL206" s="19" t="s">
        <v>137</v>
      </c>
      <c r="BM206" s="183" t="s">
        <v>235</v>
      </c>
    </row>
    <row r="207" s="13" customFormat="1">
      <c r="A207" s="13"/>
      <c r="B207" s="185"/>
      <c r="C207" s="13"/>
      <c r="D207" s="186" t="s">
        <v>139</v>
      </c>
      <c r="E207" s="187" t="s">
        <v>1</v>
      </c>
      <c r="F207" s="188" t="s">
        <v>236</v>
      </c>
      <c r="G207" s="13"/>
      <c r="H207" s="189">
        <v>300</v>
      </c>
      <c r="I207" s="190"/>
      <c r="J207" s="13"/>
      <c r="K207" s="13"/>
      <c r="L207" s="185"/>
      <c r="M207" s="191"/>
      <c r="N207" s="192"/>
      <c r="O207" s="192"/>
      <c r="P207" s="192"/>
      <c r="Q207" s="192"/>
      <c r="R207" s="192"/>
      <c r="S207" s="192"/>
      <c r="T207" s="19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187" t="s">
        <v>139</v>
      </c>
      <c r="AU207" s="187" t="s">
        <v>88</v>
      </c>
      <c r="AV207" s="13" t="s">
        <v>88</v>
      </c>
      <c r="AW207" s="13" t="s">
        <v>34</v>
      </c>
      <c r="AX207" s="13" t="s">
        <v>86</v>
      </c>
      <c r="AY207" s="187" t="s">
        <v>132</v>
      </c>
    </row>
    <row r="208" s="2" customFormat="1" ht="16.5" customHeight="1">
      <c r="A208" s="38"/>
      <c r="B208" s="171"/>
      <c r="C208" s="209" t="s">
        <v>237</v>
      </c>
      <c r="D208" s="209" t="s">
        <v>238</v>
      </c>
      <c r="E208" s="210" t="s">
        <v>239</v>
      </c>
      <c r="F208" s="211" t="s">
        <v>240</v>
      </c>
      <c r="G208" s="212" t="s">
        <v>241</v>
      </c>
      <c r="H208" s="213">
        <v>9</v>
      </c>
      <c r="I208" s="214"/>
      <c r="J208" s="215">
        <f>ROUND(I208*H208,2)</f>
        <v>0</v>
      </c>
      <c r="K208" s="211" t="s">
        <v>151</v>
      </c>
      <c r="L208" s="216"/>
      <c r="M208" s="217" t="s">
        <v>1</v>
      </c>
      <c r="N208" s="218" t="s">
        <v>43</v>
      </c>
      <c r="O208" s="77"/>
      <c r="P208" s="181">
        <f>O208*H208</f>
        <v>0</v>
      </c>
      <c r="Q208" s="181">
        <v>0.001</v>
      </c>
      <c r="R208" s="181">
        <f>Q208*H208</f>
        <v>0.0090000000000000011</v>
      </c>
      <c r="S208" s="181">
        <v>0</v>
      </c>
      <c r="T208" s="18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183" t="s">
        <v>181</v>
      </c>
      <c r="AT208" s="183" t="s">
        <v>238</v>
      </c>
      <c r="AU208" s="183" t="s">
        <v>88</v>
      </c>
      <c r="AY208" s="19" t="s">
        <v>132</v>
      </c>
      <c r="BE208" s="184">
        <f>IF(N208="základní",J208,0)</f>
        <v>0</v>
      </c>
      <c r="BF208" s="184">
        <f>IF(N208="snížená",J208,0)</f>
        <v>0</v>
      </c>
      <c r="BG208" s="184">
        <f>IF(N208="zákl. přenesená",J208,0)</f>
        <v>0</v>
      </c>
      <c r="BH208" s="184">
        <f>IF(N208="sníž. přenesená",J208,0)</f>
        <v>0</v>
      </c>
      <c r="BI208" s="184">
        <f>IF(N208="nulová",J208,0)</f>
        <v>0</v>
      </c>
      <c r="BJ208" s="19" t="s">
        <v>86</v>
      </c>
      <c r="BK208" s="184">
        <f>ROUND(I208*H208,2)</f>
        <v>0</v>
      </c>
      <c r="BL208" s="19" t="s">
        <v>137</v>
      </c>
      <c r="BM208" s="183" t="s">
        <v>242</v>
      </c>
    </row>
    <row r="209" s="13" customFormat="1">
      <c r="A209" s="13"/>
      <c r="B209" s="185"/>
      <c r="C209" s="13"/>
      <c r="D209" s="186" t="s">
        <v>139</v>
      </c>
      <c r="E209" s="187" t="s">
        <v>1</v>
      </c>
      <c r="F209" s="188" t="s">
        <v>243</v>
      </c>
      <c r="G209" s="13"/>
      <c r="H209" s="189">
        <v>9</v>
      </c>
      <c r="I209" s="190"/>
      <c r="J209" s="13"/>
      <c r="K209" s="13"/>
      <c r="L209" s="185"/>
      <c r="M209" s="191"/>
      <c r="N209" s="192"/>
      <c r="O209" s="192"/>
      <c r="P209" s="192"/>
      <c r="Q209" s="192"/>
      <c r="R209" s="192"/>
      <c r="S209" s="192"/>
      <c r="T209" s="19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187" t="s">
        <v>139</v>
      </c>
      <c r="AU209" s="187" t="s">
        <v>88</v>
      </c>
      <c r="AV209" s="13" t="s">
        <v>88</v>
      </c>
      <c r="AW209" s="13" t="s">
        <v>34</v>
      </c>
      <c r="AX209" s="13" t="s">
        <v>86</v>
      </c>
      <c r="AY209" s="187" t="s">
        <v>132</v>
      </c>
    </row>
    <row r="210" s="2" customFormat="1" ht="37.8" customHeight="1">
      <c r="A210" s="38"/>
      <c r="B210" s="171"/>
      <c r="C210" s="172" t="s">
        <v>244</v>
      </c>
      <c r="D210" s="172" t="s">
        <v>134</v>
      </c>
      <c r="E210" s="173" t="s">
        <v>245</v>
      </c>
      <c r="F210" s="174" t="s">
        <v>246</v>
      </c>
      <c r="G210" s="175" t="s">
        <v>142</v>
      </c>
      <c r="H210" s="176">
        <v>300</v>
      </c>
      <c r="I210" s="177"/>
      <c r="J210" s="178">
        <f>ROUND(I210*H210,2)</f>
        <v>0</v>
      </c>
      <c r="K210" s="174" t="s">
        <v>151</v>
      </c>
      <c r="L210" s="39"/>
      <c r="M210" s="179" t="s">
        <v>1</v>
      </c>
      <c r="N210" s="180" t="s">
        <v>43</v>
      </c>
      <c r="O210" s="77"/>
      <c r="P210" s="181">
        <f>O210*H210</f>
        <v>0</v>
      </c>
      <c r="Q210" s="181">
        <v>0</v>
      </c>
      <c r="R210" s="181">
        <f>Q210*H210</f>
        <v>0</v>
      </c>
      <c r="S210" s="181">
        <v>0</v>
      </c>
      <c r="T210" s="182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183" t="s">
        <v>137</v>
      </c>
      <c r="AT210" s="183" t="s">
        <v>134</v>
      </c>
      <c r="AU210" s="183" t="s">
        <v>88</v>
      </c>
      <c r="AY210" s="19" t="s">
        <v>132</v>
      </c>
      <c r="BE210" s="184">
        <f>IF(N210="základní",J210,0)</f>
        <v>0</v>
      </c>
      <c r="BF210" s="184">
        <f>IF(N210="snížená",J210,0)</f>
        <v>0</v>
      </c>
      <c r="BG210" s="184">
        <f>IF(N210="zákl. přenesená",J210,0)</f>
        <v>0</v>
      </c>
      <c r="BH210" s="184">
        <f>IF(N210="sníž. přenesená",J210,0)</f>
        <v>0</v>
      </c>
      <c r="BI210" s="184">
        <f>IF(N210="nulová",J210,0)</f>
        <v>0</v>
      </c>
      <c r="BJ210" s="19" t="s">
        <v>86</v>
      </c>
      <c r="BK210" s="184">
        <f>ROUND(I210*H210,2)</f>
        <v>0</v>
      </c>
      <c r="BL210" s="19" t="s">
        <v>137</v>
      </c>
      <c r="BM210" s="183" t="s">
        <v>247</v>
      </c>
    </row>
    <row r="211" s="13" customFormat="1">
      <c r="A211" s="13"/>
      <c r="B211" s="185"/>
      <c r="C211" s="13"/>
      <c r="D211" s="186" t="s">
        <v>139</v>
      </c>
      <c r="E211" s="187" t="s">
        <v>1</v>
      </c>
      <c r="F211" s="188" t="s">
        <v>248</v>
      </c>
      <c r="G211" s="13"/>
      <c r="H211" s="189">
        <v>300</v>
      </c>
      <c r="I211" s="190"/>
      <c r="J211" s="13"/>
      <c r="K211" s="13"/>
      <c r="L211" s="185"/>
      <c r="M211" s="191"/>
      <c r="N211" s="192"/>
      <c r="O211" s="192"/>
      <c r="P211" s="192"/>
      <c r="Q211" s="192"/>
      <c r="R211" s="192"/>
      <c r="S211" s="192"/>
      <c r="T211" s="19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187" t="s">
        <v>139</v>
      </c>
      <c r="AU211" s="187" t="s">
        <v>88</v>
      </c>
      <c r="AV211" s="13" t="s">
        <v>88</v>
      </c>
      <c r="AW211" s="13" t="s">
        <v>34</v>
      </c>
      <c r="AX211" s="13" t="s">
        <v>86</v>
      </c>
      <c r="AY211" s="187" t="s">
        <v>132</v>
      </c>
    </row>
    <row r="212" s="2" customFormat="1" ht="24.15" customHeight="1">
      <c r="A212" s="38"/>
      <c r="B212" s="171"/>
      <c r="C212" s="172" t="s">
        <v>249</v>
      </c>
      <c r="D212" s="172" t="s">
        <v>134</v>
      </c>
      <c r="E212" s="173" t="s">
        <v>250</v>
      </c>
      <c r="F212" s="174" t="s">
        <v>251</v>
      </c>
      <c r="G212" s="175" t="s">
        <v>142</v>
      </c>
      <c r="H212" s="176">
        <v>41</v>
      </c>
      <c r="I212" s="177"/>
      <c r="J212" s="178">
        <f>ROUND(I212*H212,2)</f>
        <v>0</v>
      </c>
      <c r="K212" s="174" t="s">
        <v>151</v>
      </c>
      <c r="L212" s="39"/>
      <c r="M212" s="179" t="s">
        <v>1</v>
      </c>
      <c r="N212" s="180" t="s">
        <v>43</v>
      </c>
      <c r="O212" s="77"/>
      <c r="P212" s="181">
        <f>O212*H212</f>
        <v>0</v>
      </c>
      <c r="Q212" s="181">
        <v>0</v>
      </c>
      <c r="R212" s="181">
        <f>Q212*H212</f>
        <v>0</v>
      </c>
      <c r="S212" s="181">
        <v>0</v>
      </c>
      <c r="T212" s="182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183" t="s">
        <v>137</v>
      </c>
      <c r="AT212" s="183" t="s">
        <v>134</v>
      </c>
      <c r="AU212" s="183" t="s">
        <v>88</v>
      </c>
      <c r="AY212" s="19" t="s">
        <v>132</v>
      </c>
      <c r="BE212" s="184">
        <f>IF(N212="základní",J212,0)</f>
        <v>0</v>
      </c>
      <c r="BF212" s="184">
        <f>IF(N212="snížená",J212,0)</f>
        <v>0</v>
      </c>
      <c r="BG212" s="184">
        <f>IF(N212="zákl. přenesená",J212,0)</f>
        <v>0</v>
      </c>
      <c r="BH212" s="184">
        <f>IF(N212="sníž. přenesená",J212,0)</f>
        <v>0</v>
      </c>
      <c r="BI212" s="184">
        <f>IF(N212="nulová",J212,0)</f>
        <v>0</v>
      </c>
      <c r="BJ212" s="19" t="s">
        <v>86</v>
      </c>
      <c r="BK212" s="184">
        <f>ROUND(I212*H212,2)</f>
        <v>0</v>
      </c>
      <c r="BL212" s="19" t="s">
        <v>137</v>
      </c>
      <c r="BM212" s="183" t="s">
        <v>252</v>
      </c>
    </row>
    <row r="213" s="15" customFormat="1">
      <c r="A213" s="15"/>
      <c r="B213" s="202"/>
      <c r="C213" s="15"/>
      <c r="D213" s="186" t="s">
        <v>139</v>
      </c>
      <c r="E213" s="203" t="s">
        <v>1</v>
      </c>
      <c r="F213" s="204" t="s">
        <v>253</v>
      </c>
      <c r="G213" s="15"/>
      <c r="H213" s="203" t="s">
        <v>1</v>
      </c>
      <c r="I213" s="205"/>
      <c r="J213" s="15"/>
      <c r="K213" s="15"/>
      <c r="L213" s="202"/>
      <c r="M213" s="206"/>
      <c r="N213" s="207"/>
      <c r="O213" s="207"/>
      <c r="P213" s="207"/>
      <c r="Q213" s="207"/>
      <c r="R213" s="207"/>
      <c r="S213" s="207"/>
      <c r="T213" s="208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03" t="s">
        <v>139</v>
      </c>
      <c r="AU213" s="203" t="s">
        <v>88</v>
      </c>
      <c r="AV213" s="15" t="s">
        <v>86</v>
      </c>
      <c r="AW213" s="15" t="s">
        <v>34</v>
      </c>
      <c r="AX213" s="15" t="s">
        <v>78</v>
      </c>
      <c r="AY213" s="203" t="s">
        <v>132</v>
      </c>
    </row>
    <row r="214" s="13" customFormat="1">
      <c r="A214" s="13"/>
      <c r="B214" s="185"/>
      <c r="C214" s="13"/>
      <c r="D214" s="186" t="s">
        <v>139</v>
      </c>
      <c r="E214" s="187" t="s">
        <v>1</v>
      </c>
      <c r="F214" s="188" t="s">
        <v>254</v>
      </c>
      <c r="G214" s="13"/>
      <c r="H214" s="189">
        <v>41</v>
      </c>
      <c r="I214" s="190"/>
      <c r="J214" s="13"/>
      <c r="K214" s="13"/>
      <c r="L214" s="185"/>
      <c r="M214" s="191"/>
      <c r="N214" s="192"/>
      <c r="O214" s="192"/>
      <c r="P214" s="192"/>
      <c r="Q214" s="192"/>
      <c r="R214" s="192"/>
      <c r="S214" s="192"/>
      <c r="T214" s="19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187" t="s">
        <v>139</v>
      </c>
      <c r="AU214" s="187" t="s">
        <v>88</v>
      </c>
      <c r="AV214" s="13" t="s">
        <v>88</v>
      </c>
      <c r="AW214" s="13" t="s">
        <v>34</v>
      </c>
      <c r="AX214" s="13" t="s">
        <v>86</v>
      </c>
      <c r="AY214" s="187" t="s">
        <v>132</v>
      </c>
    </row>
    <row r="215" s="2" customFormat="1" ht="24.15" customHeight="1">
      <c r="A215" s="38"/>
      <c r="B215" s="171"/>
      <c r="C215" s="172" t="s">
        <v>255</v>
      </c>
      <c r="D215" s="172" t="s">
        <v>134</v>
      </c>
      <c r="E215" s="173" t="s">
        <v>256</v>
      </c>
      <c r="F215" s="174" t="s">
        <v>257</v>
      </c>
      <c r="G215" s="175" t="s">
        <v>142</v>
      </c>
      <c r="H215" s="176">
        <v>300</v>
      </c>
      <c r="I215" s="177"/>
      <c r="J215" s="178">
        <f>ROUND(I215*H215,2)</f>
        <v>0</v>
      </c>
      <c r="K215" s="174" t="s">
        <v>151</v>
      </c>
      <c r="L215" s="39"/>
      <c r="M215" s="179" t="s">
        <v>1</v>
      </c>
      <c r="N215" s="180" t="s">
        <v>43</v>
      </c>
      <c r="O215" s="77"/>
      <c r="P215" s="181">
        <f>O215*H215</f>
        <v>0</v>
      </c>
      <c r="Q215" s="181">
        <v>0</v>
      </c>
      <c r="R215" s="181">
        <f>Q215*H215</f>
        <v>0</v>
      </c>
      <c r="S215" s="181">
        <v>0</v>
      </c>
      <c r="T215" s="182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83" t="s">
        <v>137</v>
      </c>
      <c r="AT215" s="183" t="s">
        <v>134</v>
      </c>
      <c r="AU215" s="183" t="s">
        <v>88</v>
      </c>
      <c r="AY215" s="19" t="s">
        <v>132</v>
      </c>
      <c r="BE215" s="184">
        <f>IF(N215="základní",J215,0)</f>
        <v>0</v>
      </c>
      <c r="BF215" s="184">
        <f>IF(N215="snížená",J215,0)</f>
        <v>0</v>
      </c>
      <c r="BG215" s="184">
        <f>IF(N215="zákl. přenesená",J215,0)</f>
        <v>0</v>
      </c>
      <c r="BH215" s="184">
        <f>IF(N215="sníž. přenesená",J215,0)</f>
        <v>0</v>
      </c>
      <c r="BI215" s="184">
        <f>IF(N215="nulová",J215,0)</f>
        <v>0</v>
      </c>
      <c r="BJ215" s="19" t="s">
        <v>86</v>
      </c>
      <c r="BK215" s="184">
        <f>ROUND(I215*H215,2)</f>
        <v>0</v>
      </c>
      <c r="BL215" s="19" t="s">
        <v>137</v>
      </c>
      <c r="BM215" s="183" t="s">
        <v>258</v>
      </c>
    </row>
    <row r="216" s="13" customFormat="1">
      <c r="A216" s="13"/>
      <c r="B216" s="185"/>
      <c r="C216" s="13"/>
      <c r="D216" s="186" t="s">
        <v>139</v>
      </c>
      <c r="E216" s="187" t="s">
        <v>1</v>
      </c>
      <c r="F216" s="188" t="s">
        <v>248</v>
      </c>
      <c r="G216" s="13"/>
      <c r="H216" s="189">
        <v>300</v>
      </c>
      <c r="I216" s="190"/>
      <c r="J216" s="13"/>
      <c r="K216" s="13"/>
      <c r="L216" s="185"/>
      <c r="M216" s="191"/>
      <c r="N216" s="192"/>
      <c r="O216" s="192"/>
      <c r="P216" s="192"/>
      <c r="Q216" s="192"/>
      <c r="R216" s="192"/>
      <c r="S216" s="192"/>
      <c r="T216" s="19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187" t="s">
        <v>139</v>
      </c>
      <c r="AU216" s="187" t="s">
        <v>88</v>
      </c>
      <c r="AV216" s="13" t="s">
        <v>88</v>
      </c>
      <c r="AW216" s="13" t="s">
        <v>34</v>
      </c>
      <c r="AX216" s="13" t="s">
        <v>86</v>
      </c>
      <c r="AY216" s="187" t="s">
        <v>132</v>
      </c>
    </row>
    <row r="217" s="2" customFormat="1" ht="21.75" customHeight="1">
      <c r="A217" s="38"/>
      <c r="B217" s="171"/>
      <c r="C217" s="172" t="s">
        <v>7</v>
      </c>
      <c r="D217" s="172" t="s">
        <v>134</v>
      </c>
      <c r="E217" s="173" t="s">
        <v>259</v>
      </c>
      <c r="F217" s="174" t="s">
        <v>260</v>
      </c>
      <c r="G217" s="175" t="s">
        <v>142</v>
      </c>
      <c r="H217" s="176">
        <v>300</v>
      </c>
      <c r="I217" s="177"/>
      <c r="J217" s="178">
        <f>ROUND(I217*H217,2)</f>
        <v>0</v>
      </c>
      <c r="K217" s="174" t="s">
        <v>151</v>
      </c>
      <c r="L217" s="39"/>
      <c r="M217" s="179" t="s">
        <v>1</v>
      </c>
      <c r="N217" s="180" t="s">
        <v>43</v>
      </c>
      <c r="O217" s="77"/>
      <c r="P217" s="181">
        <f>O217*H217</f>
        <v>0</v>
      </c>
      <c r="Q217" s="181">
        <v>0</v>
      </c>
      <c r="R217" s="181">
        <f>Q217*H217</f>
        <v>0</v>
      </c>
      <c r="S217" s="181">
        <v>0</v>
      </c>
      <c r="T217" s="182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183" t="s">
        <v>137</v>
      </c>
      <c r="AT217" s="183" t="s">
        <v>134</v>
      </c>
      <c r="AU217" s="183" t="s">
        <v>88</v>
      </c>
      <c r="AY217" s="19" t="s">
        <v>132</v>
      </c>
      <c r="BE217" s="184">
        <f>IF(N217="základní",J217,0)</f>
        <v>0</v>
      </c>
      <c r="BF217" s="184">
        <f>IF(N217="snížená",J217,0)</f>
        <v>0</v>
      </c>
      <c r="BG217" s="184">
        <f>IF(N217="zákl. přenesená",J217,0)</f>
        <v>0</v>
      </c>
      <c r="BH217" s="184">
        <f>IF(N217="sníž. přenesená",J217,0)</f>
        <v>0</v>
      </c>
      <c r="BI217" s="184">
        <f>IF(N217="nulová",J217,0)</f>
        <v>0</v>
      </c>
      <c r="BJ217" s="19" t="s">
        <v>86</v>
      </c>
      <c r="BK217" s="184">
        <f>ROUND(I217*H217,2)</f>
        <v>0</v>
      </c>
      <c r="BL217" s="19" t="s">
        <v>137</v>
      </c>
      <c r="BM217" s="183" t="s">
        <v>261</v>
      </c>
    </row>
    <row r="218" s="13" customFormat="1">
      <c r="A218" s="13"/>
      <c r="B218" s="185"/>
      <c r="C218" s="13"/>
      <c r="D218" s="186" t="s">
        <v>139</v>
      </c>
      <c r="E218" s="187" t="s">
        <v>1</v>
      </c>
      <c r="F218" s="188" t="s">
        <v>248</v>
      </c>
      <c r="G218" s="13"/>
      <c r="H218" s="189">
        <v>300</v>
      </c>
      <c r="I218" s="190"/>
      <c r="J218" s="13"/>
      <c r="K218" s="13"/>
      <c r="L218" s="185"/>
      <c r="M218" s="191"/>
      <c r="N218" s="192"/>
      <c r="O218" s="192"/>
      <c r="P218" s="192"/>
      <c r="Q218" s="192"/>
      <c r="R218" s="192"/>
      <c r="S218" s="192"/>
      <c r="T218" s="19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187" t="s">
        <v>139</v>
      </c>
      <c r="AU218" s="187" t="s">
        <v>88</v>
      </c>
      <c r="AV218" s="13" t="s">
        <v>88</v>
      </c>
      <c r="AW218" s="13" t="s">
        <v>34</v>
      </c>
      <c r="AX218" s="13" t="s">
        <v>86</v>
      </c>
      <c r="AY218" s="187" t="s">
        <v>132</v>
      </c>
    </row>
    <row r="219" s="2" customFormat="1" ht="16.5" customHeight="1">
      <c r="A219" s="38"/>
      <c r="B219" s="171"/>
      <c r="C219" s="172" t="s">
        <v>262</v>
      </c>
      <c r="D219" s="172" t="s">
        <v>134</v>
      </c>
      <c r="E219" s="173" t="s">
        <v>263</v>
      </c>
      <c r="F219" s="174" t="s">
        <v>264</v>
      </c>
      <c r="G219" s="175" t="s">
        <v>229</v>
      </c>
      <c r="H219" s="176">
        <v>147</v>
      </c>
      <c r="I219" s="177"/>
      <c r="J219" s="178">
        <f>ROUND(I219*H219,2)</f>
        <v>0</v>
      </c>
      <c r="K219" s="174" t="s">
        <v>1</v>
      </c>
      <c r="L219" s="39"/>
      <c r="M219" s="179" t="s">
        <v>1</v>
      </c>
      <c r="N219" s="180" t="s">
        <v>43</v>
      </c>
      <c r="O219" s="77"/>
      <c r="P219" s="181">
        <f>O219*H219</f>
        <v>0</v>
      </c>
      <c r="Q219" s="181">
        <v>0</v>
      </c>
      <c r="R219" s="181">
        <f>Q219*H219</f>
        <v>0</v>
      </c>
      <c r="S219" s="181">
        <v>0</v>
      </c>
      <c r="T219" s="182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183" t="s">
        <v>137</v>
      </c>
      <c r="AT219" s="183" t="s">
        <v>134</v>
      </c>
      <c r="AU219" s="183" t="s">
        <v>88</v>
      </c>
      <c r="AY219" s="19" t="s">
        <v>132</v>
      </c>
      <c r="BE219" s="184">
        <f>IF(N219="základní",J219,0)</f>
        <v>0</v>
      </c>
      <c r="BF219" s="184">
        <f>IF(N219="snížená",J219,0)</f>
        <v>0</v>
      </c>
      <c r="BG219" s="184">
        <f>IF(N219="zákl. přenesená",J219,0)</f>
        <v>0</v>
      </c>
      <c r="BH219" s="184">
        <f>IF(N219="sníž. přenesená",J219,0)</f>
        <v>0</v>
      </c>
      <c r="BI219" s="184">
        <f>IF(N219="nulová",J219,0)</f>
        <v>0</v>
      </c>
      <c r="BJ219" s="19" t="s">
        <v>86</v>
      </c>
      <c r="BK219" s="184">
        <f>ROUND(I219*H219,2)</f>
        <v>0</v>
      </c>
      <c r="BL219" s="19" t="s">
        <v>137</v>
      </c>
      <c r="BM219" s="183" t="s">
        <v>265</v>
      </c>
    </row>
    <row r="220" s="13" customFormat="1">
      <c r="A220" s="13"/>
      <c r="B220" s="185"/>
      <c r="C220" s="13"/>
      <c r="D220" s="186" t="s">
        <v>139</v>
      </c>
      <c r="E220" s="187" t="s">
        <v>1</v>
      </c>
      <c r="F220" s="188" t="s">
        <v>266</v>
      </c>
      <c r="G220" s="13"/>
      <c r="H220" s="189">
        <v>147</v>
      </c>
      <c r="I220" s="190"/>
      <c r="J220" s="13"/>
      <c r="K220" s="13"/>
      <c r="L220" s="185"/>
      <c r="M220" s="191"/>
      <c r="N220" s="192"/>
      <c r="O220" s="192"/>
      <c r="P220" s="192"/>
      <c r="Q220" s="192"/>
      <c r="R220" s="192"/>
      <c r="S220" s="192"/>
      <c r="T220" s="19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187" t="s">
        <v>139</v>
      </c>
      <c r="AU220" s="187" t="s">
        <v>88</v>
      </c>
      <c r="AV220" s="13" t="s">
        <v>88</v>
      </c>
      <c r="AW220" s="13" t="s">
        <v>34</v>
      </c>
      <c r="AX220" s="13" t="s">
        <v>86</v>
      </c>
      <c r="AY220" s="187" t="s">
        <v>132</v>
      </c>
    </row>
    <row r="221" s="12" customFormat="1" ht="22.8" customHeight="1">
      <c r="A221" s="12"/>
      <c r="B221" s="158"/>
      <c r="C221" s="12"/>
      <c r="D221" s="159" t="s">
        <v>77</v>
      </c>
      <c r="E221" s="169" t="s">
        <v>88</v>
      </c>
      <c r="F221" s="169" t="s">
        <v>267</v>
      </c>
      <c r="G221" s="12"/>
      <c r="H221" s="12"/>
      <c r="I221" s="161"/>
      <c r="J221" s="170">
        <f>BK221</f>
        <v>0</v>
      </c>
      <c r="K221" s="12"/>
      <c r="L221" s="158"/>
      <c r="M221" s="163"/>
      <c r="N221" s="164"/>
      <c r="O221" s="164"/>
      <c r="P221" s="165">
        <f>SUM(P222:P248)</f>
        <v>0</v>
      </c>
      <c r="Q221" s="164"/>
      <c r="R221" s="165">
        <f>SUM(R222:R248)</f>
        <v>10.57649651</v>
      </c>
      <c r="S221" s="164"/>
      <c r="T221" s="166">
        <f>SUM(T222:T248)</f>
        <v>0</v>
      </c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R221" s="159" t="s">
        <v>86</v>
      </c>
      <c r="AT221" s="167" t="s">
        <v>77</v>
      </c>
      <c r="AU221" s="167" t="s">
        <v>86</v>
      </c>
      <c r="AY221" s="159" t="s">
        <v>132</v>
      </c>
      <c r="BK221" s="168">
        <f>SUM(BK222:BK248)</f>
        <v>0</v>
      </c>
    </row>
    <row r="222" s="2" customFormat="1" ht="24.15" customHeight="1">
      <c r="A222" s="38"/>
      <c r="B222" s="171"/>
      <c r="C222" s="172" t="s">
        <v>268</v>
      </c>
      <c r="D222" s="172" t="s">
        <v>134</v>
      </c>
      <c r="E222" s="173" t="s">
        <v>269</v>
      </c>
      <c r="F222" s="174" t="s">
        <v>270</v>
      </c>
      <c r="G222" s="175" t="s">
        <v>198</v>
      </c>
      <c r="H222" s="176">
        <v>2.101</v>
      </c>
      <c r="I222" s="177"/>
      <c r="J222" s="178">
        <f>ROUND(I222*H222,2)</f>
        <v>0</v>
      </c>
      <c r="K222" s="174" t="s">
        <v>151</v>
      </c>
      <c r="L222" s="39"/>
      <c r="M222" s="179" t="s">
        <v>1</v>
      </c>
      <c r="N222" s="180" t="s">
        <v>43</v>
      </c>
      <c r="O222" s="77"/>
      <c r="P222" s="181">
        <f>O222*H222</f>
        <v>0</v>
      </c>
      <c r="Q222" s="181">
        <v>1.98</v>
      </c>
      <c r="R222" s="181">
        <f>Q222*H222</f>
        <v>4.15998</v>
      </c>
      <c r="S222" s="181">
        <v>0</v>
      </c>
      <c r="T222" s="182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183" t="s">
        <v>137</v>
      </c>
      <c r="AT222" s="183" t="s">
        <v>134</v>
      </c>
      <c r="AU222" s="183" t="s">
        <v>88</v>
      </c>
      <c r="AY222" s="19" t="s">
        <v>132</v>
      </c>
      <c r="BE222" s="184">
        <f>IF(N222="základní",J222,0)</f>
        <v>0</v>
      </c>
      <c r="BF222" s="184">
        <f>IF(N222="snížená",J222,0)</f>
        <v>0</v>
      </c>
      <c r="BG222" s="184">
        <f>IF(N222="zákl. přenesená",J222,0)</f>
        <v>0</v>
      </c>
      <c r="BH222" s="184">
        <f>IF(N222="sníž. přenesená",J222,0)</f>
        <v>0</v>
      </c>
      <c r="BI222" s="184">
        <f>IF(N222="nulová",J222,0)</f>
        <v>0</v>
      </c>
      <c r="BJ222" s="19" t="s">
        <v>86</v>
      </c>
      <c r="BK222" s="184">
        <f>ROUND(I222*H222,2)</f>
        <v>0</v>
      </c>
      <c r="BL222" s="19" t="s">
        <v>137</v>
      </c>
      <c r="BM222" s="183" t="s">
        <v>271</v>
      </c>
    </row>
    <row r="223" s="15" customFormat="1">
      <c r="A223" s="15"/>
      <c r="B223" s="202"/>
      <c r="C223" s="15"/>
      <c r="D223" s="186" t="s">
        <v>139</v>
      </c>
      <c r="E223" s="203" t="s">
        <v>1</v>
      </c>
      <c r="F223" s="204" t="s">
        <v>200</v>
      </c>
      <c r="G223" s="15"/>
      <c r="H223" s="203" t="s">
        <v>1</v>
      </c>
      <c r="I223" s="205"/>
      <c r="J223" s="15"/>
      <c r="K223" s="15"/>
      <c r="L223" s="202"/>
      <c r="M223" s="206"/>
      <c r="N223" s="207"/>
      <c r="O223" s="207"/>
      <c r="P223" s="207"/>
      <c r="Q223" s="207"/>
      <c r="R223" s="207"/>
      <c r="S223" s="207"/>
      <c r="T223" s="208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03" t="s">
        <v>139</v>
      </c>
      <c r="AU223" s="203" t="s">
        <v>88</v>
      </c>
      <c r="AV223" s="15" t="s">
        <v>86</v>
      </c>
      <c r="AW223" s="15" t="s">
        <v>34</v>
      </c>
      <c r="AX223" s="15" t="s">
        <v>78</v>
      </c>
      <c r="AY223" s="203" t="s">
        <v>132</v>
      </c>
    </row>
    <row r="224" s="15" customFormat="1">
      <c r="A224" s="15"/>
      <c r="B224" s="202"/>
      <c r="C224" s="15"/>
      <c r="D224" s="186" t="s">
        <v>139</v>
      </c>
      <c r="E224" s="203" t="s">
        <v>1</v>
      </c>
      <c r="F224" s="204" t="s">
        <v>272</v>
      </c>
      <c r="G224" s="15"/>
      <c r="H224" s="203" t="s">
        <v>1</v>
      </c>
      <c r="I224" s="205"/>
      <c r="J224" s="15"/>
      <c r="K224" s="15"/>
      <c r="L224" s="202"/>
      <c r="M224" s="206"/>
      <c r="N224" s="207"/>
      <c r="O224" s="207"/>
      <c r="P224" s="207"/>
      <c r="Q224" s="207"/>
      <c r="R224" s="207"/>
      <c r="S224" s="207"/>
      <c r="T224" s="208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03" t="s">
        <v>139</v>
      </c>
      <c r="AU224" s="203" t="s">
        <v>88</v>
      </c>
      <c r="AV224" s="15" t="s">
        <v>86</v>
      </c>
      <c r="AW224" s="15" t="s">
        <v>34</v>
      </c>
      <c r="AX224" s="15" t="s">
        <v>78</v>
      </c>
      <c r="AY224" s="203" t="s">
        <v>132</v>
      </c>
    </row>
    <row r="225" s="13" customFormat="1">
      <c r="A225" s="13"/>
      <c r="B225" s="185"/>
      <c r="C225" s="13"/>
      <c r="D225" s="186" t="s">
        <v>139</v>
      </c>
      <c r="E225" s="187" t="s">
        <v>1</v>
      </c>
      <c r="F225" s="188" t="s">
        <v>273</v>
      </c>
      <c r="G225" s="13"/>
      <c r="H225" s="189">
        <v>2</v>
      </c>
      <c r="I225" s="190"/>
      <c r="J225" s="13"/>
      <c r="K225" s="13"/>
      <c r="L225" s="185"/>
      <c r="M225" s="191"/>
      <c r="N225" s="192"/>
      <c r="O225" s="192"/>
      <c r="P225" s="192"/>
      <c r="Q225" s="192"/>
      <c r="R225" s="192"/>
      <c r="S225" s="192"/>
      <c r="T225" s="19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187" t="s">
        <v>139</v>
      </c>
      <c r="AU225" s="187" t="s">
        <v>88</v>
      </c>
      <c r="AV225" s="13" t="s">
        <v>88</v>
      </c>
      <c r="AW225" s="13" t="s">
        <v>34</v>
      </c>
      <c r="AX225" s="13" t="s">
        <v>78</v>
      </c>
      <c r="AY225" s="187" t="s">
        <v>132</v>
      </c>
    </row>
    <row r="226" s="13" customFormat="1">
      <c r="A226" s="13"/>
      <c r="B226" s="185"/>
      <c r="C226" s="13"/>
      <c r="D226" s="186" t="s">
        <v>139</v>
      </c>
      <c r="E226" s="187" t="s">
        <v>1</v>
      </c>
      <c r="F226" s="188" t="s">
        <v>274</v>
      </c>
      <c r="G226" s="13"/>
      <c r="H226" s="189">
        <v>0.10100000000000001</v>
      </c>
      <c r="I226" s="190"/>
      <c r="J226" s="13"/>
      <c r="K226" s="13"/>
      <c r="L226" s="185"/>
      <c r="M226" s="191"/>
      <c r="N226" s="192"/>
      <c r="O226" s="192"/>
      <c r="P226" s="192"/>
      <c r="Q226" s="192"/>
      <c r="R226" s="192"/>
      <c r="S226" s="192"/>
      <c r="T226" s="19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187" t="s">
        <v>139</v>
      </c>
      <c r="AU226" s="187" t="s">
        <v>88</v>
      </c>
      <c r="AV226" s="13" t="s">
        <v>88</v>
      </c>
      <c r="AW226" s="13" t="s">
        <v>34</v>
      </c>
      <c r="AX226" s="13" t="s">
        <v>78</v>
      </c>
      <c r="AY226" s="187" t="s">
        <v>132</v>
      </c>
    </row>
    <row r="227" s="14" customFormat="1">
      <c r="A227" s="14"/>
      <c r="B227" s="194"/>
      <c r="C227" s="14"/>
      <c r="D227" s="186" t="s">
        <v>139</v>
      </c>
      <c r="E227" s="195" t="s">
        <v>1</v>
      </c>
      <c r="F227" s="196" t="s">
        <v>146</v>
      </c>
      <c r="G227" s="14"/>
      <c r="H227" s="197">
        <v>2.101</v>
      </c>
      <c r="I227" s="198"/>
      <c r="J227" s="14"/>
      <c r="K227" s="14"/>
      <c r="L227" s="194"/>
      <c r="M227" s="199"/>
      <c r="N227" s="200"/>
      <c r="O227" s="200"/>
      <c r="P227" s="200"/>
      <c r="Q227" s="200"/>
      <c r="R227" s="200"/>
      <c r="S227" s="200"/>
      <c r="T227" s="201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195" t="s">
        <v>139</v>
      </c>
      <c r="AU227" s="195" t="s">
        <v>88</v>
      </c>
      <c r="AV227" s="14" t="s">
        <v>137</v>
      </c>
      <c r="AW227" s="14" t="s">
        <v>34</v>
      </c>
      <c r="AX227" s="14" t="s">
        <v>86</v>
      </c>
      <c r="AY227" s="195" t="s">
        <v>132</v>
      </c>
    </row>
    <row r="228" s="2" customFormat="1" ht="16.5" customHeight="1">
      <c r="A228" s="38"/>
      <c r="B228" s="171"/>
      <c r="C228" s="172" t="s">
        <v>275</v>
      </c>
      <c r="D228" s="172" t="s">
        <v>134</v>
      </c>
      <c r="E228" s="173" t="s">
        <v>276</v>
      </c>
      <c r="F228" s="174" t="s">
        <v>277</v>
      </c>
      <c r="G228" s="175" t="s">
        <v>198</v>
      </c>
      <c r="H228" s="176">
        <v>2.7629999999999999</v>
      </c>
      <c r="I228" s="177"/>
      <c r="J228" s="178">
        <f>ROUND(I228*H228,2)</f>
        <v>0</v>
      </c>
      <c r="K228" s="174" t="s">
        <v>1</v>
      </c>
      <c r="L228" s="39"/>
      <c r="M228" s="179" t="s">
        <v>1</v>
      </c>
      <c r="N228" s="180" t="s">
        <v>43</v>
      </c>
      <c r="O228" s="77"/>
      <c r="P228" s="181">
        <f>O228*H228</f>
        <v>0</v>
      </c>
      <c r="Q228" s="181">
        <v>2.3010199999999998</v>
      </c>
      <c r="R228" s="181">
        <f>Q228*H228</f>
        <v>6.3577182599999995</v>
      </c>
      <c r="S228" s="181">
        <v>0</v>
      </c>
      <c r="T228" s="182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83" t="s">
        <v>137</v>
      </c>
      <c r="AT228" s="183" t="s">
        <v>134</v>
      </c>
      <c r="AU228" s="183" t="s">
        <v>88</v>
      </c>
      <c r="AY228" s="19" t="s">
        <v>132</v>
      </c>
      <c r="BE228" s="184">
        <f>IF(N228="základní",J228,0)</f>
        <v>0</v>
      </c>
      <c r="BF228" s="184">
        <f>IF(N228="snížená",J228,0)</f>
        <v>0</v>
      </c>
      <c r="BG228" s="184">
        <f>IF(N228="zákl. přenesená",J228,0)</f>
        <v>0</v>
      </c>
      <c r="BH228" s="184">
        <f>IF(N228="sníž. přenesená",J228,0)</f>
        <v>0</v>
      </c>
      <c r="BI228" s="184">
        <f>IF(N228="nulová",J228,0)</f>
        <v>0</v>
      </c>
      <c r="BJ228" s="19" t="s">
        <v>86</v>
      </c>
      <c r="BK228" s="184">
        <f>ROUND(I228*H228,2)</f>
        <v>0</v>
      </c>
      <c r="BL228" s="19" t="s">
        <v>137</v>
      </c>
      <c r="BM228" s="183" t="s">
        <v>278</v>
      </c>
    </row>
    <row r="229" s="15" customFormat="1">
      <c r="A229" s="15"/>
      <c r="B229" s="202"/>
      <c r="C229" s="15"/>
      <c r="D229" s="186" t="s">
        <v>139</v>
      </c>
      <c r="E229" s="203" t="s">
        <v>1</v>
      </c>
      <c r="F229" s="204" t="s">
        <v>279</v>
      </c>
      <c r="G229" s="15"/>
      <c r="H229" s="203" t="s">
        <v>1</v>
      </c>
      <c r="I229" s="205"/>
      <c r="J229" s="15"/>
      <c r="K229" s="15"/>
      <c r="L229" s="202"/>
      <c r="M229" s="206"/>
      <c r="N229" s="207"/>
      <c r="O229" s="207"/>
      <c r="P229" s="207"/>
      <c r="Q229" s="207"/>
      <c r="R229" s="207"/>
      <c r="S229" s="207"/>
      <c r="T229" s="208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03" t="s">
        <v>139</v>
      </c>
      <c r="AU229" s="203" t="s">
        <v>88</v>
      </c>
      <c r="AV229" s="15" t="s">
        <v>86</v>
      </c>
      <c r="AW229" s="15" t="s">
        <v>34</v>
      </c>
      <c r="AX229" s="15" t="s">
        <v>78</v>
      </c>
      <c r="AY229" s="203" t="s">
        <v>132</v>
      </c>
    </row>
    <row r="230" s="15" customFormat="1">
      <c r="A230" s="15"/>
      <c r="B230" s="202"/>
      <c r="C230" s="15"/>
      <c r="D230" s="186" t="s">
        <v>139</v>
      </c>
      <c r="E230" s="203" t="s">
        <v>1</v>
      </c>
      <c r="F230" s="204" t="s">
        <v>280</v>
      </c>
      <c r="G230" s="15"/>
      <c r="H230" s="203" t="s">
        <v>1</v>
      </c>
      <c r="I230" s="205"/>
      <c r="J230" s="15"/>
      <c r="K230" s="15"/>
      <c r="L230" s="202"/>
      <c r="M230" s="206"/>
      <c r="N230" s="207"/>
      <c r="O230" s="207"/>
      <c r="P230" s="207"/>
      <c r="Q230" s="207"/>
      <c r="R230" s="207"/>
      <c r="S230" s="207"/>
      <c r="T230" s="208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03" t="s">
        <v>139</v>
      </c>
      <c r="AU230" s="203" t="s">
        <v>88</v>
      </c>
      <c r="AV230" s="15" t="s">
        <v>86</v>
      </c>
      <c r="AW230" s="15" t="s">
        <v>34</v>
      </c>
      <c r="AX230" s="15" t="s">
        <v>78</v>
      </c>
      <c r="AY230" s="203" t="s">
        <v>132</v>
      </c>
    </row>
    <row r="231" s="13" customFormat="1">
      <c r="A231" s="13"/>
      <c r="B231" s="185"/>
      <c r="C231" s="13"/>
      <c r="D231" s="186" t="s">
        <v>139</v>
      </c>
      <c r="E231" s="187" t="s">
        <v>1</v>
      </c>
      <c r="F231" s="188" t="s">
        <v>281</v>
      </c>
      <c r="G231" s="13"/>
      <c r="H231" s="189">
        <v>2.6859999999999999</v>
      </c>
      <c r="I231" s="190"/>
      <c r="J231" s="13"/>
      <c r="K231" s="13"/>
      <c r="L231" s="185"/>
      <c r="M231" s="191"/>
      <c r="N231" s="192"/>
      <c r="O231" s="192"/>
      <c r="P231" s="192"/>
      <c r="Q231" s="192"/>
      <c r="R231" s="192"/>
      <c r="S231" s="192"/>
      <c r="T231" s="19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187" t="s">
        <v>139</v>
      </c>
      <c r="AU231" s="187" t="s">
        <v>88</v>
      </c>
      <c r="AV231" s="13" t="s">
        <v>88</v>
      </c>
      <c r="AW231" s="13" t="s">
        <v>34</v>
      </c>
      <c r="AX231" s="13" t="s">
        <v>78</v>
      </c>
      <c r="AY231" s="187" t="s">
        <v>132</v>
      </c>
    </row>
    <row r="232" s="15" customFormat="1">
      <c r="A232" s="15"/>
      <c r="B232" s="202"/>
      <c r="C232" s="15"/>
      <c r="D232" s="186" t="s">
        <v>139</v>
      </c>
      <c r="E232" s="203" t="s">
        <v>1</v>
      </c>
      <c r="F232" s="204" t="s">
        <v>282</v>
      </c>
      <c r="G232" s="15"/>
      <c r="H232" s="203" t="s">
        <v>1</v>
      </c>
      <c r="I232" s="205"/>
      <c r="J232" s="15"/>
      <c r="K232" s="15"/>
      <c r="L232" s="202"/>
      <c r="M232" s="206"/>
      <c r="N232" s="207"/>
      <c r="O232" s="207"/>
      <c r="P232" s="207"/>
      <c r="Q232" s="207"/>
      <c r="R232" s="207"/>
      <c r="S232" s="207"/>
      <c r="T232" s="208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03" t="s">
        <v>139</v>
      </c>
      <c r="AU232" s="203" t="s">
        <v>88</v>
      </c>
      <c r="AV232" s="15" t="s">
        <v>86</v>
      </c>
      <c r="AW232" s="15" t="s">
        <v>34</v>
      </c>
      <c r="AX232" s="15" t="s">
        <v>78</v>
      </c>
      <c r="AY232" s="203" t="s">
        <v>132</v>
      </c>
    </row>
    <row r="233" s="13" customFormat="1">
      <c r="A233" s="13"/>
      <c r="B233" s="185"/>
      <c r="C233" s="13"/>
      <c r="D233" s="186" t="s">
        <v>139</v>
      </c>
      <c r="E233" s="187" t="s">
        <v>1</v>
      </c>
      <c r="F233" s="188" t="s">
        <v>283</v>
      </c>
      <c r="G233" s="13"/>
      <c r="H233" s="189">
        <v>0.076999999999999999</v>
      </c>
      <c r="I233" s="190"/>
      <c r="J233" s="13"/>
      <c r="K233" s="13"/>
      <c r="L233" s="185"/>
      <c r="M233" s="191"/>
      <c r="N233" s="192"/>
      <c r="O233" s="192"/>
      <c r="P233" s="192"/>
      <c r="Q233" s="192"/>
      <c r="R233" s="192"/>
      <c r="S233" s="192"/>
      <c r="T233" s="19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187" t="s">
        <v>139</v>
      </c>
      <c r="AU233" s="187" t="s">
        <v>88</v>
      </c>
      <c r="AV233" s="13" t="s">
        <v>88</v>
      </c>
      <c r="AW233" s="13" t="s">
        <v>34</v>
      </c>
      <c r="AX233" s="13" t="s">
        <v>78</v>
      </c>
      <c r="AY233" s="187" t="s">
        <v>132</v>
      </c>
    </row>
    <row r="234" s="14" customFormat="1">
      <c r="A234" s="14"/>
      <c r="B234" s="194"/>
      <c r="C234" s="14"/>
      <c r="D234" s="186" t="s">
        <v>139</v>
      </c>
      <c r="E234" s="195" t="s">
        <v>1</v>
      </c>
      <c r="F234" s="196" t="s">
        <v>146</v>
      </c>
      <c r="G234" s="14"/>
      <c r="H234" s="197">
        <v>2.7629999999999999</v>
      </c>
      <c r="I234" s="198"/>
      <c r="J234" s="14"/>
      <c r="K234" s="14"/>
      <c r="L234" s="194"/>
      <c r="M234" s="199"/>
      <c r="N234" s="200"/>
      <c r="O234" s="200"/>
      <c r="P234" s="200"/>
      <c r="Q234" s="200"/>
      <c r="R234" s="200"/>
      <c r="S234" s="200"/>
      <c r="T234" s="201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195" t="s">
        <v>139</v>
      </c>
      <c r="AU234" s="195" t="s">
        <v>88</v>
      </c>
      <c r="AV234" s="14" t="s">
        <v>137</v>
      </c>
      <c r="AW234" s="14" t="s">
        <v>34</v>
      </c>
      <c r="AX234" s="14" t="s">
        <v>86</v>
      </c>
      <c r="AY234" s="195" t="s">
        <v>132</v>
      </c>
    </row>
    <row r="235" s="2" customFormat="1" ht="16.5" customHeight="1">
      <c r="A235" s="38"/>
      <c r="B235" s="171"/>
      <c r="C235" s="172" t="s">
        <v>284</v>
      </c>
      <c r="D235" s="172" t="s">
        <v>134</v>
      </c>
      <c r="E235" s="173" t="s">
        <v>285</v>
      </c>
      <c r="F235" s="174" t="s">
        <v>286</v>
      </c>
      <c r="G235" s="175" t="s">
        <v>142</v>
      </c>
      <c r="H235" s="176">
        <v>14.760999999999999</v>
      </c>
      <c r="I235" s="177"/>
      <c r="J235" s="178">
        <f>ROUND(I235*H235,2)</f>
        <v>0</v>
      </c>
      <c r="K235" s="174" t="s">
        <v>151</v>
      </c>
      <c r="L235" s="39"/>
      <c r="M235" s="179" t="s">
        <v>1</v>
      </c>
      <c r="N235" s="180" t="s">
        <v>43</v>
      </c>
      <c r="O235" s="77"/>
      <c r="P235" s="181">
        <f>O235*H235</f>
        <v>0</v>
      </c>
      <c r="Q235" s="181">
        <v>0.0026900000000000001</v>
      </c>
      <c r="R235" s="181">
        <f>Q235*H235</f>
        <v>0.03970709</v>
      </c>
      <c r="S235" s="181">
        <v>0</v>
      </c>
      <c r="T235" s="182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183" t="s">
        <v>137</v>
      </c>
      <c r="AT235" s="183" t="s">
        <v>134</v>
      </c>
      <c r="AU235" s="183" t="s">
        <v>88</v>
      </c>
      <c r="AY235" s="19" t="s">
        <v>132</v>
      </c>
      <c r="BE235" s="184">
        <f>IF(N235="základní",J235,0)</f>
        <v>0</v>
      </c>
      <c r="BF235" s="184">
        <f>IF(N235="snížená",J235,0)</f>
        <v>0</v>
      </c>
      <c r="BG235" s="184">
        <f>IF(N235="zákl. přenesená",J235,0)</f>
        <v>0</v>
      </c>
      <c r="BH235" s="184">
        <f>IF(N235="sníž. přenesená",J235,0)</f>
        <v>0</v>
      </c>
      <c r="BI235" s="184">
        <f>IF(N235="nulová",J235,0)</f>
        <v>0</v>
      </c>
      <c r="BJ235" s="19" t="s">
        <v>86</v>
      </c>
      <c r="BK235" s="184">
        <f>ROUND(I235*H235,2)</f>
        <v>0</v>
      </c>
      <c r="BL235" s="19" t="s">
        <v>137</v>
      </c>
      <c r="BM235" s="183" t="s">
        <v>287</v>
      </c>
    </row>
    <row r="236" s="13" customFormat="1">
      <c r="A236" s="13"/>
      <c r="B236" s="185"/>
      <c r="C236" s="13"/>
      <c r="D236" s="186" t="s">
        <v>139</v>
      </c>
      <c r="E236" s="187" t="s">
        <v>1</v>
      </c>
      <c r="F236" s="188" t="s">
        <v>288</v>
      </c>
      <c r="G236" s="13"/>
      <c r="H236" s="189">
        <v>10.85</v>
      </c>
      <c r="I236" s="190"/>
      <c r="J236" s="13"/>
      <c r="K236" s="13"/>
      <c r="L236" s="185"/>
      <c r="M236" s="191"/>
      <c r="N236" s="192"/>
      <c r="O236" s="192"/>
      <c r="P236" s="192"/>
      <c r="Q236" s="192"/>
      <c r="R236" s="192"/>
      <c r="S236" s="192"/>
      <c r="T236" s="19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187" t="s">
        <v>139</v>
      </c>
      <c r="AU236" s="187" t="s">
        <v>88</v>
      </c>
      <c r="AV236" s="13" t="s">
        <v>88</v>
      </c>
      <c r="AW236" s="13" t="s">
        <v>34</v>
      </c>
      <c r="AX236" s="13" t="s">
        <v>78</v>
      </c>
      <c r="AY236" s="187" t="s">
        <v>132</v>
      </c>
    </row>
    <row r="237" s="13" customFormat="1">
      <c r="A237" s="13"/>
      <c r="B237" s="185"/>
      <c r="C237" s="13"/>
      <c r="D237" s="186" t="s">
        <v>139</v>
      </c>
      <c r="E237" s="187" t="s">
        <v>1</v>
      </c>
      <c r="F237" s="188" t="s">
        <v>289</v>
      </c>
      <c r="G237" s="13"/>
      <c r="H237" s="189">
        <v>3.2400000000000002</v>
      </c>
      <c r="I237" s="190"/>
      <c r="J237" s="13"/>
      <c r="K237" s="13"/>
      <c r="L237" s="185"/>
      <c r="M237" s="191"/>
      <c r="N237" s="192"/>
      <c r="O237" s="192"/>
      <c r="P237" s="192"/>
      <c r="Q237" s="192"/>
      <c r="R237" s="192"/>
      <c r="S237" s="192"/>
      <c r="T237" s="19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187" t="s">
        <v>139</v>
      </c>
      <c r="AU237" s="187" t="s">
        <v>88</v>
      </c>
      <c r="AV237" s="13" t="s">
        <v>88</v>
      </c>
      <c r="AW237" s="13" t="s">
        <v>34</v>
      </c>
      <c r="AX237" s="13" t="s">
        <v>78</v>
      </c>
      <c r="AY237" s="187" t="s">
        <v>132</v>
      </c>
    </row>
    <row r="238" s="13" customFormat="1">
      <c r="A238" s="13"/>
      <c r="B238" s="185"/>
      <c r="C238" s="13"/>
      <c r="D238" s="186" t="s">
        <v>139</v>
      </c>
      <c r="E238" s="187" t="s">
        <v>1</v>
      </c>
      <c r="F238" s="188" t="s">
        <v>290</v>
      </c>
      <c r="G238" s="13"/>
      <c r="H238" s="189">
        <v>0.67100000000000004</v>
      </c>
      <c r="I238" s="190"/>
      <c r="J238" s="13"/>
      <c r="K238" s="13"/>
      <c r="L238" s="185"/>
      <c r="M238" s="191"/>
      <c r="N238" s="192"/>
      <c r="O238" s="192"/>
      <c r="P238" s="192"/>
      <c r="Q238" s="192"/>
      <c r="R238" s="192"/>
      <c r="S238" s="192"/>
      <c r="T238" s="19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187" t="s">
        <v>139</v>
      </c>
      <c r="AU238" s="187" t="s">
        <v>88</v>
      </c>
      <c r="AV238" s="13" t="s">
        <v>88</v>
      </c>
      <c r="AW238" s="13" t="s">
        <v>34</v>
      </c>
      <c r="AX238" s="13" t="s">
        <v>78</v>
      </c>
      <c r="AY238" s="187" t="s">
        <v>132</v>
      </c>
    </row>
    <row r="239" s="14" customFormat="1">
      <c r="A239" s="14"/>
      <c r="B239" s="194"/>
      <c r="C239" s="14"/>
      <c r="D239" s="186" t="s">
        <v>139</v>
      </c>
      <c r="E239" s="195" t="s">
        <v>1</v>
      </c>
      <c r="F239" s="196" t="s">
        <v>146</v>
      </c>
      <c r="G239" s="14"/>
      <c r="H239" s="197">
        <v>14.760999999999999</v>
      </c>
      <c r="I239" s="198"/>
      <c r="J239" s="14"/>
      <c r="K239" s="14"/>
      <c r="L239" s="194"/>
      <c r="M239" s="199"/>
      <c r="N239" s="200"/>
      <c r="O239" s="200"/>
      <c r="P239" s="200"/>
      <c r="Q239" s="200"/>
      <c r="R239" s="200"/>
      <c r="S239" s="200"/>
      <c r="T239" s="201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195" t="s">
        <v>139</v>
      </c>
      <c r="AU239" s="195" t="s">
        <v>88</v>
      </c>
      <c r="AV239" s="14" t="s">
        <v>137</v>
      </c>
      <c r="AW239" s="14" t="s">
        <v>34</v>
      </c>
      <c r="AX239" s="14" t="s">
        <v>86</v>
      </c>
      <c r="AY239" s="195" t="s">
        <v>132</v>
      </c>
    </row>
    <row r="240" s="2" customFormat="1" ht="16.5" customHeight="1">
      <c r="A240" s="38"/>
      <c r="B240" s="171"/>
      <c r="C240" s="172" t="s">
        <v>291</v>
      </c>
      <c r="D240" s="172" t="s">
        <v>134</v>
      </c>
      <c r="E240" s="173" t="s">
        <v>292</v>
      </c>
      <c r="F240" s="174" t="s">
        <v>293</v>
      </c>
      <c r="G240" s="175" t="s">
        <v>142</v>
      </c>
      <c r="H240" s="176">
        <v>14.760999999999999</v>
      </c>
      <c r="I240" s="177"/>
      <c r="J240" s="178">
        <f>ROUND(I240*H240,2)</f>
        <v>0</v>
      </c>
      <c r="K240" s="174" t="s">
        <v>151</v>
      </c>
      <c r="L240" s="39"/>
      <c r="M240" s="179" t="s">
        <v>1</v>
      </c>
      <c r="N240" s="180" t="s">
        <v>43</v>
      </c>
      <c r="O240" s="77"/>
      <c r="P240" s="181">
        <f>O240*H240</f>
        <v>0</v>
      </c>
      <c r="Q240" s="181">
        <v>0</v>
      </c>
      <c r="R240" s="181">
        <f>Q240*H240</f>
        <v>0</v>
      </c>
      <c r="S240" s="181">
        <v>0</v>
      </c>
      <c r="T240" s="182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183" t="s">
        <v>137</v>
      </c>
      <c r="AT240" s="183" t="s">
        <v>134</v>
      </c>
      <c r="AU240" s="183" t="s">
        <v>88</v>
      </c>
      <c r="AY240" s="19" t="s">
        <v>132</v>
      </c>
      <c r="BE240" s="184">
        <f>IF(N240="základní",J240,0)</f>
        <v>0</v>
      </c>
      <c r="BF240" s="184">
        <f>IF(N240="snížená",J240,0)</f>
        <v>0</v>
      </c>
      <c r="BG240" s="184">
        <f>IF(N240="zákl. přenesená",J240,0)</f>
        <v>0</v>
      </c>
      <c r="BH240" s="184">
        <f>IF(N240="sníž. přenesená",J240,0)</f>
        <v>0</v>
      </c>
      <c r="BI240" s="184">
        <f>IF(N240="nulová",J240,0)</f>
        <v>0</v>
      </c>
      <c r="BJ240" s="19" t="s">
        <v>86</v>
      </c>
      <c r="BK240" s="184">
        <f>ROUND(I240*H240,2)</f>
        <v>0</v>
      </c>
      <c r="BL240" s="19" t="s">
        <v>137</v>
      </c>
      <c r="BM240" s="183" t="s">
        <v>294</v>
      </c>
    </row>
    <row r="241" s="2" customFormat="1" ht="21.75" customHeight="1">
      <c r="A241" s="38"/>
      <c r="B241" s="171"/>
      <c r="C241" s="172" t="s">
        <v>295</v>
      </c>
      <c r="D241" s="172" t="s">
        <v>134</v>
      </c>
      <c r="E241" s="173" t="s">
        <v>296</v>
      </c>
      <c r="F241" s="174" t="s">
        <v>297</v>
      </c>
      <c r="G241" s="175" t="s">
        <v>229</v>
      </c>
      <c r="H241" s="176">
        <v>0.017999999999999999</v>
      </c>
      <c r="I241" s="177"/>
      <c r="J241" s="178">
        <f>ROUND(I241*H241,2)</f>
        <v>0</v>
      </c>
      <c r="K241" s="174" t="s">
        <v>1</v>
      </c>
      <c r="L241" s="39"/>
      <c r="M241" s="179" t="s">
        <v>1</v>
      </c>
      <c r="N241" s="180" t="s">
        <v>43</v>
      </c>
      <c r="O241" s="77"/>
      <c r="P241" s="181">
        <f>O241*H241</f>
        <v>0</v>
      </c>
      <c r="Q241" s="181">
        <v>1.0606199999999999</v>
      </c>
      <c r="R241" s="181">
        <f>Q241*H241</f>
        <v>0.019091159999999996</v>
      </c>
      <c r="S241" s="181">
        <v>0</v>
      </c>
      <c r="T241" s="182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183" t="s">
        <v>137</v>
      </c>
      <c r="AT241" s="183" t="s">
        <v>134</v>
      </c>
      <c r="AU241" s="183" t="s">
        <v>88</v>
      </c>
      <c r="AY241" s="19" t="s">
        <v>132</v>
      </c>
      <c r="BE241" s="184">
        <f>IF(N241="základní",J241,0)</f>
        <v>0</v>
      </c>
      <c r="BF241" s="184">
        <f>IF(N241="snížená",J241,0)</f>
        <v>0</v>
      </c>
      <c r="BG241" s="184">
        <f>IF(N241="zákl. přenesená",J241,0)</f>
        <v>0</v>
      </c>
      <c r="BH241" s="184">
        <f>IF(N241="sníž. přenesená",J241,0)</f>
        <v>0</v>
      </c>
      <c r="BI241" s="184">
        <f>IF(N241="nulová",J241,0)</f>
        <v>0</v>
      </c>
      <c r="BJ241" s="19" t="s">
        <v>86</v>
      </c>
      <c r="BK241" s="184">
        <f>ROUND(I241*H241,2)</f>
        <v>0</v>
      </c>
      <c r="BL241" s="19" t="s">
        <v>137</v>
      </c>
      <c r="BM241" s="183" t="s">
        <v>298</v>
      </c>
    </row>
    <row r="242" s="15" customFormat="1">
      <c r="A242" s="15"/>
      <c r="B242" s="202"/>
      <c r="C242" s="15"/>
      <c r="D242" s="186" t="s">
        <v>139</v>
      </c>
      <c r="E242" s="203" t="s">
        <v>1</v>
      </c>
      <c r="F242" s="204" t="s">
        <v>299</v>
      </c>
      <c r="G242" s="15"/>
      <c r="H242" s="203" t="s">
        <v>1</v>
      </c>
      <c r="I242" s="205"/>
      <c r="J242" s="15"/>
      <c r="K242" s="15"/>
      <c r="L242" s="202"/>
      <c r="M242" s="206"/>
      <c r="N242" s="207"/>
      <c r="O242" s="207"/>
      <c r="P242" s="207"/>
      <c r="Q242" s="207"/>
      <c r="R242" s="207"/>
      <c r="S242" s="207"/>
      <c r="T242" s="208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03" t="s">
        <v>139</v>
      </c>
      <c r="AU242" s="203" t="s">
        <v>88</v>
      </c>
      <c r="AV242" s="15" t="s">
        <v>86</v>
      </c>
      <c r="AW242" s="15" t="s">
        <v>34</v>
      </c>
      <c r="AX242" s="15" t="s">
        <v>78</v>
      </c>
      <c r="AY242" s="203" t="s">
        <v>132</v>
      </c>
    </row>
    <row r="243" s="13" customFormat="1">
      <c r="A243" s="13"/>
      <c r="B243" s="185"/>
      <c r="C243" s="13"/>
      <c r="D243" s="186" t="s">
        <v>139</v>
      </c>
      <c r="E243" s="187" t="s">
        <v>1</v>
      </c>
      <c r="F243" s="188" t="s">
        <v>300</v>
      </c>
      <c r="G243" s="13"/>
      <c r="H243" s="189">
        <v>69</v>
      </c>
      <c r="I243" s="190"/>
      <c r="J243" s="13"/>
      <c r="K243" s="13"/>
      <c r="L243" s="185"/>
      <c r="M243" s="191"/>
      <c r="N243" s="192"/>
      <c r="O243" s="192"/>
      <c r="P243" s="192"/>
      <c r="Q243" s="192"/>
      <c r="R243" s="192"/>
      <c r="S243" s="192"/>
      <c r="T243" s="19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187" t="s">
        <v>139</v>
      </c>
      <c r="AU243" s="187" t="s">
        <v>88</v>
      </c>
      <c r="AV243" s="13" t="s">
        <v>88</v>
      </c>
      <c r="AW243" s="13" t="s">
        <v>34</v>
      </c>
      <c r="AX243" s="13" t="s">
        <v>78</v>
      </c>
      <c r="AY243" s="187" t="s">
        <v>132</v>
      </c>
    </row>
    <row r="244" s="13" customFormat="1">
      <c r="A244" s="13"/>
      <c r="B244" s="185"/>
      <c r="C244" s="13"/>
      <c r="D244" s="186" t="s">
        <v>139</v>
      </c>
      <c r="E244" s="187" t="s">
        <v>1</v>
      </c>
      <c r="F244" s="188" t="s">
        <v>301</v>
      </c>
      <c r="G244" s="13"/>
      <c r="H244" s="189">
        <v>-69</v>
      </c>
      <c r="I244" s="190"/>
      <c r="J244" s="13"/>
      <c r="K244" s="13"/>
      <c r="L244" s="185"/>
      <c r="M244" s="191"/>
      <c r="N244" s="192"/>
      <c r="O244" s="192"/>
      <c r="P244" s="192"/>
      <c r="Q244" s="192"/>
      <c r="R244" s="192"/>
      <c r="S244" s="192"/>
      <c r="T244" s="19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187" t="s">
        <v>139</v>
      </c>
      <c r="AU244" s="187" t="s">
        <v>88</v>
      </c>
      <c r="AV244" s="13" t="s">
        <v>88</v>
      </c>
      <c r="AW244" s="13" t="s">
        <v>34</v>
      </c>
      <c r="AX244" s="13" t="s">
        <v>78</v>
      </c>
      <c r="AY244" s="187" t="s">
        <v>132</v>
      </c>
    </row>
    <row r="245" s="16" customFormat="1">
      <c r="A245" s="16"/>
      <c r="B245" s="219"/>
      <c r="C245" s="16"/>
      <c r="D245" s="186" t="s">
        <v>139</v>
      </c>
      <c r="E245" s="220" t="s">
        <v>1</v>
      </c>
      <c r="F245" s="221" t="s">
        <v>302</v>
      </c>
      <c r="G245" s="16"/>
      <c r="H245" s="222">
        <v>0</v>
      </c>
      <c r="I245" s="223"/>
      <c r="J245" s="16"/>
      <c r="K245" s="16"/>
      <c r="L245" s="219"/>
      <c r="M245" s="224"/>
      <c r="N245" s="225"/>
      <c r="O245" s="225"/>
      <c r="P245" s="225"/>
      <c r="Q245" s="225"/>
      <c r="R245" s="225"/>
      <c r="S245" s="225"/>
      <c r="T245" s="22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T245" s="220" t="s">
        <v>139</v>
      </c>
      <c r="AU245" s="220" t="s">
        <v>88</v>
      </c>
      <c r="AV245" s="16" t="s">
        <v>147</v>
      </c>
      <c r="AW245" s="16" t="s">
        <v>34</v>
      </c>
      <c r="AX245" s="16" t="s">
        <v>78</v>
      </c>
      <c r="AY245" s="220" t="s">
        <v>132</v>
      </c>
    </row>
    <row r="246" s="15" customFormat="1">
      <c r="A246" s="15"/>
      <c r="B246" s="202"/>
      <c r="C246" s="15"/>
      <c r="D246" s="186" t="s">
        <v>139</v>
      </c>
      <c r="E246" s="203" t="s">
        <v>1</v>
      </c>
      <c r="F246" s="204" t="s">
        <v>303</v>
      </c>
      <c r="G246" s="15"/>
      <c r="H246" s="203" t="s">
        <v>1</v>
      </c>
      <c r="I246" s="205"/>
      <c r="J246" s="15"/>
      <c r="K246" s="15"/>
      <c r="L246" s="202"/>
      <c r="M246" s="206"/>
      <c r="N246" s="207"/>
      <c r="O246" s="207"/>
      <c r="P246" s="207"/>
      <c r="Q246" s="207"/>
      <c r="R246" s="207"/>
      <c r="S246" s="207"/>
      <c r="T246" s="208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03" t="s">
        <v>139</v>
      </c>
      <c r="AU246" s="203" t="s">
        <v>88</v>
      </c>
      <c r="AV246" s="15" t="s">
        <v>86</v>
      </c>
      <c r="AW246" s="15" t="s">
        <v>34</v>
      </c>
      <c r="AX246" s="15" t="s">
        <v>78</v>
      </c>
      <c r="AY246" s="203" t="s">
        <v>132</v>
      </c>
    </row>
    <row r="247" s="13" customFormat="1">
      <c r="A247" s="13"/>
      <c r="B247" s="185"/>
      <c r="C247" s="13"/>
      <c r="D247" s="186" t="s">
        <v>139</v>
      </c>
      <c r="E247" s="187" t="s">
        <v>1</v>
      </c>
      <c r="F247" s="188" t="s">
        <v>304</v>
      </c>
      <c r="G247" s="13"/>
      <c r="H247" s="189">
        <v>0.017999999999999999</v>
      </c>
      <c r="I247" s="190"/>
      <c r="J247" s="13"/>
      <c r="K247" s="13"/>
      <c r="L247" s="185"/>
      <c r="M247" s="191"/>
      <c r="N247" s="192"/>
      <c r="O247" s="192"/>
      <c r="P247" s="192"/>
      <c r="Q247" s="192"/>
      <c r="R247" s="192"/>
      <c r="S247" s="192"/>
      <c r="T247" s="19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187" t="s">
        <v>139</v>
      </c>
      <c r="AU247" s="187" t="s">
        <v>88</v>
      </c>
      <c r="AV247" s="13" t="s">
        <v>88</v>
      </c>
      <c r="AW247" s="13" t="s">
        <v>34</v>
      </c>
      <c r="AX247" s="13" t="s">
        <v>78</v>
      </c>
      <c r="AY247" s="187" t="s">
        <v>132</v>
      </c>
    </row>
    <row r="248" s="14" customFormat="1">
      <c r="A248" s="14"/>
      <c r="B248" s="194"/>
      <c r="C248" s="14"/>
      <c r="D248" s="186" t="s">
        <v>139</v>
      </c>
      <c r="E248" s="195" t="s">
        <v>1</v>
      </c>
      <c r="F248" s="196" t="s">
        <v>146</v>
      </c>
      <c r="G248" s="14"/>
      <c r="H248" s="197">
        <v>0.017999999999999999</v>
      </c>
      <c r="I248" s="198"/>
      <c r="J248" s="14"/>
      <c r="K248" s="14"/>
      <c r="L248" s="194"/>
      <c r="M248" s="199"/>
      <c r="N248" s="200"/>
      <c r="O248" s="200"/>
      <c r="P248" s="200"/>
      <c r="Q248" s="200"/>
      <c r="R248" s="200"/>
      <c r="S248" s="200"/>
      <c r="T248" s="201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195" t="s">
        <v>139</v>
      </c>
      <c r="AU248" s="195" t="s">
        <v>88</v>
      </c>
      <c r="AV248" s="14" t="s">
        <v>137</v>
      </c>
      <c r="AW248" s="14" t="s">
        <v>34</v>
      </c>
      <c r="AX248" s="14" t="s">
        <v>86</v>
      </c>
      <c r="AY248" s="195" t="s">
        <v>132</v>
      </c>
    </row>
    <row r="249" s="12" customFormat="1" ht="22.8" customHeight="1">
      <c r="A249" s="12"/>
      <c r="B249" s="158"/>
      <c r="C249" s="12"/>
      <c r="D249" s="159" t="s">
        <v>77</v>
      </c>
      <c r="E249" s="169" t="s">
        <v>147</v>
      </c>
      <c r="F249" s="169" t="s">
        <v>305</v>
      </c>
      <c r="G249" s="12"/>
      <c r="H249" s="12"/>
      <c r="I249" s="161"/>
      <c r="J249" s="170">
        <f>BK249</f>
        <v>0</v>
      </c>
      <c r="K249" s="12"/>
      <c r="L249" s="158"/>
      <c r="M249" s="163"/>
      <c r="N249" s="164"/>
      <c r="O249" s="164"/>
      <c r="P249" s="165">
        <f>SUM(P250:P258)</f>
        <v>0</v>
      </c>
      <c r="Q249" s="164"/>
      <c r="R249" s="165">
        <f>SUM(R250:R258)</f>
        <v>0.35909999999999997</v>
      </c>
      <c r="S249" s="164"/>
      <c r="T249" s="166">
        <f>SUM(T250:T258)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159" t="s">
        <v>86</v>
      </c>
      <c r="AT249" s="167" t="s">
        <v>77</v>
      </c>
      <c r="AU249" s="167" t="s">
        <v>86</v>
      </c>
      <c r="AY249" s="159" t="s">
        <v>132</v>
      </c>
      <c r="BK249" s="168">
        <f>SUM(BK250:BK258)</f>
        <v>0</v>
      </c>
    </row>
    <row r="250" s="2" customFormat="1" ht="24.15" customHeight="1">
      <c r="A250" s="38"/>
      <c r="B250" s="171"/>
      <c r="C250" s="172" t="s">
        <v>306</v>
      </c>
      <c r="D250" s="172" t="s">
        <v>134</v>
      </c>
      <c r="E250" s="173" t="s">
        <v>307</v>
      </c>
      <c r="F250" s="174" t="s">
        <v>308</v>
      </c>
      <c r="G250" s="175" t="s">
        <v>309</v>
      </c>
      <c r="H250" s="176">
        <v>159.5</v>
      </c>
      <c r="I250" s="177"/>
      <c r="J250" s="178">
        <f>ROUND(I250*H250,2)</f>
        <v>0</v>
      </c>
      <c r="K250" s="174" t="s">
        <v>151</v>
      </c>
      <c r="L250" s="39"/>
      <c r="M250" s="179" t="s">
        <v>1</v>
      </c>
      <c r="N250" s="180" t="s">
        <v>43</v>
      </c>
      <c r="O250" s="77"/>
      <c r="P250" s="181">
        <f>O250*H250</f>
        <v>0</v>
      </c>
      <c r="Q250" s="181">
        <v>0</v>
      </c>
      <c r="R250" s="181">
        <f>Q250*H250</f>
        <v>0</v>
      </c>
      <c r="S250" s="181">
        <v>0</v>
      </c>
      <c r="T250" s="182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183" t="s">
        <v>137</v>
      </c>
      <c r="AT250" s="183" t="s">
        <v>134</v>
      </c>
      <c r="AU250" s="183" t="s">
        <v>88</v>
      </c>
      <c r="AY250" s="19" t="s">
        <v>132</v>
      </c>
      <c r="BE250" s="184">
        <f>IF(N250="základní",J250,0)</f>
        <v>0</v>
      </c>
      <c r="BF250" s="184">
        <f>IF(N250="snížená",J250,0)</f>
        <v>0</v>
      </c>
      <c r="BG250" s="184">
        <f>IF(N250="zákl. přenesená",J250,0)</f>
        <v>0</v>
      </c>
      <c r="BH250" s="184">
        <f>IF(N250="sníž. přenesená",J250,0)</f>
        <v>0</v>
      </c>
      <c r="BI250" s="184">
        <f>IF(N250="nulová",J250,0)</f>
        <v>0</v>
      </c>
      <c r="BJ250" s="19" t="s">
        <v>86</v>
      </c>
      <c r="BK250" s="184">
        <f>ROUND(I250*H250,2)</f>
        <v>0</v>
      </c>
      <c r="BL250" s="19" t="s">
        <v>137</v>
      </c>
      <c r="BM250" s="183" t="s">
        <v>310</v>
      </c>
    </row>
    <row r="251" s="15" customFormat="1">
      <c r="A251" s="15"/>
      <c r="B251" s="202"/>
      <c r="C251" s="15"/>
      <c r="D251" s="186" t="s">
        <v>139</v>
      </c>
      <c r="E251" s="203" t="s">
        <v>1</v>
      </c>
      <c r="F251" s="204" t="s">
        <v>311</v>
      </c>
      <c r="G251" s="15"/>
      <c r="H251" s="203" t="s">
        <v>1</v>
      </c>
      <c r="I251" s="205"/>
      <c r="J251" s="15"/>
      <c r="K251" s="15"/>
      <c r="L251" s="202"/>
      <c r="M251" s="206"/>
      <c r="N251" s="207"/>
      <c r="O251" s="207"/>
      <c r="P251" s="207"/>
      <c r="Q251" s="207"/>
      <c r="R251" s="207"/>
      <c r="S251" s="207"/>
      <c r="T251" s="208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03" t="s">
        <v>139</v>
      </c>
      <c r="AU251" s="203" t="s">
        <v>88</v>
      </c>
      <c r="AV251" s="15" t="s">
        <v>86</v>
      </c>
      <c r="AW251" s="15" t="s">
        <v>34</v>
      </c>
      <c r="AX251" s="15" t="s">
        <v>78</v>
      </c>
      <c r="AY251" s="203" t="s">
        <v>132</v>
      </c>
    </row>
    <row r="252" s="15" customFormat="1">
      <c r="A252" s="15"/>
      <c r="B252" s="202"/>
      <c r="C252" s="15"/>
      <c r="D252" s="186" t="s">
        <v>139</v>
      </c>
      <c r="E252" s="203" t="s">
        <v>1</v>
      </c>
      <c r="F252" s="204" t="s">
        <v>312</v>
      </c>
      <c r="G252" s="15"/>
      <c r="H252" s="203" t="s">
        <v>1</v>
      </c>
      <c r="I252" s="205"/>
      <c r="J252" s="15"/>
      <c r="K252" s="15"/>
      <c r="L252" s="202"/>
      <c r="M252" s="206"/>
      <c r="N252" s="207"/>
      <c r="O252" s="207"/>
      <c r="P252" s="207"/>
      <c r="Q252" s="207"/>
      <c r="R252" s="207"/>
      <c r="S252" s="207"/>
      <c r="T252" s="208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03" t="s">
        <v>139</v>
      </c>
      <c r="AU252" s="203" t="s">
        <v>88</v>
      </c>
      <c r="AV252" s="15" t="s">
        <v>86</v>
      </c>
      <c r="AW252" s="15" t="s">
        <v>34</v>
      </c>
      <c r="AX252" s="15" t="s">
        <v>78</v>
      </c>
      <c r="AY252" s="203" t="s">
        <v>132</v>
      </c>
    </row>
    <row r="253" s="13" customFormat="1">
      <c r="A253" s="13"/>
      <c r="B253" s="185"/>
      <c r="C253" s="13"/>
      <c r="D253" s="186" t="s">
        <v>139</v>
      </c>
      <c r="E253" s="187" t="s">
        <v>1</v>
      </c>
      <c r="F253" s="188" t="s">
        <v>313</v>
      </c>
      <c r="G253" s="13"/>
      <c r="H253" s="189">
        <v>110</v>
      </c>
      <c r="I253" s="190"/>
      <c r="J253" s="13"/>
      <c r="K253" s="13"/>
      <c r="L253" s="185"/>
      <c r="M253" s="191"/>
      <c r="N253" s="192"/>
      <c r="O253" s="192"/>
      <c r="P253" s="192"/>
      <c r="Q253" s="192"/>
      <c r="R253" s="192"/>
      <c r="S253" s="192"/>
      <c r="T253" s="19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187" t="s">
        <v>139</v>
      </c>
      <c r="AU253" s="187" t="s">
        <v>88</v>
      </c>
      <c r="AV253" s="13" t="s">
        <v>88</v>
      </c>
      <c r="AW253" s="13" t="s">
        <v>34</v>
      </c>
      <c r="AX253" s="13" t="s">
        <v>78</v>
      </c>
      <c r="AY253" s="187" t="s">
        <v>132</v>
      </c>
    </row>
    <row r="254" s="15" customFormat="1">
      <c r="A254" s="15"/>
      <c r="B254" s="202"/>
      <c r="C254" s="15"/>
      <c r="D254" s="186" t="s">
        <v>139</v>
      </c>
      <c r="E254" s="203" t="s">
        <v>1</v>
      </c>
      <c r="F254" s="204" t="s">
        <v>314</v>
      </c>
      <c r="G254" s="15"/>
      <c r="H254" s="203" t="s">
        <v>1</v>
      </c>
      <c r="I254" s="205"/>
      <c r="J254" s="15"/>
      <c r="K254" s="15"/>
      <c r="L254" s="202"/>
      <c r="M254" s="206"/>
      <c r="N254" s="207"/>
      <c r="O254" s="207"/>
      <c r="P254" s="207"/>
      <c r="Q254" s="207"/>
      <c r="R254" s="207"/>
      <c r="S254" s="207"/>
      <c r="T254" s="208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03" t="s">
        <v>139</v>
      </c>
      <c r="AU254" s="203" t="s">
        <v>88</v>
      </c>
      <c r="AV254" s="15" t="s">
        <v>86</v>
      </c>
      <c r="AW254" s="15" t="s">
        <v>34</v>
      </c>
      <c r="AX254" s="15" t="s">
        <v>78</v>
      </c>
      <c r="AY254" s="203" t="s">
        <v>132</v>
      </c>
    </row>
    <row r="255" s="13" customFormat="1">
      <c r="A255" s="13"/>
      <c r="B255" s="185"/>
      <c r="C255" s="13"/>
      <c r="D255" s="186" t="s">
        <v>139</v>
      </c>
      <c r="E255" s="187" t="s">
        <v>1</v>
      </c>
      <c r="F255" s="188" t="s">
        <v>315</v>
      </c>
      <c r="G255" s="13"/>
      <c r="H255" s="189">
        <v>49.5</v>
      </c>
      <c r="I255" s="190"/>
      <c r="J255" s="13"/>
      <c r="K255" s="13"/>
      <c r="L255" s="185"/>
      <c r="M255" s="191"/>
      <c r="N255" s="192"/>
      <c r="O255" s="192"/>
      <c r="P255" s="192"/>
      <c r="Q255" s="192"/>
      <c r="R255" s="192"/>
      <c r="S255" s="192"/>
      <c r="T255" s="19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187" t="s">
        <v>139</v>
      </c>
      <c r="AU255" s="187" t="s">
        <v>88</v>
      </c>
      <c r="AV255" s="13" t="s">
        <v>88</v>
      </c>
      <c r="AW255" s="13" t="s">
        <v>34</v>
      </c>
      <c r="AX255" s="13" t="s">
        <v>78</v>
      </c>
      <c r="AY255" s="187" t="s">
        <v>132</v>
      </c>
    </row>
    <row r="256" s="14" customFormat="1">
      <c r="A256" s="14"/>
      <c r="B256" s="194"/>
      <c r="C256" s="14"/>
      <c r="D256" s="186" t="s">
        <v>139</v>
      </c>
      <c r="E256" s="195" t="s">
        <v>1</v>
      </c>
      <c r="F256" s="196" t="s">
        <v>146</v>
      </c>
      <c r="G256" s="14"/>
      <c r="H256" s="197">
        <v>159.5</v>
      </c>
      <c r="I256" s="198"/>
      <c r="J256" s="14"/>
      <c r="K256" s="14"/>
      <c r="L256" s="194"/>
      <c r="M256" s="199"/>
      <c r="N256" s="200"/>
      <c r="O256" s="200"/>
      <c r="P256" s="200"/>
      <c r="Q256" s="200"/>
      <c r="R256" s="200"/>
      <c r="S256" s="200"/>
      <c r="T256" s="201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195" t="s">
        <v>139</v>
      </c>
      <c r="AU256" s="195" t="s">
        <v>88</v>
      </c>
      <c r="AV256" s="14" t="s">
        <v>137</v>
      </c>
      <c r="AW256" s="14" t="s">
        <v>34</v>
      </c>
      <c r="AX256" s="14" t="s">
        <v>86</v>
      </c>
      <c r="AY256" s="195" t="s">
        <v>132</v>
      </c>
    </row>
    <row r="257" s="2" customFormat="1" ht="24.15" customHeight="1">
      <c r="A257" s="38"/>
      <c r="B257" s="171"/>
      <c r="C257" s="209" t="s">
        <v>316</v>
      </c>
      <c r="D257" s="209" t="s">
        <v>238</v>
      </c>
      <c r="E257" s="210" t="s">
        <v>317</v>
      </c>
      <c r="F257" s="211" t="s">
        <v>318</v>
      </c>
      <c r="G257" s="212" t="s">
        <v>309</v>
      </c>
      <c r="H257" s="213">
        <v>199.5</v>
      </c>
      <c r="I257" s="214"/>
      <c r="J257" s="215">
        <f>ROUND(I257*H257,2)</f>
        <v>0</v>
      </c>
      <c r="K257" s="211" t="s">
        <v>1</v>
      </c>
      <c r="L257" s="216"/>
      <c r="M257" s="217" t="s">
        <v>1</v>
      </c>
      <c r="N257" s="218" t="s">
        <v>43</v>
      </c>
      <c r="O257" s="77"/>
      <c r="P257" s="181">
        <f>O257*H257</f>
        <v>0</v>
      </c>
      <c r="Q257" s="181">
        <v>0.0018</v>
      </c>
      <c r="R257" s="181">
        <f>Q257*H257</f>
        <v>0.35909999999999997</v>
      </c>
      <c r="S257" s="181">
        <v>0</v>
      </c>
      <c r="T257" s="182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183" t="s">
        <v>181</v>
      </c>
      <c r="AT257" s="183" t="s">
        <v>238</v>
      </c>
      <c r="AU257" s="183" t="s">
        <v>88</v>
      </c>
      <c r="AY257" s="19" t="s">
        <v>132</v>
      </c>
      <c r="BE257" s="184">
        <f>IF(N257="základní",J257,0)</f>
        <v>0</v>
      </c>
      <c r="BF257" s="184">
        <f>IF(N257="snížená",J257,0)</f>
        <v>0</v>
      </c>
      <c r="BG257" s="184">
        <f>IF(N257="zákl. přenesená",J257,0)</f>
        <v>0</v>
      </c>
      <c r="BH257" s="184">
        <f>IF(N257="sníž. přenesená",J257,0)</f>
        <v>0</v>
      </c>
      <c r="BI257" s="184">
        <f>IF(N257="nulová",J257,0)</f>
        <v>0</v>
      </c>
      <c r="BJ257" s="19" t="s">
        <v>86</v>
      </c>
      <c r="BK257" s="184">
        <f>ROUND(I257*H257,2)</f>
        <v>0</v>
      </c>
      <c r="BL257" s="19" t="s">
        <v>137</v>
      </c>
      <c r="BM257" s="183" t="s">
        <v>319</v>
      </c>
    </row>
    <row r="258" s="13" customFormat="1">
      <c r="A258" s="13"/>
      <c r="B258" s="185"/>
      <c r="C258" s="13"/>
      <c r="D258" s="186" t="s">
        <v>139</v>
      </c>
      <c r="E258" s="187" t="s">
        <v>1</v>
      </c>
      <c r="F258" s="188" t="s">
        <v>320</v>
      </c>
      <c r="G258" s="13"/>
      <c r="H258" s="189">
        <v>199.5</v>
      </c>
      <c r="I258" s="190"/>
      <c r="J258" s="13"/>
      <c r="K258" s="13"/>
      <c r="L258" s="185"/>
      <c r="M258" s="191"/>
      <c r="N258" s="192"/>
      <c r="O258" s="192"/>
      <c r="P258" s="192"/>
      <c r="Q258" s="192"/>
      <c r="R258" s="192"/>
      <c r="S258" s="192"/>
      <c r="T258" s="19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187" t="s">
        <v>139</v>
      </c>
      <c r="AU258" s="187" t="s">
        <v>88</v>
      </c>
      <c r="AV258" s="13" t="s">
        <v>88</v>
      </c>
      <c r="AW258" s="13" t="s">
        <v>34</v>
      </c>
      <c r="AX258" s="13" t="s">
        <v>86</v>
      </c>
      <c r="AY258" s="187" t="s">
        <v>132</v>
      </c>
    </row>
    <row r="259" s="12" customFormat="1" ht="22.8" customHeight="1">
      <c r="A259" s="12"/>
      <c r="B259" s="158"/>
      <c r="C259" s="12"/>
      <c r="D259" s="159" t="s">
        <v>77</v>
      </c>
      <c r="E259" s="169" t="s">
        <v>156</v>
      </c>
      <c r="F259" s="169" t="s">
        <v>321</v>
      </c>
      <c r="G259" s="12"/>
      <c r="H259" s="12"/>
      <c r="I259" s="161"/>
      <c r="J259" s="170">
        <f>BK259</f>
        <v>0</v>
      </c>
      <c r="K259" s="12"/>
      <c r="L259" s="158"/>
      <c r="M259" s="163"/>
      <c r="N259" s="164"/>
      <c r="O259" s="164"/>
      <c r="P259" s="165">
        <f>SUM(P260:P331)</f>
        <v>0</v>
      </c>
      <c r="Q259" s="164"/>
      <c r="R259" s="165">
        <f>SUM(R260:R331)</f>
        <v>215.45530600000001</v>
      </c>
      <c r="S259" s="164"/>
      <c r="T259" s="166">
        <f>SUM(T260:T331)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159" t="s">
        <v>86</v>
      </c>
      <c r="AT259" s="167" t="s">
        <v>77</v>
      </c>
      <c r="AU259" s="167" t="s">
        <v>86</v>
      </c>
      <c r="AY259" s="159" t="s">
        <v>132</v>
      </c>
      <c r="BK259" s="168">
        <f>SUM(BK260:BK331)</f>
        <v>0</v>
      </c>
    </row>
    <row r="260" s="2" customFormat="1" ht="24.15" customHeight="1">
      <c r="A260" s="38"/>
      <c r="B260" s="171"/>
      <c r="C260" s="172" t="s">
        <v>322</v>
      </c>
      <c r="D260" s="172" t="s">
        <v>134</v>
      </c>
      <c r="E260" s="173" t="s">
        <v>323</v>
      </c>
      <c r="F260" s="174" t="s">
        <v>324</v>
      </c>
      <c r="G260" s="175" t="s">
        <v>142</v>
      </c>
      <c r="H260" s="176">
        <v>10</v>
      </c>
      <c r="I260" s="177"/>
      <c r="J260" s="178">
        <f>ROUND(I260*H260,2)</f>
        <v>0</v>
      </c>
      <c r="K260" s="174" t="s">
        <v>151</v>
      </c>
      <c r="L260" s="39"/>
      <c r="M260" s="179" t="s">
        <v>1</v>
      </c>
      <c r="N260" s="180" t="s">
        <v>43</v>
      </c>
      <c r="O260" s="77"/>
      <c r="P260" s="181">
        <f>O260*H260</f>
        <v>0</v>
      </c>
      <c r="Q260" s="181">
        <v>0</v>
      </c>
      <c r="R260" s="181">
        <f>Q260*H260</f>
        <v>0</v>
      </c>
      <c r="S260" s="181">
        <v>0</v>
      </c>
      <c r="T260" s="182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183" t="s">
        <v>137</v>
      </c>
      <c r="AT260" s="183" t="s">
        <v>134</v>
      </c>
      <c r="AU260" s="183" t="s">
        <v>88</v>
      </c>
      <c r="AY260" s="19" t="s">
        <v>132</v>
      </c>
      <c r="BE260" s="184">
        <f>IF(N260="základní",J260,0)</f>
        <v>0</v>
      </c>
      <c r="BF260" s="184">
        <f>IF(N260="snížená",J260,0)</f>
        <v>0</v>
      </c>
      <c r="BG260" s="184">
        <f>IF(N260="zákl. přenesená",J260,0)</f>
        <v>0</v>
      </c>
      <c r="BH260" s="184">
        <f>IF(N260="sníž. přenesená",J260,0)</f>
        <v>0</v>
      </c>
      <c r="BI260" s="184">
        <f>IF(N260="nulová",J260,0)</f>
        <v>0</v>
      </c>
      <c r="BJ260" s="19" t="s">
        <v>86</v>
      </c>
      <c r="BK260" s="184">
        <f>ROUND(I260*H260,2)</f>
        <v>0</v>
      </c>
      <c r="BL260" s="19" t="s">
        <v>137</v>
      </c>
      <c r="BM260" s="183" t="s">
        <v>325</v>
      </c>
    </row>
    <row r="261" s="2" customFormat="1" ht="24.15" customHeight="1">
      <c r="A261" s="38"/>
      <c r="B261" s="171"/>
      <c r="C261" s="172" t="s">
        <v>326</v>
      </c>
      <c r="D261" s="172" t="s">
        <v>134</v>
      </c>
      <c r="E261" s="173" t="s">
        <v>327</v>
      </c>
      <c r="F261" s="174" t="s">
        <v>328</v>
      </c>
      <c r="G261" s="175" t="s">
        <v>142</v>
      </c>
      <c r="H261" s="176">
        <v>34.439999999999998</v>
      </c>
      <c r="I261" s="177"/>
      <c r="J261" s="178">
        <f>ROUND(I261*H261,2)</f>
        <v>0</v>
      </c>
      <c r="K261" s="174" t="s">
        <v>151</v>
      </c>
      <c r="L261" s="39"/>
      <c r="M261" s="179" t="s">
        <v>1</v>
      </c>
      <c r="N261" s="180" t="s">
        <v>43</v>
      </c>
      <c r="O261" s="77"/>
      <c r="P261" s="181">
        <f>O261*H261</f>
        <v>0</v>
      </c>
      <c r="Q261" s="181">
        <v>0</v>
      </c>
      <c r="R261" s="181">
        <f>Q261*H261</f>
        <v>0</v>
      </c>
      <c r="S261" s="181">
        <v>0</v>
      </c>
      <c r="T261" s="182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183" t="s">
        <v>137</v>
      </c>
      <c r="AT261" s="183" t="s">
        <v>134</v>
      </c>
      <c r="AU261" s="183" t="s">
        <v>88</v>
      </c>
      <c r="AY261" s="19" t="s">
        <v>132</v>
      </c>
      <c r="BE261" s="184">
        <f>IF(N261="základní",J261,0)</f>
        <v>0</v>
      </c>
      <c r="BF261" s="184">
        <f>IF(N261="snížená",J261,0)</f>
        <v>0</v>
      </c>
      <c r="BG261" s="184">
        <f>IF(N261="zákl. přenesená",J261,0)</f>
        <v>0</v>
      </c>
      <c r="BH261" s="184">
        <f>IF(N261="sníž. přenesená",J261,0)</f>
        <v>0</v>
      </c>
      <c r="BI261" s="184">
        <f>IF(N261="nulová",J261,0)</f>
        <v>0</v>
      </c>
      <c r="BJ261" s="19" t="s">
        <v>86</v>
      </c>
      <c r="BK261" s="184">
        <f>ROUND(I261*H261,2)</f>
        <v>0</v>
      </c>
      <c r="BL261" s="19" t="s">
        <v>137</v>
      </c>
      <c r="BM261" s="183" t="s">
        <v>329</v>
      </c>
    </row>
    <row r="262" s="15" customFormat="1">
      <c r="A262" s="15"/>
      <c r="B262" s="202"/>
      <c r="C262" s="15"/>
      <c r="D262" s="186" t="s">
        <v>139</v>
      </c>
      <c r="E262" s="203" t="s">
        <v>1</v>
      </c>
      <c r="F262" s="204" t="s">
        <v>330</v>
      </c>
      <c r="G262" s="15"/>
      <c r="H262" s="203" t="s">
        <v>1</v>
      </c>
      <c r="I262" s="205"/>
      <c r="J262" s="15"/>
      <c r="K262" s="15"/>
      <c r="L262" s="202"/>
      <c r="M262" s="206"/>
      <c r="N262" s="207"/>
      <c r="O262" s="207"/>
      <c r="P262" s="207"/>
      <c r="Q262" s="207"/>
      <c r="R262" s="207"/>
      <c r="S262" s="207"/>
      <c r="T262" s="208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03" t="s">
        <v>139</v>
      </c>
      <c r="AU262" s="203" t="s">
        <v>88</v>
      </c>
      <c r="AV262" s="15" t="s">
        <v>86</v>
      </c>
      <c r="AW262" s="15" t="s">
        <v>34</v>
      </c>
      <c r="AX262" s="15" t="s">
        <v>78</v>
      </c>
      <c r="AY262" s="203" t="s">
        <v>132</v>
      </c>
    </row>
    <row r="263" s="13" customFormat="1">
      <c r="A263" s="13"/>
      <c r="B263" s="185"/>
      <c r="C263" s="13"/>
      <c r="D263" s="186" t="s">
        <v>139</v>
      </c>
      <c r="E263" s="187" t="s">
        <v>1</v>
      </c>
      <c r="F263" s="188" t="s">
        <v>331</v>
      </c>
      <c r="G263" s="13"/>
      <c r="H263" s="189">
        <v>34.439999999999998</v>
      </c>
      <c r="I263" s="190"/>
      <c r="J263" s="13"/>
      <c r="K263" s="13"/>
      <c r="L263" s="185"/>
      <c r="M263" s="191"/>
      <c r="N263" s="192"/>
      <c r="O263" s="192"/>
      <c r="P263" s="192"/>
      <c r="Q263" s="192"/>
      <c r="R263" s="192"/>
      <c r="S263" s="192"/>
      <c r="T263" s="19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187" t="s">
        <v>139</v>
      </c>
      <c r="AU263" s="187" t="s">
        <v>88</v>
      </c>
      <c r="AV263" s="13" t="s">
        <v>88</v>
      </c>
      <c r="AW263" s="13" t="s">
        <v>34</v>
      </c>
      <c r="AX263" s="13" t="s">
        <v>78</v>
      </c>
      <c r="AY263" s="187" t="s">
        <v>132</v>
      </c>
    </row>
    <row r="264" s="14" customFormat="1">
      <c r="A264" s="14"/>
      <c r="B264" s="194"/>
      <c r="C264" s="14"/>
      <c r="D264" s="186" t="s">
        <v>139</v>
      </c>
      <c r="E264" s="195" t="s">
        <v>1</v>
      </c>
      <c r="F264" s="196" t="s">
        <v>146</v>
      </c>
      <c r="G264" s="14"/>
      <c r="H264" s="197">
        <v>34.439999999999998</v>
      </c>
      <c r="I264" s="198"/>
      <c r="J264" s="14"/>
      <c r="K264" s="14"/>
      <c r="L264" s="194"/>
      <c r="M264" s="199"/>
      <c r="N264" s="200"/>
      <c r="O264" s="200"/>
      <c r="P264" s="200"/>
      <c r="Q264" s="200"/>
      <c r="R264" s="200"/>
      <c r="S264" s="200"/>
      <c r="T264" s="201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195" t="s">
        <v>139</v>
      </c>
      <c r="AU264" s="195" t="s">
        <v>88</v>
      </c>
      <c r="AV264" s="14" t="s">
        <v>137</v>
      </c>
      <c r="AW264" s="14" t="s">
        <v>34</v>
      </c>
      <c r="AX264" s="14" t="s">
        <v>86</v>
      </c>
      <c r="AY264" s="195" t="s">
        <v>132</v>
      </c>
    </row>
    <row r="265" s="2" customFormat="1" ht="24.15" customHeight="1">
      <c r="A265" s="38"/>
      <c r="B265" s="171"/>
      <c r="C265" s="172" t="s">
        <v>332</v>
      </c>
      <c r="D265" s="172" t="s">
        <v>134</v>
      </c>
      <c r="E265" s="173" t="s">
        <v>333</v>
      </c>
      <c r="F265" s="174" t="s">
        <v>334</v>
      </c>
      <c r="G265" s="175" t="s">
        <v>142</v>
      </c>
      <c r="H265" s="176">
        <v>10</v>
      </c>
      <c r="I265" s="177"/>
      <c r="J265" s="178">
        <f>ROUND(I265*H265,2)</f>
        <v>0</v>
      </c>
      <c r="K265" s="174" t="s">
        <v>151</v>
      </c>
      <c r="L265" s="39"/>
      <c r="M265" s="179" t="s">
        <v>1</v>
      </c>
      <c r="N265" s="180" t="s">
        <v>43</v>
      </c>
      <c r="O265" s="77"/>
      <c r="P265" s="181">
        <f>O265*H265</f>
        <v>0</v>
      </c>
      <c r="Q265" s="181">
        <v>0</v>
      </c>
      <c r="R265" s="181">
        <f>Q265*H265</f>
        <v>0</v>
      </c>
      <c r="S265" s="181">
        <v>0</v>
      </c>
      <c r="T265" s="182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183" t="s">
        <v>137</v>
      </c>
      <c r="AT265" s="183" t="s">
        <v>134</v>
      </c>
      <c r="AU265" s="183" t="s">
        <v>88</v>
      </c>
      <c r="AY265" s="19" t="s">
        <v>132</v>
      </c>
      <c r="BE265" s="184">
        <f>IF(N265="základní",J265,0)</f>
        <v>0</v>
      </c>
      <c r="BF265" s="184">
        <f>IF(N265="snížená",J265,0)</f>
        <v>0</v>
      </c>
      <c r="BG265" s="184">
        <f>IF(N265="zákl. přenesená",J265,0)</f>
        <v>0</v>
      </c>
      <c r="BH265" s="184">
        <f>IF(N265="sníž. přenesená",J265,0)</f>
        <v>0</v>
      </c>
      <c r="BI265" s="184">
        <f>IF(N265="nulová",J265,0)</f>
        <v>0</v>
      </c>
      <c r="BJ265" s="19" t="s">
        <v>86</v>
      </c>
      <c r="BK265" s="184">
        <f>ROUND(I265*H265,2)</f>
        <v>0</v>
      </c>
      <c r="BL265" s="19" t="s">
        <v>137</v>
      </c>
      <c r="BM265" s="183" t="s">
        <v>335</v>
      </c>
    </row>
    <row r="266" s="15" customFormat="1">
      <c r="A266" s="15"/>
      <c r="B266" s="202"/>
      <c r="C266" s="15"/>
      <c r="D266" s="186" t="s">
        <v>139</v>
      </c>
      <c r="E266" s="203" t="s">
        <v>1</v>
      </c>
      <c r="F266" s="204" t="s">
        <v>336</v>
      </c>
      <c r="G266" s="15"/>
      <c r="H266" s="203" t="s">
        <v>1</v>
      </c>
      <c r="I266" s="205"/>
      <c r="J266" s="15"/>
      <c r="K266" s="15"/>
      <c r="L266" s="202"/>
      <c r="M266" s="206"/>
      <c r="N266" s="207"/>
      <c r="O266" s="207"/>
      <c r="P266" s="207"/>
      <c r="Q266" s="207"/>
      <c r="R266" s="207"/>
      <c r="S266" s="207"/>
      <c r="T266" s="208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03" t="s">
        <v>139</v>
      </c>
      <c r="AU266" s="203" t="s">
        <v>88</v>
      </c>
      <c r="AV266" s="15" t="s">
        <v>86</v>
      </c>
      <c r="AW266" s="15" t="s">
        <v>34</v>
      </c>
      <c r="AX266" s="15" t="s">
        <v>78</v>
      </c>
      <c r="AY266" s="203" t="s">
        <v>132</v>
      </c>
    </row>
    <row r="267" s="15" customFormat="1">
      <c r="A267" s="15"/>
      <c r="B267" s="202"/>
      <c r="C267" s="15"/>
      <c r="D267" s="186" t="s">
        <v>139</v>
      </c>
      <c r="E267" s="203" t="s">
        <v>1</v>
      </c>
      <c r="F267" s="204" t="s">
        <v>337</v>
      </c>
      <c r="G267" s="15"/>
      <c r="H267" s="203" t="s">
        <v>1</v>
      </c>
      <c r="I267" s="205"/>
      <c r="J267" s="15"/>
      <c r="K267" s="15"/>
      <c r="L267" s="202"/>
      <c r="M267" s="206"/>
      <c r="N267" s="207"/>
      <c r="O267" s="207"/>
      <c r="P267" s="207"/>
      <c r="Q267" s="207"/>
      <c r="R267" s="207"/>
      <c r="S267" s="207"/>
      <c r="T267" s="208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T267" s="203" t="s">
        <v>139</v>
      </c>
      <c r="AU267" s="203" t="s">
        <v>88</v>
      </c>
      <c r="AV267" s="15" t="s">
        <v>86</v>
      </c>
      <c r="AW267" s="15" t="s">
        <v>34</v>
      </c>
      <c r="AX267" s="15" t="s">
        <v>78</v>
      </c>
      <c r="AY267" s="203" t="s">
        <v>132</v>
      </c>
    </row>
    <row r="268" s="13" customFormat="1">
      <c r="A268" s="13"/>
      <c r="B268" s="185"/>
      <c r="C268" s="13"/>
      <c r="D268" s="186" t="s">
        <v>139</v>
      </c>
      <c r="E268" s="187" t="s">
        <v>1</v>
      </c>
      <c r="F268" s="188" t="s">
        <v>187</v>
      </c>
      <c r="G268" s="13"/>
      <c r="H268" s="189">
        <v>10</v>
      </c>
      <c r="I268" s="190"/>
      <c r="J268" s="13"/>
      <c r="K268" s="13"/>
      <c r="L268" s="185"/>
      <c r="M268" s="191"/>
      <c r="N268" s="192"/>
      <c r="O268" s="192"/>
      <c r="P268" s="192"/>
      <c r="Q268" s="192"/>
      <c r="R268" s="192"/>
      <c r="S268" s="192"/>
      <c r="T268" s="19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187" t="s">
        <v>139</v>
      </c>
      <c r="AU268" s="187" t="s">
        <v>88</v>
      </c>
      <c r="AV268" s="13" t="s">
        <v>88</v>
      </c>
      <c r="AW268" s="13" t="s">
        <v>34</v>
      </c>
      <c r="AX268" s="13" t="s">
        <v>78</v>
      </c>
      <c r="AY268" s="187" t="s">
        <v>132</v>
      </c>
    </row>
    <row r="269" s="14" customFormat="1">
      <c r="A269" s="14"/>
      <c r="B269" s="194"/>
      <c r="C269" s="14"/>
      <c r="D269" s="186" t="s">
        <v>139</v>
      </c>
      <c r="E269" s="195" t="s">
        <v>1</v>
      </c>
      <c r="F269" s="196" t="s">
        <v>146</v>
      </c>
      <c r="G269" s="14"/>
      <c r="H269" s="197">
        <v>10</v>
      </c>
      <c r="I269" s="198"/>
      <c r="J269" s="14"/>
      <c r="K269" s="14"/>
      <c r="L269" s="194"/>
      <c r="M269" s="199"/>
      <c r="N269" s="200"/>
      <c r="O269" s="200"/>
      <c r="P269" s="200"/>
      <c r="Q269" s="200"/>
      <c r="R269" s="200"/>
      <c r="S269" s="200"/>
      <c r="T269" s="201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195" t="s">
        <v>139</v>
      </c>
      <c r="AU269" s="195" t="s">
        <v>88</v>
      </c>
      <c r="AV269" s="14" t="s">
        <v>137</v>
      </c>
      <c r="AW269" s="14" t="s">
        <v>34</v>
      </c>
      <c r="AX269" s="14" t="s">
        <v>86</v>
      </c>
      <c r="AY269" s="195" t="s">
        <v>132</v>
      </c>
    </row>
    <row r="270" s="2" customFormat="1" ht="24.15" customHeight="1">
      <c r="A270" s="38"/>
      <c r="B270" s="171"/>
      <c r="C270" s="172" t="s">
        <v>338</v>
      </c>
      <c r="D270" s="172" t="s">
        <v>134</v>
      </c>
      <c r="E270" s="173" t="s">
        <v>339</v>
      </c>
      <c r="F270" s="174" t="s">
        <v>340</v>
      </c>
      <c r="G270" s="175" t="s">
        <v>142</v>
      </c>
      <c r="H270" s="176">
        <v>32.5</v>
      </c>
      <c r="I270" s="177"/>
      <c r="J270" s="178">
        <f>ROUND(I270*H270,2)</f>
        <v>0</v>
      </c>
      <c r="K270" s="174" t="s">
        <v>151</v>
      </c>
      <c r="L270" s="39"/>
      <c r="M270" s="179" t="s">
        <v>1</v>
      </c>
      <c r="N270" s="180" t="s">
        <v>43</v>
      </c>
      <c r="O270" s="77"/>
      <c r="P270" s="181">
        <f>O270*H270</f>
        <v>0</v>
      </c>
      <c r="Q270" s="181">
        <v>0.19900000000000001</v>
      </c>
      <c r="R270" s="181">
        <f>Q270*H270</f>
        <v>6.4675000000000002</v>
      </c>
      <c r="S270" s="181">
        <v>0</v>
      </c>
      <c r="T270" s="182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183" t="s">
        <v>137</v>
      </c>
      <c r="AT270" s="183" t="s">
        <v>134</v>
      </c>
      <c r="AU270" s="183" t="s">
        <v>88</v>
      </c>
      <c r="AY270" s="19" t="s">
        <v>132</v>
      </c>
      <c r="BE270" s="184">
        <f>IF(N270="základní",J270,0)</f>
        <v>0</v>
      </c>
      <c r="BF270" s="184">
        <f>IF(N270="snížená",J270,0)</f>
        <v>0</v>
      </c>
      <c r="BG270" s="184">
        <f>IF(N270="zákl. přenesená",J270,0)</f>
        <v>0</v>
      </c>
      <c r="BH270" s="184">
        <f>IF(N270="sníž. přenesená",J270,0)</f>
        <v>0</v>
      </c>
      <c r="BI270" s="184">
        <f>IF(N270="nulová",J270,0)</f>
        <v>0</v>
      </c>
      <c r="BJ270" s="19" t="s">
        <v>86</v>
      </c>
      <c r="BK270" s="184">
        <f>ROUND(I270*H270,2)</f>
        <v>0</v>
      </c>
      <c r="BL270" s="19" t="s">
        <v>137</v>
      </c>
      <c r="BM270" s="183" t="s">
        <v>341</v>
      </c>
    </row>
    <row r="271" s="13" customFormat="1">
      <c r="A271" s="13"/>
      <c r="B271" s="185"/>
      <c r="C271" s="13"/>
      <c r="D271" s="186" t="s">
        <v>139</v>
      </c>
      <c r="E271" s="187" t="s">
        <v>1</v>
      </c>
      <c r="F271" s="188" t="s">
        <v>342</v>
      </c>
      <c r="G271" s="13"/>
      <c r="H271" s="189">
        <v>9</v>
      </c>
      <c r="I271" s="190"/>
      <c r="J271" s="13"/>
      <c r="K271" s="13"/>
      <c r="L271" s="185"/>
      <c r="M271" s="191"/>
      <c r="N271" s="192"/>
      <c r="O271" s="192"/>
      <c r="P271" s="192"/>
      <c r="Q271" s="192"/>
      <c r="R271" s="192"/>
      <c r="S271" s="192"/>
      <c r="T271" s="19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187" t="s">
        <v>139</v>
      </c>
      <c r="AU271" s="187" t="s">
        <v>88</v>
      </c>
      <c r="AV271" s="13" t="s">
        <v>88</v>
      </c>
      <c r="AW271" s="13" t="s">
        <v>34</v>
      </c>
      <c r="AX271" s="13" t="s">
        <v>78</v>
      </c>
      <c r="AY271" s="187" t="s">
        <v>132</v>
      </c>
    </row>
    <row r="272" s="13" customFormat="1">
      <c r="A272" s="13"/>
      <c r="B272" s="185"/>
      <c r="C272" s="13"/>
      <c r="D272" s="186" t="s">
        <v>139</v>
      </c>
      <c r="E272" s="187" t="s">
        <v>1</v>
      </c>
      <c r="F272" s="188" t="s">
        <v>192</v>
      </c>
      <c r="G272" s="13"/>
      <c r="H272" s="189">
        <v>6</v>
      </c>
      <c r="I272" s="190"/>
      <c r="J272" s="13"/>
      <c r="K272" s="13"/>
      <c r="L272" s="185"/>
      <c r="M272" s="191"/>
      <c r="N272" s="192"/>
      <c r="O272" s="192"/>
      <c r="P272" s="192"/>
      <c r="Q272" s="192"/>
      <c r="R272" s="192"/>
      <c r="S272" s="192"/>
      <c r="T272" s="19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187" t="s">
        <v>139</v>
      </c>
      <c r="AU272" s="187" t="s">
        <v>88</v>
      </c>
      <c r="AV272" s="13" t="s">
        <v>88</v>
      </c>
      <c r="AW272" s="13" t="s">
        <v>34</v>
      </c>
      <c r="AX272" s="13" t="s">
        <v>78</v>
      </c>
      <c r="AY272" s="187" t="s">
        <v>132</v>
      </c>
    </row>
    <row r="273" s="13" customFormat="1">
      <c r="A273" s="13"/>
      <c r="B273" s="185"/>
      <c r="C273" s="13"/>
      <c r="D273" s="186" t="s">
        <v>139</v>
      </c>
      <c r="E273" s="187" t="s">
        <v>1</v>
      </c>
      <c r="F273" s="188" t="s">
        <v>194</v>
      </c>
      <c r="G273" s="13"/>
      <c r="H273" s="189">
        <v>16</v>
      </c>
      <c r="I273" s="190"/>
      <c r="J273" s="13"/>
      <c r="K273" s="13"/>
      <c r="L273" s="185"/>
      <c r="M273" s="191"/>
      <c r="N273" s="192"/>
      <c r="O273" s="192"/>
      <c r="P273" s="192"/>
      <c r="Q273" s="192"/>
      <c r="R273" s="192"/>
      <c r="S273" s="192"/>
      <c r="T273" s="19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187" t="s">
        <v>139</v>
      </c>
      <c r="AU273" s="187" t="s">
        <v>88</v>
      </c>
      <c r="AV273" s="13" t="s">
        <v>88</v>
      </c>
      <c r="AW273" s="13" t="s">
        <v>34</v>
      </c>
      <c r="AX273" s="13" t="s">
        <v>78</v>
      </c>
      <c r="AY273" s="187" t="s">
        <v>132</v>
      </c>
    </row>
    <row r="274" s="13" customFormat="1">
      <c r="A274" s="13"/>
      <c r="B274" s="185"/>
      <c r="C274" s="13"/>
      <c r="D274" s="186" t="s">
        <v>139</v>
      </c>
      <c r="E274" s="187" t="s">
        <v>1</v>
      </c>
      <c r="F274" s="188" t="s">
        <v>343</v>
      </c>
      <c r="G274" s="13"/>
      <c r="H274" s="189">
        <v>1.5</v>
      </c>
      <c r="I274" s="190"/>
      <c r="J274" s="13"/>
      <c r="K274" s="13"/>
      <c r="L274" s="185"/>
      <c r="M274" s="191"/>
      <c r="N274" s="192"/>
      <c r="O274" s="192"/>
      <c r="P274" s="192"/>
      <c r="Q274" s="192"/>
      <c r="R274" s="192"/>
      <c r="S274" s="192"/>
      <c r="T274" s="19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187" t="s">
        <v>139</v>
      </c>
      <c r="AU274" s="187" t="s">
        <v>88</v>
      </c>
      <c r="AV274" s="13" t="s">
        <v>88</v>
      </c>
      <c r="AW274" s="13" t="s">
        <v>34</v>
      </c>
      <c r="AX274" s="13" t="s">
        <v>78</v>
      </c>
      <c r="AY274" s="187" t="s">
        <v>132</v>
      </c>
    </row>
    <row r="275" s="14" customFormat="1">
      <c r="A275" s="14"/>
      <c r="B275" s="194"/>
      <c r="C275" s="14"/>
      <c r="D275" s="186" t="s">
        <v>139</v>
      </c>
      <c r="E275" s="195" t="s">
        <v>1</v>
      </c>
      <c r="F275" s="196" t="s">
        <v>146</v>
      </c>
      <c r="G275" s="14"/>
      <c r="H275" s="197">
        <v>32.5</v>
      </c>
      <c r="I275" s="198"/>
      <c r="J275" s="14"/>
      <c r="K275" s="14"/>
      <c r="L275" s="194"/>
      <c r="M275" s="199"/>
      <c r="N275" s="200"/>
      <c r="O275" s="200"/>
      <c r="P275" s="200"/>
      <c r="Q275" s="200"/>
      <c r="R275" s="200"/>
      <c r="S275" s="200"/>
      <c r="T275" s="201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195" t="s">
        <v>139</v>
      </c>
      <c r="AU275" s="195" t="s">
        <v>88</v>
      </c>
      <c r="AV275" s="14" t="s">
        <v>137</v>
      </c>
      <c r="AW275" s="14" t="s">
        <v>34</v>
      </c>
      <c r="AX275" s="14" t="s">
        <v>86</v>
      </c>
      <c r="AY275" s="195" t="s">
        <v>132</v>
      </c>
    </row>
    <row r="276" s="2" customFormat="1" ht="24.15" customHeight="1">
      <c r="A276" s="38"/>
      <c r="B276" s="171"/>
      <c r="C276" s="172" t="s">
        <v>344</v>
      </c>
      <c r="D276" s="172" t="s">
        <v>134</v>
      </c>
      <c r="E276" s="173" t="s">
        <v>345</v>
      </c>
      <c r="F276" s="174" t="s">
        <v>346</v>
      </c>
      <c r="G276" s="175" t="s">
        <v>142</v>
      </c>
      <c r="H276" s="176">
        <v>10</v>
      </c>
      <c r="I276" s="177"/>
      <c r="J276" s="178">
        <f>ROUND(I276*H276,2)</f>
        <v>0</v>
      </c>
      <c r="K276" s="174" t="s">
        <v>151</v>
      </c>
      <c r="L276" s="39"/>
      <c r="M276" s="179" t="s">
        <v>1</v>
      </c>
      <c r="N276" s="180" t="s">
        <v>43</v>
      </c>
      <c r="O276" s="77"/>
      <c r="P276" s="181">
        <f>O276*H276</f>
        <v>0</v>
      </c>
      <c r="Q276" s="181">
        <v>0</v>
      </c>
      <c r="R276" s="181">
        <f>Q276*H276</f>
        <v>0</v>
      </c>
      <c r="S276" s="181">
        <v>0</v>
      </c>
      <c r="T276" s="182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183" t="s">
        <v>137</v>
      </c>
      <c r="AT276" s="183" t="s">
        <v>134</v>
      </c>
      <c r="AU276" s="183" t="s">
        <v>88</v>
      </c>
      <c r="AY276" s="19" t="s">
        <v>132</v>
      </c>
      <c r="BE276" s="184">
        <f>IF(N276="základní",J276,0)</f>
        <v>0</v>
      </c>
      <c r="BF276" s="184">
        <f>IF(N276="snížená",J276,0)</f>
        <v>0</v>
      </c>
      <c r="BG276" s="184">
        <f>IF(N276="zákl. přenesená",J276,0)</f>
        <v>0</v>
      </c>
      <c r="BH276" s="184">
        <f>IF(N276="sníž. přenesená",J276,0)</f>
        <v>0</v>
      </c>
      <c r="BI276" s="184">
        <f>IF(N276="nulová",J276,0)</f>
        <v>0</v>
      </c>
      <c r="BJ276" s="19" t="s">
        <v>86</v>
      </c>
      <c r="BK276" s="184">
        <f>ROUND(I276*H276,2)</f>
        <v>0</v>
      </c>
      <c r="BL276" s="19" t="s">
        <v>137</v>
      </c>
      <c r="BM276" s="183" t="s">
        <v>347</v>
      </c>
    </row>
    <row r="277" s="15" customFormat="1">
      <c r="A277" s="15"/>
      <c r="B277" s="202"/>
      <c r="C277" s="15"/>
      <c r="D277" s="186" t="s">
        <v>139</v>
      </c>
      <c r="E277" s="203" t="s">
        <v>1</v>
      </c>
      <c r="F277" s="204" t="s">
        <v>348</v>
      </c>
      <c r="G277" s="15"/>
      <c r="H277" s="203" t="s">
        <v>1</v>
      </c>
      <c r="I277" s="205"/>
      <c r="J277" s="15"/>
      <c r="K277" s="15"/>
      <c r="L277" s="202"/>
      <c r="M277" s="206"/>
      <c r="N277" s="207"/>
      <c r="O277" s="207"/>
      <c r="P277" s="207"/>
      <c r="Q277" s="207"/>
      <c r="R277" s="207"/>
      <c r="S277" s="207"/>
      <c r="T277" s="208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03" t="s">
        <v>139</v>
      </c>
      <c r="AU277" s="203" t="s">
        <v>88</v>
      </c>
      <c r="AV277" s="15" t="s">
        <v>86</v>
      </c>
      <c r="AW277" s="15" t="s">
        <v>34</v>
      </c>
      <c r="AX277" s="15" t="s">
        <v>78</v>
      </c>
      <c r="AY277" s="203" t="s">
        <v>132</v>
      </c>
    </row>
    <row r="278" s="15" customFormat="1">
      <c r="A278" s="15"/>
      <c r="B278" s="202"/>
      <c r="C278" s="15"/>
      <c r="D278" s="186" t="s">
        <v>139</v>
      </c>
      <c r="E278" s="203" t="s">
        <v>1</v>
      </c>
      <c r="F278" s="204" t="s">
        <v>337</v>
      </c>
      <c r="G278" s="15"/>
      <c r="H278" s="203" t="s">
        <v>1</v>
      </c>
      <c r="I278" s="205"/>
      <c r="J278" s="15"/>
      <c r="K278" s="15"/>
      <c r="L278" s="202"/>
      <c r="M278" s="206"/>
      <c r="N278" s="207"/>
      <c r="O278" s="207"/>
      <c r="P278" s="207"/>
      <c r="Q278" s="207"/>
      <c r="R278" s="207"/>
      <c r="S278" s="207"/>
      <c r="T278" s="208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03" t="s">
        <v>139</v>
      </c>
      <c r="AU278" s="203" t="s">
        <v>88</v>
      </c>
      <c r="AV278" s="15" t="s">
        <v>86</v>
      </c>
      <c r="AW278" s="15" t="s">
        <v>34</v>
      </c>
      <c r="AX278" s="15" t="s">
        <v>78</v>
      </c>
      <c r="AY278" s="203" t="s">
        <v>132</v>
      </c>
    </row>
    <row r="279" s="13" customFormat="1">
      <c r="A279" s="13"/>
      <c r="B279" s="185"/>
      <c r="C279" s="13"/>
      <c r="D279" s="186" t="s">
        <v>139</v>
      </c>
      <c r="E279" s="187" t="s">
        <v>1</v>
      </c>
      <c r="F279" s="188" t="s">
        <v>187</v>
      </c>
      <c r="G279" s="13"/>
      <c r="H279" s="189">
        <v>10</v>
      </c>
      <c r="I279" s="190"/>
      <c r="J279" s="13"/>
      <c r="K279" s="13"/>
      <c r="L279" s="185"/>
      <c r="M279" s="191"/>
      <c r="N279" s="192"/>
      <c r="O279" s="192"/>
      <c r="P279" s="192"/>
      <c r="Q279" s="192"/>
      <c r="R279" s="192"/>
      <c r="S279" s="192"/>
      <c r="T279" s="19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187" t="s">
        <v>139</v>
      </c>
      <c r="AU279" s="187" t="s">
        <v>88</v>
      </c>
      <c r="AV279" s="13" t="s">
        <v>88</v>
      </c>
      <c r="AW279" s="13" t="s">
        <v>34</v>
      </c>
      <c r="AX279" s="13" t="s">
        <v>78</v>
      </c>
      <c r="AY279" s="187" t="s">
        <v>132</v>
      </c>
    </row>
    <row r="280" s="14" customFormat="1">
      <c r="A280" s="14"/>
      <c r="B280" s="194"/>
      <c r="C280" s="14"/>
      <c r="D280" s="186" t="s">
        <v>139</v>
      </c>
      <c r="E280" s="195" t="s">
        <v>1</v>
      </c>
      <c r="F280" s="196" t="s">
        <v>146</v>
      </c>
      <c r="G280" s="14"/>
      <c r="H280" s="197">
        <v>10</v>
      </c>
      <c r="I280" s="198"/>
      <c r="J280" s="14"/>
      <c r="K280" s="14"/>
      <c r="L280" s="194"/>
      <c r="M280" s="199"/>
      <c r="N280" s="200"/>
      <c r="O280" s="200"/>
      <c r="P280" s="200"/>
      <c r="Q280" s="200"/>
      <c r="R280" s="200"/>
      <c r="S280" s="200"/>
      <c r="T280" s="201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195" t="s">
        <v>139</v>
      </c>
      <c r="AU280" s="195" t="s">
        <v>88</v>
      </c>
      <c r="AV280" s="14" t="s">
        <v>137</v>
      </c>
      <c r="AW280" s="14" t="s">
        <v>34</v>
      </c>
      <c r="AX280" s="14" t="s">
        <v>86</v>
      </c>
      <c r="AY280" s="195" t="s">
        <v>132</v>
      </c>
    </row>
    <row r="281" s="2" customFormat="1" ht="24.15" customHeight="1">
      <c r="A281" s="38"/>
      <c r="B281" s="171"/>
      <c r="C281" s="172" t="s">
        <v>349</v>
      </c>
      <c r="D281" s="172" t="s">
        <v>134</v>
      </c>
      <c r="E281" s="173" t="s">
        <v>350</v>
      </c>
      <c r="F281" s="174" t="s">
        <v>351</v>
      </c>
      <c r="G281" s="175" t="s">
        <v>142</v>
      </c>
      <c r="H281" s="176">
        <v>31</v>
      </c>
      <c r="I281" s="177"/>
      <c r="J281" s="178">
        <f>ROUND(I281*H281,2)</f>
        <v>0</v>
      </c>
      <c r="K281" s="174" t="s">
        <v>151</v>
      </c>
      <c r="L281" s="39"/>
      <c r="M281" s="179" t="s">
        <v>1</v>
      </c>
      <c r="N281" s="180" t="s">
        <v>43</v>
      </c>
      <c r="O281" s="77"/>
      <c r="P281" s="181">
        <f>O281*H281</f>
        <v>0</v>
      </c>
      <c r="Q281" s="181">
        <v>0.496</v>
      </c>
      <c r="R281" s="181">
        <f>Q281*H281</f>
        <v>15.375999999999999</v>
      </c>
      <c r="S281" s="181">
        <v>0</v>
      </c>
      <c r="T281" s="182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183" t="s">
        <v>137</v>
      </c>
      <c r="AT281" s="183" t="s">
        <v>134</v>
      </c>
      <c r="AU281" s="183" t="s">
        <v>88</v>
      </c>
      <c r="AY281" s="19" t="s">
        <v>132</v>
      </c>
      <c r="BE281" s="184">
        <f>IF(N281="základní",J281,0)</f>
        <v>0</v>
      </c>
      <c r="BF281" s="184">
        <f>IF(N281="snížená",J281,0)</f>
        <v>0</v>
      </c>
      <c r="BG281" s="184">
        <f>IF(N281="zákl. přenesená",J281,0)</f>
        <v>0</v>
      </c>
      <c r="BH281" s="184">
        <f>IF(N281="sníž. přenesená",J281,0)</f>
        <v>0</v>
      </c>
      <c r="BI281" s="184">
        <f>IF(N281="nulová",J281,0)</f>
        <v>0</v>
      </c>
      <c r="BJ281" s="19" t="s">
        <v>86</v>
      </c>
      <c r="BK281" s="184">
        <f>ROUND(I281*H281,2)</f>
        <v>0</v>
      </c>
      <c r="BL281" s="19" t="s">
        <v>137</v>
      </c>
      <c r="BM281" s="183" t="s">
        <v>352</v>
      </c>
    </row>
    <row r="282" s="13" customFormat="1">
      <c r="A282" s="13"/>
      <c r="B282" s="185"/>
      <c r="C282" s="13"/>
      <c r="D282" s="186" t="s">
        <v>139</v>
      </c>
      <c r="E282" s="187" t="s">
        <v>1</v>
      </c>
      <c r="F282" s="188" t="s">
        <v>353</v>
      </c>
      <c r="G282" s="13"/>
      <c r="H282" s="189">
        <v>31</v>
      </c>
      <c r="I282" s="190"/>
      <c r="J282" s="13"/>
      <c r="K282" s="13"/>
      <c r="L282" s="185"/>
      <c r="M282" s="191"/>
      <c r="N282" s="192"/>
      <c r="O282" s="192"/>
      <c r="P282" s="192"/>
      <c r="Q282" s="192"/>
      <c r="R282" s="192"/>
      <c r="S282" s="192"/>
      <c r="T282" s="19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187" t="s">
        <v>139</v>
      </c>
      <c r="AU282" s="187" t="s">
        <v>88</v>
      </c>
      <c r="AV282" s="13" t="s">
        <v>88</v>
      </c>
      <c r="AW282" s="13" t="s">
        <v>34</v>
      </c>
      <c r="AX282" s="13" t="s">
        <v>78</v>
      </c>
      <c r="AY282" s="187" t="s">
        <v>132</v>
      </c>
    </row>
    <row r="283" s="14" customFormat="1">
      <c r="A283" s="14"/>
      <c r="B283" s="194"/>
      <c r="C283" s="14"/>
      <c r="D283" s="186" t="s">
        <v>139</v>
      </c>
      <c r="E283" s="195" t="s">
        <v>1</v>
      </c>
      <c r="F283" s="196" t="s">
        <v>146</v>
      </c>
      <c r="G283" s="14"/>
      <c r="H283" s="197">
        <v>31</v>
      </c>
      <c r="I283" s="198"/>
      <c r="J283" s="14"/>
      <c r="K283" s="14"/>
      <c r="L283" s="194"/>
      <c r="M283" s="199"/>
      <c r="N283" s="200"/>
      <c r="O283" s="200"/>
      <c r="P283" s="200"/>
      <c r="Q283" s="200"/>
      <c r="R283" s="200"/>
      <c r="S283" s="200"/>
      <c r="T283" s="201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195" t="s">
        <v>139</v>
      </c>
      <c r="AU283" s="195" t="s">
        <v>88</v>
      </c>
      <c r="AV283" s="14" t="s">
        <v>137</v>
      </c>
      <c r="AW283" s="14" t="s">
        <v>34</v>
      </c>
      <c r="AX283" s="14" t="s">
        <v>86</v>
      </c>
      <c r="AY283" s="195" t="s">
        <v>132</v>
      </c>
    </row>
    <row r="284" s="2" customFormat="1" ht="16.5" customHeight="1">
      <c r="A284" s="38"/>
      <c r="B284" s="171"/>
      <c r="C284" s="172" t="s">
        <v>354</v>
      </c>
      <c r="D284" s="172" t="s">
        <v>134</v>
      </c>
      <c r="E284" s="173" t="s">
        <v>355</v>
      </c>
      <c r="F284" s="174" t="s">
        <v>356</v>
      </c>
      <c r="G284" s="175" t="s">
        <v>142</v>
      </c>
      <c r="H284" s="176">
        <v>1934.3499999999999</v>
      </c>
      <c r="I284" s="177"/>
      <c r="J284" s="178">
        <f>ROUND(I284*H284,2)</f>
        <v>0</v>
      </c>
      <c r="K284" s="174" t="s">
        <v>1</v>
      </c>
      <c r="L284" s="39"/>
      <c r="M284" s="179" t="s">
        <v>1</v>
      </c>
      <c r="N284" s="180" t="s">
        <v>43</v>
      </c>
      <c r="O284" s="77"/>
      <c r="P284" s="181">
        <f>O284*H284</f>
        <v>0</v>
      </c>
      <c r="Q284" s="181">
        <v>0</v>
      </c>
      <c r="R284" s="181">
        <f>Q284*H284</f>
        <v>0</v>
      </c>
      <c r="S284" s="181">
        <v>0</v>
      </c>
      <c r="T284" s="182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183" t="s">
        <v>137</v>
      </c>
      <c r="AT284" s="183" t="s">
        <v>134</v>
      </c>
      <c r="AU284" s="183" t="s">
        <v>88</v>
      </c>
      <c r="AY284" s="19" t="s">
        <v>132</v>
      </c>
      <c r="BE284" s="184">
        <f>IF(N284="základní",J284,0)</f>
        <v>0</v>
      </c>
      <c r="BF284" s="184">
        <f>IF(N284="snížená",J284,0)</f>
        <v>0</v>
      </c>
      <c r="BG284" s="184">
        <f>IF(N284="zákl. přenesená",J284,0)</f>
        <v>0</v>
      </c>
      <c r="BH284" s="184">
        <f>IF(N284="sníž. přenesená",J284,0)</f>
        <v>0</v>
      </c>
      <c r="BI284" s="184">
        <f>IF(N284="nulová",J284,0)</f>
        <v>0</v>
      </c>
      <c r="BJ284" s="19" t="s">
        <v>86</v>
      </c>
      <c r="BK284" s="184">
        <f>ROUND(I284*H284,2)</f>
        <v>0</v>
      </c>
      <c r="BL284" s="19" t="s">
        <v>137</v>
      </c>
      <c r="BM284" s="183" t="s">
        <v>357</v>
      </c>
    </row>
    <row r="285" s="15" customFormat="1">
      <c r="A285" s="15"/>
      <c r="B285" s="202"/>
      <c r="C285" s="15"/>
      <c r="D285" s="186" t="s">
        <v>139</v>
      </c>
      <c r="E285" s="203" t="s">
        <v>1</v>
      </c>
      <c r="F285" s="204" t="s">
        <v>358</v>
      </c>
      <c r="G285" s="15"/>
      <c r="H285" s="203" t="s">
        <v>1</v>
      </c>
      <c r="I285" s="205"/>
      <c r="J285" s="15"/>
      <c r="K285" s="15"/>
      <c r="L285" s="202"/>
      <c r="M285" s="206"/>
      <c r="N285" s="207"/>
      <c r="O285" s="207"/>
      <c r="P285" s="207"/>
      <c r="Q285" s="207"/>
      <c r="R285" s="207"/>
      <c r="S285" s="207"/>
      <c r="T285" s="208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T285" s="203" t="s">
        <v>139</v>
      </c>
      <c r="AU285" s="203" t="s">
        <v>88</v>
      </c>
      <c r="AV285" s="15" t="s">
        <v>86</v>
      </c>
      <c r="AW285" s="15" t="s">
        <v>34</v>
      </c>
      <c r="AX285" s="15" t="s">
        <v>78</v>
      </c>
      <c r="AY285" s="203" t="s">
        <v>132</v>
      </c>
    </row>
    <row r="286" s="13" customFormat="1">
      <c r="A286" s="13"/>
      <c r="B286" s="185"/>
      <c r="C286" s="13"/>
      <c r="D286" s="186" t="s">
        <v>139</v>
      </c>
      <c r="E286" s="187" t="s">
        <v>1</v>
      </c>
      <c r="F286" s="188" t="s">
        <v>359</v>
      </c>
      <c r="G286" s="13"/>
      <c r="H286" s="189">
        <v>1934.3499999999999</v>
      </c>
      <c r="I286" s="190"/>
      <c r="J286" s="13"/>
      <c r="K286" s="13"/>
      <c r="L286" s="185"/>
      <c r="M286" s="191"/>
      <c r="N286" s="192"/>
      <c r="O286" s="192"/>
      <c r="P286" s="192"/>
      <c r="Q286" s="192"/>
      <c r="R286" s="192"/>
      <c r="S286" s="192"/>
      <c r="T286" s="19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187" t="s">
        <v>139</v>
      </c>
      <c r="AU286" s="187" t="s">
        <v>88</v>
      </c>
      <c r="AV286" s="13" t="s">
        <v>88</v>
      </c>
      <c r="AW286" s="13" t="s">
        <v>34</v>
      </c>
      <c r="AX286" s="13" t="s">
        <v>86</v>
      </c>
      <c r="AY286" s="187" t="s">
        <v>132</v>
      </c>
    </row>
    <row r="287" s="2" customFormat="1" ht="24.15" customHeight="1">
      <c r="A287" s="38"/>
      <c r="B287" s="171"/>
      <c r="C287" s="172" t="s">
        <v>360</v>
      </c>
      <c r="D287" s="172" t="s">
        <v>134</v>
      </c>
      <c r="E287" s="173" t="s">
        <v>361</v>
      </c>
      <c r="F287" s="174" t="s">
        <v>362</v>
      </c>
      <c r="G287" s="175" t="s">
        <v>142</v>
      </c>
      <c r="H287" s="176">
        <v>1934.9500000000001</v>
      </c>
      <c r="I287" s="177"/>
      <c r="J287" s="178">
        <f>ROUND(I287*H287,2)</f>
        <v>0</v>
      </c>
      <c r="K287" s="174" t="s">
        <v>1</v>
      </c>
      <c r="L287" s="39"/>
      <c r="M287" s="179" t="s">
        <v>1</v>
      </c>
      <c r="N287" s="180" t="s">
        <v>43</v>
      </c>
      <c r="O287" s="77"/>
      <c r="P287" s="181">
        <f>O287*H287</f>
        <v>0</v>
      </c>
      <c r="Q287" s="181">
        <v>0.096680000000000002</v>
      </c>
      <c r="R287" s="181">
        <f>Q287*H287</f>
        <v>187.070966</v>
      </c>
      <c r="S287" s="181">
        <v>0</v>
      </c>
      <c r="T287" s="182">
        <f>S287*H287</f>
        <v>0</v>
      </c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R287" s="183" t="s">
        <v>137</v>
      </c>
      <c r="AT287" s="183" t="s">
        <v>134</v>
      </c>
      <c r="AU287" s="183" t="s">
        <v>88</v>
      </c>
      <c r="AY287" s="19" t="s">
        <v>132</v>
      </c>
      <c r="BE287" s="184">
        <f>IF(N287="základní",J287,0)</f>
        <v>0</v>
      </c>
      <c r="BF287" s="184">
        <f>IF(N287="snížená",J287,0)</f>
        <v>0</v>
      </c>
      <c r="BG287" s="184">
        <f>IF(N287="zákl. přenesená",J287,0)</f>
        <v>0</v>
      </c>
      <c r="BH287" s="184">
        <f>IF(N287="sníž. přenesená",J287,0)</f>
        <v>0</v>
      </c>
      <c r="BI287" s="184">
        <f>IF(N287="nulová",J287,0)</f>
        <v>0</v>
      </c>
      <c r="BJ287" s="19" t="s">
        <v>86</v>
      </c>
      <c r="BK287" s="184">
        <f>ROUND(I287*H287,2)</f>
        <v>0</v>
      </c>
      <c r="BL287" s="19" t="s">
        <v>137</v>
      </c>
      <c r="BM287" s="183" t="s">
        <v>363</v>
      </c>
    </row>
    <row r="288" s="15" customFormat="1">
      <c r="A288" s="15"/>
      <c r="B288" s="202"/>
      <c r="C288" s="15"/>
      <c r="D288" s="186" t="s">
        <v>139</v>
      </c>
      <c r="E288" s="203" t="s">
        <v>1</v>
      </c>
      <c r="F288" s="204" t="s">
        <v>167</v>
      </c>
      <c r="G288" s="15"/>
      <c r="H288" s="203" t="s">
        <v>1</v>
      </c>
      <c r="I288" s="205"/>
      <c r="J288" s="15"/>
      <c r="K288" s="15"/>
      <c r="L288" s="202"/>
      <c r="M288" s="206"/>
      <c r="N288" s="207"/>
      <c r="O288" s="207"/>
      <c r="P288" s="207"/>
      <c r="Q288" s="207"/>
      <c r="R288" s="207"/>
      <c r="S288" s="207"/>
      <c r="T288" s="208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03" t="s">
        <v>139</v>
      </c>
      <c r="AU288" s="203" t="s">
        <v>88</v>
      </c>
      <c r="AV288" s="15" t="s">
        <v>86</v>
      </c>
      <c r="AW288" s="15" t="s">
        <v>34</v>
      </c>
      <c r="AX288" s="15" t="s">
        <v>78</v>
      </c>
      <c r="AY288" s="203" t="s">
        <v>132</v>
      </c>
    </row>
    <row r="289" s="15" customFormat="1">
      <c r="A289" s="15"/>
      <c r="B289" s="202"/>
      <c r="C289" s="15"/>
      <c r="D289" s="186" t="s">
        <v>139</v>
      </c>
      <c r="E289" s="203" t="s">
        <v>1</v>
      </c>
      <c r="F289" s="204" t="s">
        <v>168</v>
      </c>
      <c r="G289" s="15"/>
      <c r="H289" s="203" t="s">
        <v>1</v>
      </c>
      <c r="I289" s="205"/>
      <c r="J289" s="15"/>
      <c r="K289" s="15"/>
      <c r="L289" s="202"/>
      <c r="M289" s="206"/>
      <c r="N289" s="207"/>
      <c r="O289" s="207"/>
      <c r="P289" s="207"/>
      <c r="Q289" s="207"/>
      <c r="R289" s="207"/>
      <c r="S289" s="207"/>
      <c r="T289" s="208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T289" s="203" t="s">
        <v>139</v>
      </c>
      <c r="AU289" s="203" t="s">
        <v>88</v>
      </c>
      <c r="AV289" s="15" t="s">
        <v>86</v>
      </c>
      <c r="AW289" s="15" t="s">
        <v>34</v>
      </c>
      <c r="AX289" s="15" t="s">
        <v>78</v>
      </c>
      <c r="AY289" s="203" t="s">
        <v>132</v>
      </c>
    </row>
    <row r="290" s="13" customFormat="1">
      <c r="A290" s="13"/>
      <c r="B290" s="185"/>
      <c r="C290" s="13"/>
      <c r="D290" s="186" t="s">
        <v>139</v>
      </c>
      <c r="E290" s="187" t="s">
        <v>1</v>
      </c>
      <c r="F290" s="188" t="s">
        <v>169</v>
      </c>
      <c r="G290" s="13"/>
      <c r="H290" s="189">
        <v>192.32499999999999</v>
      </c>
      <c r="I290" s="190"/>
      <c r="J290" s="13"/>
      <c r="K290" s="13"/>
      <c r="L290" s="185"/>
      <c r="M290" s="191"/>
      <c r="N290" s="192"/>
      <c r="O290" s="192"/>
      <c r="P290" s="192"/>
      <c r="Q290" s="192"/>
      <c r="R290" s="192"/>
      <c r="S290" s="192"/>
      <c r="T290" s="19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187" t="s">
        <v>139</v>
      </c>
      <c r="AU290" s="187" t="s">
        <v>88</v>
      </c>
      <c r="AV290" s="13" t="s">
        <v>88</v>
      </c>
      <c r="AW290" s="13" t="s">
        <v>34</v>
      </c>
      <c r="AX290" s="13" t="s">
        <v>78</v>
      </c>
      <c r="AY290" s="187" t="s">
        <v>132</v>
      </c>
    </row>
    <row r="291" s="13" customFormat="1">
      <c r="A291" s="13"/>
      <c r="B291" s="185"/>
      <c r="C291" s="13"/>
      <c r="D291" s="186" t="s">
        <v>139</v>
      </c>
      <c r="E291" s="187" t="s">
        <v>1</v>
      </c>
      <c r="F291" s="188" t="s">
        <v>170</v>
      </c>
      <c r="G291" s="13"/>
      <c r="H291" s="189">
        <v>271.25</v>
      </c>
      <c r="I291" s="190"/>
      <c r="J291" s="13"/>
      <c r="K291" s="13"/>
      <c r="L291" s="185"/>
      <c r="M291" s="191"/>
      <c r="N291" s="192"/>
      <c r="O291" s="192"/>
      <c r="P291" s="192"/>
      <c r="Q291" s="192"/>
      <c r="R291" s="192"/>
      <c r="S291" s="192"/>
      <c r="T291" s="19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187" t="s">
        <v>139</v>
      </c>
      <c r="AU291" s="187" t="s">
        <v>88</v>
      </c>
      <c r="AV291" s="13" t="s">
        <v>88</v>
      </c>
      <c r="AW291" s="13" t="s">
        <v>34</v>
      </c>
      <c r="AX291" s="13" t="s">
        <v>78</v>
      </c>
      <c r="AY291" s="187" t="s">
        <v>132</v>
      </c>
    </row>
    <row r="292" s="13" customFormat="1">
      <c r="A292" s="13"/>
      <c r="B292" s="185"/>
      <c r="C292" s="13"/>
      <c r="D292" s="186" t="s">
        <v>139</v>
      </c>
      <c r="E292" s="187" t="s">
        <v>1</v>
      </c>
      <c r="F292" s="188" t="s">
        <v>171</v>
      </c>
      <c r="G292" s="13"/>
      <c r="H292" s="189">
        <v>28.125</v>
      </c>
      <c r="I292" s="190"/>
      <c r="J292" s="13"/>
      <c r="K292" s="13"/>
      <c r="L292" s="185"/>
      <c r="M292" s="191"/>
      <c r="N292" s="192"/>
      <c r="O292" s="192"/>
      <c r="P292" s="192"/>
      <c r="Q292" s="192"/>
      <c r="R292" s="192"/>
      <c r="S292" s="192"/>
      <c r="T292" s="19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187" t="s">
        <v>139</v>
      </c>
      <c r="AU292" s="187" t="s">
        <v>88</v>
      </c>
      <c r="AV292" s="13" t="s">
        <v>88</v>
      </c>
      <c r="AW292" s="13" t="s">
        <v>34</v>
      </c>
      <c r="AX292" s="13" t="s">
        <v>78</v>
      </c>
      <c r="AY292" s="187" t="s">
        <v>132</v>
      </c>
    </row>
    <row r="293" s="15" customFormat="1">
      <c r="A293" s="15"/>
      <c r="B293" s="202"/>
      <c r="C293" s="15"/>
      <c r="D293" s="186" t="s">
        <v>139</v>
      </c>
      <c r="E293" s="203" t="s">
        <v>1</v>
      </c>
      <c r="F293" s="204" t="s">
        <v>364</v>
      </c>
      <c r="G293" s="15"/>
      <c r="H293" s="203" t="s">
        <v>1</v>
      </c>
      <c r="I293" s="205"/>
      <c r="J293" s="15"/>
      <c r="K293" s="15"/>
      <c r="L293" s="202"/>
      <c r="M293" s="206"/>
      <c r="N293" s="207"/>
      <c r="O293" s="207"/>
      <c r="P293" s="207"/>
      <c r="Q293" s="207"/>
      <c r="R293" s="207"/>
      <c r="S293" s="207"/>
      <c r="T293" s="208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T293" s="203" t="s">
        <v>139</v>
      </c>
      <c r="AU293" s="203" t="s">
        <v>88</v>
      </c>
      <c r="AV293" s="15" t="s">
        <v>86</v>
      </c>
      <c r="AW293" s="15" t="s">
        <v>34</v>
      </c>
      <c r="AX293" s="15" t="s">
        <v>78</v>
      </c>
      <c r="AY293" s="203" t="s">
        <v>132</v>
      </c>
    </row>
    <row r="294" s="13" customFormat="1">
      <c r="A294" s="13"/>
      <c r="B294" s="185"/>
      <c r="C294" s="13"/>
      <c r="D294" s="186" t="s">
        <v>139</v>
      </c>
      <c r="E294" s="187" t="s">
        <v>1</v>
      </c>
      <c r="F294" s="188" t="s">
        <v>365</v>
      </c>
      <c r="G294" s="13"/>
      <c r="H294" s="189">
        <v>31.25</v>
      </c>
      <c r="I294" s="190"/>
      <c r="J294" s="13"/>
      <c r="K294" s="13"/>
      <c r="L294" s="185"/>
      <c r="M294" s="191"/>
      <c r="N294" s="192"/>
      <c r="O294" s="192"/>
      <c r="P294" s="192"/>
      <c r="Q294" s="192"/>
      <c r="R294" s="192"/>
      <c r="S294" s="192"/>
      <c r="T294" s="19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187" t="s">
        <v>139</v>
      </c>
      <c r="AU294" s="187" t="s">
        <v>88</v>
      </c>
      <c r="AV294" s="13" t="s">
        <v>88</v>
      </c>
      <c r="AW294" s="13" t="s">
        <v>34</v>
      </c>
      <c r="AX294" s="13" t="s">
        <v>78</v>
      </c>
      <c r="AY294" s="187" t="s">
        <v>132</v>
      </c>
    </row>
    <row r="295" s="15" customFormat="1">
      <c r="A295" s="15"/>
      <c r="B295" s="202"/>
      <c r="C295" s="15"/>
      <c r="D295" s="186" t="s">
        <v>139</v>
      </c>
      <c r="E295" s="203" t="s">
        <v>1</v>
      </c>
      <c r="F295" s="204" t="s">
        <v>174</v>
      </c>
      <c r="G295" s="15"/>
      <c r="H295" s="203" t="s">
        <v>1</v>
      </c>
      <c r="I295" s="205"/>
      <c r="J295" s="15"/>
      <c r="K295" s="15"/>
      <c r="L295" s="202"/>
      <c r="M295" s="206"/>
      <c r="N295" s="207"/>
      <c r="O295" s="207"/>
      <c r="P295" s="207"/>
      <c r="Q295" s="207"/>
      <c r="R295" s="207"/>
      <c r="S295" s="207"/>
      <c r="T295" s="208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03" t="s">
        <v>139</v>
      </c>
      <c r="AU295" s="203" t="s">
        <v>88</v>
      </c>
      <c r="AV295" s="15" t="s">
        <v>86</v>
      </c>
      <c r="AW295" s="15" t="s">
        <v>34</v>
      </c>
      <c r="AX295" s="15" t="s">
        <v>78</v>
      </c>
      <c r="AY295" s="203" t="s">
        <v>132</v>
      </c>
    </row>
    <row r="296" s="13" customFormat="1">
      <c r="A296" s="13"/>
      <c r="B296" s="185"/>
      <c r="C296" s="13"/>
      <c r="D296" s="186" t="s">
        <v>139</v>
      </c>
      <c r="E296" s="187" t="s">
        <v>1</v>
      </c>
      <c r="F296" s="188" t="s">
        <v>175</v>
      </c>
      <c r="G296" s="13"/>
      <c r="H296" s="189">
        <v>726</v>
      </c>
      <c r="I296" s="190"/>
      <c r="J296" s="13"/>
      <c r="K296" s="13"/>
      <c r="L296" s="185"/>
      <c r="M296" s="191"/>
      <c r="N296" s="192"/>
      <c r="O296" s="192"/>
      <c r="P296" s="192"/>
      <c r="Q296" s="192"/>
      <c r="R296" s="192"/>
      <c r="S296" s="192"/>
      <c r="T296" s="19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187" t="s">
        <v>139</v>
      </c>
      <c r="AU296" s="187" t="s">
        <v>88</v>
      </c>
      <c r="AV296" s="13" t="s">
        <v>88</v>
      </c>
      <c r="AW296" s="13" t="s">
        <v>34</v>
      </c>
      <c r="AX296" s="13" t="s">
        <v>78</v>
      </c>
      <c r="AY296" s="187" t="s">
        <v>132</v>
      </c>
    </row>
    <row r="297" s="15" customFormat="1">
      <c r="A297" s="15"/>
      <c r="B297" s="202"/>
      <c r="C297" s="15"/>
      <c r="D297" s="186" t="s">
        <v>139</v>
      </c>
      <c r="E297" s="203" t="s">
        <v>1</v>
      </c>
      <c r="F297" s="204" t="s">
        <v>176</v>
      </c>
      <c r="G297" s="15"/>
      <c r="H297" s="203" t="s">
        <v>1</v>
      </c>
      <c r="I297" s="205"/>
      <c r="J297" s="15"/>
      <c r="K297" s="15"/>
      <c r="L297" s="202"/>
      <c r="M297" s="206"/>
      <c r="N297" s="207"/>
      <c r="O297" s="207"/>
      <c r="P297" s="207"/>
      <c r="Q297" s="207"/>
      <c r="R297" s="207"/>
      <c r="S297" s="207"/>
      <c r="T297" s="208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03" t="s">
        <v>139</v>
      </c>
      <c r="AU297" s="203" t="s">
        <v>88</v>
      </c>
      <c r="AV297" s="15" t="s">
        <v>86</v>
      </c>
      <c r="AW297" s="15" t="s">
        <v>34</v>
      </c>
      <c r="AX297" s="15" t="s">
        <v>78</v>
      </c>
      <c r="AY297" s="203" t="s">
        <v>132</v>
      </c>
    </row>
    <row r="298" s="13" customFormat="1">
      <c r="A298" s="13"/>
      <c r="B298" s="185"/>
      <c r="C298" s="13"/>
      <c r="D298" s="186" t="s">
        <v>139</v>
      </c>
      <c r="E298" s="187" t="s">
        <v>1</v>
      </c>
      <c r="F298" s="188" t="s">
        <v>161</v>
      </c>
      <c r="G298" s="13"/>
      <c r="H298" s="189">
        <v>660</v>
      </c>
      <c r="I298" s="190"/>
      <c r="J298" s="13"/>
      <c r="K298" s="13"/>
      <c r="L298" s="185"/>
      <c r="M298" s="191"/>
      <c r="N298" s="192"/>
      <c r="O298" s="192"/>
      <c r="P298" s="192"/>
      <c r="Q298" s="192"/>
      <c r="R298" s="192"/>
      <c r="S298" s="192"/>
      <c r="T298" s="19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187" t="s">
        <v>139</v>
      </c>
      <c r="AU298" s="187" t="s">
        <v>88</v>
      </c>
      <c r="AV298" s="13" t="s">
        <v>88</v>
      </c>
      <c r="AW298" s="13" t="s">
        <v>34</v>
      </c>
      <c r="AX298" s="13" t="s">
        <v>78</v>
      </c>
      <c r="AY298" s="187" t="s">
        <v>132</v>
      </c>
    </row>
    <row r="299" s="13" customFormat="1">
      <c r="A299" s="13"/>
      <c r="B299" s="185"/>
      <c r="C299" s="13"/>
      <c r="D299" s="186" t="s">
        <v>139</v>
      </c>
      <c r="E299" s="187" t="s">
        <v>1</v>
      </c>
      <c r="F299" s="188" t="s">
        <v>162</v>
      </c>
      <c r="G299" s="13"/>
      <c r="H299" s="189">
        <v>26</v>
      </c>
      <c r="I299" s="190"/>
      <c r="J299" s="13"/>
      <c r="K299" s="13"/>
      <c r="L299" s="185"/>
      <c r="M299" s="191"/>
      <c r="N299" s="192"/>
      <c r="O299" s="192"/>
      <c r="P299" s="192"/>
      <c r="Q299" s="192"/>
      <c r="R299" s="192"/>
      <c r="S299" s="192"/>
      <c r="T299" s="19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187" t="s">
        <v>139</v>
      </c>
      <c r="AU299" s="187" t="s">
        <v>88</v>
      </c>
      <c r="AV299" s="13" t="s">
        <v>88</v>
      </c>
      <c r="AW299" s="13" t="s">
        <v>34</v>
      </c>
      <c r="AX299" s="13" t="s">
        <v>78</v>
      </c>
      <c r="AY299" s="187" t="s">
        <v>132</v>
      </c>
    </row>
    <row r="300" s="14" customFormat="1">
      <c r="A300" s="14"/>
      <c r="B300" s="194"/>
      <c r="C300" s="14"/>
      <c r="D300" s="186" t="s">
        <v>139</v>
      </c>
      <c r="E300" s="195" t="s">
        <v>1</v>
      </c>
      <c r="F300" s="196" t="s">
        <v>146</v>
      </c>
      <c r="G300" s="14"/>
      <c r="H300" s="197">
        <v>1934.9500000000001</v>
      </c>
      <c r="I300" s="198"/>
      <c r="J300" s="14"/>
      <c r="K300" s="14"/>
      <c r="L300" s="194"/>
      <c r="M300" s="199"/>
      <c r="N300" s="200"/>
      <c r="O300" s="200"/>
      <c r="P300" s="200"/>
      <c r="Q300" s="200"/>
      <c r="R300" s="200"/>
      <c r="S300" s="200"/>
      <c r="T300" s="201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195" t="s">
        <v>139</v>
      </c>
      <c r="AU300" s="195" t="s">
        <v>88</v>
      </c>
      <c r="AV300" s="14" t="s">
        <v>137</v>
      </c>
      <c r="AW300" s="14" t="s">
        <v>34</v>
      </c>
      <c r="AX300" s="14" t="s">
        <v>86</v>
      </c>
      <c r="AY300" s="195" t="s">
        <v>132</v>
      </c>
    </row>
    <row r="301" s="2" customFormat="1" ht="24.15" customHeight="1">
      <c r="A301" s="38"/>
      <c r="B301" s="171"/>
      <c r="C301" s="172" t="s">
        <v>366</v>
      </c>
      <c r="D301" s="172" t="s">
        <v>134</v>
      </c>
      <c r="E301" s="173" t="s">
        <v>367</v>
      </c>
      <c r="F301" s="174" t="s">
        <v>368</v>
      </c>
      <c r="G301" s="175" t="s">
        <v>309</v>
      </c>
      <c r="H301" s="176">
        <v>1050</v>
      </c>
      <c r="I301" s="177"/>
      <c r="J301" s="178">
        <f>ROUND(I301*H301,2)</f>
        <v>0</v>
      </c>
      <c r="K301" s="174" t="s">
        <v>1</v>
      </c>
      <c r="L301" s="39"/>
      <c r="M301" s="179" t="s">
        <v>1</v>
      </c>
      <c r="N301" s="180" t="s">
        <v>43</v>
      </c>
      <c r="O301" s="77"/>
      <c r="P301" s="181">
        <f>O301*H301</f>
        <v>0</v>
      </c>
      <c r="Q301" s="181">
        <v>1.0000000000000001E-05</v>
      </c>
      <c r="R301" s="181">
        <f>Q301*H301</f>
        <v>0.010500000000000001</v>
      </c>
      <c r="S301" s="181">
        <v>0</v>
      </c>
      <c r="T301" s="182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183" t="s">
        <v>137</v>
      </c>
      <c r="AT301" s="183" t="s">
        <v>134</v>
      </c>
      <c r="AU301" s="183" t="s">
        <v>88</v>
      </c>
      <c r="AY301" s="19" t="s">
        <v>132</v>
      </c>
      <c r="BE301" s="184">
        <f>IF(N301="základní",J301,0)</f>
        <v>0</v>
      </c>
      <c r="BF301" s="184">
        <f>IF(N301="snížená",J301,0)</f>
        <v>0</v>
      </c>
      <c r="BG301" s="184">
        <f>IF(N301="zákl. přenesená",J301,0)</f>
        <v>0</v>
      </c>
      <c r="BH301" s="184">
        <f>IF(N301="sníž. přenesená",J301,0)</f>
        <v>0</v>
      </c>
      <c r="BI301" s="184">
        <f>IF(N301="nulová",J301,0)</f>
        <v>0</v>
      </c>
      <c r="BJ301" s="19" t="s">
        <v>86</v>
      </c>
      <c r="BK301" s="184">
        <f>ROUND(I301*H301,2)</f>
        <v>0</v>
      </c>
      <c r="BL301" s="19" t="s">
        <v>137</v>
      </c>
      <c r="BM301" s="183" t="s">
        <v>369</v>
      </c>
    </row>
    <row r="302" s="13" customFormat="1">
      <c r="A302" s="13"/>
      <c r="B302" s="185"/>
      <c r="C302" s="13"/>
      <c r="D302" s="186" t="s">
        <v>139</v>
      </c>
      <c r="E302" s="187" t="s">
        <v>1</v>
      </c>
      <c r="F302" s="188" t="s">
        <v>370</v>
      </c>
      <c r="G302" s="13"/>
      <c r="H302" s="189">
        <v>1050</v>
      </c>
      <c r="I302" s="190"/>
      <c r="J302" s="13"/>
      <c r="K302" s="13"/>
      <c r="L302" s="185"/>
      <c r="M302" s="191"/>
      <c r="N302" s="192"/>
      <c r="O302" s="192"/>
      <c r="P302" s="192"/>
      <c r="Q302" s="192"/>
      <c r="R302" s="192"/>
      <c r="S302" s="192"/>
      <c r="T302" s="19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187" t="s">
        <v>139</v>
      </c>
      <c r="AU302" s="187" t="s">
        <v>88</v>
      </c>
      <c r="AV302" s="13" t="s">
        <v>88</v>
      </c>
      <c r="AW302" s="13" t="s">
        <v>34</v>
      </c>
      <c r="AX302" s="13" t="s">
        <v>86</v>
      </c>
      <c r="AY302" s="187" t="s">
        <v>132</v>
      </c>
    </row>
    <row r="303" s="2" customFormat="1" ht="33" customHeight="1">
      <c r="A303" s="38"/>
      <c r="B303" s="171"/>
      <c r="C303" s="172" t="s">
        <v>371</v>
      </c>
      <c r="D303" s="172" t="s">
        <v>134</v>
      </c>
      <c r="E303" s="173" t="s">
        <v>372</v>
      </c>
      <c r="F303" s="174" t="s">
        <v>373</v>
      </c>
      <c r="G303" s="175" t="s">
        <v>142</v>
      </c>
      <c r="H303" s="176">
        <v>1412</v>
      </c>
      <c r="I303" s="177"/>
      <c r="J303" s="178">
        <f>ROUND(I303*H303,2)</f>
        <v>0</v>
      </c>
      <c r="K303" s="174" t="s">
        <v>1</v>
      </c>
      <c r="L303" s="39"/>
      <c r="M303" s="179" t="s">
        <v>1</v>
      </c>
      <c r="N303" s="180" t="s">
        <v>43</v>
      </c>
      <c r="O303" s="77"/>
      <c r="P303" s="181">
        <f>O303*H303</f>
        <v>0</v>
      </c>
      <c r="Q303" s="181">
        <v>0</v>
      </c>
      <c r="R303" s="181">
        <f>Q303*H303</f>
        <v>0</v>
      </c>
      <c r="S303" s="181">
        <v>0</v>
      </c>
      <c r="T303" s="182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183" t="s">
        <v>137</v>
      </c>
      <c r="AT303" s="183" t="s">
        <v>134</v>
      </c>
      <c r="AU303" s="183" t="s">
        <v>88</v>
      </c>
      <c r="AY303" s="19" t="s">
        <v>132</v>
      </c>
      <c r="BE303" s="184">
        <f>IF(N303="základní",J303,0)</f>
        <v>0</v>
      </c>
      <c r="BF303" s="184">
        <f>IF(N303="snížená",J303,0)</f>
        <v>0</v>
      </c>
      <c r="BG303" s="184">
        <f>IF(N303="zákl. přenesená",J303,0)</f>
        <v>0</v>
      </c>
      <c r="BH303" s="184">
        <f>IF(N303="sníž. přenesená",J303,0)</f>
        <v>0</v>
      </c>
      <c r="BI303" s="184">
        <f>IF(N303="nulová",J303,0)</f>
        <v>0</v>
      </c>
      <c r="BJ303" s="19" t="s">
        <v>86</v>
      </c>
      <c r="BK303" s="184">
        <f>ROUND(I303*H303,2)</f>
        <v>0</v>
      </c>
      <c r="BL303" s="19" t="s">
        <v>137</v>
      </c>
      <c r="BM303" s="183" t="s">
        <v>374</v>
      </c>
    </row>
    <row r="304" s="15" customFormat="1">
      <c r="A304" s="15"/>
      <c r="B304" s="202"/>
      <c r="C304" s="15"/>
      <c r="D304" s="186" t="s">
        <v>139</v>
      </c>
      <c r="E304" s="203" t="s">
        <v>1</v>
      </c>
      <c r="F304" s="204" t="s">
        <v>375</v>
      </c>
      <c r="G304" s="15"/>
      <c r="H304" s="203" t="s">
        <v>1</v>
      </c>
      <c r="I304" s="205"/>
      <c r="J304" s="15"/>
      <c r="K304" s="15"/>
      <c r="L304" s="202"/>
      <c r="M304" s="206"/>
      <c r="N304" s="207"/>
      <c r="O304" s="207"/>
      <c r="P304" s="207"/>
      <c r="Q304" s="207"/>
      <c r="R304" s="207"/>
      <c r="S304" s="207"/>
      <c r="T304" s="208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T304" s="203" t="s">
        <v>139</v>
      </c>
      <c r="AU304" s="203" t="s">
        <v>88</v>
      </c>
      <c r="AV304" s="15" t="s">
        <v>86</v>
      </c>
      <c r="AW304" s="15" t="s">
        <v>34</v>
      </c>
      <c r="AX304" s="15" t="s">
        <v>78</v>
      </c>
      <c r="AY304" s="203" t="s">
        <v>132</v>
      </c>
    </row>
    <row r="305" s="15" customFormat="1">
      <c r="A305" s="15"/>
      <c r="B305" s="202"/>
      <c r="C305" s="15"/>
      <c r="D305" s="186" t="s">
        <v>139</v>
      </c>
      <c r="E305" s="203" t="s">
        <v>1</v>
      </c>
      <c r="F305" s="204" t="s">
        <v>174</v>
      </c>
      <c r="G305" s="15"/>
      <c r="H305" s="203" t="s">
        <v>1</v>
      </c>
      <c r="I305" s="205"/>
      <c r="J305" s="15"/>
      <c r="K305" s="15"/>
      <c r="L305" s="202"/>
      <c r="M305" s="206"/>
      <c r="N305" s="207"/>
      <c r="O305" s="207"/>
      <c r="P305" s="207"/>
      <c r="Q305" s="207"/>
      <c r="R305" s="207"/>
      <c r="S305" s="207"/>
      <c r="T305" s="208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T305" s="203" t="s">
        <v>139</v>
      </c>
      <c r="AU305" s="203" t="s">
        <v>88</v>
      </c>
      <c r="AV305" s="15" t="s">
        <v>86</v>
      </c>
      <c r="AW305" s="15" t="s">
        <v>34</v>
      </c>
      <c r="AX305" s="15" t="s">
        <v>78</v>
      </c>
      <c r="AY305" s="203" t="s">
        <v>132</v>
      </c>
    </row>
    <row r="306" s="13" customFormat="1">
      <c r="A306" s="13"/>
      <c r="B306" s="185"/>
      <c r="C306" s="13"/>
      <c r="D306" s="186" t="s">
        <v>139</v>
      </c>
      <c r="E306" s="187" t="s">
        <v>1</v>
      </c>
      <c r="F306" s="188" t="s">
        <v>175</v>
      </c>
      <c r="G306" s="13"/>
      <c r="H306" s="189">
        <v>726</v>
      </c>
      <c r="I306" s="190"/>
      <c r="J306" s="13"/>
      <c r="K306" s="13"/>
      <c r="L306" s="185"/>
      <c r="M306" s="191"/>
      <c r="N306" s="192"/>
      <c r="O306" s="192"/>
      <c r="P306" s="192"/>
      <c r="Q306" s="192"/>
      <c r="R306" s="192"/>
      <c r="S306" s="192"/>
      <c r="T306" s="19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187" t="s">
        <v>139</v>
      </c>
      <c r="AU306" s="187" t="s">
        <v>88</v>
      </c>
      <c r="AV306" s="13" t="s">
        <v>88</v>
      </c>
      <c r="AW306" s="13" t="s">
        <v>34</v>
      </c>
      <c r="AX306" s="13" t="s">
        <v>78</v>
      </c>
      <c r="AY306" s="187" t="s">
        <v>132</v>
      </c>
    </row>
    <row r="307" s="15" customFormat="1">
      <c r="A307" s="15"/>
      <c r="B307" s="202"/>
      <c r="C307" s="15"/>
      <c r="D307" s="186" t="s">
        <v>139</v>
      </c>
      <c r="E307" s="203" t="s">
        <v>1</v>
      </c>
      <c r="F307" s="204" t="s">
        <v>176</v>
      </c>
      <c r="G307" s="15"/>
      <c r="H307" s="203" t="s">
        <v>1</v>
      </c>
      <c r="I307" s="205"/>
      <c r="J307" s="15"/>
      <c r="K307" s="15"/>
      <c r="L307" s="202"/>
      <c r="M307" s="206"/>
      <c r="N307" s="207"/>
      <c r="O307" s="207"/>
      <c r="P307" s="207"/>
      <c r="Q307" s="207"/>
      <c r="R307" s="207"/>
      <c r="S307" s="207"/>
      <c r="T307" s="208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03" t="s">
        <v>139</v>
      </c>
      <c r="AU307" s="203" t="s">
        <v>88</v>
      </c>
      <c r="AV307" s="15" t="s">
        <v>86</v>
      </c>
      <c r="AW307" s="15" t="s">
        <v>34</v>
      </c>
      <c r="AX307" s="15" t="s">
        <v>78</v>
      </c>
      <c r="AY307" s="203" t="s">
        <v>132</v>
      </c>
    </row>
    <row r="308" s="13" customFormat="1">
      <c r="A308" s="13"/>
      <c r="B308" s="185"/>
      <c r="C308" s="13"/>
      <c r="D308" s="186" t="s">
        <v>139</v>
      </c>
      <c r="E308" s="187" t="s">
        <v>1</v>
      </c>
      <c r="F308" s="188" t="s">
        <v>161</v>
      </c>
      <c r="G308" s="13"/>
      <c r="H308" s="189">
        <v>660</v>
      </c>
      <c r="I308" s="190"/>
      <c r="J308" s="13"/>
      <c r="K308" s="13"/>
      <c r="L308" s="185"/>
      <c r="M308" s="191"/>
      <c r="N308" s="192"/>
      <c r="O308" s="192"/>
      <c r="P308" s="192"/>
      <c r="Q308" s="192"/>
      <c r="R308" s="192"/>
      <c r="S308" s="192"/>
      <c r="T308" s="19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187" t="s">
        <v>139</v>
      </c>
      <c r="AU308" s="187" t="s">
        <v>88</v>
      </c>
      <c r="AV308" s="13" t="s">
        <v>88</v>
      </c>
      <c r="AW308" s="13" t="s">
        <v>34</v>
      </c>
      <c r="AX308" s="13" t="s">
        <v>78</v>
      </c>
      <c r="AY308" s="187" t="s">
        <v>132</v>
      </c>
    </row>
    <row r="309" s="13" customFormat="1">
      <c r="A309" s="13"/>
      <c r="B309" s="185"/>
      <c r="C309" s="13"/>
      <c r="D309" s="186" t="s">
        <v>139</v>
      </c>
      <c r="E309" s="187" t="s">
        <v>1</v>
      </c>
      <c r="F309" s="188" t="s">
        <v>162</v>
      </c>
      <c r="G309" s="13"/>
      <c r="H309" s="189">
        <v>26</v>
      </c>
      <c r="I309" s="190"/>
      <c r="J309" s="13"/>
      <c r="K309" s="13"/>
      <c r="L309" s="185"/>
      <c r="M309" s="191"/>
      <c r="N309" s="192"/>
      <c r="O309" s="192"/>
      <c r="P309" s="192"/>
      <c r="Q309" s="192"/>
      <c r="R309" s="192"/>
      <c r="S309" s="192"/>
      <c r="T309" s="19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187" t="s">
        <v>139</v>
      </c>
      <c r="AU309" s="187" t="s">
        <v>88</v>
      </c>
      <c r="AV309" s="13" t="s">
        <v>88</v>
      </c>
      <c r="AW309" s="13" t="s">
        <v>34</v>
      </c>
      <c r="AX309" s="13" t="s">
        <v>78</v>
      </c>
      <c r="AY309" s="187" t="s">
        <v>132</v>
      </c>
    </row>
    <row r="310" s="14" customFormat="1">
      <c r="A310" s="14"/>
      <c r="B310" s="194"/>
      <c r="C310" s="14"/>
      <c r="D310" s="186" t="s">
        <v>139</v>
      </c>
      <c r="E310" s="195" t="s">
        <v>1</v>
      </c>
      <c r="F310" s="196" t="s">
        <v>146</v>
      </c>
      <c r="G310" s="14"/>
      <c r="H310" s="197">
        <v>1412</v>
      </c>
      <c r="I310" s="198"/>
      <c r="J310" s="14"/>
      <c r="K310" s="14"/>
      <c r="L310" s="194"/>
      <c r="M310" s="199"/>
      <c r="N310" s="200"/>
      <c r="O310" s="200"/>
      <c r="P310" s="200"/>
      <c r="Q310" s="200"/>
      <c r="R310" s="200"/>
      <c r="S310" s="200"/>
      <c r="T310" s="201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195" t="s">
        <v>139</v>
      </c>
      <c r="AU310" s="195" t="s">
        <v>88</v>
      </c>
      <c r="AV310" s="14" t="s">
        <v>137</v>
      </c>
      <c r="AW310" s="14" t="s">
        <v>34</v>
      </c>
      <c r="AX310" s="14" t="s">
        <v>86</v>
      </c>
      <c r="AY310" s="195" t="s">
        <v>132</v>
      </c>
    </row>
    <row r="311" s="2" customFormat="1" ht="37.8" customHeight="1">
      <c r="A311" s="38"/>
      <c r="B311" s="171"/>
      <c r="C311" s="172" t="s">
        <v>376</v>
      </c>
      <c r="D311" s="172" t="s">
        <v>134</v>
      </c>
      <c r="E311" s="173" t="s">
        <v>377</v>
      </c>
      <c r="F311" s="174" t="s">
        <v>378</v>
      </c>
      <c r="G311" s="175" t="s">
        <v>142</v>
      </c>
      <c r="H311" s="176">
        <v>522.95000000000005</v>
      </c>
      <c r="I311" s="177"/>
      <c r="J311" s="178">
        <f>ROUND(I311*H311,2)</f>
        <v>0</v>
      </c>
      <c r="K311" s="174" t="s">
        <v>1</v>
      </c>
      <c r="L311" s="39"/>
      <c r="M311" s="179" t="s">
        <v>1</v>
      </c>
      <c r="N311" s="180" t="s">
        <v>43</v>
      </c>
      <c r="O311" s="77"/>
      <c r="P311" s="181">
        <f>O311*H311</f>
        <v>0</v>
      </c>
      <c r="Q311" s="181">
        <v>0</v>
      </c>
      <c r="R311" s="181">
        <f>Q311*H311</f>
        <v>0</v>
      </c>
      <c r="S311" s="181">
        <v>0</v>
      </c>
      <c r="T311" s="182">
        <f>S311*H311</f>
        <v>0</v>
      </c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183" t="s">
        <v>137</v>
      </c>
      <c r="AT311" s="183" t="s">
        <v>134</v>
      </c>
      <c r="AU311" s="183" t="s">
        <v>88</v>
      </c>
      <c r="AY311" s="19" t="s">
        <v>132</v>
      </c>
      <c r="BE311" s="184">
        <f>IF(N311="základní",J311,0)</f>
        <v>0</v>
      </c>
      <c r="BF311" s="184">
        <f>IF(N311="snížená",J311,0)</f>
        <v>0</v>
      </c>
      <c r="BG311" s="184">
        <f>IF(N311="zákl. přenesená",J311,0)</f>
        <v>0</v>
      </c>
      <c r="BH311" s="184">
        <f>IF(N311="sníž. přenesená",J311,0)</f>
        <v>0</v>
      </c>
      <c r="BI311" s="184">
        <f>IF(N311="nulová",J311,0)</f>
        <v>0</v>
      </c>
      <c r="BJ311" s="19" t="s">
        <v>86</v>
      </c>
      <c r="BK311" s="184">
        <f>ROUND(I311*H311,2)</f>
        <v>0</v>
      </c>
      <c r="BL311" s="19" t="s">
        <v>137</v>
      </c>
      <c r="BM311" s="183" t="s">
        <v>379</v>
      </c>
    </row>
    <row r="312" s="15" customFormat="1">
      <c r="A312" s="15"/>
      <c r="B312" s="202"/>
      <c r="C312" s="15"/>
      <c r="D312" s="186" t="s">
        <v>139</v>
      </c>
      <c r="E312" s="203" t="s">
        <v>1</v>
      </c>
      <c r="F312" s="204" t="s">
        <v>167</v>
      </c>
      <c r="G312" s="15"/>
      <c r="H312" s="203" t="s">
        <v>1</v>
      </c>
      <c r="I312" s="205"/>
      <c r="J312" s="15"/>
      <c r="K312" s="15"/>
      <c r="L312" s="202"/>
      <c r="M312" s="206"/>
      <c r="N312" s="207"/>
      <c r="O312" s="207"/>
      <c r="P312" s="207"/>
      <c r="Q312" s="207"/>
      <c r="R312" s="207"/>
      <c r="S312" s="207"/>
      <c r="T312" s="208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03" t="s">
        <v>139</v>
      </c>
      <c r="AU312" s="203" t="s">
        <v>88</v>
      </c>
      <c r="AV312" s="15" t="s">
        <v>86</v>
      </c>
      <c r="AW312" s="15" t="s">
        <v>34</v>
      </c>
      <c r="AX312" s="15" t="s">
        <v>78</v>
      </c>
      <c r="AY312" s="203" t="s">
        <v>132</v>
      </c>
    </row>
    <row r="313" s="15" customFormat="1">
      <c r="A313" s="15"/>
      <c r="B313" s="202"/>
      <c r="C313" s="15"/>
      <c r="D313" s="186" t="s">
        <v>139</v>
      </c>
      <c r="E313" s="203" t="s">
        <v>1</v>
      </c>
      <c r="F313" s="204" t="s">
        <v>168</v>
      </c>
      <c r="G313" s="15"/>
      <c r="H313" s="203" t="s">
        <v>1</v>
      </c>
      <c r="I313" s="205"/>
      <c r="J313" s="15"/>
      <c r="K313" s="15"/>
      <c r="L313" s="202"/>
      <c r="M313" s="206"/>
      <c r="N313" s="207"/>
      <c r="O313" s="207"/>
      <c r="P313" s="207"/>
      <c r="Q313" s="207"/>
      <c r="R313" s="207"/>
      <c r="S313" s="207"/>
      <c r="T313" s="208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03" t="s">
        <v>139</v>
      </c>
      <c r="AU313" s="203" t="s">
        <v>88</v>
      </c>
      <c r="AV313" s="15" t="s">
        <v>86</v>
      </c>
      <c r="AW313" s="15" t="s">
        <v>34</v>
      </c>
      <c r="AX313" s="15" t="s">
        <v>78</v>
      </c>
      <c r="AY313" s="203" t="s">
        <v>132</v>
      </c>
    </row>
    <row r="314" s="13" customFormat="1">
      <c r="A314" s="13"/>
      <c r="B314" s="185"/>
      <c r="C314" s="13"/>
      <c r="D314" s="186" t="s">
        <v>139</v>
      </c>
      <c r="E314" s="187" t="s">
        <v>1</v>
      </c>
      <c r="F314" s="188" t="s">
        <v>169</v>
      </c>
      <c r="G314" s="13"/>
      <c r="H314" s="189">
        <v>192.32499999999999</v>
      </c>
      <c r="I314" s="190"/>
      <c r="J314" s="13"/>
      <c r="K314" s="13"/>
      <c r="L314" s="185"/>
      <c r="M314" s="191"/>
      <c r="N314" s="192"/>
      <c r="O314" s="192"/>
      <c r="P314" s="192"/>
      <c r="Q314" s="192"/>
      <c r="R314" s="192"/>
      <c r="S314" s="192"/>
      <c r="T314" s="19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187" t="s">
        <v>139</v>
      </c>
      <c r="AU314" s="187" t="s">
        <v>88</v>
      </c>
      <c r="AV314" s="13" t="s">
        <v>88</v>
      </c>
      <c r="AW314" s="13" t="s">
        <v>34</v>
      </c>
      <c r="AX314" s="13" t="s">
        <v>78</v>
      </c>
      <c r="AY314" s="187" t="s">
        <v>132</v>
      </c>
    </row>
    <row r="315" s="13" customFormat="1">
      <c r="A315" s="13"/>
      <c r="B315" s="185"/>
      <c r="C315" s="13"/>
      <c r="D315" s="186" t="s">
        <v>139</v>
      </c>
      <c r="E315" s="187" t="s">
        <v>1</v>
      </c>
      <c r="F315" s="188" t="s">
        <v>170</v>
      </c>
      <c r="G315" s="13"/>
      <c r="H315" s="189">
        <v>271.25</v>
      </c>
      <c r="I315" s="190"/>
      <c r="J315" s="13"/>
      <c r="K315" s="13"/>
      <c r="L315" s="185"/>
      <c r="M315" s="191"/>
      <c r="N315" s="192"/>
      <c r="O315" s="192"/>
      <c r="P315" s="192"/>
      <c r="Q315" s="192"/>
      <c r="R315" s="192"/>
      <c r="S315" s="192"/>
      <c r="T315" s="19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187" t="s">
        <v>139</v>
      </c>
      <c r="AU315" s="187" t="s">
        <v>88</v>
      </c>
      <c r="AV315" s="13" t="s">
        <v>88</v>
      </c>
      <c r="AW315" s="13" t="s">
        <v>34</v>
      </c>
      <c r="AX315" s="13" t="s">
        <v>78</v>
      </c>
      <c r="AY315" s="187" t="s">
        <v>132</v>
      </c>
    </row>
    <row r="316" s="13" customFormat="1">
      <c r="A316" s="13"/>
      <c r="B316" s="185"/>
      <c r="C316" s="13"/>
      <c r="D316" s="186" t="s">
        <v>139</v>
      </c>
      <c r="E316" s="187" t="s">
        <v>1</v>
      </c>
      <c r="F316" s="188" t="s">
        <v>171</v>
      </c>
      <c r="G316" s="13"/>
      <c r="H316" s="189">
        <v>28.125</v>
      </c>
      <c r="I316" s="190"/>
      <c r="J316" s="13"/>
      <c r="K316" s="13"/>
      <c r="L316" s="185"/>
      <c r="M316" s="191"/>
      <c r="N316" s="192"/>
      <c r="O316" s="192"/>
      <c r="P316" s="192"/>
      <c r="Q316" s="192"/>
      <c r="R316" s="192"/>
      <c r="S316" s="192"/>
      <c r="T316" s="19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187" t="s">
        <v>139</v>
      </c>
      <c r="AU316" s="187" t="s">
        <v>88</v>
      </c>
      <c r="AV316" s="13" t="s">
        <v>88</v>
      </c>
      <c r="AW316" s="13" t="s">
        <v>34</v>
      </c>
      <c r="AX316" s="13" t="s">
        <v>78</v>
      </c>
      <c r="AY316" s="187" t="s">
        <v>132</v>
      </c>
    </row>
    <row r="317" s="15" customFormat="1">
      <c r="A317" s="15"/>
      <c r="B317" s="202"/>
      <c r="C317" s="15"/>
      <c r="D317" s="186" t="s">
        <v>139</v>
      </c>
      <c r="E317" s="203" t="s">
        <v>1</v>
      </c>
      <c r="F317" s="204" t="s">
        <v>364</v>
      </c>
      <c r="G317" s="15"/>
      <c r="H317" s="203" t="s">
        <v>1</v>
      </c>
      <c r="I317" s="205"/>
      <c r="J317" s="15"/>
      <c r="K317" s="15"/>
      <c r="L317" s="202"/>
      <c r="M317" s="206"/>
      <c r="N317" s="207"/>
      <c r="O317" s="207"/>
      <c r="P317" s="207"/>
      <c r="Q317" s="207"/>
      <c r="R317" s="207"/>
      <c r="S317" s="207"/>
      <c r="T317" s="208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03" t="s">
        <v>139</v>
      </c>
      <c r="AU317" s="203" t="s">
        <v>88</v>
      </c>
      <c r="AV317" s="15" t="s">
        <v>86</v>
      </c>
      <c r="AW317" s="15" t="s">
        <v>34</v>
      </c>
      <c r="AX317" s="15" t="s">
        <v>78</v>
      </c>
      <c r="AY317" s="203" t="s">
        <v>132</v>
      </c>
    </row>
    <row r="318" s="13" customFormat="1">
      <c r="A318" s="13"/>
      <c r="B318" s="185"/>
      <c r="C318" s="13"/>
      <c r="D318" s="186" t="s">
        <v>139</v>
      </c>
      <c r="E318" s="187" t="s">
        <v>1</v>
      </c>
      <c r="F318" s="188" t="s">
        <v>365</v>
      </c>
      <c r="G318" s="13"/>
      <c r="H318" s="189">
        <v>31.25</v>
      </c>
      <c r="I318" s="190"/>
      <c r="J318" s="13"/>
      <c r="K318" s="13"/>
      <c r="L318" s="185"/>
      <c r="M318" s="191"/>
      <c r="N318" s="192"/>
      <c r="O318" s="192"/>
      <c r="P318" s="192"/>
      <c r="Q318" s="192"/>
      <c r="R318" s="192"/>
      <c r="S318" s="192"/>
      <c r="T318" s="19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187" t="s">
        <v>139</v>
      </c>
      <c r="AU318" s="187" t="s">
        <v>88</v>
      </c>
      <c r="AV318" s="13" t="s">
        <v>88</v>
      </c>
      <c r="AW318" s="13" t="s">
        <v>34</v>
      </c>
      <c r="AX318" s="13" t="s">
        <v>78</v>
      </c>
      <c r="AY318" s="187" t="s">
        <v>132</v>
      </c>
    </row>
    <row r="319" s="14" customFormat="1">
      <c r="A319" s="14"/>
      <c r="B319" s="194"/>
      <c r="C319" s="14"/>
      <c r="D319" s="186" t="s">
        <v>139</v>
      </c>
      <c r="E319" s="195" t="s">
        <v>1</v>
      </c>
      <c r="F319" s="196" t="s">
        <v>146</v>
      </c>
      <c r="G319" s="14"/>
      <c r="H319" s="197">
        <v>522.95000000000005</v>
      </c>
      <c r="I319" s="198"/>
      <c r="J319" s="14"/>
      <c r="K319" s="14"/>
      <c r="L319" s="194"/>
      <c r="M319" s="199"/>
      <c r="N319" s="200"/>
      <c r="O319" s="200"/>
      <c r="P319" s="200"/>
      <c r="Q319" s="200"/>
      <c r="R319" s="200"/>
      <c r="S319" s="200"/>
      <c r="T319" s="201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195" t="s">
        <v>139</v>
      </c>
      <c r="AU319" s="195" t="s">
        <v>88</v>
      </c>
      <c r="AV319" s="14" t="s">
        <v>137</v>
      </c>
      <c r="AW319" s="14" t="s">
        <v>34</v>
      </c>
      <c r="AX319" s="14" t="s">
        <v>86</v>
      </c>
      <c r="AY319" s="195" t="s">
        <v>132</v>
      </c>
    </row>
    <row r="320" s="2" customFormat="1" ht="24.15" customHeight="1">
      <c r="A320" s="38"/>
      <c r="B320" s="171"/>
      <c r="C320" s="172" t="s">
        <v>380</v>
      </c>
      <c r="D320" s="172" t="s">
        <v>134</v>
      </c>
      <c r="E320" s="173" t="s">
        <v>381</v>
      </c>
      <c r="F320" s="174" t="s">
        <v>382</v>
      </c>
      <c r="G320" s="175" t="s">
        <v>142</v>
      </c>
      <c r="H320" s="176">
        <v>32.5</v>
      </c>
      <c r="I320" s="177"/>
      <c r="J320" s="178">
        <f>ROUND(I320*H320,2)</f>
        <v>0</v>
      </c>
      <c r="K320" s="174" t="s">
        <v>151</v>
      </c>
      <c r="L320" s="39"/>
      <c r="M320" s="179" t="s">
        <v>1</v>
      </c>
      <c r="N320" s="180" t="s">
        <v>43</v>
      </c>
      <c r="O320" s="77"/>
      <c r="P320" s="181">
        <f>O320*H320</f>
        <v>0</v>
      </c>
      <c r="Q320" s="181">
        <v>0.089219999999999994</v>
      </c>
      <c r="R320" s="181">
        <f>Q320*H320</f>
        <v>2.8996499999999998</v>
      </c>
      <c r="S320" s="181">
        <v>0</v>
      </c>
      <c r="T320" s="182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183" t="s">
        <v>137</v>
      </c>
      <c r="AT320" s="183" t="s">
        <v>134</v>
      </c>
      <c r="AU320" s="183" t="s">
        <v>88</v>
      </c>
      <c r="AY320" s="19" t="s">
        <v>132</v>
      </c>
      <c r="BE320" s="184">
        <f>IF(N320="základní",J320,0)</f>
        <v>0</v>
      </c>
      <c r="BF320" s="184">
        <f>IF(N320="snížená",J320,0)</f>
        <v>0</v>
      </c>
      <c r="BG320" s="184">
        <f>IF(N320="zákl. přenesená",J320,0)</f>
        <v>0</v>
      </c>
      <c r="BH320" s="184">
        <f>IF(N320="sníž. přenesená",J320,0)</f>
        <v>0</v>
      </c>
      <c r="BI320" s="184">
        <f>IF(N320="nulová",J320,0)</f>
        <v>0</v>
      </c>
      <c r="BJ320" s="19" t="s">
        <v>86</v>
      </c>
      <c r="BK320" s="184">
        <f>ROUND(I320*H320,2)</f>
        <v>0</v>
      </c>
      <c r="BL320" s="19" t="s">
        <v>137</v>
      </c>
      <c r="BM320" s="183" t="s">
        <v>383</v>
      </c>
    </row>
    <row r="321" s="15" customFormat="1">
      <c r="A321" s="15"/>
      <c r="B321" s="202"/>
      <c r="C321" s="15"/>
      <c r="D321" s="186" t="s">
        <v>139</v>
      </c>
      <c r="E321" s="203" t="s">
        <v>1</v>
      </c>
      <c r="F321" s="204" t="s">
        <v>384</v>
      </c>
      <c r="G321" s="15"/>
      <c r="H321" s="203" t="s">
        <v>1</v>
      </c>
      <c r="I321" s="205"/>
      <c r="J321" s="15"/>
      <c r="K321" s="15"/>
      <c r="L321" s="202"/>
      <c r="M321" s="206"/>
      <c r="N321" s="207"/>
      <c r="O321" s="207"/>
      <c r="P321" s="207"/>
      <c r="Q321" s="207"/>
      <c r="R321" s="207"/>
      <c r="S321" s="207"/>
      <c r="T321" s="208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T321" s="203" t="s">
        <v>139</v>
      </c>
      <c r="AU321" s="203" t="s">
        <v>88</v>
      </c>
      <c r="AV321" s="15" t="s">
        <v>86</v>
      </c>
      <c r="AW321" s="15" t="s">
        <v>34</v>
      </c>
      <c r="AX321" s="15" t="s">
        <v>78</v>
      </c>
      <c r="AY321" s="203" t="s">
        <v>132</v>
      </c>
    </row>
    <row r="322" s="13" customFormat="1">
      <c r="A322" s="13"/>
      <c r="B322" s="185"/>
      <c r="C322" s="13"/>
      <c r="D322" s="186" t="s">
        <v>139</v>
      </c>
      <c r="E322" s="187" t="s">
        <v>1</v>
      </c>
      <c r="F322" s="188" t="s">
        <v>342</v>
      </c>
      <c r="G322" s="13"/>
      <c r="H322" s="189">
        <v>9</v>
      </c>
      <c r="I322" s="190"/>
      <c r="J322" s="13"/>
      <c r="K322" s="13"/>
      <c r="L322" s="185"/>
      <c r="M322" s="191"/>
      <c r="N322" s="192"/>
      <c r="O322" s="192"/>
      <c r="P322" s="192"/>
      <c r="Q322" s="192"/>
      <c r="R322" s="192"/>
      <c r="S322" s="192"/>
      <c r="T322" s="19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187" t="s">
        <v>139</v>
      </c>
      <c r="AU322" s="187" t="s">
        <v>88</v>
      </c>
      <c r="AV322" s="13" t="s">
        <v>88</v>
      </c>
      <c r="AW322" s="13" t="s">
        <v>34</v>
      </c>
      <c r="AX322" s="13" t="s">
        <v>78</v>
      </c>
      <c r="AY322" s="187" t="s">
        <v>132</v>
      </c>
    </row>
    <row r="323" s="13" customFormat="1">
      <c r="A323" s="13"/>
      <c r="B323" s="185"/>
      <c r="C323" s="13"/>
      <c r="D323" s="186" t="s">
        <v>139</v>
      </c>
      <c r="E323" s="187" t="s">
        <v>1</v>
      </c>
      <c r="F323" s="188" t="s">
        <v>192</v>
      </c>
      <c r="G323" s="13"/>
      <c r="H323" s="189">
        <v>6</v>
      </c>
      <c r="I323" s="190"/>
      <c r="J323" s="13"/>
      <c r="K323" s="13"/>
      <c r="L323" s="185"/>
      <c r="M323" s="191"/>
      <c r="N323" s="192"/>
      <c r="O323" s="192"/>
      <c r="P323" s="192"/>
      <c r="Q323" s="192"/>
      <c r="R323" s="192"/>
      <c r="S323" s="192"/>
      <c r="T323" s="19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187" t="s">
        <v>139</v>
      </c>
      <c r="AU323" s="187" t="s">
        <v>88</v>
      </c>
      <c r="AV323" s="13" t="s">
        <v>88</v>
      </c>
      <c r="AW323" s="13" t="s">
        <v>34</v>
      </c>
      <c r="AX323" s="13" t="s">
        <v>78</v>
      </c>
      <c r="AY323" s="187" t="s">
        <v>132</v>
      </c>
    </row>
    <row r="324" s="13" customFormat="1">
      <c r="A324" s="13"/>
      <c r="B324" s="185"/>
      <c r="C324" s="13"/>
      <c r="D324" s="186" t="s">
        <v>139</v>
      </c>
      <c r="E324" s="187" t="s">
        <v>1</v>
      </c>
      <c r="F324" s="188" t="s">
        <v>194</v>
      </c>
      <c r="G324" s="13"/>
      <c r="H324" s="189">
        <v>16</v>
      </c>
      <c r="I324" s="190"/>
      <c r="J324" s="13"/>
      <c r="K324" s="13"/>
      <c r="L324" s="185"/>
      <c r="M324" s="191"/>
      <c r="N324" s="192"/>
      <c r="O324" s="192"/>
      <c r="P324" s="192"/>
      <c r="Q324" s="192"/>
      <c r="R324" s="192"/>
      <c r="S324" s="192"/>
      <c r="T324" s="19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187" t="s">
        <v>139</v>
      </c>
      <c r="AU324" s="187" t="s">
        <v>88</v>
      </c>
      <c r="AV324" s="13" t="s">
        <v>88</v>
      </c>
      <c r="AW324" s="13" t="s">
        <v>34</v>
      </c>
      <c r="AX324" s="13" t="s">
        <v>78</v>
      </c>
      <c r="AY324" s="187" t="s">
        <v>132</v>
      </c>
    </row>
    <row r="325" s="15" customFormat="1">
      <c r="A325" s="15"/>
      <c r="B325" s="202"/>
      <c r="C325" s="15"/>
      <c r="D325" s="186" t="s">
        <v>139</v>
      </c>
      <c r="E325" s="203" t="s">
        <v>1</v>
      </c>
      <c r="F325" s="204" t="s">
        <v>385</v>
      </c>
      <c r="G325" s="15"/>
      <c r="H325" s="203" t="s">
        <v>1</v>
      </c>
      <c r="I325" s="205"/>
      <c r="J325" s="15"/>
      <c r="K325" s="15"/>
      <c r="L325" s="202"/>
      <c r="M325" s="206"/>
      <c r="N325" s="207"/>
      <c r="O325" s="207"/>
      <c r="P325" s="207"/>
      <c r="Q325" s="207"/>
      <c r="R325" s="207"/>
      <c r="S325" s="207"/>
      <c r="T325" s="208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03" t="s">
        <v>139</v>
      </c>
      <c r="AU325" s="203" t="s">
        <v>88</v>
      </c>
      <c r="AV325" s="15" t="s">
        <v>86</v>
      </c>
      <c r="AW325" s="15" t="s">
        <v>34</v>
      </c>
      <c r="AX325" s="15" t="s">
        <v>78</v>
      </c>
      <c r="AY325" s="203" t="s">
        <v>132</v>
      </c>
    </row>
    <row r="326" s="13" customFormat="1">
      <c r="A326" s="13"/>
      <c r="B326" s="185"/>
      <c r="C326" s="13"/>
      <c r="D326" s="186" t="s">
        <v>139</v>
      </c>
      <c r="E326" s="187" t="s">
        <v>1</v>
      </c>
      <c r="F326" s="188" t="s">
        <v>386</v>
      </c>
      <c r="G326" s="13"/>
      <c r="H326" s="189">
        <v>1.5</v>
      </c>
      <c r="I326" s="190"/>
      <c r="J326" s="13"/>
      <c r="K326" s="13"/>
      <c r="L326" s="185"/>
      <c r="M326" s="191"/>
      <c r="N326" s="192"/>
      <c r="O326" s="192"/>
      <c r="P326" s="192"/>
      <c r="Q326" s="192"/>
      <c r="R326" s="192"/>
      <c r="S326" s="192"/>
      <c r="T326" s="19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187" t="s">
        <v>139</v>
      </c>
      <c r="AU326" s="187" t="s">
        <v>88</v>
      </c>
      <c r="AV326" s="13" t="s">
        <v>88</v>
      </c>
      <c r="AW326" s="13" t="s">
        <v>34</v>
      </c>
      <c r="AX326" s="13" t="s">
        <v>78</v>
      </c>
      <c r="AY326" s="187" t="s">
        <v>132</v>
      </c>
    </row>
    <row r="327" s="14" customFormat="1">
      <c r="A327" s="14"/>
      <c r="B327" s="194"/>
      <c r="C327" s="14"/>
      <c r="D327" s="186" t="s">
        <v>139</v>
      </c>
      <c r="E327" s="195" t="s">
        <v>1</v>
      </c>
      <c r="F327" s="196" t="s">
        <v>146</v>
      </c>
      <c r="G327" s="14"/>
      <c r="H327" s="197">
        <v>32.5</v>
      </c>
      <c r="I327" s="198"/>
      <c r="J327" s="14"/>
      <c r="K327" s="14"/>
      <c r="L327" s="194"/>
      <c r="M327" s="199"/>
      <c r="N327" s="200"/>
      <c r="O327" s="200"/>
      <c r="P327" s="200"/>
      <c r="Q327" s="200"/>
      <c r="R327" s="200"/>
      <c r="S327" s="200"/>
      <c r="T327" s="201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195" t="s">
        <v>139</v>
      </c>
      <c r="AU327" s="195" t="s">
        <v>88</v>
      </c>
      <c r="AV327" s="14" t="s">
        <v>137</v>
      </c>
      <c r="AW327" s="14" t="s">
        <v>34</v>
      </c>
      <c r="AX327" s="14" t="s">
        <v>86</v>
      </c>
      <c r="AY327" s="195" t="s">
        <v>132</v>
      </c>
    </row>
    <row r="328" s="2" customFormat="1" ht="24.15" customHeight="1">
      <c r="A328" s="38"/>
      <c r="B328" s="171"/>
      <c r="C328" s="209" t="s">
        <v>387</v>
      </c>
      <c r="D328" s="209" t="s">
        <v>238</v>
      </c>
      <c r="E328" s="210" t="s">
        <v>388</v>
      </c>
      <c r="F328" s="211" t="s">
        <v>389</v>
      </c>
      <c r="G328" s="212" t="s">
        <v>142</v>
      </c>
      <c r="H328" s="213">
        <v>32.130000000000003</v>
      </c>
      <c r="I328" s="214"/>
      <c r="J328" s="215">
        <f>ROUND(I328*H328,2)</f>
        <v>0</v>
      </c>
      <c r="K328" s="211" t="s">
        <v>390</v>
      </c>
      <c r="L328" s="216"/>
      <c r="M328" s="217" t="s">
        <v>1</v>
      </c>
      <c r="N328" s="218" t="s">
        <v>43</v>
      </c>
      <c r="O328" s="77"/>
      <c r="P328" s="181">
        <f>O328*H328</f>
        <v>0</v>
      </c>
      <c r="Q328" s="181">
        <v>0.113</v>
      </c>
      <c r="R328" s="181">
        <f>Q328*H328</f>
        <v>3.6306900000000004</v>
      </c>
      <c r="S328" s="181">
        <v>0</v>
      </c>
      <c r="T328" s="182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183" t="s">
        <v>181</v>
      </c>
      <c r="AT328" s="183" t="s">
        <v>238</v>
      </c>
      <c r="AU328" s="183" t="s">
        <v>88</v>
      </c>
      <c r="AY328" s="19" t="s">
        <v>132</v>
      </c>
      <c r="BE328" s="184">
        <f>IF(N328="základní",J328,0)</f>
        <v>0</v>
      </c>
      <c r="BF328" s="184">
        <f>IF(N328="snížená",J328,0)</f>
        <v>0</v>
      </c>
      <c r="BG328" s="184">
        <f>IF(N328="zákl. přenesená",J328,0)</f>
        <v>0</v>
      </c>
      <c r="BH328" s="184">
        <f>IF(N328="sníž. přenesená",J328,0)</f>
        <v>0</v>
      </c>
      <c r="BI328" s="184">
        <f>IF(N328="nulová",J328,0)</f>
        <v>0</v>
      </c>
      <c r="BJ328" s="19" t="s">
        <v>86</v>
      </c>
      <c r="BK328" s="184">
        <f>ROUND(I328*H328,2)</f>
        <v>0</v>
      </c>
      <c r="BL328" s="19" t="s">
        <v>137</v>
      </c>
      <c r="BM328" s="183" t="s">
        <v>391</v>
      </c>
    </row>
    <row r="329" s="13" customFormat="1">
      <c r="A329" s="13"/>
      <c r="B329" s="185"/>
      <c r="C329" s="13"/>
      <c r="D329" s="186" t="s">
        <v>139</v>
      </c>
      <c r="E329" s="187" t="s">
        <v>1</v>
      </c>
      <c r="F329" s="188" t="s">
        <v>392</v>
      </c>
      <c r="G329" s="13"/>
      <c r="H329" s="189">
        <v>31.620000000000001</v>
      </c>
      <c r="I329" s="190"/>
      <c r="J329" s="13"/>
      <c r="K329" s="13"/>
      <c r="L329" s="185"/>
      <c r="M329" s="191"/>
      <c r="N329" s="192"/>
      <c r="O329" s="192"/>
      <c r="P329" s="192"/>
      <c r="Q329" s="192"/>
      <c r="R329" s="192"/>
      <c r="S329" s="192"/>
      <c r="T329" s="19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187" t="s">
        <v>139</v>
      </c>
      <c r="AU329" s="187" t="s">
        <v>88</v>
      </c>
      <c r="AV329" s="13" t="s">
        <v>88</v>
      </c>
      <c r="AW329" s="13" t="s">
        <v>34</v>
      </c>
      <c r="AX329" s="13" t="s">
        <v>78</v>
      </c>
      <c r="AY329" s="187" t="s">
        <v>132</v>
      </c>
    </row>
    <row r="330" s="13" customFormat="1">
      <c r="A330" s="13"/>
      <c r="B330" s="185"/>
      <c r="C330" s="13"/>
      <c r="D330" s="186" t="s">
        <v>139</v>
      </c>
      <c r="E330" s="187" t="s">
        <v>1</v>
      </c>
      <c r="F330" s="188" t="s">
        <v>393</v>
      </c>
      <c r="G330" s="13"/>
      <c r="H330" s="189">
        <v>0.51000000000000001</v>
      </c>
      <c r="I330" s="190"/>
      <c r="J330" s="13"/>
      <c r="K330" s="13"/>
      <c r="L330" s="185"/>
      <c r="M330" s="191"/>
      <c r="N330" s="192"/>
      <c r="O330" s="192"/>
      <c r="P330" s="192"/>
      <c r="Q330" s="192"/>
      <c r="R330" s="192"/>
      <c r="S330" s="192"/>
      <c r="T330" s="19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187" t="s">
        <v>139</v>
      </c>
      <c r="AU330" s="187" t="s">
        <v>88</v>
      </c>
      <c r="AV330" s="13" t="s">
        <v>88</v>
      </c>
      <c r="AW330" s="13" t="s">
        <v>34</v>
      </c>
      <c r="AX330" s="13" t="s">
        <v>78</v>
      </c>
      <c r="AY330" s="187" t="s">
        <v>132</v>
      </c>
    </row>
    <row r="331" s="14" customFormat="1">
      <c r="A331" s="14"/>
      <c r="B331" s="194"/>
      <c r="C331" s="14"/>
      <c r="D331" s="186" t="s">
        <v>139</v>
      </c>
      <c r="E331" s="195" t="s">
        <v>1</v>
      </c>
      <c r="F331" s="196" t="s">
        <v>146</v>
      </c>
      <c r="G331" s="14"/>
      <c r="H331" s="197">
        <v>32.130000000000003</v>
      </c>
      <c r="I331" s="198"/>
      <c r="J331" s="14"/>
      <c r="K331" s="14"/>
      <c r="L331" s="194"/>
      <c r="M331" s="199"/>
      <c r="N331" s="200"/>
      <c r="O331" s="200"/>
      <c r="P331" s="200"/>
      <c r="Q331" s="200"/>
      <c r="R331" s="200"/>
      <c r="S331" s="200"/>
      <c r="T331" s="201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195" t="s">
        <v>139</v>
      </c>
      <c r="AU331" s="195" t="s">
        <v>88</v>
      </c>
      <c r="AV331" s="14" t="s">
        <v>137</v>
      </c>
      <c r="AW331" s="14" t="s">
        <v>34</v>
      </c>
      <c r="AX331" s="14" t="s">
        <v>86</v>
      </c>
      <c r="AY331" s="195" t="s">
        <v>132</v>
      </c>
    </row>
    <row r="332" s="12" customFormat="1" ht="22.8" customHeight="1">
      <c r="A332" s="12"/>
      <c r="B332" s="158"/>
      <c r="C332" s="12"/>
      <c r="D332" s="159" t="s">
        <v>77</v>
      </c>
      <c r="E332" s="169" t="s">
        <v>163</v>
      </c>
      <c r="F332" s="169" t="s">
        <v>394</v>
      </c>
      <c r="G332" s="12"/>
      <c r="H332" s="12"/>
      <c r="I332" s="161"/>
      <c r="J332" s="170">
        <f>BK332</f>
        <v>0</v>
      </c>
      <c r="K332" s="12"/>
      <c r="L332" s="158"/>
      <c r="M332" s="163"/>
      <c r="N332" s="164"/>
      <c r="O332" s="164"/>
      <c r="P332" s="165">
        <f>SUM(P333:P350)</f>
        <v>0</v>
      </c>
      <c r="Q332" s="164"/>
      <c r="R332" s="165">
        <f>SUM(R333:R350)</f>
        <v>0</v>
      </c>
      <c r="S332" s="164"/>
      <c r="T332" s="166">
        <f>SUM(T333:T350)</f>
        <v>0</v>
      </c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R332" s="159" t="s">
        <v>86</v>
      </c>
      <c r="AT332" s="167" t="s">
        <v>77</v>
      </c>
      <c r="AU332" s="167" t="s">
        <v>86</v>
      </c>
      <c r="AY332" s="159" t="s">
        <v>132</v>
      </c>
      <c r="BK332" s="168">
        <f>SUM(BK333:BK350)</f>
        <v>0</v>
      </c>
    </row>
    <row r="333" s="2" customFormat="1" ht="16.5" customHeight="1">
      <c r="A333" s="38"/>
      <c r="B333" s="171"/>
      <c r="C333" s="172" t="s">
        <v>395</v>
      </c>
      <c r="D333" s="172" t="s">
        <v>134</v>
      </c>
      <c r="E333" s="173" t="s">
        <v>396</v>
      </c>
      <c r="F333" s="174" t="s">
        <v>397</v>
      </c>
      <c r="G333" s="175" t="s">
        <v>142</v>
      </c>
      <c r="H333" s="176">
        <v>433.80000000000001</v>
      </c>
      <c r="I333" s="177"/>
      <c r="J333" s="178">
        <f>ROUND(I333*H333,2)</f>
        <v>0</v>
      </c>
      <c r="K333" s="174" t="s">
        <v>151</v>
      </c>
      <c r="L333" s="39"/>
      <c r="M333" s="179" t="s">
        <v>1</v>
      </c>
      <c r="N333" s="180" t="s">
        <v>43</v>
      </c>
      <c r="O333" s="77"/>
      <c r="P333" s="181">
        <f>O333*H333</f>
        <v>0</v>
      </c>
      <c r="Q333" s="181">
        <v>0</v>
      </c>
      <c r="R333" s="181">
        <f>Q333*H333</f>
        <v>0</v>
      </c>
      <c r="S333" s="181">
        <v>0</v>
      </c>
      <c r="T333" s="182">
        <f>S333*H333</f>
        <v>0</v>
      </c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183" t="s">
        <v>137</v>
      </c>
      <c r="AT333" s="183" t="s">
        <v>134</v>
      </c>
      <c r="AU333" s="183" t="s">
        <v>88</v>
      </c>
      <c r="AY333" s="19" t="s">
        <v>132</v>
      </c>
      <c r="BE333" s="184">
        <f>IF(N333="základní",J333,0)</f>
        <v>0</v>
      </c>
      <c r="BF333" s="184">
        <f>IF(N333="snížená",J333,0)</f>
        <v>0</v>
      </c>
      <c r="BG333" s="184">
        <f>IF(N333="zákl. přenesená",J333,0)</f>
        <v>0</v>
      </c>
      <c r="BH333" s="184">
        <f>IF(N333="sníž. přenesená",J333,0)</f>
        <v>0</v>
      </c>
      <c r="BI333" s="184">
        <f>IF(N333="nulová",J333,0)</f>
        <v>0</v>
      </c>
      <c r="BJ333" s="19" t="s">
        <v>86</v>
      </c>
      <c r="BK333" s="184">
        <f>ROUND(I333*H333,2)</f>
        <v>0</v>
      </c>
      <c r="BL333" s="19" t="s">
        <v>137</v>
      </c>
      <c r="BM333" s="183" t="s">
        <v>398</v>
      </c>
    </row>
    <row r="334" s="13" customFormat="1">
      <c r="A334" s="13"/>
      <c r="B334" s="185"/>
      <c r="C334" s="13"/>
      <c r="D334" s="186" t="s">
        <v>139</v>
      </c>
      <c r="E334" s="187" t="s">
        <v>1</v>
      </c>
      <c r="F334" s="188" t="s">
        <v>399</v>
      </c>
      <c r="G334" s="13"/>
      <c r="H334" s="189">
        <v>42</v>
      </c>
      <c r="I334" s="190"/>
      <c r="J334" s="13"/>
      <c r="K334" s="13"/>
      <c r="L334" s="185"/>
      <c r="M334" s="191"/>
      <c r="N334" s="192"/>
      <c r="O334" s="192"/>
      <c r="P334" s="192"/>
      <c r="Q334" s="192"/>
      <c r="R334" s="192"/>
      <c r="S334" s="192"/>
      <c r="T334" s="19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187" t="s">
        <v>139</v>
      </c>
      <c r="AU334" s="187" t="s">
        <v>88</v>
      </c>
      <c r="AV334" s="13" t="s">
        <v>88</v>
      </c>
      <c r="AW334" s="13" t="s">
        <v>34</v>
      </c>
      <c r="AX334" s="13" t="s">
        <v>78</v>
      </c>
      <c r="AY334" s="187" t="s">
        <v>132</v>
      </c>
    </row>
    <row r="335" s="13" customFormat="1">
      <c r="A335" s="13"/>
      <c r="B335" s="185"/>
      <c r="C335" s="13"/>
      <c r="D335" s="186" t="s">
        <v>139</v>
      </c>
      <c r="E335" s="187" t="s">
        <v>1</v>
      </c>
      <c r="F335" s="188" t="s">
        <v>400</v>
      </c>
      <c r="G335" s="13"/>
      <c r="H335" s="189">
        <v>7.5</v>
      </c>
      <c r="I335" s="190"/>
      <c r="J335" s="13"/>
      <c r="K335" s="13"/>
      <c r="L335" s="185"/>
      <c r="M335" s="191"/>
      <c r="N335" s="192"/>
      <c r="O335" s="192"/>
      <c r="P335" s="192"/>
      <c r="Q335" s="192"/>
      <c r="R335" s="192"/>
      <c r="S335" s="192"/>
      <c r="T335" s="19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187" t="s">
        <v>139</v>
      </c>
      <c r="AU335" s="187" t="s">
        <v>88</v>
      </c>
      <c r="AV335" s="13" t="s">
        <v>88</v>
      </c>
      <c r="AW335" s="13" t="s">
        <v>34</v>
      </c>
      <c r="AX335" s="13" t="s">
        <v>78</v>
      </c>
      <c r="AY335" s="187" t="s">
        <v>132</v>
      </c>
    </row>
    <row r="336" s="13" customFormat="1">
      <c r="A336" s="13"/>
      <c r="B336" s="185"/>
      <c r="C336" s="13"/>
      <c r="D336" s="186" t="s">
        <v>139</v>
      </c>
      <c r="E336" s="187" t="s">
        <v>1</v>
      </c>
      <c r="F336" s="188" t="s">
        <v>401</v>
      </c>
      <c r="G336" s="13"/>
      <c r="H336" s="189">
        <v>53</v>
      </c>
      <c r="I336" s="190"/>
      <c r="J336" s="13"/>
      <c r="K336" s="13"/>
      <c r="L336" s="185"/>
      <c r="M336" s="191"/>
      <c r="N336" s="192"/>
      <c r="O336" s="192"/>
      <c r="P336" s="192"/>
      <c r="Q336" s="192"/>
      <c r="R336" s="192"/>
      <c r="S336" s="192"/>
      <c r="T336" s="19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187" t="s">
        <v>139</v>
      </c>
      <c r="AU336" s="187" t="s">
        <v>88</v>
      </c>
      <c r="AV336" s="13" t="s">
        <v>88</v>
      </c>
      <c r="AW336" s="13" t="s">
        <v>34</v>
      </c>
      <c r="AX336" s="13" t="s">
        <v>78</v>
      </c>
      <c r="AY336" s="187" t="s">
        <v>132</v>
      </c>
    </row>
    <row r="337" s="13" customFormat="1">
      <c r="A337" s="13"/>
      <c r="B337" s="185"/>
      <c r="C337" s="13"/>
      <c r="D337" s="186" t="s">
        <v>139</v>
      </c>
      <c r="E337" s="187" t="s">
        <v>1</v>
      </c>
      <c r="F337" s="188" t="s">
        <v>402</v>
      </c>
      <c r="G337" s="13"/>
      <c r="H337" s="189">
        <v>35.75</v>
      </c>
      <c r="I337" s="190"/>
      <c r="J337" s="13"/>
      <c r="K337" s="13"/>
      <c r="L337" s="185"/>
      <c r="M337" s="191"/>
      <c r="N337" s="192"/>
      <c r="O337" s="192"/>
      <c r="P337" s="192"/>
      <c r="Q337" s="192"/>
      <c r="R337" s="192"/>
      <c r="S337" s="192"/>
      <c r="T337" s="19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187" t="s">
        <v>139</v>
      </c>
      <c r="AU337" s="187" t="s">
        <v>88</v>
      </c>
      <c r="AV337" s="13" t="s">
        <v>88</v>
      </c>
      <c r="AW337" s="13" t="s">
        <v>34</v>
      </c>
      <c r="AX337" s="13" t="s">
        <v>78</v>
      </c>
      <c r="AY337" s="187" t="s">
        <v>132</v>
      </c>
    </row>
    <row r="338" s="13" customFormat="1">
      <c r="A338" s="13"/>
      <c r="B338" s="185"/>
      <c r="C338" s="13"/>
      <c r="D338" s="186" t="s">
        <v>139</v>
      </c>
      <c r="E338" s="187" t="s">
        <v>1</v>
      </c>
      <c r="F338" s="188" t="s">
        <v>403</v>
      </c>
      <c r="G338" s="13"/>
      <c r="H338" s="189">
        <v>34</v>
      </c>
      <c r="I338" s="190"/>
      <c r="J338" s="13"/>
      <c r="K338" s="13"/>
      <c r="L338" s="185"/>
      <c r="M338" s="191"/>
      <c r="N338" s="192"/>
      <c r="O338" s="192"/>
      <c r="P338" s="192"/>
      <c r="Q338" s="192"/>
      <c r="R338" s="192"/>
      <c r="S338" s="192"/>
      <c r="T338" s="19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187" t="s">
        <v>139</v>
      </c>
      <c r="AU338" s="187" t="s">
        <v>88</v>
      </c>
      <c r="AV338" s="13" t="s">
        <v>88</v>
      </c>
      <c r="AW338" s="13" t="s">
        <v>34</v>
      </c>
      <c r="AX338" s="13" t="s">
        <v>78</v>
      </c>
      <c r="AY338" s="187" t="s">
        <v>132</v>
      </c>
    </row>
    <row r="339" s="13" customFormat="1">
      <c r="A339" s="13"/>
      <c r="B339" s="185"/>
      <c r="C339" s="13"/>
      <c r="D339" s="186" t="s">
        <v>139</v>
      </c>
      <c r="E339" s="187" t="s">
        <v>1</v>
      </c>
      <c r="F339" s="188" t="s">
        <v>404</v>
      </c>
      <c r="G339" s="13"/>
      <c r="H339" s="189">
        <v>4.25</v>
      </c>
      <c r="I339" s="190"/>
      <c r="J339" s="13"/>
      <c r="K339" s="13"/>
      <c r="L339" s="185"/>
      <c r="M339" s="191"/>
      <c r="N339" s="192"/>
      <c r="O339" s="192"/>
      <c r="P339" s="192"/>
      <c r="Q339" s="192"/>
      <c r="R339" s="192"/>
      <c r="S339" s="192"/>
      <c r="T339" s="19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187" t="s">
        <v>139</v>
      </c>
      <c r="AU339" s="187" t="s">
        <v>88</v>
      </c>
      <c r="AV339" s="13" t="s">
        <v>88</v>
      </c>
      <c r="AW339" s="13" t="s">
        <v>34</v>
      </c>
      <c r="AX339" s="13" t="s">
        <v>78</v>
      </c>
      <c r="AY339" s="187" t="s">
        <v>132</v>
      </c>
    </row>
    <row r="340" s="13" customFormat="1">
      <c r="A340" s="13"/>
      <c r="B340" s="185"/>
      <c r="C340" s="13"/>
      <c r="D340" s="186" t="s">
        <v>139</v>
      </c>
      <c r="E340" s="187" t="s">
        <v>1</v>
      </c>
      <c r="F340" s="188" t="s">
        <v>405</v>
      </c>
      <c r="G340" s="13"/>
      <c r="H340" s="189">
        <v>6.25</v>
      </c>
      <c r="I340" s="190"/>
      <c r="J340" s="13"/>
      <c r="K340" s="13"/>
      <c r="L340" s="185"/>
      <c r="M340" s="191"/>
      <c r="N340" s="192"/>
      <c r="O340" s="192"/>
      <c r="P340" s="192"/>
      <c r="Q340" s="192"/>
      <c r="R340" s="192"/>
      <c r="S340" s="192"/>
      <c r="T340" s="19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187" t="s">
        <v>139</v>
      </c>
      <c r="AU340" s="187" t="s">
        <v>88</v>
      </c>
      <c r="AV340" s="13" t="s">
        <v>88</v>
      </c>
      <c r="AW340" s="13" t="s">
        <v>34</v>
      </c>
      <c r="AX340" s="13" t="s">
        <v>78</v>
      </c>
      <c r="AY340" s="187" t="s">
        <v>132</v>
      </c>
    </row>
    <row r="341" s="13" customFormat="1">
      <c r="A341" s="13"/>
      <c r="B341" s="185"/>
      <c r="C341" s="13"/>
      <c r="D341" s="186" t="s">
        <v>139</v>
      </c>
      <c r="E341" s="187" t="s">
        <v>1</v>
      </c>
      <c r="F341" s="188" t="s">
        <v>406</v>
      </c>
      <c r="G341" s="13"/>
      <c r="H341" s="189">
        <v>84</v>
      </c>
      <c r="I341" s="190"/>
      <c r="J341" s="13"/>
      <c r="K341" s="13"/>
      <c r="L341" s="185"/>
      <c r="M341" s="191"/>
      <c r="N341" s="192"/>
      <c r="O341" s="192"/>
      <c r="P341" s="192"/>
      <c r="Q341" s="192"/>
      <c r="R341" s="192"/>
      <c r="S341" s="192"/>
      <c r="T341" s="19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187" t="s">
        <v>139</v>
      </c>
      <c r="AU341" s="187" t="s">
        <v>88</v>
      </c>
      <c r="AV341" s="13" t="s">
        <v>88</v>
      </c>
      <c r="AW341" s="13" t="s">
        <v>34</v>
      </c>
      <c r="AX341" s="13" t="s">
        <v>78</v>
      </c>
      <c r="AY341" s="187" t="s">
        <v>132</v>
      </c>
    </row>
    <row r="342" s="13" customFormat="1">
      <c r="A342" s="13"/>
      <c r="B342" s="185"/>
      <c r="C342" s="13"/>
      <c r="D342" s="186" t="s">
        <v>139</v>
      </c>
      <c r="E342" s="187" t="s">
        <v>1</v>
      </c>
      <c r="F342" s="188" t="s">
        <v>407</v>
      </c>
      <c r="G342" s="13"/>
      <c r="H342" s="189">
        <v>142.5</v>
      </c>
      <c r="I342" s="190"/>
      <c r="J342" s="13"/>
      <c r="K342" s="13"/>
      <c r="L342" s="185"/>
      <c r="M342" s="191"/>
      <c r="N342" s="192"/>
      <c r="O342" s="192"/>
      <c r="P342" s="192"/>
      <c r="Q342" s="192"/>
      <c r="R342" s="192"/>
      <c r="S342" s="192"/>
      <c r="T342" s="19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187" t="s">
        <v>139</v>
      </c>
      <c r="AU342" s="187" t="s">
        <v>88</v>
      </c>
      <c r="AV342" s="13" t="s">
        <v>88</v>
      </c>
      <c r="AW342" s="13" t="s">
        <v>34</v>
      </c>
      <c r="AX342" s="13" t="s">
        <v>78</v>
      </c>
      <c r="AY342" s="187" t="s">
        <v>132</v>
      </c>
    </row>
    <row r="343" s="13" customFormat="1">
      <c r="A343" s="13"/>
      <c r="B343" s="185"/>
      <c r="C343" s="13"/>
      <c r="D343" s="186" t="s">
        <v>139</v>
      </c>
      <c r="E343" s="187" t="s">
        <v>1</v>
      </c>
      <c r="F343" s="188" t="s">
        <v>408</v>
      </c>
      <c r="G343" s="13"/>
      <c r="H343" s="189">
        <v>7.1500000000000004</v>
      </c>
      <c r="I343" s="190"/>
      <c r="J343" s="13"/>
      <c r="K343" s="13"/>
      <c r="L343" s="185"/>
      <c r="M343" s="191"/>
      <c r="N343" s="192"/>
      <c r="O343" s="192"/>
      <c r="P343" s="192"/>
      <c r="Q343" s="192"/>
      <c r="R343" s="192"/>
      <c r="S343" s="192"/>
      <c r="T343" s="19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187" t="s">
        <v>139</v>
      </c>
      <c r="AU343" s="187" t="s">
        <v>88</v>
      </c>
      <c r="AV343" s="13" t="s">
        <v>88</v>
      </c>
      <c r="AW343" s="13" t="s">
        <v>34</v>
      </c>
      <c r="AX343" s="13" t="s">
        <v>78</v>
      </c>
      <c r="AY343" s="187" t="s">
        <v>132</v>
      </c>
    </row>
    <row r="344" s="13" customFormat="1">
      <c r="A344" s="13"/>
      <c r="B344" s="185"/>
      <c r="C344" s="13"/>
      <c r="D344" s="186" t="s">
        <v>139</v>
      </c>
      <c r="E344" s="187" t="s">
        <v>1</v>
      </c>
      <c r="F344" s="188" t="s">
        <v>409</v>
      </c>
      <c r="G344" s="13"/>
      <c r="H344" s="189">
        <v>10.4</v>
      </c>
      <c r="I344" s="190"/>
      <c r="J344" s="13"/>
      <c r="K344" s="13"/>
      <c r="L344" s="185"/>
      <c r="M344" s="191"/>
      <c r="N344" s="192"/>
      <c r="O344" s="192"/>
      <c r="P344" s="192"/>
      <c r="Q344" s="192"/>
      <c r="R344" s="192"/>
      <c r="S344" s="192"/>
      <c r="T344" s="19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187" t="s">
        <v>139</v>
      </c>
      <c r="AU344" s="187" t="s">
        <v>88</v>
      </c>
      <c r="AV344" s="13" t="s">
        <v>88</v>
      </c>
      <c r="AW344" s="13" t="s">
        <v>34</v>
      </c>
      <c r="AX344" s="13" t="s">
        <v>78</v>
      </c>
      <c r="AY344" s="187" t="s">
        <v>132</v>
      </c>
    </row>
    <row r="345" s="13" customFormat="1">
      <c r="A345" s="13"/>
      <c r="B345" s="185"/>
      <c r="C345" s="13"/>
      <c r="D345" s="186" t="s">
        <v>139</v>
      </c>
      <c r="E345" s="187" t="s">
        <v>1</v>
      </c>
      <c r="F345" s="188" t="s">
        <v>410</v>
      </c>
      <c r="G345" s="13"/>
      <c r="H345" s="189">
        <v>7</v>
      </c>
      <c r="I345" s="190"/>
      <c r="J345" s="13"/>
      <c r="K345" s="13"/>
      <c r="L345" s="185"/>
      <c r="M345" s="191"/>
      <c r="N345" s="192"/>
      <c r="O345" s="192"/>
      <c r="P345" s="192"/>
      <c r="Q345" s="192"/>
      <c r="R345" s="192"/>
      <c r="S345" s="192"/>
      <c r="T345" s="19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187" t="s">
        <v>139</v>
      </c>
      <c r="AU345" s="187" t="s">
        <v>88</v>
      </c>
      <c r="AV345" s="13" t="s">
        <v>88</v>
      </c>
      <c r="AW345" s="13" t="s">
        <v>34</v>
      </c>
      <c r="AX345" s="13" t="s">
        <v>78</v>
      </c>
      <c r="AY345" s="187" t="s">
        <v>132</v>
      </c>
    </row>
    <row r="346" s="14" customFormat="1">
      <c r="A346" s="14"/>
      <c r="B346" s="194"/>
      <c r="C346" s="14"/>
      <c r="D346" s="186" t="s">
        <v>139</v>
      </c>
      <c r="E346" s="195" t="s">
        <v>1</v>
      </c>
      <c r="F346" s="196" t="s">
        <v>146</v>
      </c>
      <c r="G346" s="14"/>
      <c r="H346" s="197">
        <v>433.79999999999995</v>
      </c>
      <c r="I346" s="198"/>
      <c r="J346" s="14"/>
      <c r="K346" s="14"/>
      <c r="L346" s="194"/>
      <c r="M346" s="199"/>
      <c r="N346" s="200"/>
      <c r="O346" s="200"/>
      <c r="P346" s="200"/>
      <c r="Q346" s="200"/>
      <c r="R346" s="200"/>
      <c r="S346" s="200"/>
      <c r="T346" s="201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195" t="s">
        <v>139</v>
      </c>
      <c r="AU346" s="195" t="s">
        <v>88</v>
      </c>
      <c r="AV346" s="14" t="s">
        <v>137</v>
      </c>
      <c r="AW346" s="14" t="s">
        <v>34</v>
      </c>
      <c r="AX346" s="14" t="s">
        <v>86</v>
      </c>
      <c r="AY346" s="195" t="s">
        <v>132</v>
      </c>
    </row>
    <row r="347" s="2" customFormat="1" ht="21.75" customHeight="1">
      <c r="A347" s="38"/>
      <c r="B347" s="171"/>
      <c r="C347" s="172" t="s">
        <v>411</v>
      </c>
      <c r="D347" s="172" t="s">
        <v>134</v>
      </c>
      <c r="E347" s="173" t="s">
        <v>412</v>
      </c>
      <c r="F347" s="174" t="s">
        <v>413</v>
      </c>
      <c r="G347" s="175" t="s">
        <v>198</v>
      </c>
      <c r="H347" s="176">
        <v>9.5999999999999996</v>
      </c>
      <c r="I347" s="177"/>
      <c r="J347" s="178">
        <f>ROUND(I347*H347,2)</f>
        <v>0</v>
      </c>
      <c r="K347" s="174" t="s">
        <v>1</v>
      </c>
      <c r="L347" s="39"/>
      <c r="M347" s="179" t="s">
        <v>1</v>
      </c>
      <c r="N347" s="180" t="s">
        <v>43</v>
      </c>
      <c r="O347" s="77"/>
      <c r="P347" s="181">
        <f>O347*H347</f>
        <v>0</v>
      </c>
      <c r="Q347" s="181">
        <v>0</v>
      </c>
      <c r="R347" s="181">
        <f>Q347*H347</f>
        <v>0</v>
      </c>
      <c r="S347" s="181">
        <v>0</v>
      </c>
      <c r="T347" s="182">
        <f>S347*H347</f>
        <v>0</v>
      </c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R347" s="183" t="s">
        <v>137</v>
      </c>
      <c r="AT347" s="183" t="s">
        <v>134</v>
      </c>
      <c r="AU347" s="183" t="s">
        <v>88</v>
      </c>
      <c r="AY347" s="19" t="s">
        <v>132</v>
      </c>
      <c r="BE347" s="184">
        <f>IF(N347="základní",J347,0)</f>
        <v>0</v>
      </c>
      <c r="BF347" s="184">
        <f>IF(N347="snížená",J347,0)</f>
        <v>0</v>
      </c>
      <c r="BG347" s="184">
        <f>IF(N347="zákl. přenesená",J347,0)</f>
        <v>0</v>
      </c>
      <c r="BH347" s="184">
        <f>IF(N347="sníž. přenesená",J347,0)</f>
        <v>0</v>
      </c>
      <c r="BI347" s="184">
        <f>IF(N347="nulová",J347,0)</f>
        <v>0</v>
      </c>
      <c r="BJ347" s="19" t="s">
        <v>86</v>
      </c>
      <c r="BK347" s="184">
        <f>ROUND(I347*H347,2)</f>
        <v>0</v>
      </c>
      <c r="BL347" s="19" t="s">
        <v>137</v>
      </c>
      <c r="BM347" s="183" t="s">
        <v>414</v>
      </c>
    </row>
    <row r="348" s="15" customFormat="1">
      <c r="A348" s="15"/>
      <c r="B348" s="202"/>
      <c r="C348" s="15"/>
      <c r="D348" s="186" t="s">
        <v>139</v>
      </c>
      <c r="E348" s="203" t="s">
        <v>1</v>
      </c>
      <c r="F348" s="204" t="s">
        <v>415</v>
      </c>
      <c r="G348" s="15"/>
      <c r="H348" s="203" t="s">
        <v>1</v>
      </c>
      <c r="I348" s="205"/>
      <c r="J348" s="15"/>
      <c r="K348" s="15"/>
      <c r="L348" s="202"/>
      <c r="M348" s="206"/>
      <c r="N348" s="207"/>
      <c r="O348" s="207"/>
      <c r="P348" s="207"/>
      <c r="Q348" s="207"/>
      <c r="R348" s="207"/>
      <c r="S348" s="207"/>
      <c r="T348" s="208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T348" s="203" t="s">
        <v>139</v>
      </c>
      <c r="AU348" s="203" t="s">
        <v>88</v>
      </c>
      <c r="AV348" s="15" t="s">
        <v>86</v>
      </c>
      <c r="AW348" s="15" t="s">
        <v>34</v>
      </c>
      <c r="AX348" s="15" t="s">
        <v>78</v>
      </c>
      <c r="AY348" s="203" t="s">
        <v>132</v>
      </c>
    </row>
    <row r="349" s="13" customFormat="1">
      <c r="A349" s="13"/>
      <c r="B349" s="185"/>
      <c r="C349" s="13"/>
      <c r="D349" s="186" t="s">
        <v>139</v>
      </c>
      <c r="E349" s="187" t="s">
        <v>1</v>
      </c>
      <c r="F349" s="188" t="s">
        <v>416</v>
      </c>
      <c r="G349" s="13"/>
      <c r="H349" s="189">
        <v>9.5999999999999996</v>
      </c>
      <c r="I349" s="190"/>
      <c r="J349" s="13"/>
      <c r="K349" s="13"/>
      <c r="L349" s="185"/>
      <c r="M349" s="191"/>
      <c r="N349" s="192"/>
      <c r="O349" s="192"/>
      <c r="P349" s="192"/>
      <c r="Q349" s="192"/>
      <c r="R349" s="192"/>
      <c r="S349" s="192"/>
      <c r="T349" s="19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187" t="s">
        <v>139</v>
      </c>
      <c r="AU349" s="187" t="s">
        <v>88</v>
      </c>
      <c r="AV349" s="13" t="s">
        <v>88</v>
      </c>
      <c r="AW349" s="13" t="s">
        <v>34</v>
      </c>
      <c r="AX349" s="13" t="s">
        <v>78</v>
      </c>
      <c r="AY349" s="187" t="s">
        <v>132</v>
      </c>
    </row>
    <row r="350" s="14" customFormat="1">
      <c r="A350" s="14"/>
      <c r="B350" s="194"/>
      <c r="C350" s="14"/>
      <c r="D350" s="186" t="s">
        <v>139</v>
      </c>
      <c r="E350" s="195" t="s">
        <v>1</v>
      </c>
      <c r="F350" s="196" t="s">
        <v>146</v>
      </c>
      <c r="G350" s="14"/>
      <c r="H350" s="197">
        <v>9.5999999999999996</v>
      </c>
      <c r="I350" s="198"/>
      <c r="J350" s="14"/>
      <c r="K350" s="14"/>
      <c r="L350" s="194"/>
      <c r="M350" s="199"/>
      <c r="N350" s="200"/>
      <c r="O350" s="200"/>
      <c r="P350" s="200"/>
      <c r="Q350" s="200"/>
      <c r="R350" s="200"/>
      <c r="S350" s="200"/>
      <c r="T350" s="201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195" t="s">
        <v>139</v>
      </c>
      <c r="AU350" s="195" t="s">
        <v>88</v>
      </c>
      <c r="AV350" s="14" t="s">
        <v>137</v>
      </c>
      <c r="AW350" s="14" t="s">
        <v>34</v>
      </c>
      <c r="AX350" s="14" t="s">
        <v>86</v>
      </c>
      <c r="AY350" s="195" t="s">
        <v>132</v>
      </c>
    </row>
    <row r="351" s="12" customFormat="1" ht="22.8" customHeight="1">
      <c r="A351" s="12"/>
      <c r="B351" s="158"/>
      <c r="C351" s="12"/>
      <c r="D351" s="159" t="s">
        <v>77</v>
      </c>
      <c r="E351" s="169" t="s">
        <v>195</v>
      </c>
      <c r="F351" s="169" t="s">
        <v>417</v>
      </c>
      <c r="G351" s="12"/>
      <c r="H351" s="12"/>
      <c r="I351" s="161"/>
      <c r="J351" s="170">
        <f>BK351</f>
        <v>0</v>
      </c>
      <c r="K351" s="12"/>
      <c r="L351" s="158"/>
      <c r="M351" s="163"/>
      <c r="N351" s="164"/>
      <c r="O351" s="164"/>
      <c r="P351" s="165">
        <f>SUM(P352:P406)</f>
        <v>0</v>
      </c>
      <c r="Q351" s="164"/>
      <c r="R351" s="165">
        <f>SUM(R352:R406)</f>
        <v>5.8010155999999995</v>
      </c>
      <c r="S351" s="164"/>
      <c r="T351" s="166">
        <f>SUM(T352:T406)</f>
        <v>0.66120000000000001</v>
      </c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R351" s="159" t="s">
        <v>86</v>
      </c>
      <c r="AT351" s="167" t="s">
        <v>77</v>
      </c>
      <c r="AU351" s="167" t="s">
        <v>86</v>
      </c>
      <c r="AY351" s="159" t="s">
        <v>132</v>
      </c>
      <c r="BK351" s="168">
        <f>SUM(BK352:BK406)</f>
        <v>0</v>
      </c>
    </row>
    <row r="352" s="2" customFormat="1" ht="24.15" customHeight="1">
      <c r="A352" s="38"/>
      <c r="B352" s="171"/>
      <c r="C352" s="172" t="s">
        <v>418</v>
      </c>
      <c r="D352" s="172" t="s">
        <v>134</v>
      </c>
      <c r="E352" s="173" t="s">
        <v>419</v>
      </c>
      <c r="F352" s="174" t="s">
        <v>420</v>
      </c>
      <c r="G352" s="175" t="s">
        <v>309</v>
      </c>
      <c r="H352" s="176">
        <v>30</v>
      </c>
      <c r="I352" s="177"/>
      <c r="J352" s="178">
        <f>ROUND(I352*H352,2)</f>
        <v>0</v>
      </c>
      <c r="K352" s="174" t="s">
        <v>1</v>
      </c>
      <c r="L352" s="39"/>
      <c r="M352" s="179" t="s">
        <v>1</v>
      </c>
      <c r="N352" s="180" t="s">
        <v>43</v>
      </c>
      <c r="O352" s="77"/>
      <c r="P352" s="181">
        <f>O352*H352</f>
        <v>0</v>
      </c>
      <c r="Q352" s="181">
        <v>0.10095</v>
      </c>
      <c r="R352" s="181">
        <f>Q352*H352</f>
        <v>3.0284999999999997</v>
      </c>
      <c r="S352" s="181">
        <v>0</v>
      </c>
      <c r="T352" s="182">
        <f>S352*H352</f>
        <v>0</v>
      </c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183" t="s">
        <v>137</v>
      </c>
      <c r="AT352" s="183" t="s">
        <v>134</v>
      </c>
      <c r="AU352" s="183" t="s">
        <v>88</v>
      </c>
      <c r="AY352" s="19" t="s">
        <v>132</v>
      </c>
      <c r="BE352" s="184">
        <f>IF(N352="základní",J352,0)</f>
        <v>0</v>
      </c>
      <c r="BF352" s="184">
        <f>IF(N352="snížená",J352,0)</f>
        <v>0</v>
      </c>
      <c r="BG352" s="184">
        <f>IF(N352="zákl. přenesená",J352,0)</f>
        <v>0</v>
      </c>
      <c r="BH352" s="184">
        <f>IF(N352="sníž. přenesená",J352,0)</f>
        <v>0</v>
      </c>
      <c r="BI352" s="184">
        <f>IF(N352="nulová",J352,0)</f>
        <v>0</v>
      </c>
      <c r="BJ352" s="19" t="s">
        <v>86</v>
      </c>
      <c r="BK352" s="184">
        <f>ROUND(I352*H352,2)</f>
        <v>0</v>
      </c>
      <c r="BL352" s="19" t="s">
        <v>137</v>
      </c>
      <c r="BM352" s="183" t="s">
        <v>421</v>
      </c>
    </row>
    <row r="353" s="15" customFormat="1">
      <c r="A353" s="15"/>
      <c r="B353" s="202"/>
      <c r="C353" s="15"/>
      <c r="D353" s="186" t="s">
        <v>139</v>
      </c>
      <c r="E353" s="203" t="s">
        <v>1</v>
      </c>
      <c r="F353" s="204" t="s">
        <v>422</v>
      </c>
      <c r="G353" s="15"/>
      <c r="H353" s="203" t="s">
        <v>1</v>
      </c>
      <c r="I353" s="205"/>
      <c r="J353" s="15"/>
      <c r="K353" s="15"/>
      <c r="L353" s="202"/>
      <c r="M353" s="206"/>
      <c r="N353" s="207"/>
      <c r="O353" s="207"/>
      <c r="P353" s="207"/>
      <c r="Q353" s="207"/>
      <c r="R353" s="207"/>
      <c r="S353" s="207"/>
      <c r="T353" s="208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03" t="s">
        <v>139</v>
      </c>
      <c r="AU353" s="203" t="s">
        <v>88</v>
      </c>
      <c r="AV353" s="15" t="s">
        <v>86</v>
      </c>
      <c r="AW353" s="15" t="s">
        <v>34</v>
      </c>
      <c r="AX353" s="15" t="s">
        <v>78</v>
      </c>
      <c r="AY353" s="203" t="s">
        <v>132</v>
      </c>
    </row>
    <row r="354" s="13" customFormat="1">
      <c r="A354" s="13"/>
      <c r="B354" s="185"/>
      <c r="C354" s="13"/>
      <c r="D354" s="186" t="s">
        <v>139</v>
      </c>
      <c r="E354" s="187" t="s">
        <v>1</v>
      </c>
      <c r="F354" s="188" t="s">
        <v>423</v>
      </c>
      <c r="G354" s="13"/>
      <c r="H354" s="189">
        <v>30</v>
      </c>
      <c r="I354" s="190"/>
      <c r="J354" s="13"/>
      <c r="K354" s="13"/>
      <c r="L354" s="185"/>
      <c r="M354" s="191"/>
      <c r="N354" s="192"/>
      <c r="O354" s="192"/>
      <c r="P354" s="192"/>
      <c r="Q354" s="192"/>
      <c r="R354" s="192"/>
      <c r="S354" s="192"/>
      <c r="T354" s="19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187" t="s">
        <v>139</v>
      </c>
      <c r="AU354" s="187" t="s">
        <v>88</v>
      </c>
      <c r="AV354" s="13" t="s">
        <v>88</v>
      </c>
      <c r="AW354" s="13" t="s">
        <v>34</v>
      </c>
      <c r="AX354" s="13" t="s">
        <v>78</v>
      </c>
      <c r="AY354" s="187" t="s">
        <v>132</v>
      </c>
    </row>
    <row r="355" s="14" customFormat="1">
      <c r="A355" s="14"/>
      <c r="B355" s="194"/>
      <c r="C355" s="14"/>
      <c r="D355" s="186" t="s">
        <v>139</v>
      </c>
      <c r="E355" s="195" t="s">
        <v>1</v>
      </c>
      <c r="F355" s="196" t="s">
        <v>146</v>
      </c>
      <c r="G355" s="14"/>
      <c r="H355" s="197">
        <v>30</v>
      </c>
      <c r="I355" s="198"/>
      <c r="J355" s="14"/>
      <c r="K355" s="14"/>
      <c r="L355" s="194"/>
      <c r="M355" s="199"/>
      <c r="N355" s="200"/>
      <c r="O355" s="200"/>
      <c r="P355" s="200"/>
      <c r="Q355" s="200"/>
      <c r="R355" s="200"/>
      <c r="S355" s="200"/>
      <c r="T355" s="201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195" t="s">
        <v>139</v>
      </c>
      <c r="AU355" s="195" t="s">
        <v>88</v>
      </c>
      <c r="AV355" s="14" t="s">
        <v>137</v>
      </c>
      <c r="AW355" s="14" t="s">
        <v>34</v>
      </c>
      <c r="AX355" s="14" t="s">
        <v>86</v>
      </c>
      <c r="AY355" s="195" t="s">
        <v>132</v>
      </c>
    </row>
    <row r="356" s="2" customFormat="1" ht="16.5" customHeight="1">
      <c r="A356" s="38"/>
      <c r="B356" s="171"/>
      <c r="C356" s="209" t="s">
        <v>424</v>
      </c>
      <c r="D356" s="209" t="s">
        <v>238</v>
      </c>
      <c r="E356" s="210" t="s">
        <v>425</v>
      </c>
      <c r="F356" s="211" t="s">
        <v>426</v>
      </c>
      <c r="G356" s="212" t="s">
        <v>309</v>
      </c>
      <c r="H356" s="213">
        <v>30.300000000000001</v>
      </c>
      <c r="I356" s="214"/>
      <c r="J356" s="215">
        <f>ROUND(I356*H356,2)</f>
        <v>0</v>
      </c>
      <c r="K356" s="211" t="s">
        <v>390</v>
      </c>
      <c r="L356" s="216"/>
      <c r="M356" s="217" t="s">
        <v>1</v>
      </c>
      <c r="N356" s="218" t="s">
        <v>43</v>
      </c>
      <c r="O356" s="77"/>
      <c r="P356" s="181">
        <f>O356*H356</f>
        <v>0</v>
      </c>
      <c r="Q356" s="181">
        <v>0.024</v>
      </c>
      <c r="R356" s="181">
        <f>Q356*H356</f>
        <v>0.72720000000000007</v>
      </c>
      <c r="S356" s="181">
        <v>0</v>
      </c>
      <c r="T356" s="182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183" t="s">
        <v>181</v>
      </c>
      <c r="AT356" s="183" t="s">
        <v>238</v>
      </c>
      <c r="AU356" s="183" t="s">
        <v>88</v>
      </c>
      <c r="AY356" s="19" t="s">
        <v>132</v>
      </c>
      <c r="BE356" s="184">
        <f>IF(N356="základní",J356,0)</f>
        <v>0</v>
      </c>
      <c r="BF356" s="184">
        <f>IF(N356="snížená",J356,0)</f>
        <v>0</v>
      </c>
      <c r="BG356" s="184">
        <f>IF(N356="zákl. přenesená",J356,0)</f>
        <v>0</v>
      </c>
      <c r="BH356" s="184">
        <f>IF(N356="sníž. přenesená",J356,0)</f>
        <v>0</v>
      </c>
      <c r="BI356" s="184">
        <f>IF(N356="nulová",J356,0)</f>
        <v>0</v>
      </c>
      <c r="BJ356" s="19" t="s">
        <v>86</v>
      </c>
      <c r="BK356" s="184">
        <f>ROUND(I356*H356,2)</f>
        <v>0</v>
      </c>
      <c r="BL356" s="19" t="s">
        <v>137</v>
      </c>
      <c r="BM356" s="183" t="s">
        <v>427</v>
      </c>
    </row>
    <row r="357" s="13" customFormat="1">
      <c r="A357" s="13"/>
      <c r="B357" s="185"/>
      <c r="C357" s="13"/>
      <c r="D357" s="186" t="s">
        <v>139</v>
      </c>
      <c r="E357" s="187" t="s">
        <v>1</v>
      </c>
      <c r="F357" s="188" t="s">
        <v>428</v>
      </c>
      <c r="G357" s="13"/>
      <c r="H357" s="189">
        <v>30.300000000000001</v>
      </c>
      <c r="I357" s="190"/>
      <c r="J357" s="13"/>
      <c r="K357" s="13"/>
      <c r="L357" s="185"/>
      <c r="M357" s="191"/>
      <c r="N357" s="192"/>
      <c r="O357" s="192"/>
      <c r="P357" s="192"/>
      <c r="Q357" s="192"/>
      <c r="R357" s="192"/>
      <c r="S357" s="192"/>
      <c r="T357" s="19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187" t="s">
        <v>139</v>
      </c>
      <c r="AU357" s="187" t="s">
        <v>88</v>
      </c>
      <c r="AV357" s="13" t="s">
        <v>88</v>
      </c>
      <c r="AW357" s="13" t="s">
        <v>34</v>
      </c>
      <c r="AX357" s="13" t="s">
        <v>86</v>
      </c>
      <c r="AY357" s="187" t="s">
        <v>132</v>
      </c>
    </row>
    <row r="358" s="2" customFormat="1" ht="24.15" customHeight="1">
      <c r="A358" s="38"/>
      <c r="B358" s="171"/>
      <c r="C358" s="172" t="s">
        <v>429</v>
      </c>
      <c r="D358" s="172" t="s">
        <v>134</v>
      </c>
      <c r="E358" s="173" t="s">
        <v>430</v>
      </c>
      <c r="F358" s="174" t="s">
        <v>431</v>
      </c>
      <c r="G358" s="175" t="s">
        <v>198</v>
      </c>
      <c r="H358" s="176">
        <v>0.90000000000000002</v>
      </c>
      <c r="I358" s="177"/>
      <c r="J358" s="178">
        <f>ROUND(I358*H358,2)</f>
        <v>0</v>
      </c>
      <c r="K358" s="174" t="s">
        <v>1</v>
      </c>
      <c r="L358" s="39"/>
      <c r="M358" s="179" t="s">
        <v>1</v>
      </c>
      <c r="N358" s="180" t="s">
        <v>43</v>
      </c>
      <c r="O358" s="77"/>
      <c r="P358" s="181">
        <f>O358*H358</f>
        <v>0</v>
      </c>
      <c r="Q358" s="181">
        <v>2.2563399999999998</v>
      </c>
      <c r="R358" s="181">
        <f>Q358*H358</f>
        <v>2.0307059999999999</v>
      </c>
      <c r="S358" s="181">
        <v>0</v>
      </c>
      <c r="T358" s="182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183" t="s">
        <v>137</v>
      </c>
      <c r="AT358" s="183" t="s">
        <v>134</v>
      </c>
      <c r="AU358" s="183" t="s">
        <v>88</v>
      </c>
      <c r="AY358" s="19" t="s">
        <v>132</v>
      </c>
      <c r="BE358" s="184">
        <f>IF(N358="základní",J358,0)</f>
        <v>0</v>
      </c>
      <c r="BF358" s="184">
        <f>IF(N358="snížená",J358,0)</f>
        <v>0</v>
      </c>
      <c r="BG358" s="184">
        <f>IF(N358="zákl. přenesená",J358,0)</f>
        <v>0</v>
      </c>
      <c r="BH358" s="184">
        <f>IF(N358="sníž. přenesená",J358,0)</f>
        <v>0</v>
      </c>
      <c r="BI358" s="184">
        <f>IF(N358="nulová",J358,0)</f>
        <v>0</v>
      </c>
      <c r="BJ358" s="19" t="s">
        <v>86</v>
      </c>
      <c r="BK358" s="184">
        <f>ROUND(I358*H358,2)</f>
        <v>0</v>
      </c>
      <c r="BL358" s="19" t="s">
        <v>137</v>
      </c>
      <c r="BM358" s="183" t="s">
        <v>432</v>
      </c>
    </row>
    <row r="359" s="13" customFormat="1">
      <c r="A359" s="13"/>
      <c r="B359" s="185"/>
      <c r="C359" s="13"/>
      <c r="D359" s="186" t="s">
        <v>139</v>
      </c>
      <c r="E359" s="187" t="s">
        <v>1</v>
      </c>
      <c r="F359" s="188" t="s">
        <v>433</v>
      </c>
      <c r="G359" s="13"/>
      <c r="H359" s="189">
        <v>0.90000000000000002</v>
      </c>
      <c r="I359" s="190"/>
      <c r="J359" s="13"/>
      <c r="K359" s="13"/>
      <c r="L359" s="185"/>
      <c r="M359" s="191"/>
      <c r="N359" s="192"/>
      <c r="O359" s="192"/>
      <c r="P359" s="192"/>
      <c r="Q359" s="192"/>
      <c r="R359" s="192"/>
      <c r="S359" s="192"/>
      <c r="T359" s="19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187" t="s">
        <v>139</v>
      </c>
      <c r="AU359" s="187" t="s">
        <v>88</v>
      </c>
      <c r="AV359" s="13" t="s">
        <v>88</v>
      </c>
      <c r="AW359" s="13" t="s">
        <v>34</v>
      </c>
      <c r="AX359" s="13" t="s">
        <v>86</v>
      </c>
      <c r="AY359" s="187" t="s">
        <v>132</v>
      </c>
    </row>
    <row r="360" s="2" customFormat="1" ht="16.5" customHeight="1">
      <c r="A360" s="38"/>
      <c r="B360" s="171"/>
      <c r="C360" s="172" t="s">
        <v>434</v>
      </c>
      <c r="D360" s="172" t="s">
        <v>134</v>
      </c>
      <c r="E360" s="173" t="s">
        <v>435</v>
      </c>
      <c r="F360" s="174" t="s">
        <v>436</v>
      </c>
      <c r="G360" s="175" t="s">
        <v>437</v>
      </c>
      <c r="H360" s="176">
        <v>1</v>
      </c>
      <c r="I360" s="177"/>
      <c r="J360" s="178">
        <f>ROUND(I360*H360,2)</f>
        <v>0</v>
      </c>
      <c r="K360" s="174" t="s">
        <v>1</v>
      </c>
      <c r="L360" s="39"/>
      <c r="M360" s="179" t="s">
        <v>1</v>
      </c>
      <c r="N360" s="180" t="s">
        <v>43</v>
      </c>
      <c r="O360" s="77"/>
      <c r="P360" s="181">
        <f>O360*H360</f>
        <v>0</v>
      </c>
      <c r="Q360" s="181">
        <v>0</v>
      </c>
      <c r="R360" s="181">
        <f>Q360*H360</f>
        <v>0</v>
      </c>
      <c r="S360" s="181">
        <v>0</v>
      </c>
      <c r="T360" s="182">
        <f>S360*H360</f>
        <v>0</v>
      </c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183" t="s">
        <v>137</v>
      </c>
      <c r="AT360" s="183" t="s">
        <v>134</v>
      </c>
      <c r="AU360" s="183" t="s">
        <v>88</v>
      </c>
      <c r="AY360" s="19" t="s">
        <v>132</v>
      </c>
      <c r="BE360" s="184">
        <f>IF(N360="základní",J360,0)</f>
        <v>0</v>
      </c>
      <c r="BF360" s="184">
        <f>IF(N360="snížená",J360,0)</f>
        <v>0</v>
      </c>
      <c r="BG360" s="184">
        <f>IF(N360="zákl. přenesená",J360,0)</f>
        <v>0</v>
      </c>
      <c r="BH360" s="184">
        <f>IF(N360="sníž. přenesená",J360,0)</f>
        <v>0</v>
      </c>
      <c r="BI360" s="184">
        <f>IF(N360="nulová",J360,0)</f>
        <v>0</v>
      </c>
      <c r="BJ360" s="19" t="s">
        <v>86</v>
      </c>
      <c r="BK360" s="184">
        <f>ROUND(I360*H360,2)</f>
        <v>0</v>
      </c>
      <c r="BL360" s="19" t="s">
        <v>137</v>
      </c>
      <c r="BM360" s="183" t="s">
        <v>438</v>
      </c>
    </row>
    <row r="361" s="2" customFormat="1" ht="24.15" customHeight="1">
      <c r="A361" s="38"/>
      <c r="B361" s="171"/>
      <c r="C361" s="172" t="s">
        <v>439</v>
      </c>
      <c r="D361" s="172" t="s">
        <v>134</v>
      </c>
      <c r="E361" s="173" t="s">
        <v>440</v>
      </c>
      <c r="F361" s="174" t="s">
        <v>441</v>
      </c>
      <c r="G361" s="175" t="s">
        <v>142</v>
      </c>
      <c r="H361" s="176">
        <v>39.359999999999999</v>
      </c>
      <c r="I361" s="177"/>
      <c r="J361" s="178">
        <f>ROUND(I361*H361,2)</f>
        <v>0</v>
      </c>
      <c r="K361" s="174" t="s">
        <v>151</v>
      </c>
      <c r="L361" s="39"/>
      <c r="M361" s="179" t="s">
        <v>1</v>
      </c>
      <c r="N361" s="180" t="s">
        <v>43</v>
      </c>
      <c r="O361" s="77"/>
      <c r="P361" s="181">
        <f>O361*H361</f>
        <v>0</v>
      </c>
      <c r="Q361" s="181">
        <v>0.00036000000000000002</v>
      </c>
      <c r="R361" s="181">
        <f>Q361*H361</f>
        <v>0.014169600000000001</v>
      </c>
      <c r="S361" s="181">
        <v>0</v>
      </c>
      <c r="T361" s="182">
        <f>S361*H361</f>
        <v>0</v>
      </c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R361" s="183" t="s">
        <v>137</v>
      </c>
      <c r="AT361" s="183" t="s">
        <v>134</v>
      </c>
      <c r="AU361" s="183" t="s">
        <v>88</v>
      </c>
      <c r="AY361" s="19" t="s">
        <v>132</v>
      </c>
      <c r="BE361" s="184">
        <f>IF(N361="základní",J361,0)</f>
        <v>0</v>
      </c>
      <c r="BF361" s="184">
        <f>IF(N361="snížená",J361,0)</f>
        <v>0</v>
      </c>
      <c r="BG361" s="184">
        <f>IF(N361="zákl. přenesená",J361,0)</f>
        <v>0</v>
      </c>
      <c r="BH361" s="184">
        <f>IF(N361="sníž. přenesená",J361,0)</f>
        <v>0</v>
      </c>
      <c r="BI361" s="184">
        <f>IF(N361="nulová",J361,0)</f>
        <v>0</v>
      </c>
      <c r="BJ361" s="19" t="s">
        <v>86</v>
      </c>
      <c r="BK361" s="184">
        <f>ROUND(I361*H361,2)</f>
        <v>0</v>
      </c>
      <c r="BL361" s="19" t="s">
        <v>137</v>
      </c>
      <c r="BM361" s="183" t="s">
        <v>442</v>
      </c>
    </row>
    <row r="362" s="15" customFormat="1">
      <c r="A362" s="15"/>
      <c r="B362" s="202"/>
      <c r="C362" s="15"/>
      <c r="D362" s="186" t="s">
        <v>139</v>
      </c>
      <c r="E362" s="203" t="s">
        <v>1</v>
      </c>
      <c r="F362" s="204" t="s">
        <v>443</v>
      </c>
      <c r="G362" s="15"/>
      <c r="H362" s="203" t="s">
        <v>1</v>
      </c>
      <c r="I362" s="205"/>
      <c r="J362" s="15"/>
      <c r="K362" s="15"/>
      <c r="L362" s="202"/>
      <c r="M362" s="206"/>
      <c r="N362" s="207"/>
      <c r="O362" s="207"/>
      <c r="P362" s="207"/>
      <c r="Q362" s="207"/>
      <c r="R362" s="207"/>
      <c r="S362" s="207"/>
      <c r="T362" s="208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03" t="s">
        <v>139</v>
      </c>
      <c r="AU362" s="203" t="s">
        <v>88</v>
      </c>
      <c r="AV362" s="15" t="s">
        <v>86</v>
      </c>
      <c r="AW362" s="15" t="s">
        <v>34</v>
      </c>
      <c r="AX362" s="15" t="s">
        <v>78</v>
      </c>
      <c r="AY362" s="203" t="s">
        <v>132</v>
      </c>
    </row>
    <row r="363" s="13" customFormat="1">
      <c r="A363" s="13"/>
      <c r="B363" s="185"/>
      <c r="C363" s="13"/>
      <c r="D363" s="186" t="s">
        <v>139</v>
      </c>
      <c r="E363" s="187" t="s">
        <v>1</v>
      </c>
      <c r="F363" s="188" t="s">
        <v>444</v>
      </c>
      <c r="G363" s="13"/>
      <c r="H363" s="189">
        <v>28.800000000000001</v>
      </c>
      <c r="I363" s="190"/>
      <c r="J363" s="13"/>
      <c r="K363" s="13"/>
      <c r="L363" s="185"/>
      <c r="M363" s="191"/>
      <c r="N363" s="192"/>
      <c r="O363" s="192"/>
      <c r="P363" s="192"/>
      <c r="Q363" s="192"/>
      <c r="R363" s="192"/>
      <c r="S363" s="192"/>
      <c r="T363" s="19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187" t="s">
        <v>139</v>
      </c>
      <c r="AU363" s="187" t="s">
        <v>88</v>
      </c>
      <c r="AV363" s="13" t="s">
        <v>88</v>
      </c>
      <c r="AW363" s="13" t="s">
        <v>34</v>
      </c>
      <c r="AX363" s="13" t="s">
        <v>78</v>
      </c>
      <c r="AY363" s="187" t="s">
        <v>132</v>
      </c>
    </row>
    <row r="364" s="13" customFormat="1">
      <c r="A364" s="13"/>
      <c r="B364" s="185"/>
      <c r="C364" s="13"/>
      <c r="D364" s="186" t="s">
        <v>139</v>
      </c>
      <c r="E364" s="187" t="s">
        <v>1</v>
      </c>
      <c r="F364" s="188" t="s">
        <v>445</v>
      </c>
      <c r="G364" s="13"/>
      <c r="H364" s="189">
        <v>10.560000000000001</v>
      </c>
      <c r="I364" s="190"/>
      <c r="J364" s="13"/>
      <c r="K364" s="13"/>
      <c r="L364" s="185"/>
      <c r="M364" s="191"/>
      <c r="N364" s="192"/>
      <c r="O364" s="192"/>
      <c r="P364" s="192"/>
      <c r="Q364" s="192"/>
      <c r="R364" s="192"/>
      <c r="S364" s="192"/>
      <c r="T364" s="19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187" t="s">
        <v>139</v>
      </c>
      <c r="AU364" s="187" t="s">
        <v>88</v>
      </c>
      <c r="AV364" s="13" t="s">
        <v>88</v>
      </c>
      <c r="AW364" s="13" t="s">
        <v>34</v>
      </c>
      <c r="AX364" s="13" t="s">
        <v>78</v>
      </c>
      <c r="AY364" s="187" t="s">
        <v>132</v>
      </c>
    </row>
    <row r="365" s="14" customFormat="1">
      <c r="A365" s="14"/>
      <c r="B365" s="194"/>
      <c r="C365" s="14"/>
      <c r="D365" s="186" t="s">
        <v>139</v>
      </c>
      <c r="E365" s="195" t="s">
        <v>1</v>
      </c>
      <c r="F365" s="196" t="s">
        <v>146</v>
      </c>
      <c r="G365" s="14"/>
      <c r="H365" s="197">
        <v>39.359999999999999</v>
      </c>
      <c r="I365" s="198"/>
      <c r="J365" s="14"/>
      <c r="K365" s="14"/>
      <c r="L365" s="194"/>
      <c r="M365" s="199"/>
      <c r="N365" s="200"/>
      <c r="O365" s="200"/>
      <c r="P365" s="200"/>
      <c r="Q365" s="200"/>
      <c r="R365" s="200"/>
      <c r="S365" s="200"/>
      <c r="T365" s="201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195" t="s">
        <v>139</v>
      </c>
      <c r="AU365" s="195" t="s">
        <v>88</v>
      </c>
      <c r="AV365" s="14" t="s">
        <v>137</v>
      </c>
      <c r="AW365" s="14" t="s">
        <v>34</v>
      </c>
      <c r="AX365" s="14" t="s">
        <v>86</v>
      </c>
      <c r="AY365" s="195" t="s">
        <v>132</v>
      </c>
    </row>
    <row r="366" s="2" customFormat="1" ht="24.15" customHeight="1">
      <c r="A366" s="38"/>
      <c r="B366" s="171"/>
      <c r="C366" s="172" t="s">
        <v>446</v>
      </c>
      <c r="D366" s="172" t="s">
        <v>134</v>
      </c>
      <c r="E366" s="173" t="s">
        <v>447</v>
      </c>
      <c r="F366" s="174" t="s">
        <v>448</v>
      </c>
      <c r="G366" s="175" t="s">
        <v>309</v>
      </c>
      <c r="H366" s="176">
        <v>20</v>
      </c>
      <c r="I366" s="177"/>
      <c r="J366" s="178">
        <f>ROUND(I366*H366,2)</f>
        <v>0</v>
      </c>
      <c r="K366" s="174" t="s">
        <v>1</v>
      </c>
      <c r="L366" s="39"/>
      <c r="M366" s="179" t="s">
        <v>1</v>
      </c>
      <c r="N366" s="180" t="s">
        <v>43</v>
      </c>
      <c r="O366" s="77"/>
      <c r="P366" s="181">
        <f>O366*H366</f>
        <v>0</v>
      </c>
      <c r="Q366" s="181">
        <v>0</v>
      </c>
      <c r="R366" s="181">
        <f>Q366*H366</f>
        <v>0</v>
      </c>
      <c r="S366" s="181">
        <v>0</v>
      </c>
      <c r="T366" s="182">
        <f>S366*H366</f>
        <v>0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R366" s="183" t="s">
        <v>137</v>
      </c>
      <c r="AT366" s="183" t="s">
        <v>134</v>
      </c>
      <c r="AU366" s="183" t="s">
        <v>88</v>
      </c>
      <c r="AY366" s="19" t="s">
        <v>132</v>
      </c>
      <c r="BE366" s="184">
        <f>IF(N366="základní",J366,0)</f>
        <v>0</v>
      </c>
      <c r="BF366" s="184">
        <f>IF(N366="snížená",J366,0)</f>
        <v>0</v>
      </c>
      <c r="BG366" s="184">
        <f>IF(N366="zákl. přenesená",J366,0)</f>
        <v>0</v>
      </c>
      <c r="BH366" s="184">
        <f>IF(N366="sníž. přenesená",J366,0)</f>
        <v>0</v>
      </c>
      <c r="BI366" s="184">
        <f>IF(N366="nulová",J366,0)</f>
        <v>0</v>
      </c>
      <c r="BJ366" s="19" t="s">
        <v>86</v>
      </c>
      <c r="BK366" s="184">
        <f>ROUND(I366*H366,2)</f>
        <v>0</v>
      </c>
      <c r="BL366" s="19" t="s">
        <v>137</v>
      </c>
      <c r="BM366" s="183" t="s">
        <v>449</v>
      </c>
    </row>
    <row r="367" s="15" customFormat="1">
      <c r="A367" s="15"/>
      <c r="B367" s="202"/>
      <c r="C367" s="15"/>
      <c r="D367" s="186" t="s">
        <v>139</v>
      </c>
      <c r="E367" s="203" t="s">
        <v>1</v>
      </c>
      <c r="F367" s="204" t="s">
        <v>450</v>
      </c>
      <c r="G367" s="15"/>
      <c r="H367" s="203" t="s">
        <v>1</v>
      </c>
      <c r="I367" s="205"/>
      <c r="J367" s="15"/>
      <c r="K367" s="15"/>
      <c r="L367" s="202"/>
      <c r="M367" s="206"/>
      <c r="N367" s="207"/>
      <c r="O367" s="207"/>
      <c r="P367" s="207"/>
      <c r="Q367" s="207"/>
      <c r="R367" s="207"/>
      <c r="S367" s="207"/>
      <c r="T367" s="208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03" t="s">
        <v>139</v>
      </c>
      <c r="AU367" s="203" t="s">
        <v>88</v>
      </c>
      <c r="AV367" s="15" t="s">
        <v>86</v>
      </c>
      <c r="AW367" s="15" t="s">
        <v>34</v>
      </c>
      <c r="AX367" s="15" t="s">
        <v>78</v>
      </c>
      <c r="AY367" s="203" t="s">
        <v>132</v>
      </c>
    </row>
    <row r="368" s="13" customFormat="1">
      <c r="A368" s="13"/>
      <c r="B368" s="185"/>
      <c r="C368" s="13"/>
      <c r="D368" s="186" t="s">
        <v>139</v>
      </c>
      <c r="E368" s="187" t="s">
        <v>1</v>
      </c>
      <c r="F368" s="188" t="s">
        <v>451</v>
      </c>
      <c r="G368" s="13"/>
      <c r="H368" s="189">
        <v>20</v>
      </c>
      <c r="I368" s="190"/>
      <c r="J368" s="13"/>
      <c r="K368" s="13"/>
      <c r="L368" s="185"/>
      <c r="M368" s="191"/>
      <c r="N368" s="192"/>
      <c r="O368" s="192"/>
      <c r="P368" s="192"/>
      <c r="Q368" s="192"/>
      <c r="R368" s="192"/>
      <c r="S368" s="192"/>
      <c r="T368" s="19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187" t="s">
        <v>139</v>
      </c>
      <c r="AU368" s="187" t="s">
        <v>88</v>
      </c>
      <c r="AV368" s="13" t="s">
        <v>88</v>
      </c>
      <c r="AW368" s="13" t="s">
        <v>34</v>
      </c>
      <c r="AX368" s="13" t="s">
        <v>86</v>
      </c>
      <c r="AY368" s="187" t="s">
        <v>132</v>
      </c>
    </row>
    <row r="369" s="2" customFormat="1" ht="33" customHeight="1">
      <c r="A369" s="38"/>
      <c r="B369" s="171"/>
      <c r="C369" s="209" t="s">
        <v>452</v>
      </c>
      <c r="D369" s="209" t="s">
        <v>238</v>
      </c>
      <c r="E369" s="210" t="s">
        <v>453</v>
      </c>
      <c r="F369" s="211" t="s">
        <v>454</v>
      </c>
      <c r="G369" s="212" t="s">
        <v>150</v>
      </c>
      <c r="H369" s="213">
        <v>20.199999999999999</v>
      </c>
      <c r="I369" s="214"/>
      <c r="J369" s="215">
        <f>ROUND(I369*H369,2)</f>
        <v>0</v>
      </c>
      <c r="K369" s="211" t="s">
        <v>1</v>
      </c>
      <c r="L369" s="216"/>
      <c r="M369" s="217" t="s">
        <v>1</v>
      </c>
      <c r="N369" s="218" t="s">
        <v>43</v>
      </c>
      <c r="O369" s="77"/>
      <c r="P369" s="181">
        <f>O369*H369</f>
        <v>0</v>
      </c>
      <c r="Q369" s="181">
        <v>0</v>
      </c>
      <c r="R369" s="181">
        <f>Q369*H369</f>
        <v>0</v>
      </c>
      <c r="S369" s="181">
        <v>0</v>
      </c>
      <c r="T369" s="182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183" t="s">
        <v>181</v>
      </c>
      <c r="AT369" s="183" t="s">
        <v>238</v>
      </c>
      <c r="AU369" s="183" t="s">
        <v>88</v>
      </c>
      <c r="AY369" s="19" t="s">
        <v>132</v>
      </c>
      <c r="BE369" s="184">
        <f>IF(N369="základní",J369,0)</f>
        <v>0</v>
      </c>
      <c r="BF369" s="184">
        <f>IF(N369="snížená",J369,0)</f>
        <v>0</v>
      </c>
      <c r="BG369" s="184">
        <f>IF(N369="zákl. přenesená",J369,0)</f>
        <v>0</v>
      </c>
      <c r="BH369" s="184">
        <f>IF(N369="sníž. přenesená",J369,0)</f>
        <v>0</v>
      </c>
      <c r="BI369" s="184">
        <f>IF(N369="nulová",J369,0)</f>
        <v>0</v>
      </c>
      <c r="BJ369" s="19" t="s">
        <v>86</v>
      </c>
      <c r="BK369" s="184">
        <f>ROUND(I369*H369,2)</f>
        <v>0</v>
      </c>
      <c r="BL369" s="19" t="s">
        <v>137</v>
      </c>
      <c r="BM369" s="183" t="s">
        <v>455</v>
      </c>
    </row>
    <row r="370" s="13" customFormat="1">
      <c r="A370" s="13"/>
      <c r="B370" s="185"/>
      <c r="C370" s="13"/>
      <c r="D370" s="186" t="s">
        <v>139</v>
      </c>
      <c r="E370" s="187" t="s">
        <v>1</v>
      </c>
      <c r="F370" s="188" t="s">
        <v>456</v>
      </c>
      <c r="G370" s="13"/>
      <c r="H370" s="189">
        <v>20.199999999999999</v>
      </c>
      <c r="I370" s="190"/>
      <c r="J370" s="13"/>
      <c r="K370" s="13"/>
      <c r="L370" s="185"/>
      <c r="M370" s="191"/>
      <c r="N370" s="192"/>
      <c r="O370" s="192"/>
      <c r="P370" s="192"/>
      <c r="Q370" s="192"/>
      <c r="R370" s="192"/>
      <c r="S370" s="192"/>
      <c r="T370" s="19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187" t="s">
        <v>139</v>
      </c>
      <c r="AU370" s="187" t="s">
        <v>88</v>
      </c>
      <c r="AV370" s="13" t="s">
        <v>88</v>
      </c>
      <c r="AW370" s="13" t="s">
        <v>34</v>
      </c>
      <c r="AX370" s="13" t="s">
        <v>78</v>
      </c>
      <c r="AY370" s="187" t="s">
        <v>132</v>
      </c>
    </row>
    <row r="371" s="14" customFormat="1">
      <c r="A371" s="14"/>
      <c r="B371" s="194"/>
      <c r="C371" s="14"/>
      <c r="D371" s="186" t="s">
        <v>139</v>
      </c>
      <c r="E371" s="195" t="s">
        <v>1</v>
      </c>
      <c r="F371" s="196" t="s">
        <v>146</v>
      </c>
      <c r="G371" s="14"/>
      <c r="H371" s="197">
        <v>20.199999999999999</v>
      </c>
      <c r="I371" s="198"/>
      <c r="J371" s="14"/>
      <c r="K371" s="14"/>
      <c r="L371" s="194"/>
      <c r="M371" s="199"/>
      <c r="N371" s="200"/>
      <c r="O371" s="200"/>
      <c r="P371" s="200"/>
      <c r="Q371" s="200"/>
      <c r="R371" s="200"/>
      <c r="S371" s="200"/>
      <c r="T371" s="201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195" t="s">
        <v>139</v>
      </c>
      <c r="AU371" s="195" t="s">
        <v>88</v>
      </c>
      <c r="AV371" s="14" t="s">
        <v>137</v>
      </c>
      <c r="AW371" s="14" t="s">
        <v>34</v>
      </c>
      <c r="AX371" s="14" t="s">
        <v>86</v>
      </c>
      <c r="AY371" s="195" t="s">
        <v>132</v>
      </c>
    </row>
    <row r="372" s="2" customFormat="1" ht="33" customHeight="1">
      <c r="A372" s="38"/>
      <c r="B372" s="171"/>
      <c r="C372" s="209" t="s">
        <v>457</v>
      </c>
      <c r="D372" s="209" t="s">
        <v>238</v>
      </c>
      <c r="E372" s="210" t="s">
        <v>458</v>
      </c>
      <c r="F372" s="211" t="s">
        <v>459</v>
      </c>
      <c r="G372" s="212" t="s">
        <v>150</v>
      </c>
      <c r="H372" s="213">
        <v>1.01</v>
      </c>
      <c r="I372" s="214"/>
      <c r="J372" s="215">
        <f>ROUND(I372*H372,2)</f>
        <v>0</v>
      </c>
      <c r="K372" s="211" t="s">
        <v>1</v>
      </c>
      <c r="L372" s="216"/>
      <c r="M372" s="217" t="s">
        <v>1</v>
      </c>
      <c r="N372" s="218" t="s">
        <v>43</v>
      </c>
      <c r="O372" s="77"/>
      <c r="P372" s="181">
        <f>O372*H372</f>
        <v>0</v>
      </c>
      <c r="Q372" s="181">
        <v>0</v>
      </c>
      <c r="R372" s="181">
        <f>Q372*H372</f>
        <v>0</v>
      </c>
      <c r="S372" s="181">
        <v>0</v>
      </c>
      <c r="T372" s="182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183" t="s">
        <v>181</v>
      </c>
      <c r="AT372" s="183" t="s">
        <v>238</v>
      </c>
      <c r="AU372" s="183" t="s">
        <v>88</v>
      </c>
      <c r="AY372" s="19" t="s">
        <v>132</v>
      </c>
      <c r="BE372" s="184">
        <f>IF(N372="základní",J372,0)</f>
        <v>0</v>
      </c>
      <c r="BF372" s="184">
        <f>IF(N372="snížená",J372,0)</f>
        <v>0</v>
      </c>
      <c r="BG372" s="184">
        <f>IF(N372="zákl. přenesená",J372,0)</f>
        <v>0</v>
      </c>
      <c r="BH372" s="184">
        <f>IF(N372="sníž. přenesená",J372,0)</f>
        <v>0</v>
      </c>
      <c r="BI372" s="184">
        <f>IF(N372="nulová",J372,0)</f>
        <v>0</v>
      </c>
      <c r="BJ372" s="19" t="s">
        <v>86</v>
      </c>
      <c r="BK372" s="184">
        <f>ROUND(I372*H372,2)</f>
        <v>0</v>
      </c>
      <c r="BL372" s="19" t="s">
        <v>137</v>
      </c>
      <c r="BM372" s="183" t="s">
        <v>460</v>
      </c>
    </row>
    <row r="373" s="13" customFormat="1">
      <c r="A373" s="13"/>
      <c r="B373" s="185"/>
      <c r="C373" s="13"/>
      <c r="D373" s="186" t="s">
        <v>139</v>
      </c>
      <c r="E373" s="187" t="s">
        <v>1</v>
      </c>
      <c r="F373" s="188" t="s">
        <v>461</v>
      </c>
      <c r="G373" s="13"/>
      <c r="H373" s="189">
        <v>1.01</v>
      </c>
      <c r="I373" s="190"/>
      <c r="J373" s="13"/>
      <c r="K373" s="13"/>
      <c r="L373" s="185"/>
      <c r="M373" s="191"/>
      <c r="N373" s="192"/>
      <c r="O373" s="192"/>
      <c r="P373" s="192"/>
      <c r="Q373" s="192"/>
      <c r="R373" s="192"/>
      <c r="S373" s="192"/>
      <c r="T373" s="19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187" t="s">
        <v>139</v>
      </c>
      <c r="AU373" s="187" t="s">
        <v>88</v>
      </c>
      <c r="AV373" s="13" t="s">
        <v>88</v>
      </c>
      <c r="AW373" s="13" t="s">
        <v>34</v>
      </c>
      <c r="AX373" s="13" t="s">
        <v>78</v>
      </c>
      <c r="AY373" s="187" t="s">
        <v>132</v>
      </c>
    </row>
    <row r="374" s="14" customFormat="1">
      <c r="A374" s="14"/>
      <c r="B374" s="194"/>
      <c r="C374" s="14"/>
      <c r="D374" s="186" t="s">
        <v>139</v>
      </c>
      <c r="E374" s="195" t="s">
        <v>1</v>
      </c>
      <c r="F374" s="196" t="s">
        <v>146</v>
      </c>
      <c r="G374" s="14"/>
      <c r="H374" s="197">
        <v>1.01</v>
      </c>
      <c r="I374" s="198"/>
      <c r="J374" s="14"/>
      <c r="K374" s="14"/>
      <c r="L374" s="194"/>
      <c r="M374" s="199"/>
      <c r="N374" s="200"/>
      <c r="O374" s="200"/>
      <c r="P374" s="200"/>
      <c r="Q374" s="200"/>
      <c r="R374" s="200"/>
      <c r="S374" s="200"/>
      <c r="T374" s="201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195" t="s">
        <v>139</v>
      </c>
      <c r="AU374" s="195" t="s">
        <v>88</v>
      </c>
      <c r="AV374" s="14" t="s">
        <v>137</v>
      </c>
      <c r="AW374" s="14" t="s">
        <v>34</v>
      </c>
      <c r="AX374" s="14" t="s">
        <v>86</v>
      </c>
      <c r="AY374" s="195" t="s">
        <v>132</v>
      </c>
    </row>
    <row r="375" s="2" customFormat="1" ht="24.15" customHeight="1">
      <c r="A375" s="38"/>
      <c r="B375" s="171"/>
      <c r="C375" s="209" t="s">
        <v>462</v>
      </c>
      <c r="D375" s="209" t="s">
        <v>238</v>
      </c>
      <c r="E375" s="210" t="s">
        <v>463</v>
      </c>
      <c r="F375" s="211" t="s">
        <v>464</v>
      </c>
      <c r="G375" s="212" t="s">
        <v>150</v>
      </c>
      <c r="H375" s="213">
        <v>4.04</v>
      </c>
      <c r="I375" s="214"/>
      <c r="J375" s="215">
        <f>ROUND(I375*H375,2)</f>
        <v>0</v>
      </c>
      <c r="K375" s="211" t="s">
        <v>1</v>
      </c>
      <c r="L375" s="216"/>
      <c r="M375" s="217" t="s">
        <v>1</v>
      </c>
      <c r="N375" s="218" t="s">
        <v>43</v>
      </c>
      <c r="O375" s="77"/>
      <c r="P375" s="181">
        <f>O375*H375</f>
        <v>0</v>
      </c>
      <c r="Q375" s="181">
        <v>0</v>
      </c>
      <c r="R375" s="181">
        <f>Q375*H375</f>
        <v>0</v>
      </c>
      <c r="S375" s="181">
        <v>0</v>
      </c>
      <c r="T375" s="182">
        <f>S375*H375</f>
        <v>0</v>
      </c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183" t="s">
        <v>181</v>
      </c>
      <c r="AT375" s="183" t="s">
        <v>238</v>
      </c>
      <c r="AU375" s="183" t="s">
        <v>88</v>
      </c>
      <c r="AY375" s="19" t="s">
        <v>132</v>
      </c>
      <c r="BE375" s="184">
        <f>IF(N375="základní",J375,0)</f>
        <v>0</v>
      </c>
      <c r="BF375" s="184">
        <f>IF(N375="snížená",J375,0)</f>
        <v>0</v>
      </c>
      <c r="BG375" s="184">
        <f>IF(N375="zákl. přenesená",J375,0)</f>
        <v>0</v>
      </c>
      <c r="BH375" s="184">
        <f>IF(N375="sníž. přenesená",J375,0)</f>
        <v>0</v>
      </c>
      <c r="BI375" s="184">
        <f>IF(N375="nulová",J375,0)</f>
        <v>0</v>
      </c>
      <c r="BJ375" s="19" t="s">
        <v>86</v>
      </c>
      <c r="BK375" s="184">
        <f>ROUND(I375*H375,2)</f>
        <v>0</v>
      </c>
      <c r="BL375" s="19" t="s">
        <v>137</v>
      </c>
      <c r="BM375" s="183" t="s">
        <v>465</v>
      </c>
    </row>
    <row r="376" s="13" customFormat="1">
      <c r="A376" s="13"/>
      <c r="B376" s="185"/>
      <c r="C376" s="13"/>
      <c r="D376" s="186" t="s">
        <v>139</v>
      </c>
      <c r="E376" s="187" t="s">
        <v>1</v>
      </c>
      <c r="F376" s="188" t="s">
        <v>466</v>
      </c>
      <c r="G376" s="13"/>
      <c r="H376" s="189">
        <v>4.04</v>
      </c>
      <c r="I376" s="190"/>
      <c r="J376" s="13"/>
      <c r="K376" s="13"/>
      <c r="L376" s="185"/>
      <c r="M376" s="191"/>
      <c r="N376" s="192"/>
      <c r="O376" s="192"/>
      <c r="P376" s="192"/>
      <c r="Q376" s="192"/>
      <c r="R376" s="192"/>
      <c r="S376" s="192"/>
      <c r="T376" s="19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187" t="s">
        <v>139</v>
      </c>
      <c r="AU376" s="187" t="s">
        <v>88</v>
      </c>
      <c r="AV376" s="13" t="s">
        <v>88</v>
      </c>
      <c r="AW376" s="13" t="s">
        <v>34</v>
      </c>
      <c r="AX376" s="13" t="s">
        <v>78</v>
      </c>
      <c r="AY376" s="187" t="s">
        <v>132</v>
      </c>
    </row>
    <row r="377" s="14" customFormat="1">
      <c r="A377" s="14"/>
      <c r="B377" s="194"/>
      <c r="C377" s="14"/>
      <c r="D377" s="186" t="s">
        <v>139</v>
      </c>
      <c r="E377" s="195" t="s">
        <v>1</v>
      </c>
      <c r="F377" s="196" t="s">
        <v>146</v>
      </c>
      <c r="G377" s="14"/>
      <c r="H377" s="197">
        <v>4.04</v>
      </c>
      <c r="I377" s="198"/>
      <c r="J377" s="14"/>
      <c r="K377" s="14"/>
      <c r="L377" s="194"/>
      <c r="M377" s="199"/>
      <c r="N377" s="200"/>
      <c r="O377" s="200"/>
      <c r="P377" s="200"/>
      <c r="Q377" s="200"/>
      <c r="R377" s="200"/>
      <c r="S377" s="200"/>
      <c r="T377" s="201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195" t="s">
        <v>139</v>
      </c>
      <c r="AU377" s="195" t="s">
        <v>88</v>
      </c>
      <c r="AV377" s="14" t="s">
        <v>137</v>
      </c>
      <c r="AW377" s="14" t="s">
        <v>34</v>
      </c>
      <c r="AX377" s="14" t="s">
        <v>86</v>
      </c>
      <c r="AY377" s="195" t="s">
        <v>132</v>
      </c>
    </row>
    <row r="378" s="2" customFormat="1" ht="37.8" customHeight="1">
      <c r="A378" s="38"/>
      <c r="B378" s="171"/>
      <c r="C378" s="209" t="s">
        <v>467</v>
      </c>
      <c r="D378" s="209" t="s">
        <v>238</v>
      </c>
      <c r="E378" s="210" t="s">
        <v>468</v>
      </c>
      <c r="F378" s="211" t="s">
        <v>469</v>
      </c>
      <c r="G378" s="212" t="s">
        <v>150</v>
      </c>
      <c r="H378" s="213">
        <v>20.199999999999999</v>
      </c>
      <c r="I378" s="214"/>
      <c r="J378" s="215">
        <f>ROUND(I378*H378,2)</f>
        <v>0</v>
      </c>
      <c r="K378" s="211" t="s">
        <v>1</v>
      </c>
      <c r="L378" s="216"/>
      <c r="M378" s="217" t="s">
        <v>1</v>
      </c>
      <c r="N378" s="218" t="s">
        <v>43</v>
      </c>
      <c r="O378" s="77"/>
      <c r="P378" s="181">
        <f>O378*H378</f>
        <v>0</v>
      </c>
      <c r="Q378" s="181">
        <v>0</v>
      </c>
      <c r="R378" s="181">
        <f>Q378*H378</f>
        <v>0</v>
      </c>
      <c r="S378" s="181">
        <v>0</v>
      </c>
      <c r="T378" s="182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183" t="s">
        <v>181</v>
      </c>
      <c r="AT378" s="183" t="s">
        <v>238</v>
      </c>
      <c r="AU378" s="183" t="s">
        <v>88</v>
      </c>
      <c r="AY378" s="19" t="s">
        <v>132</v>
      </c>
      <c r="BE378" s="184">
        <f>IF(N378="základní",J378,0)</f>
        <v>0</v>
      </c>
      <c r="BF378" s="184">
        <f>IF(N378="snížená",J378,0)</f>
        <v>0</v>
      </c>
      <c r="BG378" s="184">
        <f>IF(N378="zákl. přenesená",J378,0)</f>
        <v>0</v>
      </c>
      <c r="BH378" s="184">
        <f>IF(N378="sníž. přenesená",J378,0)</f>
        <v>0</v>
      </c>
      <c r="BI378" s="184">
        <f>IF(N378="nulová",J378,0)</f>
        <v>0</v>
      </c>
      <c r="BJ378" s="19" t="s">
        <v>86</v>
      </c>
      <c r="BK378" s="184">
        <f>ROUND(I378*H378,2)</f>
        <v>0</v>
      </c>
      <c r="BL378" s="19" t="s">
        <v>137</v>
      </c>
      <c r="BM378" s="183" t="s">
        <v>470</v>
      </c>
    </row>
    <row r="379" s="13" customFormat="1">
      <c r="A379" s="13"/>
      <c r="B379" s="185"/>
      <c r="C379" s="13"/>
      <c r="D379" s="186" t="s">
        <v>139</v>
      </c>
      <c r="E379" s="187" t="s">
        <v>1</v>
      </c>
      <c r="F379" s="188" t="s">
        <v>471</v>
      </c>
      <c r="G379" s="13"/>
      <c r="H379" s="189">
        <v>20.199999999999999</v>
      </c>
      <c r="I379" s="190"/>
      <c r="J379" s="13"/>
      <c r="K379" s="13"/>
      <c r="L379" s="185"/>
      <c r="M379" s="191"/>
      <c r="N379" s="192"/>
      <c r="O379" s="192"/>
      <c r="P379" s="192"/>
      <c r="Q379" s="192"/>
      <c r="R379" s="192"/>
      <c r="S379" s="192"/>
      <c r="T379" s="19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187" t="s">
        <v>139</v>
      </c>
      <c r="AU379" s="187" t="s">
        <v>88</v>
      </c>
      <c r="AV379" s="13" t="s">
        <v>88</v>
      </c>
      <c r="AW379" s="13" t="s">
        <v>34</v>
      </c>
      <c r="AX379" s="13" t="s">
        <v>78</v>
      </c>
      <c r="AY379" s="187" t="s">
        <v>132</v>
      </c>
    </row>
    <row r="380" s="14" customFormat="1">
      <c r="A380" s="14"/>
      <c r="B380" s="194"/>
      <c r="C380" s="14"/>
      <c r="D380" s="186" t="s">
        <v>139</v>
      </c>
      <c r="E380" s="195" t="s">
        <v>1</v>
      </c>
      <c r="F380" s="196" t="s">
        <v>146</v>
      </c>
      <c r="G380" s="14"/>
      <c r="H380" s="197">
        <v>20.199999999999999</v>
      </c>
      <c r="I380" s="198"/>
      <c r="J380" s="14"/>
      <c r="K380" s="14"/>
      <c r="L380" s="194"/>
      <c r="M380" s="199"/>
      <c r="N380" s="200"/>
      <c r="O380" s="200"/>
      <c r="P380" s="200"/>
      <c r="Q380" s="200"/>
      <c r="R380" s="200"/>
      <c r="S380" s="200"/>
      <c r="T380" s="201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195" t="s">
        <v>139</v>
      </c>
      <c r="AU380" s="195" t="s">
        <v>88</v>
      </c>
      <c r="AV380" s="14" t="s">
        <v>137</v>
      </c>
      <c r="AW380" s="14" t="s">
        <v>34</v>
      </c>
      <c r="AX380" s="14" t="s">
        <v>86</v>
      </c>
      <c r="AY380" s="195" t="s">
        <v>132</v>
      </c>
    </row>
    <row r="381" s="2" customFormat="1" ht="37.8" customHeight="1">
      <c r="A381" s="38"/>
      <c r="B381" s="171"/>
      <c r="C381" s="209" t="s">
        <v>472</v>
      </c>
      <c r="D381" s="209" t="s">
        <v>238</v>
      </c>
      <c r="E381" s="210" t="s">
        <v>473</v>
      </c>
      <c r="F381" s="211" t="s">
        <v>474</v>
      </c>
      <c r="G381" s="212" t="s">
        <v>150</v>
      </c>
      <c r="H381" s="213">
        <v>4.04</v>
      </c>
      <c r="I381" s="214"/>
      <c r="J381" s="215">
        <f>ROUND(I381*H381,2)</f>
        <v>0</v>
      </c>
      <c r="K381" s="211" t="s">
        <v>1</v>
      </c>
      <c r="L381" s="216"/>
      <c r="M381" s="217" t="s">
        <v>1</v>
      </c>
      <c r="N381" s="218" t="s">
        <v>43</v>
      </c>
      <c r="O381" s="77"/>
      <c r="P381" s="181">
        <f>O381*H381</f>
        <v>0</v>
      </c>
      <c r="Q381" s="181">
        <v>0</v>
      </c>
      <c r="R381" s="181">
        <f>Q381*H381</f>
        <v>0</v>
      </c>
      <c r="S381" s="181">
        <v>0</v>
      </c>
      <c r="T381" s="182">
        <f>S381*H381</f>
        <v>0</v>
      </c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183" t="s">
        <v>181</v>
      </c>
      <c r="AT381" s="183" t="s">
        <v>238</v>
      </c>
      <c r="AU381" s="183" t="s">
        <v>88</v>
      </c>
      <c r="AY381" s="19" t="s">
        <v>132</v>
      </c>
      <c r="BE381" s="184">
        <f>IF(N381="základní",J381,0)</f>
        <v>0</v>
      </c>
      <c r="BF381" s="184">
        <f>IF(N381="snížená",J381,0)</f>
        <v>0</v>
      </c>
      <c r="BG381" s="184">
        <f>IF(N381="zákl. přenesená",J381,0)</f>
        <v>0</v>
      </c>
      <c r="BH381" s="184">
        <f>IF(N381="sníž. přenesená",J381,0)</f>
        <v>0</v>
      </c>
      <c r="BI381" s="184">
        <f>IF(N381="nulová",J381,0)</f>
        <v>0</v>
      </c>
      <c r="BJ381" s="19" t="s">
        <v>86</v>
      </c>
      <c r="BK381" s="184">
        <f>ROUND(I381*H381,2)</f>
        <v>0</v>
      </c>
      <c r="BL381" s="19" t="s">
        <v>137</v>
      </c>
      <c r="BM381" s="183" t="s">
        <v>475</v>
      </c>
    </row>
    <row r="382" s="13" customFormat="1">
      <c r="A382" s="13"/>
      <c r="B382" s="185"/>
      <c r="C382" s="13"/>
      <c r="D382" s="186" t="s">
        <v>139</v>
      </c>
      <c r="E382" s="187" t="s">
        <v>1</v>
      </c>
      <c r="F382" s="188" t="s">
        <v>476</v>
      </c>
      <c r="G382" s="13"/>
      <c r="H382" s="189">
        <v>4.04</v>
      </c>
      <c r="I382" s="190"/>
      <c r="J382" s="13"/>
      <c r="K382" s="13"/>
      <c r="L382" s="185"/>
      <c r="M382" s="191"/>
      <c r="N382" s="192"/>
      <c r="O382" s="192"/>
      <c r="P382" s="192"/>
      <c r="Q382" s="192"/>
      <c r="R382" s="192"/>
      <c r="S382" s="192"/>
      <c r="T382" s="19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187" t="s">
        <v>139</v>
      </c>
      <c r="AU382" s="187" t="s">
        <v>88</v>
      </c>
      <c r="AV382" s="13" t="s">
        <v>88</v>
      </c>
      <c r="AW382" s="13" t="s">
        <v>34</v>
      </c>
      <c r="AX382" s="13" t="s">
        <v>78</v>
      </c>
      <c r="AY382" s="187" t="s">
        <v>132</v>
      </c>
    </row>
    <row r="383" s="14" customFormat="1">
      <c r="A383" s="14"/>
      <c r="B383" s="194"/>
      <c r="C383" s="14"/>
      <c r="D383" s="186" t="s">
        <v>139</v>
      </c>
      <c r="E383" s="195" t="s">
        <v>1</v>
      </c>
      <c r="F383" s="196" t="s">
        <v>146</v>
      </c>
      <c r="G383" s="14"/>
      <c r="H383" s="197">
        <v>4.04</v>
      </c>
      <c r="I383" s="198"/>
      <c r="J383" s="14"/>
      <c r="K383" s="14"/>
      <c r="L383" s="194"/>
      <c r="M383" s="199"/>
      <c r="N383" s="200"/>
      <c r="O383" s="200"/>
      <c r="P383" s="200"/>
      <c r="Q383" s="200"/>
      <c r="R383" s="200"/>
      <c r="S383" s="200"/>
      <c r="T383" s="201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195" t="s">
        <v>139</v>
      </c>
      <c r="AU383" s="195" t="s">
        <v>88</v>
      </c>
      <c r="AV383" s="14" t="s">
        <v>137</v>
      </c>
      <c r="AW383" s="14" t="s">
        <v>34</v>
      </c>
      <c r="AX383" s="14" t="s">
        <v>86</v>
      </c>
      <c r="AY383" s="195" t="s">
        <v>132</v>
      </c>
    </row>
    <row r="384" s="2" customFormat="1" ht="16.5" customHeight="1">
      <c r="A384" s="38"/>
      <c r="B384" s="171"/>
      <c r="C384" s="172" t="s">
        <v>477</v>
      </c>
      <c r="D384" s="172" t="s">
        <v>134</v>
      </c>
      <c r="E384" s="173" t="s">
        <v>478</v>
      </c>
      <c r="F384" s="174" t="s">
        <v>479</v>
      </c>
      <c r="G384" s="175" t="s">
        <v>142</v>
      </c>
      <c r="H384" s="176">
        <v>152.5</v>
      </c>
      <c r="I384" s="177"/>
      <c r="J384" s="178">
        <f>ROUND(I384*H384,2)</f>
        <v>0</v>
      </c>
      <c r="K384" s="174" t="s">
        <v>151</v>
      </c>
      <c r="L384" s="39"/>
      <c r="M384" s="179" t="s">
        <v>1</v>
      </c>
      <c r="N384" s="180" t="s">
        <v>43</v>
      </c>
      <c r="O384" s="77"/>
      <c r="P384" s="181">
        <f>O384*H384</f>
        <v>0</v>
      </c>
      <c r="Q384" s="181">
        <v>0</v>
      </c>
      <c r="R384" s="181">
        <f>Q384*H384</f>
        <v>0</v>
      </c>
      <c r="S384" s="181">
        <v>0</v>
      </c>
      <c r="T384" s="182">
        <f>S384*H384</f>
        <v>0</v>
      </c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R384" s="183" t="s">
        <v>137</v>
      </c>
      <c r="AT384" s="183" t="s">
        <v>134</v>
      </c>
      <c r="AU384" s="183" t="s">
        <v>88</v>
      </c>
      <c r="AY384" s="19" t="s">
        <v>132</v>
      </c>
      <c r="BE384" s="184">
        <f>IF(N384="základní",J384,0)</f>
        <v>0</v>
      </c>
      <c r="BF384" s="184">
        <f>IF(N384="snížená",J384,0)</f>
        <v>0</v>
      </c>
      <c r="BG384" s="184">
        <f>IF(N384="zákl. přenesená",J384,0)</f>
        <v>0</v>
      </c>
      <c r="BH384" s="184">
        <f>IF(N384="sníž. přenesená",J384,0)</f>
        <v>0</v>
      </c>
      <c r="BI384" s="184">
        <f>IF(N384="nulová",J384,0)</f>
        <v>0</v>
      </c>
      <c r="BJ384" s="19" t="s">
        <v>86</v>
      </c>
      <c r="BK384" s="184">
        <f>ROUND(I384*H384,2)</f>
        <v>0</v>
      </c>
      <c r="BL384" s="19" t="s">
        <v>137</v>
      </c>
      <c r="BM384" s="183" t="s">
        <v>480</v>
      </c>
    </row>
    <row r="385" s="15" customFormat="1">
      <c r="A385" s="15"/>
      <c r="B385" s="202"/>
      <c r="C385" s="15"/>
      <c r="D385" s="186" t="s">
        <v>139</v>
      </c>
      <c r="E385" s="203" t="s">
        <v>1</v>
      </c>
      <c r="F385" s="204" t="s">
        <v>481</v>
      </c>
      <c r="G385" s="15"/>
      <c r="H385" s="203" t="s">
        <v>1</v>
      </c>
      <c r="I385" s="205"/>
      <c r="J385" s="15"/>
      <c r="K385" s="15"/>
      <c r="L385" s="202"/>
      <c r="M385" s="206"/>
      <c r="N385" s="207"/>
      <c r="O385" s="207"/>
      <c r="P385" s="207"/>
      <c r="Q385" s="207"/>
      <c r="R385" s="207"/>
      <c r="S385" s="207"/>
      <c r="T385" s="208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T385" s="203" t="s">
        <v>139</v>
      </c>
      <c r="AU385" s="203" t="s">
        <v>88</v>
      </c>
      <c r="AV385" s="15" t="s">
        <v>86</v>
      </c>
      <c r="AW385" s="15" t="s">
        <v>34</v>
      </c>
      <c r="AX385" s="15" t="s">
        <v>78</v>
      </c>
      <c r="AY385" s="203" t="s">
        <v>132</v>
      </c>
    </row>
    <row r="386" s="13" customFormat="1">
      <c r="A386" s="13"/>
      <c r="B386" s="185"/>
      <c r="C386" s="13"/>
      <c r="D386" s="186" t="s">
        <v>139</v>
      </c>
      <c r="E386" s="187" t="s">
        <v>1</v>
      </c>
      <c r="F386" s="188" t="s">
        <v>482</v>
      </c>
      <c r="G386" s="13"/>
      <c r="H386" s="189">
        <v>152.5</v>
      </c>
      <c r="I386" s="190"/>
      <c r="J386" s="13"/>
      <c r="K386" s="13"/>
      <c r="L386" s="185"/>
      <c r="M386" s="191"/>
      <c r="N386" s="192"/>
      <c r="O386" s="192"/>
      <c r="P386" s="192"/>
      <c r="Q386" s="192"/>
      <c r="R386" s="192"/>
      <c r="S386" s="192"/>
      <c r="T386" s="19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187" t="s">
        <v>139</v>
      </c>
      <c r="AU386" s="187" t="s">
        <v>88</v>
      </c>
      <c r="AV386" s="13" t="s">
        <v>88</v>
      </c>
      <c r="AW386" s="13" t="s">
        <v>34</v>
      </c>
      <c r="AX386" s="13" t="s">
        <v>78</v>
      </c>
      <c r="AY386" s="187" t="s">
        <v>132</v>
      </c>
    </row>
    <row r="387" s="14" customFormat="1">
      <c r="A387" s="14"/>
      <c r="B387" s="194"/>
      <c r="C387" s="14"/>
      <c r="D387" s="186" t="s">
        <v>139</v>
      </c>
      <c r="E387" s="195" t="s">
        <v>1</v>
      </c>
      <c r="F387" s="196" t="s">
        <v>146</v>
      </c>
      <c r="G387" s="14"/>
      <c r="H387" s="197">
        <v>152.5</v>
      </c>
      <c r="I387" s="198"/>
      <c r="J387" s="14"/>
      <c r="K387" s="14"/>
      <c r="L387" s="194"/>
      <c r="M387" s="199"/>
      <c r="N387" s="200"/>
      <c r="O387" s="200"/>
      <c r="P387" s="200"/>
      <c r="Q387" s="200"/>
      <c r="R387" s="200"/>
      <c r="S387" s="200"/>
      <c r="T387" s="201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195" t="s">
        <v>139</v>
      </c>
      <c r="AU387" s="195" t="s">
        <v>88</v>
      </c>
      <c r="AV387" s="14" t="s">
        <v>137</v>
      </c>
      <c r="AW387" s="14" t="s">
        <v>34</v>
      </c>
      <c r="AX387" s="14" t="s">
        <v>86</v>
      </c>
      <c r="AY387" s="195" t="s">
        <v>132</v>
      </c>
    </row>
    <row r="388" s="2" customFormat="1" ht="24.15" customHeight="1">
      <c r="A388" s="38"/>
      <c r="B388" s="171"/>
      <c r="C388" s="209" t="s">
        <v>483</v>
      </c>
      <c r="D388" s="209" t="s">
        <v>238</v>
      </c>
      <c r="E388" s="210" t="s">
        <v>484</v>
      </c>
      <c r="F388" s="211" t="s">
        <v>485</v>
      </c>
      <c r="G388" s="212" t="s">
        <v>142</v>
      </c>
      <c r="H388" s="213">
        <v>160.125</v>
      </c>
      <c r="I388" s="214"/>
      <c r="J388" s="215">
        <f>ROUND(I388*H388,2)</f>
        <v>0</v>
      </c>
      <c r="K388" s="211" t="s">
        <v>1</v>
      </c>
      <c r="L388" s="216"/>
      <c r="M388" s="217" t="s">
        <v>1</v>
      </c>
      <c r="N388" s="218" t="s">
        <v>43</v>
      </c>
      <c r="O388" s="77"/>
      <c r="P388" s="181">
        <f>O388*H388</f>
        <v>0</v>
      </c>
      <c r="Q388" s="181">
        <v>0</v>
      </c>
      <c r="R388" s="181">
        <f>Q388*H388</f>
        <v>0</v>
      </c>
      <c r="S388" s="181">
        <v>0</v>
      </c>
      <c r="T388" s="182">
        <f>S388*H388</f>
        <v>0</v>
      </c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183" t="s">
        <v>181</v>
      </c>
      <c r="AT388" s="183" t="s">
        <v>238</v>
      </c>
      <c r="AU388" s="183" t="s">
        <v>88</v>
      </c>
      <c r="AY388" s="19" t="s">
        <v>132</v>
      </c>
      <c r="BE388" s="184">
        <f>IF(N388="základní",J388,0)</f>
        <v>0</v>
      </c>
      <c r="BF388" s="184">
        <f>IF(N388="snížená",J388,0)</f>
        <v>0</v>
      </c>
      <c r="BG388" s="184">
        <f>IF(N388="zákl. přenesená",J388,0)</f>
        <v>0</v>
      </c>
      <c r="BH388" s="184">
        <f>IF(N388="sníž. přenesená",J388,0)</f>
        <v>0</v>
      </c>
      <c r="BI388" s="184">
        <f>IF(N388="nulová",J388,0)</f>
        <v>0</v>
      </c>
      <c r="BJ388" s="19" t="s">
        <v>86</v>
      </c>
      <c r="BK388" s="184">
        <f>ROUND(I388*H388,2)</f>
        <v>0</v>
      </c>
      <c r="BL388" s="19" t="s">
        <v>137</v>
      </c>
      <c r="BM388" s="183" t="s">
        <v>486</v>
      </c>
    </row>
    <row r="389" s="13" customFormat="1">
      <c r="A389" s="13"/>
      <c r="B389" s="185"/>
      <c r="C389" s="13"/>
      <c r="D389" s="186" t="s">
        <v>139</v>
      </c>
      <c r="E389" s="187" t="s">
        <v>1</v>
      </c>
      <c r="F389" s="188" t="s">
        <v>487</v>
      </c>
      <c r="G389" s="13"/>
      <c r="H389" s="189">
        <v>160.125</v>
      </c>
      <c r="I389" s="190"/>
      <c r="J389" s="13"/>
      <c r="K389" s="13"/>
      <c r="L389" s="185"/>
      <c r="M389" s="191"/>
      <c r="N389" s="192"/>
      <c r="O389" s="192"/>
      <c r="P389" s="192"/>
      <c r="Q389" s="192"/>
      <c r="R389" s="192"/>
      <c r="S389" s="192"/>
      <c r="T389" s="19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187" t="s">
        <v>139</v>
      </c>
      <c r="AU389" s="187" t="s">
        <v>88</v>
      </c>
      <c r="AV389" s="13" t="s">
        <v>88</v>
      </c>
      <c r="AW389" s="13" t="s">
        <v>34</v>
      </c>
      <c r="AX389" s="13" t="s">
        <v>86</v>
      </c>
      <c r="AY389" s="187" t="s">
        <v>132</v>
      </c>
    </row>
    <row r="390" s="2" customFormat="1" ht="21.75" customHeight="1">
      <c r="A390" s="38"/>
      <c r="B390" s="171"/>
      <c r="C390" s="172" t="s">
        <v>488</v>
      </c>
      <c r="D390" s="172" t="s">
        <v>134</v>
      </c>
      <c r="E390" s="173" t="s">
        <v>489</v>
      </c>
      <c r="F390" s="174" t="s">
        <v>490</v>
      </c>
      <c r="G390" s="175" t="s">
        <v>150</v>
      </c>
      <c r="H390" s="176">
        <v>1</v>
      </c>
      <c r="I390" s="177"/>
      <c r="J390" s="178">
        <f>ROUND(I390*H390,2)</f>
        <v>0</v>
      </c>
      <c r="K390" s="174" t="s">
        <v>1</v>
      </c>
      <c r="L390" s="39"/>
      <c r="M390" s="179" t="s">
        <v>1</v>
      </c>
      <c r="N390" s="180" t="s">
        <v>43</v>
      </c>
      <c r="O390" s="77"/>
      <c r="P390" s="181">
        <f>O390*H390</f>
        <v>0</v>
      </c>
      <c r="Q390" s="181">
        <v>0.00044000000000000002</v>
      </c>
      <c r="R390" s="181">
        <f>Q390*H390</f>
        <v>0.00044000000000000002</v>
      </c>
      <c r="S390" s="181">
        <v>0</v>
      </c>
      <c r="T390" s="182">
        <f>S390*H390</f>
        <v>0</v>
      </c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R390" s="183" t="s">
        <v>137</v>
      </c>
      <c r="AT390" s="183" t="s">
        <v>134</v>
      </c>
      <c r="AU390" s="183" t="s">
        <v>88</v>
      </c>
      <c r="AY390" s="19" t="s">
        <v>132</v>
      </c>
      <c r="BE390" s="184">
        <f>IF(N390="základní",J390,0)</f>
        <v>0</v>
      </c>
      <c r="BF390" s="184">
        <f>IF(N390="snížená",J390,0)</f>
        <v>0</v>
      </c>
      <c r="BG390" s="184">
        <f>IF(N390="zákl. přenesená",J390,0)</f>
        <v>0</v>
      </c>
      <c r="BH390" s="184">
        <f>IF(N390="sníž. přenesená",J390,0)</f>
        <v>0</v>
      </c>
      <c r="BI390" s="184">
        <f>IF(N390="nulová",J390,0)</f>
        <v>0</v>
      </c>
      <c r="BJ390" s="19" t="s">
        <v>86</v>
      </c>
      <c r="BK390" s="184">
        <f>ROUND(I390*H390,2)</f>
        <v>0</v>
      </c>
      <c r="BL390" s="19" t="s">
        <v>137</v>
      </c>
      <c r="BM390" s="183" t="s">
        <v>491</v>
      </c>
    </row>
    <row r="391" s="13" customFormat="1">
      <c r="A391" s="13"/>
      <c r="B391" s="185"/>
      <c r="C391" s="13"/>
      <c r="D391" s="186" t="s">
        <v>139</v>
      </c>
      <c r="E391" s="187" t="s">
        <v>1</v>
      </c>
      <c r="F391" s="188" t="s">
        <v>492</v>
      </c>
      <c r="G391" s="13"/>
      <c r="H391" s="189">
        <v>1</v>
      </c>
      <c r="I391" s="190"/>
      <c r="J391" s="13"/>
      <c r="K391" s="13"/>
      <c r="L391" s="185"/>
      <c r="M391" s="191"/>
      <c r="N391" s="192"/>
      <c r="O391" s="192"/>
      <c r="P391" s="192"/>
      <c r="Q391" s="192"/>
      <c r="R391" s="192"/>
      <c r="S391" s="192"/>
      <c r="T391" s="19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187" t="s">
        <v>139</v>
      </c>
      <c r="AU391" s="187" t="s">
        <v>88</v>
      </c>
      <c r="AV391" s="13" t="s">
        <v>88</v>
      </c>
      <c r="AW391" s="13" t="s">
        <v>34</v>
      </c>
      <c r="AX391" s="13" t="s">
        <v>86</v>
      </c>
      <c r="AY391" s="187" t="s">
        <v>132</v>
      </c>
    </row>
    <row r="392" s="2" customFormat="1" ht="24.15" customHeight="1">
      <c r="A392" s="38"/>
      <c r="B392" s="171"/>
      <c r="C392" s="209" t="s">
        <v>493</v>
      </c>
      <c r="D392" s="209" t="s">
        <v>238</v>
      </c>
      <c r="E392" s="210" t="s">
        <v>494</v>
      </c>
      <c r="F392" s="211" t="s">
        <v>495</v>
      </c>
      <c r="G392" s="212" t="s">
        <v>150</v>
      </c>
      <c r="H392" s="213">
        <v>1</v>
      </c>
      <c r="I392" s="214"/>
      <c r="J392" s="215">
        <f>ROUND(I392*H392,2)</f>
        <v>0</v>
      </c>
      <c r="K392" s="211" t="s">
        <v>1</v>
      </c>
      <c r="L392" s="216"/>
      <c r="M392" s="217" t="s">
        <v>1</v>
      </c>
      <c r="N392" s="218" t="s">
        <v>43</v>
      </c>
      <c r="O392" s="77"/>
      <c r="P392" s="181">
        <f>O392*H392</f>
        <v>0</v>
      </c>
      <c r="Q392" s="181">
        <v>0</v>
      </c>
      <c r="R392" s="181">
        <f>Q392*H392</f>
        <v>0</v>
      </c>
      <c r="S392" s="181">
        <v>0</v>
      </c>
      <c r="T392" s="182">
        <f>S392*H392</f>
        <v>0</v>
      </c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R392" s="183" t="s">
        <v>181</v>
      </c>
      <c r="AT392" s="183" t="s">
        <v>238</v>
      </c>
      <c r="AU392" s="183" t="s">
        <v>88</v>
      </c>
      <c r="AY392" s="19" t="s">
        <v>132</v>
      </c>
      <c r="BE392" s="184">
        <f>IF(N392="základní",J392,0)</f>
        <v>0</v>
      </c>
      <c r="BF392" s="184">
        <f>IF(N392="snížená",J392,0)</f>
        <v>0</v>
      </c>
      <c r="BG392" s="184">
        <f>IF(N392="zákl. přenesená",J392,0)</f>
        <v>0</v>
      </c>
      <c r="BH392" s="184">
        <f>IF(N392="sníž. přenesená",J392,0)</f>
        <v>0</v>
      </c>
      <c r="BI392" s="184">
        <f>IF(N392="nulová",J392,0)</f>
        <v>0</v>
      </c>
      <c r="BJ392" s="19" t="s">
        <v>86</v>
      </c>
      <c r="BK392" s="184">
        <f>ROUND(I392*H392,2)</f>
        <v>0</v>
      </c>
      <c r="BL392" s="19" t="s">
        <v>137</v>
      </c>
      <c r="BM392" s="183" t="s">
        <v>496</v>
      </c>
    </row>
    <row r="393" s="2" customFormat="1" ht="16.5" customHeight="1">
      <c r="A393" s="38"/>
      <c r="B393" s="171"/>
      <c r="C393" s="209" t="s">
        <v>497</v>
      </c>
      <c r="D393" s="209" t="s">
        <v>238</v>
      </c>
      <c r="E393" s="210" t="s">
        <v>498</v>
      </c>
      <c r="F393" s="211" t="s">
        <v>499</v>
      </c>
      <c r="G393" s="212" t="s">
        <v>150</v>
      </c>
      <c r="H393" s="213">
        <v>1</v>
      </c>
      <c r="I393" s="214"/>
      <c r="J393" s="215">
        <f>ROUND(I393*H393,2)</f>
        <v>0</v>
      </c>
      <c r="K393" s="211" t="s">
        <v>1</v>
      </c>
      <c r="L393" s="216"/>
      <c r="M393" s="217" t="s">
        <v>1</v>
      </c>
      <c r="N393" s="218" t="s">
        <v>43</v>
      </c>
      <c r="O393" s="77"/>
      <c r="P393" s="181">
        <f>O393*H393</f>
        <v>0</v>
      </c>
      <c r="Q393" s="181">
        <v>0</v>
      </c>
      <c r="R393" s="181">
        <f>Q393*H393</f>
        <v>0</v>
      </c>
      <c r="S393" s="181">
        <v>0</v>
      </c>
      <c r="T393" s="182">
        <f>S393*H393</f>
        <v>0</v>
      </c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R393" s="183" t="s">
        <v>181</v>
      </c>
      <c r="AT393" s="183" t="s">
        <v>238</v>
      </c>
      <c r="AU393" s="183" t="s">
        <v>88</v>
      </c>
      <c r="AY393" s="19" t="s">
        <v>132</v>
      </c>
      <c r="BE393" s="184">
        <f>IF(N393="základní",J393,0)</f>
        <v>0</v>
      </c>
      <c r="BF393" s="184">
        <f>IF(N393="snížená",J393,0)</f>
        <v>0</v>
      </c>
      <c r="BG393" s="184">
        <f>IF(N393="zákl. přenesená",J393,0)</f>
        <v>0</v>
      </c>
      <c r="BH393" s="184">
        <f>IF(N393="sníž. přenesená",J393,0)</f>
        <v>0</v>
      </c>
      <c r="BI393" s="184">
        <f>IF(N393="nulová",J393,0)</f>
        <v>0</v>
      </c>
      <c r="BJ393" s="19" t="s">
        <v>86</v>
      </c>
      <c r="BK393" s="184">
        <f>ROUND(I393*H393,2)</f>
        <v>0</v>
      </c>
      <c r="BL393" s="19" t="s">
        <v>137</v>
      </c>
      <c r="BM393" s="183" t="s">
        <v>500</v>
      </c>
    </row>
    <row r="394" s="2" customFormat="1" ht="24.15" customHeight="1">
      <c r="A394" s="38"/>
      <c r="B394" s="171"/>
      <c r="C394" s="209" t="s">
        <v>501</v>
      </c>
      <c r="D394" s="209" t="s">
        <v>238</v>
      </c>
      <c r="E394" s="210" t="s">
        <v>502</v>
      </c>
      <c r="F394" s="211" t="s">
        <v>503</v>
      </c>
      <c r="G394" s="212" t="s">
        <v>150</v>
      </c>
      <c r="H394" s="213">
        <v>1</v>
      </c>
      <c r="I394" s="214"/>
      <c r="J394" s="215">
        <f>ROUND(I394*H394,2)</f>
        <v>0</v>
      </c>
      <c r="K394" s="211" t="s">
        <v>1</v>
      </c>
      <c r="L394" s="216"/>
      <c r="M394" s="217" t="s">
        <v>1</v>
      </c>
      <c r="N394" s="218" t="s">
        <v>43</v>
      </c>
      <c r="O394" s="77"/>
      <c r="P394" s="181">
        <f>O394*H394</f>
        <v>0</v>
      </c>
      <c r="Q394" s="181">
        <v>0</v>
      </c>
      <c r="R394" s="181">
        <f>Q394*H394</f>
        <v>0</v>
      </c>
      <c r="S394" s="181">
        <v>0</v>
      </c>
      <c r="T394" s="182">
        <f>S394*H394</f>
        <v>0</v>
      </c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R394" s="183" t="s">
        <v>181</v>
      </c>
      <c r="AT394" s="183" t="s">
        <v>238</v>
      </c>
      <c r="AU394" s="183" t="s">
        <v>88</v>
      </c>
      <c r="AY394" s="19" t="s">
        <v>132</v>
      </c>
      <c r="BE394" s="184">
        <f>IF(N394="základní",J394,0)</f>
        <v>0</v>
      </c>
      <c r="BF394" s="184">
        <f>IF(N394="snížená",J394,0)</f>
        <v>0</v>
      </c>
      <c r="BG394" s="184">
        <f>IF(N394="zákl. přenesená",J394,0)</f>
        <v>0</v>
      </c>
      <c r="BH394" s="184">
        <f>IF(N394="sníž. přenesená",J394,0)</f>
        <v>0</v>
      </c>
      <c r="BI394" s="184">
        <f>IF(N394="nulová",J394,0)</f>
        <v>0</v>
      </c>
      <c r="BJ394" s="19" t="s">
        <v>86</v>
      </c>
      <c r="BK394" s="184">
        <f>ROUND(I394*H394,2)</f>
        <v>0</v>
      </c>
      <c r="BL394" s="19" t="s">
        <v>137</v>
      </c>
      <c r="BM394" s="183" t="s">
        <v>504</v>
      </c>
    </row>
    <row r="395" s="2" customFormat="1" ht="16.5" customHeight="1">
      <c r="A395" s="38"/>
      <c r="B395" s="171"/>
      <c r="C395" s="209" t="s">
        <v>505</v>
      </c>
      <c r="D395" s="209" t="s">
        <v>238</v>
      </c>
      <c r="E395" s="210" t="s">
        <v>506</v>
      </c>
      <c r="F395" s="211" t="s">
        <v>507</v>
      </c>
      <c r="G395" s="212" t="s">
        <v>150</v>
      </c>
      <c r="H395" s="213">
        <v>1</v>
      </c>
      <c r="I395" s="214"/>
      <c r="J395" s="215">
        <f>ROUND(I395*H395,2)</f>
        <v>0</v>
      </c>
      <c r="K395" s="211" t="s">
        <v>1</v>
      </c>
      <c r="L395" s="216"/>
      <c r="M395" s="217" t="s">
        <v>1</v>
      </c>
      <c r="N395" s="218" t="s">
        <v>43</v>
      </c>
      <c r="O395" s="77"/>
      <c r="P395" s="181">
        <f>O395*H395</f>
        <v>0</v>
      </c>
      <c r="Q395" s="181">
        <v>0</v>
      </c>
      <c r="R395" s="181">
        <f>Q395*H395</f>
        <v>0</v>
      </c>
      <c r="S395" s="181">
        <v>0</v>
      </c>
      <c r="T395" s="182">
        <f>S395*H395</f>
        <v>0</v>
      </c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R395" s="183" t="s">
        <v>181</v>
      </c>
      <c r="AT395" s="183" t="s">
        <v>238</v>
      </c>
      <c r="AU395" s="183" t="s">
        <v>88</v>
      </c>
      <c r="AY395" s="19" t="s">
        <v>132</v>
      </c>
      <c r="BE395" s="184">
        <f>IF(N395="základní",J395,0)</f>
        <v>0</v>
      </c>
      <c r="BF395" s="184">
        <f>IF(N395="snížená",J395,0)</f>
        <v>0</v>
      </c>
      <c r="BG395" s="184">
        <f>IF(N395="zákl. přenesená",J395,0)</f>
        <v>0</v>
      </c>
      <c r="BH395" s="184">
        <f>IF(N395="sníž. přenesená",J395,0)</f>
        <v>0</v>
      </c>
      <c r="BI395" s="184">
        <f>IF(N395="nulová",J395,0)</f>
        <v>0</v>
      </c>
      <c r="BJ395" s="19" t="s">
        <v>86</v>
      </c>
      <c r="BK395" s="184">
        <f>ROUND(I395*H395,2)</f>
        <v>0</v>
      </c>
      <c r="BL395" s="19" t="s">
        <v>137</v>
      </c>
      <c r="BM395" s="183" t="s">
        <v>508</v>
      </c>
    </row>
    <row r="396" s="2" customFormat="1" ht="16.5" customHeight="1">
      <c r="A396" s="38"/>
      <c r="B396" s="171"/>
      <c r="C396" s="209" t="s">
        <v>509</v>
      </c>
      <c r="D396" s="209" t="s">
        <v>238</v>
      </c>
      <c r="E396" s="210" t="s">
        <v>510</v>
      </c>
      <c r="F396" s="211" t="s">
        <v>511</v>
      </c>
      <c r="G396" s="212" t="s">
        <v>150</v>
      </c>
      <c r="H396" s="213">
        <v>1</v>
      </c>
      <c r="I396" s="214"/>
      <c r="J396" s="215">
        <f>ROUND(I396*H396,2)</f>
        <v>0</v>
      </c>
      <c r="K396" s="211" t="s">
        <v>1</v>
      </c>
      <c r="L396" s="216"/>
      <c r="M396" s="217" t="s">
        <v>1</v>
      </c>
      <c r="N396" s="218" t="s">
        <v>43</v>
      </c>
      <c r="O396" s="77"/>
      <c r="P396" s="181">
        <f>O396*H396</f>
        <v>0</v>
      </c>
      <c r="Q396" s="181">
        <v>0</v>
      </c>
      <c r="R396" s="181">
        <f>Q396*H396</f>
        <v>0</v>
      </c>
      <c r="S396" s="181">
        <v>0</v>
      </c>
      <c r="T396" s="182">
        <f>S396*H396</f>
        <v>0</v>
      </c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R396" s="183" t="s">
        <v>181</v>
      </c>
      <c r="AT396" s="183" t="s">
        <v>238</v>
      </c>
      <c r="AU396" s="183" t="s">
        <v>88</v>
      </c>
      <c r="AY396" s="19" t="s">
        <v>132</v>
      </c>
      <c r="BE396" s="184">
        <f>IF(N396="základní",J396,0)</f>
        <v>0</v>
      </c>
      <c r="BF396" s="184">
        <f>IF(N396="snížená",J396,0)</f>
        <v>0</v>
      </c>
      <c r="BG396" s="184">
        <f>IF(N396="zákl. přenesená",J396,0)</f>
        <v>0</v>
      </c>
      <c r="BH396" s="184">
        <f>IF(N396="sníž. přenesená",J396,0)</f>
        <v>0</v>
      </c>
      <c r="BI396" s="184">
        <f>IF(N396="nulová",J396,0)</f>
        <v>0</v>
      </c>
      <c r="BJ396" s="19" t="s">
        <v>86</v>
      </c>
      <c r="BK396" s="184">
        <f>ROUND(I396*H396,2)</f>
        <v>0</v>
      </c>
      <c r="BL396" s="19" t="s">
        <v>137</v>
      </c>
      <c r="BM396" s="183" t="s">
        <v>512</v>
      </c>
    </row>
    <row r="397" s="2" customFormat="1" ht="37.8" customHeight="1">
      <c r="A397" s="38"/>
      <c r="B397" s="171"/>
      <c r="C397" s="172" t="s">
        <v>513</v>
      </c>
      <c r="D397" s="172" t="s">
        <v>134</v>
      </c>
      <c r="E397" s="173" t="s">
        <v>514</v>
      </c>
      <c r="F397" s="174" t="s">
        <v>515</v>
      </c>
      <c r="G397" s="175" t="s">
        <v>150</v>
      </c>
      <c r="H397" s="176">
        <v>1</v>
      </c>
      <c r="I397" s="177"/>
      <c r="J397" s="178">
        <f>ROUND(I397*H397,2)</f>
        <v>0</v>
      </c>
      <c r="K397" s="174" t="s">
        <v>1</v>
      </c>
      <c r="L397" s="39"/>
      <c r="M397" s="179" t="s">
        <v>1</v>
      </c>
      <c r="N397" s="180" t="s">
        <v>43</v>
      </c>
      <c r="O397" s="77"/>
      <c r="P397" s="181">
        <f>O397*H397</f>
        <v>0</v>
      </c>
      <c r="Q397" s="181">
        <v>0</v>
      </c>
      <c r="R397" s="181">
        <f>Q397*H397</f>
        <v>0</v>
      </c>
      <c r="S397" s="181">
        <v>0</v>
      </c>
      <c r="T397" s="182">
        <f>S397*H397</f>
        <v>0</v>
      </c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R397" s="183" t="s">
        <v>137</v>
      </c>
      <c r="AT397" s="183" t="s">
        <v>134</v>
      </c>
      <c r="AU397" s="183" t="s">
        <v>88</v>
      </c>
      <c r="AY397" s="19" t="s">
        <v>132</v>
      </c>
      <c r="BE397" s="184">
        <f>IF(N397="základní",J397,0)</f>
        <v>0</v>
      </c>
      <c r="BF397" s="184">
        <f>IF(N397="snížená",J397,0)</f>
        <v>0</v>
      </c>
      <c r="BG397" s="184">
        <f>IF(N397="zákl. přenesená",J397,0)</f>
        <v>0</v>
      </c>
      <c r="BH397" s="184">
        <f>IF(N397="sníž. přenesená",J397,0)</f>
        <v>0</v>
      </c>
      <c r="BI397" s="184">
        <f>IF(N397="nulová",J397,0)</f>
        <v>0</v>
      </c>
      <c r="BJ397" s="19" t="s">
        <v>86</v>
      </c>
      <c r="BK397" s="184">
        <f>ROUND(I397*H397,2)</f>
        <v>0</v>
      </c>
      <c r="BL397" s="19" t="s">
        <v>137</v>
      </c>
      <c r="BM397" s="183" t="s">
        <v>516</v>
      </c>
    </row>
    <row r="398" s="2" customFormat="1" ht="24.15" customHeight="1">
      <c r="A398" s="38"/>
      <c r="B398" s="171"/>
      <c r="C398" s="172" t="s">
        <v>517</v>
      </c>
      <c r="D398" s="172" t="s">
        <v>134</v>
      </c>
      <c r="E398" s="173" t="s">
        <v>518</v>
      </c>
      <c r="F398" s="174" t="s">
        <v>519</v>
      </c>
      <c r="G398" s="175" t="s">
        <v>309</v>
      </c>
      <c r="H398" s="176">
        <v>190</v>
      </c>
      <c r="I398" s="177"/>
      <c r="J398" s="178">
        <f>ROUND(I398*H398,2)</f>
        <v>0</v>
      </c>
      <c r="K398" s="174" t="s">
        <v>151</v>
      </c>
      <c r="L398" s="39"/>
      <c r="M398" s="179" t="s">
        <v>1</v>
      </c>
      <c r="N398" s="180" t="s">
        <v>43</v>
      </c>
      <c r="O398" s="77"/>
      <c r="P398" s="181">
        <f>O398*H398</f>
        <v>0</v>
      </c>
      <c r="Q398" s="181">
        <v>0</v>
      </c>
      <c r="R398" s="181">
        <f>Q398*H398</f>
        <v>0</v>
      </c>
      <c r="S398" s="181">
        <v>0.00348</v>
      </c>
      <c r="T398" s="182">
        <f>S398*H398</f>
        <v>0.66120000000000001</v>
      </c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R398" s="183" t="s">
        <v>137</v>
      </c>
      <c r="AT398" s="183" t="s">
        <v>134</v>
      </c>
      <c r="AU398" s="183" t="s">
        <v>88</v>
      </c>
      <c r="AY398" s="19" t="s">
        <v>132</v>
      </c>
      <c r="BE398" s="184">
        <f>IF(N398="základní",J398,0)</f>
        <v>0</v>
      </c>
      <c r="BF398" s="184">
        <f>IF(N398="snížená",J398,0)</f>
        <v>0</v>
      </c>
      <c r="BG398" s="184">
        <f>IF(N398="zákl. přenesená",J398,0)</f>
        <v>0</v>
      </c>
      <c r="BH398" s="184">
        <f>IF(N398="sníž. přenesená",J398,0)</f>
        <v>0</v>
      </c>
      <c r="BI398" s="184">
        <f>IF(N398="nulová",J398,0)</f>
        <v>0</v>
      </c>
      <c r="BJ398" s="19" t="s">
        <v>86</v>
      </c>
      <c r="BK398" s="184">
        <f>ROUND(I398*H398,2)</f>
        <v>0</v>
      </c>
      <c r="BL398" s="19" t="s">
        <v>137</v>
      </c>
      <c r="BM398" s="183" t="s">
        <v>520</v>
      </c>
    </row>
    <row r="399" s="15" customFormat="1">
      <c r="A399" s="15"/>
      <c r="B399" s="202"/>
      <c r="C399" s="15"/>
      <c r="D399" s="186" t="s">
        <v>139</v>
      </c>
      <c r="E399" s="203" t="s">
        <v>1</v>
      </c>
      <c r="F399" s="204" t="s">
        <v>311</v>
      </c>
      <c r="G399" s="15"/>
      <c r="H399" s="203" t="s">
        <v>1</v>
      </c>
      <c r="I399" s="205"/>
      <c r="J399" s="15"/>
      <c r="K399" s="15"/>
      <c r="L399" s="202"/>
      <c r="M399" s="206"/>
      <c r="N399" s="207"/>
      <c r="O399" s="207"/>
      <c r="P399" s="207"/>
      <c r="Q399" s="207"/>
      <c r="R399" s="207"/>
      <c r="S399" s="207"/>
      <c r="T399" s="208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T399" s="203" t="s">
        <v>139</v>
      </c>
      <c r="AU399" s="203" t="s">
        <v>88</v>
      </c>
      <c r="AV399" s="15" t="s">
        <v>86</v>
      </c>
      <c r="AW399" s="15" t="s">
        <v>34</v>
      </c>
      <c r="AX399" s="15" t="s">
        <v>78</v>
      </c>
      <c r="AY399" s="203" t="s">
        <v>132</v>
      </c>
    </row>
    <row r="400" s="15" customFormat="1">
      <c r="A400" s="15"/>
      <c r="B400" s="202"/>
      <c r="C400" s="15"/>
      <c r="D400" s="186" t="s">
        <v>139</v>
      </c>
      <c r="E400" s="203" t="s">
        <v>1</v>
      </c>
      <c r="F400" s="204" t="s">
        <v>312</v>
      </c>
      <c r="G400" s="15"/>
      <c r="H400" s="203" t="s">
        <v>1</v>
      </c>
      <c r="I400" s="205"/>
      <c r="J400" s="15"/>
      <c r="K400" s="15"/>
      <c r="L400" s="202"/>
      <c r="M400" s="206"/>
      <c r="N400" s="207"/>
      <c r="O400" s="207"/>
      <c r="P400" s="207"/>
      <c r="Q400" s="207"/>
      <c r="R400" s="207"/>
      <c r="S400" s="207"/>
      <c r="T400" s="208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T400" s="203" t="s">
        <v>139</v>
      </c>
      <c r="AU400" s="203" t="s">
        <v>88</v>
      </c>
      <c r="AV400" s="15" t="s">
        <v>86</v>
      </c>
      <c r="AW400" s="15" t="s">
        <v>34</v>
      </c>
      <c r="AX400" s="15" t="s">
        <v>78</v>
      </c>
      <c r="AY400" s="203" t="s">
        <v>132</v>
      </c>
    </row>
    <row r="401" s="13" customFormat="1">
      <c r="A401" s="13"/>
      <c r="B401" s="185"/>
      <c r="C401" s="13"/>
      <c r="D401" s="186" t="s">
        <v>139</v>
      </c>
      <c r="E401" s="187" t="s">
        <v>1</v>
      </c>
      <c r="F401" s="188" t="s">
        <v>313</v>
      </c>
      <c r="G401" s="13"/>
      <c r="H401" s="189">
        <v>110</v>
      </c>
      <c r="I401" s="190"/>
      <c r="J401" s="13"/>
      <c r="K401" s="13"/>
      <c r="L401" s="185"/>
      <c r="M401" s="191"/>
      <c r="N401" s="192"/>
      <c r="O401" s="192"/>
      <c r="P401" s="192"/>
      <c r="Q401" s="192"/>
      <c r="R401" s="192"/>
      <c r="S401" s="192"/>
      <c r="T401" s="19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187" t="s">
        <v>139</v>
      </c>
      <c r="AU401" s="187" t="s">
        <v>88</v>
      </c>
      <c r="AV401" s="13" t="s">
        <v>88</v>
      </c>
      <c r="AW401" s="13" t="s">
        <v>34</v>
      </c>
      <c r="AX401" s="13" t="s">
        <v>78</v>
      </c>
      <c r="AY401" s="187" t="s">
        <v>132</v>
      </c>
    </row>
    <row r="402" s="15" customFormat="1">
      <c r="A402" s="15"/>
      <c r="B402" s="202"/>
      <c r="C402" s="15"/>
      <c r="D402" s="186" t="s">
        <v>139</v>
      </c>
      <c r="E402" s="203" t="s">
        <v>1</v>
      </c>
      <c r="F402" s="204" t="s">
        <v>314</v>
      </c>
      <c r="G402" s="15"/>
      <c r="H402" s="203" t="s">
        <v>1</v>
      </c>
      <c r="I402" s="205"/>
      <c r="J402" s="15"/>
      <c r="K402" s="15"/>
      <c r="L402" s="202"/>
      <c r="M402" s="206"/>
      <c r="N402" s="207"/>
      <c r="O402" s="207"/>
      <c r="P402" s="207"/>
      <c r="Q402" s="207"/>
      <c r="R402" s="207"/>
      <c r="S402" s="207"/>
      <c r="T402" s="208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T402" s="203" t="s">
        <v>139</v>
      </c>
      <c r="AU402" s="203" t="s">
        <v>88</v>
      </c>
      <c r="AV402" s="15" t="s">
        <v>86</v>
      </c>
      <c r="AW402" s="15" t="s">
        <v>34</v>
      </c>
      <c r="AX402" s="15" t="s">
        <v>78</v>
      </c>
      <c r="AY402" s="203" t="s">
        <v>132</v>
      </c>
    </row>
    <row r="403" s="13" customFormat="1">
      <c r="A403" s="13"/>
      <c r="B403" s="185"/>
      <c r="C403" s="13"/>
      <c r="D403" s="186" t="s">
        <v>139</v>
      </c>
      <c r="E403" s="187" t="s">
        <v>1</v>
      </c>
      <c r="F403" s="188" t="s">
        <v>315</v>
      </c>
      <c r="G403" s="13"/>
      <c r="H403" s="189">
        <v>49.5</v>
      </c>
      <c r="I403" s="190"/>
      <c r="J403" s="13"/>
      <c r="K403" s="13"/>
      <c r="L403" s="185"/>
      <c r="M403" s="191"/>
      <c r="N403" s="192"/>
      <c r="O403" s="192"/>
      <c r="P403" s="192"/>
      <c r="Q403" s="192"/>
      <c r="R403" s="192"/>
      <c r="S403" s="192"/>
      <c r="T403" s="19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187" t="s">
        <v>139</v>
      </c>
      <c r="AU403" s="187" t="s">
        <v>88</v>
      </c>
      <c r="AV403" s="13" t="s">
        <v>88</v>
      </c>
      <c r="AW403" s="13" t="s">
        <v>34</v>
      </c>
      <c r="AX403" s="13" t="s">
        <v>78</v>
      </c>
      <c r="AY403" s="187" t="s">
        <v>132</v>
      </c>
    </row>
    <row r="404" s="15" customFormat="1">
      <c r="A404" s="15"/>
      <c r="B404" s="202"/>
      <c r="C404" s="15"/>
      <c r="D404" s="186" t="s">
        <v>139</v>
      </c>
      <c r="E404" s="203" t="s">
        <v>1</v>
      </c>
      <c r="F404" s="204" t="s">
        <v>521</v>
      </c>
      <c r="G404" s="15"/>
      <c r="H404" s="203" t="s">
        <v>1</v>
      </c>
      <c r="I404" s="205"/>
      <c r="J404" s="15"/>
      <c r="K404" s="15"/>
      <c r="L404" s="202"/>
      <c r="M404" s="206"/>
      <c r="N404" s="207"/>
      <c r="O404" s="207"/>
      <c r="P404" s="207"/>
      <c r="Q404" s="207"/>
      <c r="R404" s="207"/>
      <c r="S404" s="207"/>
      <c r="T404" s="208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T404" s="203" t="s">
        <v>139</v>
      </c>
      <c r="AU404" s="203" t="s">
        <v>88</v>
      </c>
      <c r="AV404" s="15" t="s">
        <v>86</v>
      </c>
      <c r="AW404" s="15" t="s">
        <v>34</v>
      </c>
      <c r="AX404" s="15" t="s">
        <v>78</v>
      </c>
      <c r="AY404" s="203" t="s">
        <v>132</v>
      </c>
    </row>
    <row r="405" s="13" customFormat="1">
      <c r="A405" s="13"/>
      <c r="B405" s="185"/>
      <c r="C405" s="13"/>
      <c r="D405" s="186" t="s">
        <v>139</v>
      </c>
      <c r="E405" s="187" t="s">
        <v>1</v>
      </c>
      <c r="F405" s="188" t="s">
        <v>522</v>
      </c>
      <c r="G405" s="13"/>
      <c r="H405" s="189">
        <v>30.5</v>
      </c>
      <c r="I405" s="190"/>
      <c r="J405" s="13"/>
      <c r="K405" s="13"/>
      <c r="L405" s="185"/>
      <c r="M405" s="191"/>
      <c r="N405" s="192"/>
      <c r="O405" s="192"/>
      <c r="P405" s="192"/>
      <c r="Q405" s="192"/>
      <c r="R405" s="192"/>
      <c r="S405" s="192"/>
      <c r="T405" s="19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187" t="s">
        <v>139</v>
      </c>
      <c r="AU405" s="187" t="s">
        <v>88</v>
      </c>
      <c r="AV405" s="13" t="s">
        <v>88</v>
      </c>
      <c r="AW405" s="13" t="s">
        <v>34</v>
      </c>
      <c r="AX405" s="13" t="s">
        <v>78</v>
      </c>
      <c r="AY405" s="187" t="s">
        <v>132</v>
      </c>
    </row>
    <row r="406" s="14" customFormat="1">
      <c r="A406" s="14"/>
      <c r="B406" s="194"/>
      <c r="C406" s="14"/>
      <c r="D406" s="186" t="s">
        <v>139</v>
      </c>
      <c r="E406" s="195" t="s">
        <v>1</v>
      </c>
      <c r="F406" s="196" t="s">
        <v>146</v>
      </c>
      <c r="G406" s="14"/>
      <c r="H406" s="197">
        <v>190</v>
      </c>
      <c r="I406" s="198"/>
      <c r="J406" s="14"/>
      <c r="K406" s="14"/>
      <c r="L406" s="194"/>
      <c r="M406" s="199"/>
      <c r="N406" s="200"/>
      <c r="O406" s="200"/>
      <c r="P406" s="200"/>
      <c r="Q406" s="200"/>
      <c r="R406" s="200"/>
      <c r="S406" s="200"/>
      <c r="T406" s="201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195" t="s">
        <v>139</v>
      </c>
      <c r="AU406" s="195" t="s">
        <v>88</v>
      </c>
      <c r="AV406" s="14" t="s">
        <v>137</v>
      </c>
      <c r="AW406" s="14" t="s">
        <v>34</v>
      </c>
      <c r="AX406" s="14" t="s">
        <v>86</v>
      </c>
      <c r="AY406" s="195" t="s">
        <v>132</v>
      </c>
    </row>
    <row r="407" s="12" customFormat="1" ht="22.8" customHeight="1">
      <c r="A407" s="12"/>
      <c r="B407" s="158"/>
      <c r="C407" s="12"/>
      <c r="D407" s="159" t="s">
        <v>77</v>
      </c>
      <c r="E407" s="169" t="s">
        <v>523</v>
      </c>
      <c r="F407" s="169" t="s">
        <v>524</v>
      </c>
      <c r="G407" s="12"/>
      <c r="H407" s="12"/>
      <c r="I407" s="161"/>
      <c r="J407" s="170">
        <f>BK407</f>
        <v>0</v>
      </c>
      <c r="K407" s="12"/>
      <c r="L407" s="158"/>
      <c r="M407" s="163"/>
      <c r="N407" s="164"/>
      <c r="O407" s="164"/>
      <c r="P407" s="165">
        <f>SUM(P408:P415)</f>
        <v>0</v>
      </c>
      <c r="Q407" s="164"/>
      <c r="R407" s="165">
        <f>SUM(R408:R415)</f>
        <v>0</v>
      </c>
      <c r="S407" s="164"/>
      <c r="T407" s="166">
        <f>SUM(T408:T415)</f>
        <v>0</v>
      </c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R407" s="159" t="s">
        <v>86</v>
      </c>
      <c r="AT407" s="167" t="s">
        <v>77</v>
      </c>
      <c r="AU407" s="167" t="s">
        <v>86</v>
      </c>
      <c r="AY407" s="159" t="s">
        <v>132</v>
      </c>
      <c r="BK407" s="168">
        <f>SUM(BK408:BK415)</f>
        <v>0</v>
      </c>
    </row>
    <row r="408" s="2" customFormat="1" ht="37.8" customHeight="1">
      <c r="A408" s="38"/>
      <c r="B408" s="171"/>
      <c r="C408" s="172" t="s">
        <v>525</v>
      </c>
      <c r="D408" s="172" t="s">
        <v>134</v>
      </c>
      <c r="E408" s="173" t="s">
        <v>526</v>
      </c>
      <c r="F408" s="174" t="s">
        <v>527</v>
      </c>
      <c r="G408" s="175" t="s">
        <v>229</v>
      </c>
      <c r="H408" s="176">
        <v>74.989000000000004</v>
      </c>
      <c r="I408" s="177"/>
      <c r="J408" s="178">
        <f>ROUND(I408*H408,2)</f>
        <v>0</v>
      </c>
      <c r="K408" s="174" t="s">
        <v>151</v>
      </c>
      <c r="L408" s="39"/>
      <c r="M408" s="179" t="s">
        <v>1</v>
      </c>
      <c r="N408" s="180" t="s">
        <v>43</v>
      </c>
      <c r="O408" s="77"/>
      <c r="P408" s="181">
        <f>O408*H408</f>
        <v>0</v>
      </c>
      <c r="Q408" s="181">
        <v>0</v>
      </c>
      <c r="R408" s="181">
        <f>Q408*H408</f>
        <v>0</v>
      </c>
      <c r="S408" s="181">
        <v>0</v>
      </c>
      <c r="T408" s="182">
        <f>S408*H408</f>
        <v>0</v>
      </c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R408" s="183" t="s">
        <v>137</v>
      </c>
      <c r="AT408" s="183" t="s">
        <v>134</v>
      </c>
      <c r="AU408" s="183" t="s">
        <v>88</v>
      </c>
      <c r="AY408" s="19" t="s">
        <v>132</v>
      </c>
      <c r="BE408" s="184">
        <f>IF(N408="základní",J408,0)</f>
        <v>0</v>
      </c>
      <c r="BF408" s="184">
        <f>IF(N408="snížená",J408,0)</f>
        <v>0</v>
      </c>
      <c r="BG408" s="184">
        <f>IF(N408="zákl. přenesená",J408,0)</f>
        <v>0</v>
      </c>
      <c r="BH408" s="184">
        <f>IF(N408="sníž. přenesená",J408,0)</f>
        <v>0</v>
      </c>
      <c r="BI408" s="184">
        <f>IF(N408="nulová",J408,0)</f>
        <v>0</v>
      </c>
      <c r="BJ408" s="19" t="s">
        <v>86</v>
      </c>
      <c r="BK408" s="184">
        <f>ROUND(I408*H408,2)</f>
        <v>0</v>
      </c>
      <c r="BL408" s="19" t="s">
        <v>137</v>
      </c>
      <c r="BM408" s="183" t="s">
        <v>528</v>
      </c>
    </row>
    <row r="409" s="13" customFormat="1">
      <c r="A409" s="13"/>
      <c r="B409" s="185"/>
      <c r="C409" s="13"/>
      <c r="D409" s="186" t="s">
        <v>139</v>
      </c>
      <c r="E409" s="187" t="s">
        <v>1</v>
      </c>
      <c r="F409" s="188" t="s">
        <v>529</v>
      </c>
      <c r="G409" s="13"/>
      <c r="H409" s="189">
        <v>74.989000000000004</v>
      </c>
      <c r="I409" s="190"/>
      <c r="J409" s="13"/>
      <c r="K409" s="13"/>
      <c r="L409" s="185"/>
      <c r="M409" s="191"/>
      <c r="N409" s="192"/>
      <c r="O409" s="192"/>
      <c r="P409" s="192"/>
      <c r="Q409" s="192"/>
      <c r="R409" s="192"/>
      <c r="S409" s="192"/>
      <c r="T409" s="19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187" t="s">
        <v>139</v>
      </c>
      <c r="AU409" s="187" t="s">
        <v>88</v>
      </c>
      <c r="AV409" s="13" t="s">
        <v>88</v>
      </c>
      <c r="AW409" s="13" t="s">
        <v>34</v>
      </c>
      <c r="AX409" s="13" t="s">
        <v>86</v>
      </c>
      <c r="AY409" s="187" t="s">
        <v>132</v>
      </c>
    </row>
    <row r="410" s="2" customFormat="1" ht="44.25" customHeight="1">
      <c r="A410" s="38"/>
      <c r="B410" s="171"/>
      <c r="C410" s="172" t="s">
        <v>530</v>
      </c>
      <c r="D410" s="172" t="s">
        <v>134</v>
      </c>
      <c r="E410" s="173" t="s">
        <v>531</v>
      </c>
      <c r="F410" s="174" t="s">
        <v>532</v>
      </c>
      <c r="G410" s="175" t="s">
        <v>229</v>
      </c>
      <c r="H410" s="176">
        <v>177.21000000000001</v>
      </c>
      <c r="I410" s="177"/>
      <c r="J410" s="178">
        <f>ROUND(I410*H410,2)</f>
        <v>0</v>
      </c>
      <c r="K410" s="174" t="s">
        <v>151</v>
      </c>
      <c r="L410" s="39"/>
      <c r="M410" s="179" t="s">
        <v>1</v>
      </c>
      <c r="N410" s="180" t="s">
        <v>43</v>
      </c>
      <c r="O410" s="77"/>
      <c r="P410" s="181">
        <f>O410*H410</f>
        <v>0</v>
      </c>
      <c r="Q410" s="181">
        <v>0</v>
      </c>
      <c r="R410" s="181">
        <f>Q410*H410</f>
        <v>0</v>
      </c>
      <c r="S410" s="181">
        <v>0</v>
      </c>
      <c r="T410" s="182">
        <f>S410*H410</f>
        <v>0</v>
      </c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R410" s="183" t="s">
        <v>137</v>
      </c>
      <c r="AT410" s="183" t="s">
        <v>134</v>
      </c>
      <c r="AU410" s="183" t="s">
        <v>88</v>
      </c>
      <c r="AY410" s="19" t="s">
        <v>132</v>
      </c>
      <c r="BE410" s="184">
        <f>IF(N410="základní",J410,0)</f>
        <v>0</v>
      </c>
      <c r="BF410" s="184">
        <f>IF(N410="snížená",J410,0)</f>
        <v>0</v>
      </c>
      <c r="BG410" s="184">
        <f>IF(N410="zákl. přenesená",J410,0)</f>
        <v>0</v>
      </c>
      <c r="BH410" s="184">
        <f>IF(N410="sníž. přenesená",J410,0)</f>
        <v>0</v>
      </c>
      <c r="BI410" s="184">
        <f>IF(N410="nulová",J410,0)</f>
        <v>0</v>
      </c>
      <c r="BJ410" s="19" t="s">
        <v>86</v>
      </c>
      <c r="BK410" s="184">
        <f>ROUND(I410*H410,2)</f>
        <v>0</v>
      </c>
      <c r="BL410" s="19" t="s">
        <v>137</v>
      </c>
      <c r="BM410" s="183" t="s">
        <v>533</v>
      </c>
    </row>
    <row r="411" s="2" customFormat="1" ht="21.75" customHeight="1">
      <c r="A411" s="38"/>
      <c r="B411" s="171"/>
      <c r="C411" s="172" t="s">
        <v>534</v>
      </c>
      <c r="D411" s="172" t="s">
        <v>134</v>
      </c>
      <c r="E411" s="173" t="s">
        <v>535</v>
      </c>
      <c r="F411" s="174" t="s">
        <v>536</v>
      </c>
      <c r="G411" s="175" t="s">
        <v>229</v>
      </c>
      <c r="H411" s="176">
        <v>252.19900000000001</v>
      </c>
      <c r="I411" s="177"/>
      <c r="J411" s="178">
        <f>ROUND(I411*H411,2)</f>
        <v>0</v>
      </c>
      <c r="K411" s="174" t="s">
        <v>151</v>
      </c>
      <c r="L411" s="39"/>
      <c r="M411" s="179" t="s">
        <v>1</v>
      </c>
      <c r="N411" s="180" t="s">
        <v>43</v>
      </c>
      <c r="O411" s="77"/>
      <c r="P411" s="181">
        <f>O411*H411</f>
        <v>0</v>
      </c>
      <c r="Q411" s="181">
        <v>0</v>
      </c>
      <c r="R411" s="181">
        <f>Q411*H411</f>
        <v>0</v>
      </c>
      <c r="S411" s="181">
        <v>0</v>
      </c>
      <c r="T411" s="182">
        <f>S411*H411</f>
        <v>0</v>
      </c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R411" s="183" t="s">
        <v>137</v>
      </c>
      <c r="AT411" s="183" t="s">
        <v>134</v>
      </c>
      <c r="AU411" s="183" t="s">
        <v>88</v>
      </c>
      <c r="AY411" s="19" t="s">
        <v>132</v>
      </c>
      <c r="BE411" s="184">
        <f>IF(N411="základní",J411,0)</f>
        <v>0</v>
      </c>
      <c r="BF411" s="184">
        <f>IF(N411="snížená",J411,0)</f>
        <v>0</v>
      </c>
      <c r="BG411" s="184">
        <f>IF(N411="zákl. přenesená",J411,0)</f>
        <v>0</v>
      </c>
      <c r="BH411" s="184">
        <f>IF(N411="sníž. přenesená",J411,0)</f>
        <v>0</v>
      </c>
      <c r="BI411" s="184">
        <f>IF(N411="nulová",J411,0)</f>
        <v>0</v>
      </c>
      <c r="BJ411" s="19" t="s">
        <v>86</v>
      </c>
      <c r="BK411" s="184">
        <f>ROUND(I411*H411,2)</f>
        <v>0</v>
      </c>
      <c r="BL411" s="19" t="s">
        <v>137</v>
      </c>
      <c r="BM411" s="183" t="s">
        <v>537</v>
      </c>
    </row>
    <row r="412" s="13" customFormat="1">
      <c r="A412" s="13"/>
      <c r="B412" s="185"/>
      <c r="C412" s="13"/>
      <c r="D412" s="186" t="s">
        <v>139</v>
      </c>
      <c r="E412" s="187" t="s">
        <v>1</v>
      </c>
      <c r="F412" s="188" t="s">
        <v>538</v>
      </c>
      <c r="G412" s="13"/>
      <c r="H412" s="189">
        <v>252.19900000000001</v>
      </c>
      <c r="I412" s="190"/>
      <c r="J412" s="13"/>
      <c r="K412" s="13"/>
      <c r="L412" s="185"/>
      <c r="M412" s="191"/>
      <c r="N412" s="192"/>
      <c r="O412" s="192"/>
      <c r="P412" s="192"/>
      <c r="Q412" s="192"/>
      <c r="R412" s="192"/>
      <c r="S412" s="192"/>
      <c r="T412" s="19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187" t="s">
        <v>139</v>
      </c>
      <c r="AU412" s="187" t="s">
        <v>88</v>
      </c>
      <c r="AV412" s="13" t="s">
        <v>88</v>
      </c>
      <c r="AW412" s="13" t="s">
        <v>34</v>
      </c>
      <c r="AX412" s="13" t="s">
        <v>86</v>
      </c>
      <c r="AY412" s="187" t="s">
        <v>132</v>
      </c>
    </row>
    <row r="413" s="2" customFormat="1" ht="24.15" customHeight="1">
      <c r="A413" s="38"/>
      <c r="B413" s="171"/>
      <c r="C413" s="172" t="s">
        <v>539</v>
      </c>
      <c r="D413" s="172" t="s">
        <v>134</v>
      </c>
      <c r="E413" s="173" t="s">
        <v>540</v>
      </c>
      <c r="F413" s="174" t="s">
        <v>541</v>
      </c>
      <c r="G413" s="175" t="s">
        <v>229</v>
      </c>
      <c r="H413" s="176">
        <v>2273.3009999999999</v>
      </c>
      <c r="I413" s="177"/>
      <c r="J413" s="178">
        <f>ROUND(I413*H413,2)</f>
        <v>0</v>
      </c>
      <c r="K413" s="174" t="s">
        <v>151</v>
      </c>
      <c r="L413" s="39"/>
      <c r="M413" s="179" t="s">
        <v>1</v>
      </c>
      <c r="N413" s="180" t="s">
        <v>43</v>
      </c>
      <c r="O413" s="77"/>
      <c r="P413" s="181">
        <f>O413*H413</f>
        <v>0</v>
      </c>
      <c r="Q413" s="181">
        <v>0</v>
      </c>
      <c r="R413" s="181">
        <f>Q413*H413</f>
        <v>0</v>
      </c>
      <c r="S413" s="181">
        <v>0</v>
      </c>
      <c r="T413" s="182">
        <f>S413*H413</f>
        <v>0</v>
      </c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R413" s="183" t="s">
        <v>137</v>
      </c>
      <c r="AT413" s="183" t="s">
        <v>134</v>
      </c>
      <c r="AU413" s="183" t="s">
        <v>88</v>
      </c>
      <c r="AY413" s="19" t="s">
        <v>132</v>
      </c>
      <c r="BE413" s="184">
        <f>IF(N413="základní",J413,0)</f>
        <v>0</v>
      </c>
      <c r="BF413" s="184">
        <f>IF(N413="snížená",J413,0)</f>
        <v>0</v>
      </c>
      <c r="BG413" s="184">
        <f>IF(N413="zákl. přenesená",J413,0)</f>
        <v>0</v>
      </c>
      <c r="BH413" s="184">
        <f>IF(N413="sníž. přenesená",J413,0)</f>
        <v>0</v>
      </c>
      <c r="BI413" s="184">
        <f>IF(N413="nulová",J413,0)</f>
        <v>0</v>
      </c>
      <c r="BJ413" s="19" t="s">
        <v>86</v>
      </c>
      <c r="BK413" s="184">
        <f>ROUND(I413*H413,2)</f>
        <v>0</v>
      </c>
      <c r="BL413" s="19" t="s">
        <v>137</v>
      </c>
      <c r="BM413" s="183" t="s">
        <v>542</v>
      </c>
    </row>
    <row r="414" s="13" customFormat="1">
      <c r="A414" s="13"/>
      <c r="B414" s="185"/>
      <c r="C414" s="13"/>
      <c r="D414" s="186" t="s">
        <v>139</v>
      </c>
      <c r="E414" s="187" t="s">
        <v>1</v>
      </c>
      <c r="F414" s="188" t="s">
        <v>543</v>
      </c>
      <c r="G414" s="13"/>
      <c r="H414" s="189">
        <v>2273.3009999999999</v>
      </c>
      <c r="I414" s="190"/>
      <c r="J414" s="13"/>
      <c r="K414" s="13"/>
      <c r="L414" s="185"/>
      <c r="M414" s="191"/>
      <c r="N414" s="192"/>
      <c r="O414" s="192"/>
      <c r="P414" s="192"/>
      <c r="Q414" s="192"/>
      <c r="R414" s="192"/>
      <c r="S414" s="192"/>
      <c r="T414" s="19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187" t="s">
        <v>139</v>
      </c>
      <c r="AU414" s="187" t="s">
        <v>88</v>
      </c>
      <c r="AV414" s="13" t="s">
        <v>88</v>
      </c>
      <c r="AW414" s="13" t="s">
        <v>34</v>
      </c>
      <c r="AX414" s="13" t="s">
        <v>86</v>
      </c>
      <c r="AY414" s="187" t="s">
        <v>132</v>
      </c>
    </row>
    <row r="415" s="2" customFormat="1" ht="24.15" customHeight="1">
      <c r="A415" s="38"/>
      <c r="B415" s="171"/>
      <c r="C415" s="172" t="s">
        <v>544</v>
      </c>
      <c r="D415" s="172" t="s">
        <v>134</v>
      </c>
      <c r="E415" s="173" t="s">
        <v>545</v>
      </c>
      <c r="F415" s="174" t="s">
        <v>546</v>
      </c>
      <c r="G415" s="175" t="s">
        <v>229</v>
      </c>
      <c r="H415" s="176">
        <v>252.589</v>
      </c>
      <c r="I415" s="177"/>
      <c r="J415" s="178">
        <f>ROUND(I415*H415,2)</f>
        <v>0</v>
      </c>
      <c r="K415" s="174" t="s">
        <v>151</v>
      </c>
      <c r="L415" s="39"/>
      <c r="M415" s="179" t="s">
        <v>1</v>
      </c>
      <c r="N415" s="180" t="s">
        <v>43</v>
      </c>
      <c r="O415" s="77"/>
      <c r="P415" s="181">
        <f>O415*H415</f>
        <v>0</v>
      </c>
      <c r="Q415" s="181">
        <v>0</v>
      </c>
      <c r="R415" s="181">
        <f>Q415*H415</f>
        <v>0</v>
      </c>
      <c r="S415" s="181">
        <v>0</v>
      </c>
      <c r="T415" s="182">
        <f>S415*H415</f>
        <v>0</v>
      </c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183" t="s">
        <v>137</v>
      </c>
      <c r="AT415" s="183" t="s">
        <v>134</v>
      </c>
      <c r="AU415" s="183" t="s">
        <v>88</v>
      </c>
      <c r="AY415" s="19" t="s">
        <v>132</v>
      </c>
      <c r="BE415" s="184">
        <f>IF(N415="základní",J415,0)</f>
        <v>0</v>
      </c>
      <c r="BF415" s="184">
        <f>IF(N415="snížená",J415,0)</f>
        <v>0</v>
      </c>
      <c r="BG415" s="184">
        <f>IF(N415="zákl. přenesená",J415,0)</f>
        <v>0</v>
      </c>
      <c r="BH415" s="184">
        <f>IF(N415="sníž. přenesená",J415,0)</f>
        <v>0</v>
      </c>
      <c r="BI415" s="184">
        <f>IF(N415="nulová",J415,0)</f>
        <v>0</v>
      </c>
      <c r="BJ415" s="19" t="s">
        <v>86</v>
      </c>
      <c r="BK415" s="184">
        <f>ROUND(I415*H415,2)</f>
        <v>0</v>
      </c>
      <c r="BL415" s="19" t="s">
        <v>137</v>
      </c>
      <c r="BM415" s="183" t="s">
        <v>547</v>
      </c>
    </row>
    <row r="416" s="12" customFormat="1" ht="22.8" customHeight="1">
      <c r="A416" s="12"/>
      <c r="B416" s="158"/>
      <c r="C416" s="12"/>
      <c r="D416" s="159" t="s">
        <v>77</v>
      </c>
      <c r="E416" s="169" t="s">
        <v>548</v>
      </c>
      <c r="F416" s="169" t="s">
        <v>549</v>
      </c>
      <c r="G416" s="12"/>
      <c r="H416" s="12"/>
      <c r="I416" s="161"/>
      <c r="J416" s="170">
        <f>BK416</f>
        <v>0</v>
      </c>
      <c r="K416" s="12"/>
      <c r="L416" s="158"/>
      <c r="M416" s="163"/>
      <c r="N416" s="164"/>
      <c r="O416" s="164"/>
      <c r="P416" s="165">
        <f>P417</f>
        <v>0</v>
      </c>
      <c r="Q416" s="164"/>
      <c r="R416" s="165">
        <f>R417</f>
        <v>0</v>
      </c>
      <c r="S416" s="164"/>
      <c r="T416" s="166">
        <f>T417</f>
        <v>0</v>
      </c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R416" s="159" t="s">
        <v>86</v>
      </c>
      <c r="AT416" s="167" t="s">
        <v>77</v>
      </c>
      <c r="AU416" s="167" t="s">
        <v>86</v>
      </c>
      <c r="AY416" s="159" t="s">
        <v>132</v>
      </c>
      <c r="BK416" s="168">
        <f>BK417</f>
        <v>0</v>
      </c>
    </row>
    <row r="417" s="2" customFormat="1" ht="16.5" customHeight="1">
      <c r="A417" s="38"/>
      <c r="B417" s="171"/>
      <c r="C417" s="172" t="s">
        <v>550</v>
      </c>
      <c r="D417" s="172" t="s">
        <v>134</v>
      </c>
      <c r="E417" s="173" t="s">
        <v>551</v>
      </c>
      <c r="F417" s="174" t="s">
        <v>552</v>
      </c>
      <c r="G417" s="175" t="s">
        <v>229</v>
      </c>
      <c r="H417" s="176">
        <v>232.239</v>
      </c>
      <c r="I417" s="177"/>
      <c r="J417" s="178">
        <f>ROUND(I417*H417,2)</f>
        <v>0</v>
      </c>
      <c r="K417" s="174" t="s">
        <v>1</v>
      </c>
      <c r="L417" s="39"/>
      <c r="M417" s="179" t="s">
        <v>1</v>
      </c>
      <c r="N417" s="180" t="s">
        <v>43</v>
      </c>
      <c r="O417" s="77"/>
      <c r="P417" s="181">
        <f>O417*H417</f>
        <v>0</v>
      </c>
      <c r="Q417" s="181">
        <v>0</v>
      </c>
      <c r="R417" s="181">
        <f>Q417*H417</f>
        <v>0</v>
      </c>
      <c r="S417" s="181">
        <v>0</v>
      </c>
      <c r="T417" s="182">
        <f>S417*H417</f>
        <v>0</v>
      </c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R417" s="183" t="s">
        <v>137</v>
      </c>
      <c r="AT417" s="183" t="s">
        <v>134</v>
      </c>
      <c r="AU417" s="183" t="s">
        <v>88</v>
      </c>
      <c r="AY417" s="19" t="s">
        <v>132</v>
      </c>
      <c r="BE417" s="184">
        <f>IF(N417="základní",J417,0)</f>
        <v>0</v>
      </c>
      <c r="BF417" s="184">
        <f>IF(N417="snížená",J417,0)</f>
        <v>0</v>
      </c>
      <c r="BG417" s="184">
        <f>IF(N417="zákl. přenesená",J417,0)</f>
        <v>0</v>
      </c>
      <c r="BH417" s="184">
        <f>IF(N417="sníž. přenesená",J417,0)</f>
        <v>0</v>
      </c>
      <c r="BI417" s="184">
        <f>IF(N417="nulová",J417,0)</f>
        <v>0</v>
      </c>
      <c r="BJ417" s="19" t="s">
        <v>86</v>
      </c>
      <c r="BK417" s="184">
        <f>ROUND(I417*H417,2)</f>
        <v>0</v>
      </c>
      <c r="BL417" s="19" t="s">
        <v>137</v>
      </c>
      <c r="BM417" s="183" t="s">
        <v>553</v>
      </c>
    </row>
    <row r="418" s="12" customFormat="1" ht="25.92" customHeight="1">
      <c r="A418" s="12"/>
      <c r="B418" s="158"/>
      <c r="C418" s="12"/>
      <c r="D418" s="159" t="s">
        <v>77</v>
      </c>
      <c r="E418" s="160" t="s">
        <v>554</v>
      </c>
      <c r="F418" s="160" t="s">
        <v>555</v>
      </c>
      <c r="G418" s="12"/>
      <c r="H418" s="12"/>
      <c r="I418" s="161"/>
      <c r="J418" s="162">
        <f>BK418</f>
        <v>0</v>
      </c>
      <c r="K418" s="12"/>
      <c r="L418" s="158"/>
      <c r="M418" s="163"/>
      <c r="N418" s="164"/>
      <c r="O418" s="164"/>
      <c r="P418" s="165">
        <f>P419+P428</f>
        <v>0</v>
      </c>
      <c r="Q418" s="164"/>
      <c r="R418" s="165">
        <f>R419+R428</f>
        <v>0.055336800000000005</v>
      </c>
      <c r="S418" s="164"/>
      <c r="T418" s="166">
        <f>T419+T428</f>
        <v>0</v>
      </c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R418" s="159" t="s">
        <v>88</v>
      </c>
      <c r="AT418" s="167" t="s">
        <v>77</v>
      </c>
      <c r="AU418" s="167" t="s">
        <v>78</v>
      </c>
      <c r="AY418" s="159" t="s">
        <v>132</v>
      </c>
      <c r="BK418" s="168">
        <f>BK419+BK428</f>
        <v>0</v>
      </c>
    </row>
    <row r="419" s="12" customFormat="1" ht="22.8" customHeight="1">
      <c r="A419" s="12"/>
      <c r="B419" s="158"/>
      <c r="C419" s="12"/>
      <c r="D419" s="159" t="s">
        <v>77</v>
      </c>
      <c r="E419" s="169" t="s">
        <v>556</v>
      </c>
      <c r="F419" s="169" t="s">
        <v>557</v>
      </c>
      <c r="G419" s="12"/>
      <c r="H419" s="12"/>
      <c r="I419" s="161"/>
      <c r="J419" s="170">
        <f>BK419</f>
        <v>0</v>
      </c>
      <c r="K419" s="12"/>
      <c r="L419" s="158"/>
      <c r="M419" s="163"/>
      <c r="N419" s="164"/>
      <c r="O419" s="164"/>
      <c r="P419" s="165">
        <f>SUM(P420:P427)</f>
        <v>0</v>
      </c>
      <c r="Q419" s="164"/>
      <c r="R419" s="165">
        <f>SUM(R420:R427)</f>
        <v>0</v>
      </c>
      <c r="S419" s="164"/>
      <c r="T419" s="166">
        <f>SUM(T420:T427)</f>
        <v>0</v>
      </c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R419" s="159" t="s">
        <v>88</v>
      </c>
      <c r="AT419" s="167" t="s">
        <v>77</v>
      </c>
      <c r="AU419" s="167" t="s">
        <v>86</v>
      </c>
      <c r="AY419" s="159" t="s">
        <v>132</v>
      </c>
      <c r="BK419" s="168">
        <f>SUM(BK420:BK427)</f>
        <v>0</v>
      </c>
    </row>
    <row r="420" s="2" customFormat="1" ht="16.5" customHeight="1">
      <c r="A420" s="38"/>
      <c r="B420" s="171"/>
      <c r="C420" s="172" t="s">
        <v>558</v>
      </c>
      <c r="D420" s="172" t="s">
        <v>134</v>
      </c>
      <c r="E420" s="173" t="s">
        <v>559</v>
      </c>
      <c r="F420" s="174" t="s">
        <v>560</v>
      </c>
      <c r="G420" s="175" t="s">
        <v>437</v>
      </c>
      <c r="H420" s="176">
        <v>1</v>
      </c>
      <c r="I420" s="177"/>
      <c r="J420" s="178">
        <f>ROUND(I420*H420,2)</f>
        <v>0</v>
      </c>
      <c r="K420" s="174" t="s">
        <v>1</v>
      </c>
      <c r="L420" s="39"/>
      <c r="M420" s="179" t="s">
        <v>1</v>
      </c>
      <c r="N420" s="180" t="s">
        <v>43</v>
      </c>
      <c r="O420" s="77"/>
      <c r="P420" s="181">
        <f>O420*H420</f>
        <v>0</v>
      </c>
      <c r="Q420" s="181">
        <v>0</v>
      </c>
      <c r="R420" s="181">
        <f>Q420*H420</f>
        <v>0</v>
      </c>
      <c r="S420" s="181">
        <v>0</v>
      </c>
      <c r="T420" s="182">
        <f>S420*H420</f>
        <v>0</v>
      </c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R420" s="183" t="s">
        <v>232</v>
      </c>
      <c r="AT420" s="183" t="s">
        <v>134</v>
      </c>
      <c r="AU420" s="183" t="s">
        <v>88</v>
      </c>
      <c r="AY420" s="19" t="s">
        <v>132</v>
      </c>
      <c r="BE420" s="184">
        <f>IF(N420="základní",J420,0)</f>
        <v>0</v>
      </c>
      <c r="BF420" s="184">
        <f>IF(N420="snížená",J420,0)</f>
        <v>0</v>
      </c>
      <c r="BG420" s="184">
        <f>IF(N420="zákl. přenesená",J420,0)</f>
        <v>0</v>
      </c>
      <c r="BH420" s="184">
        <f>IF(N420="sníž. přenesená",J420,0)</f>
        <v>0</v>
      </c>
      <c r="BI420" s="184">
        <f>IF(N420="nulová",J420,0)</f>
        <v>0</v>
      </c>
      <c r="BJ420" s="19" t="s">
        <v>86</v>
      </c>
      <c r="BK420" s="184">
        <f>ROUND(I420*H420,2)</f>
        <v>0</v>
      </c>
      <c r="BL420" s="19" t="s">
        <v>232</v>
      </c>
      <c r="BM420" s="183" t="s">
        <v>561</v>
      </c>
    </row>
    <row r="421" s="2" customFormat="1" ht="24.15" customHeight="1">
      <c r="A421" s="38"/>
      <c r="B421" s="171"/>
      <c r="C421" s="172" t="s">
        <v>562</v>
      </c>
      <c r="D421" s="172" t="s">
        <v>134</v>
      </c>
      <c r="E421" s="173" t="s">
        <v>563</v>
      </c>
      <c r="F421" s="174" t="s">
        <v>564</v>
      </c>
      <c r="G421" s="175" t="s">
        <v>309</v>
      </c>
      <c r="H421" s="176">
        <v>30.5</v>
      </c>
      <c r="I421" s="177"/>
      <c r="J421" s="178">
        <f>ROUND(I421*H421,2)</f>
        <v>0</v>
      </c>
      <c r="K421" s="174" t="s">
        <v>1</v>
      </c>
      <c r="L421" s="39"/>
      <c r="M421" s="179" t="s">
        <v>1</v>
      </c>
      <c r="N421" s="180" t="s">
        <v>43</v>
      </c>
      <c r="O421" s="77"/>
      <c r="P421" s="181">
        <f>O421*H421</f>
        <v>0</v>
      </c>
      <c r="Q421" s="181">
        <v>0</v>
      </c>
      <c r="R421" s="181">
        <f>Q421*H421</f>
        <v>0</v>
      </c>
      <c r="S421" s="181">
        <v>0</v>
      </c>
      <c r="T421" s="182">
        <f>S421*H421</f>
        <v>0</v>
      </c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R421" s="183" t="s">
        <v>232</v>
      </c>
      <c r="AT421" s="183" t="s">
        <v>134</v>
      </c>
      <c r="AU421" s="183" t="s">
        <v>88</v>
      </c>
      <c r="AY421" s="19" t="s">
        <v>132</v>
      </c>
      <c r="BE421" s="184">
        <f>IF(N421="základní",J421,0)</f>
        <v>0</v>
      </c>
      <c r="BF421" s="184">
        <f>IF(N421="snížená",J421,0)</f>
        <v>0</v>
      </c>
      <c r="BG421" s="184">
        <f>IF(N421="zákl. přenesená",J421,0)</f>
        <v>0</v>
      </c>
      <c r="BH421" s="184">
        <f>IF(N421="sníž. přenesená",J421,0)</f>
        <v>0</v>
      </c>
      <c r="BI421" s="184">
        <f>IF(N421="nulová",J421,0)</f>
        <v>0</v>
      </c>
      <c r="BJ421" s="19" t="s">
        <v>86</v>
      </c>
      <c r="BK421" s="184">
        <f>ROUND(I421*H421,2)</f>
        <v>0</v>
      </c>
      <c r="BL421" s="19" t="s">
        <v>232</v>
      </c>
      <c r="BM421" s="183" t="s">
        <v>565</v>
      </c>
    </row>
    <row r="422" s="15" customFormat="1">
      <c r="A422" s="15"/>
      <c r="B422" s="202"/>
      <c r="C422" s="15"/>
      <c r="D422" s="186" t="s">
        <v>139</v>
      </c>
      <c r="E422" s="203" t="s">
        <v>1</v>
      </c>
      <c r="F422" s="204" t="s">
        <v>566</v>
      </c>
      <c r="G422" s="15"/>
      <c r="H422" s="203" t="s">
        <v>1</v>
      </c>
      <c r="I422" s="205"/>
      <c r="J422" s="15"/>
      <c r="K422" s="15"/>
      <c r="L422" s="202"/>
      <c r="M422" s="206"/>
      <c r="N422" s="207"/>
      <c r="O422" s="207"/>
      <c r="P422" s="207"/>
      <c r="Q422" s="207"/>
      <c r="R422" s="207"/>
      <c r="S422" s="207"/>
      <c r="T422" s="208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T422" s="203" t="s">
        <v>139</v>
      </c>
      <c r="AU422" s="203" t="s">
        <v>88</v>
      </c>
      <c r="AV422" s="15" t="s">
        <v>86</v>
      </c>
      <c r="AW422" s="15" t="s">
        <v>34</v>
      </c>
      <c r="AX422" s="15" t="s">
        <v>78</v>
      </c>
      <c r="AY422" s="203" t="s">
        <v>132</v>
      </c>
    </row>
    <row r="423" s="13" customFormat="1">
      <c r="A423" s="13"/>
      <c r="B423" s="185"/>
      <c r="C423" s="13"/>
      <c r="D423" s="186" t="s">
        <v>139</v>
      </c>
      <c r="E423" s="187" t="s">
        <v>1</v>
      </c>
      <c r="F423" s="188" t="s">
        <v>567</v>
      </c>
      <c r="G423" s="13"/>
      <c r="H423" s="189">
        <v>30.5</v>
      </c>
      <c r="I423" s="190"/>
      <c r="J423" s="13"/>
      <c r="K423" s="13"/>
      <c r="L423" s="185"/>
      <c r="M423" s="191"/>
      <c r="N423" s="192"/>
      <c r="O423" s="192"/>
      <c r="P423" s="192"/>
      <c r="Q423" s="192"/>
      <c r="R423" s="192"/>
      <c r="S423" s="192"/>
      <c r="T423" s="19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187" t="s">
        <v>139</v>
      </c>
      <c r="AU423" s="187" t="s">
        <v>88</v>
      </c>
      <c r="AV423" s="13" t="s">
        <v>88</v>
      </c>
      <c r="AW423" s="13" t="s">
        <v>34</v>
      </c>
      <c r="AX423" s="13" t="s">
        <v>78</v>
      </c>
      <c r="AY423" s="187" t="s">
        <v>132</v>
      </c>
    </row>
    <row r="424" s="14" customFormat="1">
      <c r="A424" s="14"/>
      <c r="B424" s="194"/>
      <c r="C424" s="14"/>
      <c r="D424" s="186" t="s">
        <v>139</v>
      </c>
      <c r="E424" s="195" t="s">
        <v>1</v>
      </c>
      <c r="F424" s="196" t="s">
        <v>146</v>
      </c>
      <c r="G424" s="14"/>
      <c r="H424" s="197">
        <v>30.5</v>
      </c>
      <c r="I424" s="198"/>
      <c r="J424" s="14"/>
      <c r="K424" s="14"/>
      <c r="L424" s="194"/>
      <c r="M424" s="199"/>
      <c r="N424" s="200"/>
      <c r="O424" s="200"/>
      <c r="P424" s="200"/>
      <c r="Q424" s="200"/>
      <c r="R424" s="200"/>
      <c r="S424" s="200"/>
      <c r="T424" s="201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195" t="s">
        <v>139</v>
      </c>
      <c r="AU424" s="195" t="s">
        <v>88</v>
      </c>
      <c r="AV424" s="14" t="s">
        <v>137</v>
      </c>
      <c r="AW424" s="14" t="s">
        <v>34</v>
      </c>
      <c r="AX424" s="14" t="s">
        <v>86</v>
      </c>
      <c r="AY424" s="195" t="s">
        <v>132</v>
      </c>
    </row>
    <row r="425" s="2" customFormat="1" ht="16.5" customHeight="1">
      <c r="A425" s="38"/>
      <c r="B425" s="171"/>
      <c r="C425" s="209" t="s">
        <v>568</v>
      </c>
      <c r="D425" s="209" t="s">
        <v>238</v>
      </c>
      <c r="E425" s="210" t="s">
        <v>569</v>
      </c>
      <c r="F425" s="211" t="s">
        <v>570</v>
      </c>
      <c r="G425" s="212" t="s">
        <v>309</v>
      </c>
      <c r="H425" s="213">
        <v>32.024999999999999</v>
      </c>
      <c r="I425" s="214"/>
      <c r="J425" s="215">
        <f>ROUND(I425*H425,2)</f>
        <v>0</v>
      </c>
      <c r="K425" s="211" t="s">
        <v>1</v>
      </c>
      <c r="L425" s="216"/>
      <c r="M425" s="217" t="s">
        <v>1</v>
      </c>
      <c r="N425" s="218" t="s">
        <v>43</v>
      </c>
      <c r="O425" s="77"/>
      <c r="P425" s="181">
        <f>O425*H425</f>
        <v>0</v>
      </c>
      <c r="Q425" s="181">
        <v>0</v>
      </c>
      <c r="R425" s="181">
        <f>Q425*H425</f>
        <v>0</v>
      </c>
      <c r="S425" s="181">
        <v>0</v>
      </c>
      <c r="T425" s="182">
        <f>S425*H425</f>
        <v>0</v>
      </c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R425" s="183" t="s">
        <v>332</v>
      </c>
      <c r="AT425" s="183" t="s">
        <v>238</v>
      </c>
      <c r="AU425" s="183" t="s">
        <v>88</v>
      </c>
      <c r="AY425" s="19" t="s">
        <v>132</v>
      </c>
      <c r="BE425" s="184">
        <f>IF(N425="základní",J425,0)</f>
        <v>0</v>
      </c>
      <c r="BF425" s="184">
        <f>IF(N425="snížená",J425,0)</f>
        <v>0</v>
      </c>
      <c r="BG425" s="184">
        <f>IF(N425="zákl. přenesená",J425,0)</f>
        <v>0</v>
      </c>
      <c r="BH425" s="184">
        <f>IF(N425="sníž. přenesená",J425,0)</f>
        <v>0</v>
      </c>
      <c r="BI425" s="184">
        <f>IF(N425="nulová",J425,0)</f>
        <v>0</v>
      </c>
      <c r="BJ425" s="19" t="s">
        <v>86</v>
      </c>
      <c r="BK425" s="184">
        <f>ROUND(I425*H425,2)</f>
        <v>0</v>
      </c>
      <c r="BL425" s="19" t="s">
        <v>232</v>
      </c>
      <c r="BM425" s="183" t="s">
        <v>571</v>
      </c>
    </row>
    <row r="426" s="13" customFormat="1">
      <c r="A426" s="13"/>
      <c r="B426" s="185"/>
      <c r="C426" s="13"/>
      <c r="D426" s="186" t="s">
        <v>139</v>
      </c>
      <c r="E426" s="187" t="s">
        <v>1</v>
      </c>
      <c r="F426" s="188" t="s">
        <v>572</v>
      </c>
      <c r="G426" s="13"/>
      <c r="H426" s="189">
        <v>32.024999999999999</v>
      </c>
      <c r="I426" s="190"/>
      <c r="J426" s="13"/>
      <c r="K426" s="13"/>
      <c r="L426" s="185"/>
      <c r="M426" s="191"/>
      <c r="N426" s="192"/>
      <c r="O426" s="192"/>
      <c r="P426" s="192"/>
      <c r="Q426" s="192"/>
      <c r="R426" s="192"/>
      <c r="S426" s="192"/>
      <c r="T426" s="19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187" t="s">
        <v>139</v>
      </c>
      <c r="AU426" s="187" t="s">
        <v>88</v>
      </c>
      <c r="AV426" s="13" t="s">
        <v>88</v>
      </c>
      <c r="AW426" s="13" t="s">
        <v>34</v>
      </c>
      <c r="AX426" s="13" t="s">
        <v>86</v>
      </c>
      <c r="AY426" s="187" t="s">
        <v>132</v>
      </c>
    </row>
    <row r="427" s="2" customFormat="1" ht="24.15" customHeight="1">
      <c r="A427" s="38"/>
      <c r="B427" s="171"/>
      <c r="C427" s="172" t="s">
        <v>573</v>
      </c>
      <c r="D427" s="172" t="s">
        <v>134</v>
      </c>
      <c r="E427" s="173" t="s">
        <v>574</v>
      </c>
      <c r="F427" s="174" t="s">
        <v>575</v>
      </c>
      <c r="G427" s="175" t="s">
        <v>576</v>
      </c>
      <c r="H427" s="227"/>
      <c r="I427" s="177"/>
      <c r="J427" s="178">
        <f>ROUND(I427*H427,2)</f>
        <v>0</v>
      </c>
      <c r="K427" s="174" t="s">
        <v>151</v>
      </c>
      <c r="L427" s="39"/>
      <c r="M427" s="179" t="s">
        <v>1</v>
      </c>
      <c r="N427" s="180" t="s">
        <v>43</v>
      </c>
      <c r="O427" s="77"/>
      <c r="P427" s="181">
        <f>O427*H427</f>
        <v>0</v>
      </c>
      <c r="Q427" s="181">
        <v>0</v>
      </c>
      <c r="R427" s="181">
        <f>Q427*H427</f>
        <v>0</v>
      </c>
      <c r="S427" s="181">
        <v>0</v>
      </c>
      <c r="T427" s="182">
        <f>S427*H427</f>
        <v>0</v>
      </c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R427" s="183" t="s">
        <v>232</v>
      </c>
      <c r="AT427" s="183" t="s">
        <v>134</v>
      </c>
      <c r="AU427" s="183" t="s">
        <v>88</v>
      </c>
      <c r="AY427" s="19" t="s">
        <v>132</v>
      </c>
      <c r="BE427" s="184">
        <f>IF(N427="základní",J427,0)</f>
        <v>0</v>
      </c>
      <c r="BF427" s="184">
        <f>IF(N427="snížená",J427,0)</f>
        <v>0</v>
      </c>
      <c r="BG427" s="184">
        <f>IF(N427="zákl. přenesená",J427,0)</f>
        <v>0</v>
      </c>
      <c r="BH427" s="184">
        <f>IF(N427="sníž. přenesená",J427,0)</f>
        <v>0</v>
      </c>
      <c r="BI427" s="184">
        <f>IF(N427="nulová",J427,0)</f>
        <v>0</v>
      </c>
      <c r="BJ427" s="19" t="s">
        <v>86</v>
      </c>
      <c r="BK427" s="184">
        <f>ROUND(I427*H427,2)</f>
        <v>0</v>
      </c>
      <c r="BL427" s="19" t="s">
        <v>232</v>
      </c>
      <c r="BM427" s="183" t="s">
        <v>577</v>
      </c>
    </row>
    <row r="428" s="12" customFormat="1" ht="22.8" customHeight="1">
      <c r="A428" s="12"/>
      <c r="B428" s="158"/>
      <c r="C428" s="12"/>
      <c r="D428" s="159" t="s">
        <v>77</v>
      </c>
      <c r="E428" s="169" t="s">
        <v>578</v>
      </c>
      <c r="F428" s="169" t="s">
        <v>579</v>
      </c>
      <c r="G428" s="12"/>
      <c r="H428" s="12"/>
      <c r="I428" s="161"/>
      <c r="J428" s="170">
        <f>BK428</f>
        <v>0</v>
      </c>
      <c r="K428" s="12"/>
      <c r="L428" s="158"/>
      <c r="M428" s="163"/>
      <c r="N428" s="164"/>
      <c r="O428" s="164"/>
      <c r="P428" s="165">
        <f>SUM(P429:P440)</f>
        <v>0</v>
      </c>
      <c r="Q428" s="164"/>
      <c r="R428" s="165">
        <f>SUM(R429:R440)</f>
        <v>0.055336800000000005</v>
      </c>
      <c r="S428" s="164"/>
      <c r="T428" s="166">
        <f>SUM(T429:T440)</f>
        <v>0</v>
      </c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R428" s="159" t="s">
        <v>88</v>
      </c>
      <c r="AT428" s="167" t="s">
        <v>77</v>
      </c>
      <c r="AU428" s="167" t="s">
        <v>86</v>
      </c>
      <c r="AY428" s="159" t="s">
        <v>132</v>
      </c>
      <c r="BK428" s="168">
        <f>SUM(BK429:BK440)</f>
        <v>0</v>
      </c>
    </row>
    <row r="429" s="2" customFormat="1" ht="16.5" customHeight="1">
      <c r="A429" s="38"/>
      <c r="B429" s="171"/>
      <c r="C429" s="172" t="s">
        <v>580</v>
      </c>
      <c r="D429" s="172" t="s">
        <v>134</v>
      </c>
      <c r="E429" s="173" t="s">
        <v>581</v>
      </c>
      <c r="F429" s="174" t="s">
        <v>582</v>
      </c>
      <c r="G429" s="175" t="s">
        <v>142</v>
      </c>
      <c r="H429" s="176">
        <v>115.285</v>
      </c>
      <c r="I429" s="177"/>
      <c r="J429" s="178">
        <f>ROUND(I429*H429,2)</f>
        <v>0</v>
      </c>
      <c r="K429" s="174" t="s">
        <v>151</v>
      </c>
      <c r="L429" s="39"/>
      <c r="M429" s="179" t="s">
        <v>1</v>
      </c>
      <c r="N429" s="180" t="s">
        <v>43</v>
      </c>
      <c r="O429" s="77"/>
      <c r="P429" s="181">
        <f>O429*H429</f>
        <v>0</v>
      </c>
      <c r="Q429" s="181">
        <v>6.9999999999999994E-05</v>
      </c>
      <c r="R429" s="181">
        <f>Q429*H429</f>
        <v>0.0080699499999999993</v>
      </c>
      <c r="S429" s="181">
        <v>0</v>
      </c>
      <c r="T429" s="182">
        <f>S429*H429</f>
        <v>0</v>
      </c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R429" s="183" t="s">
        <v>232</v>
      </c>
      <c r="AT429" s="183" t="s">
        <v>134</v>
      </c>
      <c r="AU429" s="183" t="s">
        <v>88</v>
      </c>
      <c r="AY429" s="19" t="s">
        <v>132</v>
      </c>
      <c r="BE429" s="184">
        <f>IF(N429="základní",J429,0)</f>
        <v>0</v>
      </c>
      <c r="BF429" s="184">
        <f>IF(N429="snížená",J429,0)</f>
        <v>0</v>
      </c>
      <c r="BG429" s="184">
        <f>IF(N429="zákl. přenesená",J429,0)</f>
        <v>0</v>
      </c>
      <c r="BH429" s="184">
        <f>IF(N429="sníž. přenesená",J429,0)</f>
        <v>0</v>
      </c>
      <c r="BI429" s="184">
        <f>IF(N429="nulová",J429,0)</f>
        <v>0</v>
      </c>
      <c r="BJ429" s="19" t="s">
        <v>86</v>
      </c>
      <c r="BK429" s="184">
        <f>ROUND(I429*H429,2)</f>
        <v>0</v>
      </c>
      <c r="BL429" s="19" t="s">
        <v>232</v>
      </c>
      <c r="BM429" s="183" t="s">
        <v>583</v>
      </c>
    </row>
    <row r="430" s="13" customFormat="1">
      <c r="A430" s="13"/>
      <c r="B430" s="185"/>
      <c r="C430" s="13"/>
      <c r="D430" s="186" t="s">
        <v>139</v>
      </c>
      <c r="E430" s="187" t="s">
        <v>1</v>
      </c>
      <c r="F430" s="188" t="s">
        <v>584</v>
      </c>
      <c r="G430" s="13"/>
      <c r="H430" s="189">
        <v>115.285</v>
      </c>
      <c r="I430" s="190"/>
      <c r="J430" s="13"/>
      <c r="K430" s="13"/>
      <c r="L430" s="185"/>
      <c r="M430" s="191"/>
      <c r="N430" s="192"/>
      <c r="O430" s="192"/>
      <c r="P430" s="192"/>
      <c r="Q430" s="192"/>
      <c r="R430" s="192"/>
      <c r="S430" s="192"/>
      <c r="T430" s="19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187" t="s">
        <v>139</v>
      </c>
      <c r="AU430" s="187" t="s">
        <v>88</v>
      </c>
      <c r="AV430" s="13" t="s">
        <v>88</v>
      </c>
      <c r="AW430" s="13" t="s">
        <v>34</v>
      </c>
      <c r="AX430" s="13" t="s">
        <v>86</v>
      </c>
      <c r="AY430" s="187" t="s">
        <v>132</v>
      </c>
    </row>
    <row r="431" s="2" customFormat="1" ht="24.15" customHeight="1">
      <c r="A431" s="38"/>
      <c r="B431" s="171"/>
      <c r="C431" s="172" t="s">
        <v>585</v>
      </c>
      <c r="D431" s="172" t="s">
        <v>134</v>
      </c>
      <c r="E431" s="173" t="s">
        <v>586</v>
      </c>
      <c r="F431" s="174" t="s">
        <v>587</v>
      </c>
      <c r="G431" s="175" t="s">
        <v>142</v>
      </c>
      <c r="H431" s="176">
        <v>115.285</v>
      </c>
      <c r="I431" s="177"/>
      <c r="J431" s="178">
        <f>ROUND(I431*H431,2)</f>
        <v>0</v>
      </c>
      <c r="K431" s="174" t="s">
        <v>151</v>
      </c>
      <c r="L431" s="39"/>
      <c r="M431" s="179" t="s">
        <v>1</v>
      </c>
      <c r="N431" s="180" t="s">
        <v>43</v>
      </c>
      <c r="O431" s="77"/>
      <c r="P431" s="181">
        <f>O431*H431</f>
        <v>0</v>
      </c>
      <c r="Q431" s="181">
        <v>0.00017000000000000001</v>
      </c>
      <c r="R431" s="181">
        <f>Q431*H431</f>
        <v>0.01959845</v>
      </c>
      <c r="S431" s="181">
        <v>0</v>
      </c>
      <c r="T431" s="182">
        <f>S431*H431</f>
        <v>0</v>
      </c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R431" s="183" t="s">
        <v>232</v>
      </c>
      <c r="AT431" s="183" t="s">
        <v>134</v>
      </c>
      <c r="AU431" s="183" t="s">
        <v>88</v>
      </c>
      <c r="AY431" s="19" t="s">
        <v>132</v>
      </c>
      <c r="BE431" s="184">
        <f>IF(N431="základní",J431,0)</f>
        <v>0</v>
      </c>
      <c r="BF431" s="184">
        <f>IF(N431="snížená",J431,0)</f>
        <v>0</v>
      </c>
      <c r="BG431" s="184">
        <f>IF(N431="zákl. přenesená",J431,0)</f>
        <v>0</v>
      </c>
      <c r="BH431" s="184">
        <f>IF(N431="sníž. přenesená",J431,0)</f>
        <v>0</v>
      </c>
      <c r="BI431" s="184">
        <f>IF(N431="nulová",J431,0)</f>
        <v>0</v>
      </c>
      <c r="BJ431" s="19" t="s">
        <v>86</v>
      </c>
      <c r="BK431" s="184">
        <f>ROUND(I431*H431,2)</f>
        <v>0</v>
      </c>
      <c r="BL431" s="19" t="s">
        <v>232</v>
      </c>
      <c r="BM431" s="183" t="s">
        <v>588</v>
      </c>
    </row>
    <row r="432" s="13" customFormat="1">
      <c r="A432" s="13"/>
      <c r="B432" s="185"/>
      <c r="C432" s="13"/>
      <c r="D432" s="186" t="s">
        <v>139</v>
      </c>
      <c r="E432" s="187" t="s">
        <v>1</v>
      </c>
      <c r="F432" s="188" t="s">
        <v>589</v>
      </c>
      <c r="G432" s="13"/>
      <c r="H432" s="189">
        <v>50.868000000000002</v>
      </c>
      <c r="I432" s="190"/>
      <c r="J432" s="13"/>
      <c r="K432" s="13"/>
      <c r="L432" s="185"/>
      <c r="M432" s="191"/>
      <c r="N432" s="192"/>
      <c r="O432" s="192"/>
      <c r="P432" s="192"/>
      <c r="Q432" s="192"/>
      <c r="R432" s="192"/>
      <c r="S432" s="192"/>
      <c r="T432" s="19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187" t="s">
        <v>139</v>
      </c>
      <c r="AU432" s="187" t="s">
        <v>88</v>
      </c>
      <c r="AV432" s="13" t="s">
        <v>88</v>
      </c>
      <c r="AW432" s="13" t="s">
        <v>34</v>
      </c>
      <c r="AX432" s="13" t="s">
        <v>78</v>
      </c>
      <c r="AY432" s="187" t="s">
        <v>132</v>
      </c>
    </row>
    <row r="433" s="13" customFormat="1">
      <c r="A433" s="13"/>
      <c r="B433" s="185"/>
      <c r="C433" s="13"/>
      <c r="D433" s="186" t="s">
        <v>139</v>
      </c>
      <c r="E433" s="187" t="s">
        <v>1</v>
      </c>
      <c r="F433" s="188" t="s">
        <v>590</v>
      </c>
      <c r="G433" s="13"/>
      <c r="H433" s="189">
        <v>23.738</v>
      </c>
      <c r="I433" s="190"/>
      <c r="J433" s="13"/>
      <c r="K433" s="13"/>
      <c r="L433" s="185"/>
      <c r="M433" s="191"/>
      <c r="N433" s="192"/>
      <c r="O433" s="192"/>
      <c r="P433" s="192"/>
      <c r="Q433" s="192"/>
      <c r="R433" s="192"/>
      <c r="S433" s="192"/>
      <c r="T433" s="19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187" t="s">
        <v>139</v>
      </c>
      <c r="AU433" s="187" t="s">
        <v>88</v>
      </c>
      <c r="AV433" s="13" t="s">
        <v>88</v>
      </c>
      <c r="AW433" s="13" t="s">
        <v>34</v>
      </c>
      <c r="AX433" s="13" t="s">
        <v>78</v>
      </c>
      <c r="AY433" s="187" t="s">
        <v>132</v>
      </c>
    </row>
    <row r="434" s="13" customFormat="1">
      <c r="A434" s="13"/>
      <c r="B434" s="185"/>
      <c r="C434" s="13"/>
      <c r="D434" s="186" t="s">
        <v>139</v>
      </c>
      <c r="E434" s="187" t="s">
        <v>1</v>
      </c>
      <c r="F434" s="188" t="s">
        <v>591</v>
      </c>
      <c r="G434" s="13"/>
      <c r="H434" s="189">
        <v>11</v>
      </c>
      <c r="I434" s="190"/>
      <c r="J434" s="13"/>
      <c r="K434" s="13"/>
      <c r="L434" s="185"/>
      <c r="M434" s="191"/>
      <c r="N434" s="192"/>
      <c r="O434" s="192"/>
      <c r="P434" s="192"/>
      <c r="Q434" s="192"/>
      <c r="R434" s="192"/>
      <c r="S434" s="192"/>
      <c r="T434" s="19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187" t="s">
        <v>139</v>
      </c>
      <c r="AU434" s="187" t="s">
        <v>88</v>
      </c>
      <c r="AV434" s="13" t="s">
        <v>88</v>
      </c>
      <c r="AW434" s="13" t="s">
        <v>34</v>
      </c>
      <c r="AX434" s="13" t="s">
        <v>78</v>
      </c>
      <c r="AY434" s="187" t="s">
        <v>132</v>
      </c>
    </row>
    <row r="435" s="15" customFormat="1">
      <c r="A435" s="15"/>
      <c r="B435" s="202"/>
      <c r="C435" s="15"/>
      <c r="D435" s="186" t="s">
        <v>139</v>
      </c>
      <c r="E435" s="203" t="s">
        <v>1</v>
      </c>
      <c r="F435" s="204" t="s">
        <v>592</v>
      </c>
      <c r="G435" s="15"/>
      <c r="H435" s="203" t="s">
        <v>1</v>
      </c>
      <c r="I435" s="205"/>
      <c r="J435" s="15"/>
      <c r="K435" s="15"/>
      <c r="L435" s="202"/>
      <c r="M435" s="206"/>
      <c r="N435" s="207"/>
      <c r="O435" s="207"/>
      <c r="P435" s="207"/>
      <c r="Q435" s="207"/>
      <c r="R435" s="207"/>
      <c r="S435" s="207"/>
      <c r="T435" s="208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T435" s="203" t="s">
        <v>139</v>
      </c>
      <c r="AU435" s="203" t="s">
        <v>88</v>
      </c>
      <c r="AV435" s="15" t="s">
        <v>86</v>
      </c>
      <c r="AW435" s="15" t="s">
        <v>34</v>
      </c>
      <c r="AX435" s="15" t="s">
        <v>78</v>
      </c>
      <c r="AY435" s="203" t="s">
        <v>132</v>
      </c>
    </row>
    <row r="436" s="13" customFormat="1">
      <c r="A436" s="13"/>
      <c r="B436" s="185"/>
      <c r="C436" s="13"/>
      <c r="D436" s="186" t="s">
        <v>139</v>
      </c>
      <c r="E436" s="187" t="s">
        <v>1</v>
      </c>
      <c r="F436" s="188" t="s">
        <v>593</v>
      </c>
      <c r="G436" s="13"/>
      <c r="H436" s="189">
        <v>23.550000000000001</v>
      </c>
      <c r="I436" s="190"/>
      <c r="J436" s="13"/>
      <c r="K436" s="13"/>
      <c r="L436" s="185"/>
      <c r="M436" s="191"/>
      <c r="N436" s="192"/>
      <c r="O436" s="192"/>
      <c r="P436" s="192"/>
      <c r="Q436" s="192"/>
      <c r="R436" s="192"/>
      <c r="S436" s="192"/>
      <c r="T436" s="19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187" t="s">
        <v>139</v>
      </c>
      <c r="AU436" s="187" t="s">
        <v>88</v>
      </c>
      <c r="AV436" s="13" t="s">
        <v>88</v>
      </c>
      <c r="AW436" s="13" t="s">
        <v>34</v>
      </c>
      <c r="AX436" s="13" t="s">
        <v>78</v>
      </c>
      <c r="AY436" s="187" t="s">
        <v>132</v>
      </c>
    </row>
    <row r="437" s="13" customFormat="1">
      <c r="A437" s="13"/>
      <c r="B437" s="185"/>
      <c r="C437" s="13"/>
      <c r="D437" s="186" t="s">
        <v>139</v>
      </c>
      <c r="E437" s="187" t="s">
        <v>1</v>
      </c>
      <c r="F437" s="188" t="s">
        <v>594</v>
      </c>
      <c r="G437" s="13"/>
      <c r="H437" s="189">
        <v>6.1289999999999996</v>
      </c>
      <c r="I437" s="190"/>
      <c r="J437" s="13"/>
      <c r="K437" s="13"/>
      <c r="L437" s="185"/>
      <c r="M437" s="191"/>
      <c r="N437" s="192"/>
      <c r="O437" s="192"/>
      <c r="P437" s="192"/>
      <c r="Q437" s="192"/>
      <c r="R437" s="192"/>
      <c r="S437" s="192"/>
      <c r="T437" s="19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187" t="s">
        <v>139</v>
      </c>
      <c r="AU437" s="187" t="s">
        <v>88</v>
      </c>
      <c r="AV437" s="13" t="s">
        <v>88</v>
      </c>
      <c r="AW437" s="13" t="s">
        <v>34</v>
      </c>
      <c r="AX437" s="13" t="s">
        <v>78</v>
      </c>
      <c r="AY437" s="187" t="s">
        <v>132</v>
      </c>
    </row>
    <row r="438" s="14" customFormat="1">
      <c r="A438" s="14"/>
      <c r="B438" s="194"/>
      <c r="C438" s="14"/>
      <c r="D438" s="186" t="s">
        <v>139</v>
      </c>
      <c r="E438" s="195" t="s">
        <v>1</v>
      </c>
      <c r="F438" s="196" t="s">
        <v>146</v>
      </c>
      <c r="G438" s="14"/>
      <c r="H438" s="197">
        <v>115.285</v>
      </c>
      <c r="I438" s="198"/>
      <c r="J438" s="14"/>
      <c r="K438" s="14"/>
      <c r="L438" s="194"/>
      <c r="M438" s="199"/>
      <c r="N438" s="200"/>
      <c r="O438" s="200"/>
      <c r="P438" s="200"/>
      <c r="Q438" s="200"/>
      <c r="R438" s="200"/>
      <c r="S438" s="200"/>
      <c r="T438" s="201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195" t="s">
        <v>139</v>
      </c>
      <c r="AU438" s="195" t="s">
        <v>88</v>
      </c>
      <c r="AV438" s="14" t="s">
        <v>137</v>
      </c>
      <c r="AW438" s="14" t="s">
        <v>34</v>
      </c>
      <c r="AX438" s="14" t="s">
        <v>86</v>
      </c>
      <c r="AY438" s="195" t="s">
        <v>132</v>
      </c>
    </row>
    <row r="439" s="2" customFormat="1" ht="24.15" customHeight="1">
      <c r="A439" s="38"/>
      <c r="B439" s="171"/>
      <c r="C439" s="172" t="s">
        <v>595</v>
      </c>
      <c r="D439" s="172" t="s">
        <v>134</v>
      </c>
      <c r="E439" s="173" t="s">
        <v>596</v>
      </c>
      <c r="F439" s="174" t="s">
        <v>597</v>
      </c>
      <c r="G439" s="175" t="s">
        <v>142</v>
      </c>
      <c r="H439" s="176">
        <v>230.56999999999999</v>
      </c>
      <c r="I439" s="177"/>
      <c r="J439" s="178">
        <f>ROUND(I439*H439,2)</f>
        <v>0</v>
      </c>
      <c r="K439" s="174" t="s">
        <v>151</v>
      </c>
      <c r="L439" s="39"/>
      <c r="M439" s="179" t="s">
        <v>1</v>
      </c>
      <c r="N439" s="180" t="s">
        <v>43</v>
      </c>
      <c r="O439" s="77"/>
      <c r="P439" s="181">
        <f>O439*H439</f>
        <v>0</v>
      </c>
      <c r="Q439" s="181">
        <v>0.00012</v>
      </c>
      <c r="R439" s="181">
        <f>Q439*H439</f>
        <v>0.027668399999999999</v>
      </c>
      <c r="S439" s="181">
        <v>0</v>
      </c>
      <c r="T439" s="182">
        <f>S439*H439</f>
        <v>0</v>
      </c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R439" s="183" t="s">
        <v>232</v>
      </c>
      <c r="AT439" s="183" t="s">
        <v>134</v>
      </c>
      <c r="AU439" s="183" t="s">
        <v>88</v>
      </c>
      <c r="AY439" s="19" t="s">
        <v>132</v>
      </c>
      <c r="BE439" s="184">
        <f>IF(N439="základní",J439,0)</f>
        <v>0</v>
      </c>
      <c r="BF439" s="184">
        <f>IF(N439="snížená",J439,0)</f>
        <v>0</v>
      </c>
      <c r="BG439" s="184">
        <f>IF(N439="zákl. přenesená",J439,0)</f>
        <v>0</v>
      </c>
      <c r="BH439" s="184">
        <f>IF(N439="sníž. přenesená",J439,0)</f>
        <v>0</v>
      </c>
      <c r="BI439" s="184">
        <f>IF(N439="nulová",J439,0)</f>
        <v>0</v>
      </c>
      <c r="BJ439" s="19" t="s">
        <v>86</v>
      </c>
      <c r="BK439" s="184">
        <f>ROUND(I439*H439,2)</f>
        <v>0</v>
      </c>
      <c r="BL439" s="19" t="s">
        <v>232</v>
      </c>
      <c r="BM439" s="183" t="s">
        <v>598</v>
      </c>
    </row>
    <row r="440" s="13" customFormat="1">
      <c r="A440" s="13"/>
      <c r="B440" s="185"/>
      <c r="C440" s="13"/>
      <c r="D440" s="186" t="s">
        <v>139</v>
      </c>
      <c r="E440" s="187" t="s">
        <v>1</v>
      </c>
      <c r="F440" s="188" t="s">
        <v>599</v>
      </c>
      <c r="G440" s="13"/>
      <c r="H440" s="189">
        <v>230.56999999999999</v>
      </c>
      <c r="I440" s="190"/>
      <c r="J440" s="13"/>
      <c r="K440" s="13"/>
      <c r="L440" s="185"/>
      <c r="M440" s="191"/>
      <c r="N440" s="192"/>
      <c r="O440" s="192"/>
      <c r="P440" s="192"/>
      <c r="Q440" s="192"/>
      <c r="R440" s="192"/>
      <c r="S440" s="192"/>
      <c r="T440" s="19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187" t="s">
        <v>139</v>
      </c>
      <c r="AU440" s="187" t="s">
        <v>88</v>
      </c>
      <c r="AV440" s="13" t="s">
        <v>88</v>
      </c>
      <c r="AW440" s="13" t="s">
        <v>34</v>
      </c>
      <c r="AX440" s="13" t="s">
        <v>86</v>
      </c>
      <c r="AY440" s="187" t="s">
        <v>132</v>
      </c>
    </row>
    <row r="441" s="12" customFormat="1" ht="25.92" customHeight="1">
      <c r="A441" s="12"/>
      <c r="B441" s="158"/>
      <c r="C441" s="12"/>
      <c r="D441" s="159" t="s">
        <v>77</v>
      </c>
      <c r="E441" s="160" t="s">
        <v>600</v>
      </c>
      <c r="F441" s="160" t="s">
        <v>601</v>
      </c>
      <c r="G441" s="12"/>
      <c r="H441" s="12"/>
      <c r="I441" s="161"/>
      <c r="J441" s="162">
        <f>BK441</f>
        <v>0</v>
      </c>
      <c r="K441" s="12"/>
      <c r="L441" s="158"/>
      <c r="M441" s="163"/>
      <c r="N441" s="164"/>
      <c r="O441" s="164"/>
      <c r="P441" s="165">
        <f>P442+P446+P448+P450</f>
        <v>0</v>
      </c>
      <c r="Q441" s="164"/>
      <c r="R441" s="165">
        <f>R442+R446+R448+R450</f>
        <v>0</v>
      </c>
      <c r="S441" s="164"/>
      <c r="T441" s="166">
        <f>T442+T446+T448+T450</f>
        <v>0</v>
      </c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R441" s="159" t="s">
        <v>156</v>
      </c>
      <c r="AT441" s="167" t="s">
        <v>77</v>
      </c>
      <c r="AU441" s="167" t="s">
        <v>78</v>
      </c>
      <c r="AY441" s="159" t="s">
        <v>132</v>
      </c>
      <c r="BK441" s="168">
        <f>BK442+BK446+BK448+BK450</f>
        <v>0</v>
      </c>
    </row>
    <row r="442" s="12" customFormat="1" ht="22.8" customHeight="1">
      <c r="A442" s="12"/>
      <c r="B442" s="158"/>
      <c r="C442" s="12"/>
      <c r="D442" s="159" t="s">
        <v>77</v>
      </c>
      <c r="E442" s="169" t="s">
        <v>602</v>
      </c>
      <c r="F442" s="169" t="s">
        <v>603</v>
      </c>
      <c r="G442" s="12"/>
      <c r="H442" s="12"/>
      <c r="I442" s="161"/>
      <c r="J442" s="170">
        <f>BK442</f>
        <v>0</v>
      </c>
      <c r="K442" s="12"/>
      <c r="L442" s="158"/>
      <c r="M442" s="163"/>
      <c r="N442" s="164"/>
      <c r="O442" s="164"/>
      <c r="P442" s="165">
        <f>SUM(P443:P445)</f>
        <v>0</v>
      </c>
      <c r="Q442" s="164"/>
      <c r="R442" s="165">
        <f>SUM(R443:R445)</f>
        <v>0</v>
      </c>
      <c r="S442" s="164"/>
      <c r="T442" s="166">
        <f>SUM(T443:T445)</f>
        <v>0</v>
      </c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R442" s="159" t="s">
        <v>156</v>
      </c>
      <c r="AT442" s="167" t="s">
        <v>77</v>
      </c>
      <c r="AU442" s="167" t="s">
        <v>86</v>
      </c>
      <c r="AY442" s="159" t="s">
        <v>132</v>
      </c>
      <c r="BK442" s="168">
        <f>SUM(BK443:BK445)</f>
        <v>0</v>
      </c>
    </row>
    <row r="443" s="2" customFormat="1" ht="16.5" customHeight="1">
      <c r="A443" s="38"/>
      <c r="B443" s="171"/>
      <c r="C443" s="172" t="s">
        <v>604</v>
      </c>
      <c r="D443" s="172" t="s">
        <v>134</v>
      </c>
      <c r="E443" s="173" t="s">
        <v>605</v>
      </c>
      <c r="F443" s="174" t="s">
        <v>606</v>
      </c>
      <c r="G443" s="175" t="s">
        <v>607</v>
      </c>
      <c r="H443" s="176">
        <v>1</v>
      </c>
      <c r="I443" s="177"/>
      <c r="J443" s="178">
        <f>ROUND(I443*H443,2)</f>
        <v>0</v>
      </c>
      <c r="K443" s="174" t="s">
        <v>1</v>
      </c>
      <c r="L443" s="39"/>
      <c r="M443" s="179" t="s">
        <v>1</v>
      </c>
      <c r="N443" s="180" t="s">
        <v>43</v>
      </c>
      <c r="O443" s="77"/>
      <c r="P443" s="181">
        <f>O443*H443</f>
        <v>0</v>
      </c>
      <c r="Q443" s="181">
        <v>0</v>
      </c>
      <c r="R443" s="181">
        <f>Q443*H443</f>
        <v>0</v>
      </c>
      <c r="S443" s="181">
        <v>0</v>
      </c>
      <c r="T443" s="182">
        <f>S443*H443</f>
        <v>0</v>
      </c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R443" s="183" t="s">
        <v>608</v>
      </c>
      <c r="AT443" s="183" t="s">
        <v>134</v>
      </c>
      <c r="AU443" s="183" t="s">
        <v>88</v>
      </c>
      <c r="AY443" s="19" t="s">
        <v>132</v>
      </c>
      <c r="BE443" s="184">
        <f>IF(N443="základní",J443,0)</f>
        <v>0</v>
      </c>
      <c r="BF443" s="184">
        <f>IF(N443="snížená",J443,0)</f>
        <v>0</v>
      </c>
      <c r="BG443" s="184">
        <f>IF(N443="zákl. přenesená",J443,0)</f>
        <v>0</v>
      </c>
      <c r="BH443" s="184">
        <f>IF(N443="sníž. přenesená",J443,0)</f>
        <v>0</v>
      </c>
      <c r="BI443" s="184">
        <f>IF(N443="nulová",J443,0)</f>
        <v>0</v>
      </c>
      <c r="BJ443" s="19" t="s">
        <v>86</v>
      </c>
      <c r="BK443" s="184">
        <f>ROUND(I443*H443,2)</f>
        <v>0</v>
      </c>
      <c r="BL443" s="19" t="s">
        <v>608</v>
      </c>
      <c r="BM443" s="183" t="s">
        <v>609</v>
      </c>
    </row>
    <row r="444" s="2" customFormat="1" ht="16.5" customHeight="1">
      <c r="A444" s="38"/>
      <c r="B444" s="171"/>
      <c r="C444" s="172" t="s">
        <v>610</v>
      </c>
      <c r="D444" s="172" t="s">
        <v>134</v>
      </c>
      <c r="E444" s="173" t="s">
        <v>611</v>
      </c>
      <c r="F444" s="174" t="s">
        <v>612</v>
      </c>
      <c r="G444" s="175" t="s">
        <v>607</v>
      </c>
      <c r="H444" s="176">
        <v>1</v>
      </c>
      <c r="I444" s="177"/>
      <c r="J444" s="178">
        <f>ROUND(I444*H444,2)</f>
        <v>0</v>
      </c>
      <c r="K444" s="174" t="s">
        <v>1</v>
      </c>
      <c r="L444" s="39"/>
      <c r="M444" s="179" t="s">
        <v>1</v>
      </c>
      <c r="N444" s="180" t="s">
        <v>43</v>
      </c>
      <c r="O444" s="77"/>
      <c r="P444" s="181">
        <f>O444*H444</f>
        <v>0</v>
      </c>
      <c r="Q444" s="181">
        <v>0</v>
      </c>
      <c r="R444" s="181">
        <f>Q444*H444</f>
        <v>0</v>
      </c>
      <c r="S444" s="181">
        <v>0</v>
      </c>
      <c r="T444" s="182">
        <f>S444*H444</f>
        <v>0</v>
      </c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R444" s="183" t="s">
        <v>608</v>
      </c>
      <c r="AT444" s="183" t="s">
        <v>134</v>
      </c>
      <c r="AU444" s="183" t="s">
        <v>88</v>
      </c>
      <c r="AY444" s="19" t="s">
        <v>132</v>
      </c>
      <c r="BE444" s="184">
        <f>IF(N444="základní",J444,0)</f>
        <v>0</v>
      </c>
      <c r="BF444" s="184">
        <f>IF(N444="snížená",J444,0)</f>
        <v>0</v>
      </c>
      <c r="BG444" s="184">
        <f>IF(N444="zákl. přenesená",J444,0)</f>
        <v>0</v>
      </c>
      <c r="BH444" s="184">
        <f>IF(N444="sníž. přenesená",J444,0)</f>
        <v>0</v>
      </c>
      <c r="BI444" s="184">
        <f>IF(N444="nulová",J444,0)</f>
        <v>0</v>
      </c>
      <c r="BJ444" s="19" t="s">
        <v>86</v>
      </c>
      <c r="BK444" s="184">
        <f>ROUND(I444*H444,2)</f>
        <v>0</v>
      </c>
      <c r="BL444" s="19" t="s">
        <v>608</v>
      </c>
      <c r="BM444" s="183" t="s">
        <v>613</v>
      </c>
    </row>
    <row r="445" s="2" customFormat="1" ht="16.5" customHeight="1">
      <c r="A445" s="38"/>
      <c r="B445" s="171"/>
      <c r="C445" s="172" t="s">
        <v>614</v>
      </c>
      <c r="D445" s="172" t="s">
        <v>134</v>
      </c>
      <c r="E445" s="173" t="s">
        <v>615</v>
      </c>
      <c r="F445" s="174" t="s">
        <v>616</v>
      </c>
      <c r="G445" s="175" t="s">
        <v>607</v>
      </c>
      <c r="H445" s="176">
        <v>1</v>
      </c>
      <c r="I445" s="177"/>
      <c r="J445" s="178">
        <f>ROUND(I445*H445,2)</f>
        <v>0</v>
      </c>
      <c r="K445" s="174" t="s">
        <v>1</v>
      </c>
      <c r="L445" s="39"/>
      <c r="M445" s="179" t="s">
        <v>1</v>
      </c>
      <c r="N445" s="180" t="s">
        <v>43</v>
      </c>
      <c r="O445" s="77"/>
      <c r="P445" s="181">
        <f>O445*H445</f>
        <v>0</v>
      </c>
      <c r="Q445" s="181">
        <v>0</v>
      </c>
      <c r="R445" s="181">
        <f>Q445*H445</f>
        <v>0</v>
      </c>
      <c r="S445" s="181">
        <v>0</v>
      </c>
      <c r="T445" s="182">
        <f>S445*H445</f>
        <v>0</v>
      </c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R445" s="183" t="s">
        <v>608</v>
      </c>
      <c r="AT445" s="183" t="s">
        <v>134</v>
      </c>
      <c r="AU445" s="183" t="s">
        <v>88</v>
      </c>
      <c r="AY445" s="19" t="s">
        <v>132</v>
      </c>
      <c r="BE445" s="184">
        <f>IF(N445="základní",J445,0)</f>
        <v>0</v>
      </c>
      <c r="BF445" s="184">
        <f>IF(N445="snížená",J445,0)</f>
        <v>0</v>
      </c>
      <c r="BG445" s="184">
        <f>IF(N445="zákl. přenesená",J445,0)</f>
        <v>0</v>
      </c>
      <c r="BH445" s="184">
        <f>IF(N445="sníž. přenesená",J445,0)</f>
        <v>0</v>
      </c>
      <c r="BI445" s="184">
        <f>IF(N445="nulová",J445,0)</f>
        <v>0</v>
      </c>
      <c r="BJ445" s="19" t="s">
        <v>86</v>
      </c>
      <c r="BK445" s="184">
        <f>ROUND(I445*H445,2)</f>
        <v>0</v>
      </c>
      <c r="BL445" s="19" t="s">
        <v>608</v>
      </c>
      <c r="BM445" s="183" t="s">
        <v>617</v>
      </c>
    </row>
    <row r="446" s="12" customFormat="1" ht="22.8" customHeight="1">
      <c r="A446" s="12"/>
      <c r="B446" s="158"/>
      <c r="C446" s="12"/>
      <c r="D446" s="159" t="s">
        <v>77</v>
      </c>
      <c r="E446" s="169" t="s">
        <v>618</v>
      </c>
      <c r="F446" s="169" t="s">
        <v>619</v>
      </c>
      <c r="G446" s="12"/>
      <c r="H446" s="12"/>
      <c r="I446" s="161"/>
      <c r="J446" s="170">
        <f>BK446</f>
        <v>0</v>
      </c>
      <c r="K446" s="12"/>
      <c r="L446" s="158"/>
      <c r="M446" s="163"/>
      <c r="N446" s="164"/>
      <c r="O446" s="164"/>
      <c r="P446" s="165">
        <f>P447</f>
        <v>0</v>
      </c>
      <c r="Q446" s="164"/>
      <c r="R446" s="165">
        <f>R447</f>
        <v>0</v>
      </c>
      <c r="S446" s="164"/>
      <c r="T446" s="166">
        <f>T447</f>
        <v>0</v>
      </c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R446" s="159" t="s">
        <v>156</v>
      </c>
      <c r="AT446" s="167" t="s">
        <v>77</v>
      </c>
      <c r="AU446" s="167" t="s">
        <v>86</v>
      </c>
      <c r="AY446" s="159" t="s">
        <v>132</v>
      </c>
      <c r="BK446" s="168">
        <f>BK447</f>
        <v>0</v>
      </c>
    </row>
    <row r="447" s="2" customFormat="1" ht="16.5" customHeight="1">
      <c r="A447" s="38"/>
      <c r="B447" s="171"/>
      <c r="C447" s="172" t="s">
        <v>620</v>
      </c>
      <c r="D447" s="172" t="s">
        <v>134</v>
      </c>
      <c r="E447" s="173" t="s">
        <v>621</v>
      </c>
      <c r="F447" s="174" t="s">
        <v>622</v>
      </c>
      <c r="G447" s="175" t="s">
        <v>607</v>
      </c>
      <c r="H447" s="176">
        <v>1</v>
      </c>
      <c r="I447" s="177"/>
      <c r="J447" s="178">
        <f>ROUND(I447*H447,2)</f>
        <v>0</v>
      </c>
      <c r="K447" s="174" t="s">
        <v>1</v>
      </c>
      <c r="L447" s="39"/>
      <c r="M447" s="179" t="s">
        <v>1</v>
      </c>
      <c r="N447" s="180" t="s">
        <v>43</v>
      </c>
      <c r="O447" s="77"/>
      <c r="P447" s="181">
        <f>O447*H447</f>
        <v>0</v>
      </c>
      <c r="Q447" s="181">
        <v>0</v>
      </c>
      <c r="R447" s="181">
        <f>Q447*H447</f>
        <v>0</v>
      </c>
      <c r="S447" s="181">
        <v>0</v>
      </c>
      <c r="T447" s="182">
        <f>S447*H447</f>
        <v>0</v>
      </c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R447" s="183" t="s">
        <v>608</v>
      </c>
      <c r="AT447" s="183" t="s">
        <v>134</v>
      </c>
      <c r="AU447" s="183" t="s">
        <v>88</v>
      </c>
      <c r="AY447" s="19" t="s">
        <v>132</v>
      </c>
      <c r="BE447" s="184">
        <f>IF(N447="základní",J447,0)</f>
        <v>0</v>
      </c>
      <c r="BF447" s="184">
        <f>IF(N447="snížená",J447,0)</f>
        <v>0</v>
      </c>
      <c r="BG447" s="184">
        <f>IF(N447="zákl. přenesená",J447,0)</f>
        <v>0</v>
      </c>
      <c r="BH447" s="184">
        <f>IF(N447="sníž. přenesená",J447,0)</f>
        <v>0</v>
      </c>
      <c r="BI447" s="184">
        <f>IF(N447="nulová",J447,0)</f>
        <v>0</v>
      </c>
      <c r="BJ447" s="19" t="s">
        <v>86</v>
      </c>
      <c r="BK447" s="184">
        <f>ROUND(I447*H447,2)</f>
        <v>0</v>
      </c>
      <c r="BL447" s="19" t="s">
        <v>608</v>
      </c>
      <c r="BM447" s="183" t="s">
        <v>623</v>
      </c>
    </row>
    <row r="448" s="12" customFormat="1" ht="22.8" customHeight="1">
      <c r="A448" s="12"/>
      <c r="B448" s="158"/>
      <c r="C448" s="12"/>
      <c r="D448" s="159" t="s">
        <v>77</v>
      </c>
      <c r="E448" s="169" t="s">
        <v>624</v>
      </c>
      <c r="F448" s="169" t="s">
        <v>625</v>
      </c>
      <c r="G448" s="12"/>
      <c r="H448" s="12"/>
      <c r="I448" s="161"/>
      <c r="J448" s="170">
        <f>BK448</f>
        <v>0</v>
      </c>
      <c r="K448" s="12"/>
      <c r="L448" s="158"/>
      <c r="M448" s="163"/>
      <c r="N448" s="164"/>
      <c r="O448" s="164"/>
      <c r="P448" s="165">
        <f>P449</f>
        <v>0</v>
      </c>
      <c r="Q448" s="164"/>
      <c r="R448" s="165">
        <f>R449</f>
        <v>0</v>
      </c>
      <c r="S448" s="164"/>
      <c r="T448" s="166">
        <f>T449</f>
        <v>0</v>
      </c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R448" s="159" t="s">
        <v>156</v>
      </c>
      <c r="AT448" s="167" t="s">
        <v>77</v>
      </c>
      <c r="AU448" s="167" t="s">
        <v>86</v>
      </c>
      <c r="AY448" s="159" t="s">
        <v>132</v>
      </c>
      <c r="BK448" s="168">
        <f>BK449</f>
        <v>0</v>
      </c>
    </row>
    <row r="449" s="2" customFormat="1" ht="16.5" customHeight="1">
      <c r="A449" s="38"/>
      <c r="B449" s="171"/>
      <c r="C449" s="172" t="s">
        <v>626</v>
      </c>
      <c r="D449" s="172" t="s">
        <v>134</v>
      </c>
      <c r="E449" s="173" t="s">
        <v>627</v>
      </c>
      <c r="F449" s="174" t="s">
        <v>628</v>
      </c>
      <c r="G449" s="175" t="s">
        <v>607</v>
      </c>
      <c r="H449" s="176">
        <v>1</v>
      </c>
      <c r="I449" s="177"/>
      <c r="J449" s="178">
        <f>ROUND(I449*H449,2)</f>
        <v>0</v>
      </c>
      <c r="K449" s="174" t="s">
        <v>1</v>
      </c>
      <c r="L449" s="39"/>
      <c r="M449" s="179" t="s">
        <v>1</v>
      </c>
      <c r="N449" s="180" t="s">
        <v>43</v>
      </c>
      <c r="O449" s="77"/>
      <c r="P449" s="181">
        <f>O449*H449</f>
        <v>0</v>
      </c>
      <c r="Q449" s="181">
        <v>0</v>
      </c>
      <c r="R449" s="181">
        <f>Q449*H449</f>
        <v>0</v>
      </c>
      <c r="S449" s="181">
        <v>0</v>
      </c>
      <c r="T449" s="182">
        <f>S449*H449</f>
        <v>0</v>
      </c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R449" s="183" t="s">
        <v>608</v>
      </c>
      <c r="AT449" s="183" t="s">
        <v>134</v>
      </c>
      <c r="AU449" s="183" t="s">
        <v>88</v>
      </c>
      <c r="AY449" s="19" t="s">
        <v>132</v>
      </c>
      <c r="BE449" s="184">
        <f>IF(N449="základní",J449,0)</f>
        <v>0</v>
      </c>
      <c r="BF449" s="184">
        <f>IF(N449="snížená",J449,0)</f>
        <v>0</v>
      </c>
      <c r="BG449" s="184">
        <f>IF(N449="zákl. přenesená",J449,0)</f>
        <v>0</v>
      </c>
      <c r="BH449" s="184">
        <f>IF(N449="sníž. přenesená",J449,0)</f>
        <v>0</v>
      </c>
      <c r="BI449" s="184">
        <f>IF(N449="nulová",J449,0)</f>
        <v>0</v>
      </c>
      <c r="BJ449" s="19" t="s">
        <v>86</v>
      </c>
      <c r="BK449" s="184">
        <f>ROUND(I449*H449,2)</f>
        <v>0</v>
      </c>
      <c r="BL449" s="19" t="s">
        <v>608</v>
      </c>
      <c r="BM449" s="183" t="s">
        <v>629</v>
      </c>
    </row>
    <row r="450" s="12" customFormat="1" ht="22.8" customHeight="1">
      <c r="A450" s="12"/>
      <c r="B450" s="158"/>
      <c r="C450" s="12"/>
      <c r="D450" s="159" t="s">
        <v>77</v>
      </c>
      <c r="E450" s="169" t="s">
        <v>630</v>
      </c>
      <c r="F450" s="169" t="s">
        <v>631</v>
      </c>
      <c r="G450" s="12"/>
      <c r="H450" s="12"/>
      <c r="I450" s="161"/>
      <c r="J450" s="170">
        <f>BK450</f>
        <v>0</v>
      </c>
      <c r="K450" s="12"/>
      <c r="L450" s="158"/>
      <c r="M450" s="163"/>
      <c r="N450" s="164"/>
      <c r="O450" s="164"/>
      <c r="P450" s="165">
        <f>SUM(P451:P452)</f>
        <v>0</v>
      </c>
      <c r="Q450" s="164"/>
      <c r="R450" s="165">
        <f>SUM(R451:R452)</f>
        <v>0</v>
      </c>
      <c r="S450" s="164"/>
      <c r="T450" s="166">
        <f>SUM(T451:T452)</f>
        <v>0</v>
      </c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R450" s="159" t="s">
        <v>156</v>
      </c>
      <c r="AT450" s="167" t="s">
        <v>77</v>
      </c>
      <c r="AU450" s="167" t="s">
        <v>86</v>
      </c>
      <c r="AY450" s="159" t="s">
        <v>132</v>
      </c>
      <c r="BK450" s="168">
        <f>SUM(BK451:BK452)</f>
        <v>0</v>
      </c>
    </row>
    <row r="451" s="2" customFormat="1" ht="16.5" customHeight="1">
      <c r="A451" s="38"/>
      <c r="B451" s="171"/>
      <c r="C451" s="172" t="s">
        <v>632</v>
      </c>
      <c r="D451" s="172" t="s">
        <v>134</v>
      </c>
      <c r="E451" s="173" t="s">
        <v>633</v>
      </c>
      <c r="F451" s="174" t="s">
        <v>634</v>
      </c>
      <c r="G451" s="175" t="s">
        <v>635</v>
      </c>
      <c r="H451" s="176">
        <v>1</v>
      </c>
      <c r="I451" s="177"/>
      <c r="J451" s="178">
        <f>ROUND(I451*H451,2)</f>
        <v>0</v>
      </c>
      <c r="K451" s="174" t="s">
        <v>1</v>
      </c>
      <c r="L451" s="39"/>
      <c r="M451" s="179" t="s">
        <v>1</v>
      </c>
      <c r="N451" s="180" t="s">
        <v>43</v>
      </c>
      <c r="O451" s="77"/>
      <c r="P451" s="181">
        <f>O451*H451</f>
        <v>0</v>
      </c>
      <c r="Q451" s="181">
        <v>0</v>
      </c>
      <c r="R451" s="181">
        <f>Q451*H451</f>
        <v>0</v>
      </c>
      <c r="S451" s="181">
        <v>0</v>
      </c>
      <c r="T451" s="182">
        <f>S451*H451</f>
        <v>0</v>
      </c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R451" s="183" t="s">
        <v>608</v>
      </c>
      <c r="AT451" s="183" t="s">
        <v>134</v>
      </c>
      <c r="AU451" s="183" t="s">
        <v>88</v>
      </c>
      <c r="AY451" s="19" t="s">
        <v>132</v>
      </c>
      <c r="BE451" s="184">
        <f>IF(N451="základní",J451,0)</f>
        <v>0</v>
      </c>
      <c r="BF451" s="184">
        <f>IF(N451="snížená",J451,0)</f>
        <v>0</v>
      </c>
      <c r="BG451" s="184">
        <f>IF(N451="zákl. přenesená",J451,0)</f>
        <v>0</v>
      </c>
      <c r="BH451" s="184">
        <f>IF(N451="sníž. přenesená",J451,0)</f>
        <v>0</v>
      </c>
      <c r="BI451" s="184">
        <f>IF(N451="nulová",J451,0)</f>
        <v>0</v>
      </c>
      <c r="BJ451" s="19" t="s">
        <v>86</v>
      </c>
      <c r="BK451" s="184">
        <f>ROUND(I451*H451,2)</f>
        <v>0</v>
      </c>
      <c r="BL451" s="19" t="s">
        <v>608</v>
      </c>
      <c r="BM451" s="183" t="s">
        <v>636</v>
      </c>
    </row>
    <row r="452" s="2" customFormat="1" ht="16.5" customHeight="1">
      <c r="A452" s="38"/>
      <c r="B452" s="171"/>
      <c r="C452" s="172" t="s">
        <v>637</v>
      </c>
      <c r="D452" s="172" t="s">
        <v>134</v>
      </c>
      <c r="E452" s="173" t="s">
        <v>638</v>
      </c>
      <c r="F452" s="174" t="s">
        <v>639</v>
      </c>
      <c r="G452" s="175" t="s">
        <v>607</v>
      </c>
      <c r="H452" s="176">
        <v>1</v>
      </c>
      <c r="I452" s="177"/>
      <c r="J452" s="178">
        <f>ROUND(I452*H452,2)</f>
        <v>0</v>
      </c>
      <c r="K452" s="174" t="s">
        <v>1</v>
      </c>
      <c r="L452" s="39"/>
      <c r="M452" s="228" t="s">
        <v>1</v>
      </c>
      <c r="N452" s="229" t="s">
        <v>43</v>
      </c>
      <c r="O452" s="230"/>
      <c r="P452" s="231">
        <f>O452*H452</f>
        <v>0</v>
      </c>
      <c r="Q452" s="231">
        <v>0</v>
      </c>
      <c r="R452" s="231">
        <f>Q452*H452</f>
        <v>0</v>
      </c>
      <c r="S452" s="231">
        <v>0</v>
      </c>
      <c r="T452" s="232">
        <f>S452*H452</f>
        <v>0</v>
      </c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R452" s="183" t="s">
        <v>608</v>
      </c>
      <c r="AT452" s="183" t="s">
        <v>134</v>
      </c>
      <c r="AU452" s="183" t="s">
        <v>88</v>
      </c>
      <c r="AY452" s="19" t="s">
        <v>132</v>
      </c>
      <c r="BE452" s="184">
        <f>IF(N452="základní",J452,0)</f>
        <v>0</v>
      </c>
      <c r="BF452" s="184">
        <f>IF(N452="snížená",J452,0)</f>
        <v>0</v>
      </c>
      <c r="BG452" s="184">
        <f>IF(N452="zákl. přenesená",J452,0)</f>
        <v>0</v>
      </c>
      <c r="BH452" s="184">
        <f>IF(N452="sníž. přenesená",J452,0)</f>
        <v>0</v>
      </c>
      <c r="BI452" s="184">
        <f>IF(N452="nulová",J452,0)</f>
        <v>0</v>
      </c>
      <c r="BJ452" s="19" t="s">
        <v>86</v>
      </c>
      <c r="BK452" s="184">
        <f>ROUND(I452*H452,2)</f>
        <v>0</v>
      </c>
      <c r="BL452" s="19" t="s">
        <v>608</v>
      </c>
      <c r="BM452" s="183" t="s">
        <v>640</v>
      </c>
    </row>
    <row r="453" s="2" customFormat="1" ht="6.96" customHeight="1">
      <c r="A453" s="38"/>
      <c r="B453" s="60"/>
      <c r="C453" s="61"/>
      <c r="D453" s="61"/>
      <c r="E453" s="61"/>
      <c r="F453" s="61"/>
      <c r="G453" s="61"/>
      <c r="H453" s="61"/>
      <c r="I453" s="61"/>
      <c r="J453" s="61"/>
      <c r="K453" s="61"/>
      <c r="L453" s="39"/>
      <c r="M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</row>
  </sheetData>
  <autoFilter ref="C132:K452"/>
  <mergeCells count="9">
    <mergeCell ref="E7:H7"/>
    <mergeCell ref="E9:H9"/>
    <mergeCell ref="E18:H18"/>
    <mergeCell ref="E27:H27"/>
    <mergeCell ref="E85:H85"/>
    <mergeCell ref="E87:H87"/>
    <mergeCell ref="E123:H123"/>
    <mergeCell ref="E125:H12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91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88</v>
      </c>
    </row>
    <row r="4" s="1" customFormat="1" ht="24.96" customHeight="1">
      <c r="B4" s="22"/>
      <c r="D4" s="23" t="s">
        <v>92</v>
      </c>
      <c r="L4" s="22"/>
      <c r="M4" s="120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26.25" customHeight="1">
      <c r="B7" s="22"/>
      <c r="E7" s="121" t="str">
        <f>'Rekapitulace stavby'!K6</f>
        <v>Oprava školního hřiště Masarykova ZŠ a MŠ Hradec Králové- Plotiště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93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641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28. 12. 2024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26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27</v>
      </c>
      <c r="F15" s="38"/>
      <c r="G15" s="38"/>
      <c r="H15" s="38"/>
      <c r="I15" s="32" t="s">
        <v>28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29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28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31</v>
      </c>
      <c r="E20" s="38"/>
      <c r="F20" s="38"/>
      <c r="G20" s="38"/>
      <c r="H20" s="38"/>
      <c r="I20" s="32" t="s">
        <v>25</v>
      </c>
      <c r="J20" s="27" t="s">
        <v>32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33</v>
      </c>
      <c r="F21" s="38"/>
      <c r="G21" s="38"/>
      <c r="H21" s="38"/>
      <c r="I21" s="32" t="s">
        <v>28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35</v>
      </c>
      <c r="E23" s="38"/>
      <c r="F23" s="38"/>
      <c r="G23" s="38"/>
      <c r="H23" s="38"/>
      <c r="I23" s="32" t="s">
        <v>25</v>
      </c>
      <c r="J23" s="27" t="str">
        <f>IF('Rekapitulace stavby'!AN19="","",'Rekapitulace stavby'!AN19)</f>
        <v/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tr">
        <f>IF('Rekapitulace stavby'!E20="","",'Rekapitulace stavby'!E20)</f>
        <v xml:space="preserve"> </v>
      </c>
      <c r="F24" s="38"/>
      <c r="G24" s="38"/>
      <c r="H24" s="38"/>
      <c r="I24" s="32" t="s">
        <v>28</v>
      </c>
      <c r="J24" s="27" t="str">
        <f>IF('Rekapitulace stavby'!AN20="","",'Rekapitulace stavby'!AN20)</f>
        <v/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22"/>
      <c r="B27" s="123"/>
      <c r="C27" s="122"/>
      <c r="D27" s="122"/>
      <c r="E27" s="36" t="s">
        <v>1</v>
      </c>
      <c r="F27" s="36"/>
      <c r="G27" s="36"/>
      <c r="H27" s="36"/>
      <c r="I27" s="122"/>
      <c r="J27" s="122"/>
      <c r="K27" s="122"/>
      <c r="L27" s="124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25" t="s">
        <v>38</v>
      </c>
      <c r="E30" s="38"/>
      <c r="F30" s="38"/>
      <c r="G30" s="38"/>
      <c r="H30" s="38"/>
      <c r="I30" s="38"/>
      <c r="J30" s="96">
        <f>ROUND(J126,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26" t="s">
        <v>42</v>
      </c>
      <c r="E33" s="32" t="s">
        <v>43</v>
      </c>
      <c r="F33" s="127">
        <f>ROUND((SUM(BE126:BE192)),  2)</f>
        <v>0</v>
      </c>
      <c r="G33" s="38"/>
      <c r="H33" s="38"/>
      <c r="I33" s="128">
        <v>0.20999999999999999</v>
      </c>
      <c r="J33" s="127">
        <f>ROUND(((SUM(BE126:BE192))*I33),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27">
        <f>ROUND((SUM(BF126:BF192)),  2)</f>
        <v>0</v>
      </c>
      <c r="G34" s="38"/>
      <c r="H34" s="38"/>
      <c r="I34" s="128">
        <v>0.12</v>
      </c>
      <c r="J34" s="127">
        <f>ROUND(((SUM(BF126:BF192))*I34),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27">
        <f>ROUND((SUM(BG126:BG192)),  2)</f>
        <v>0</v>
      </c>
      <c r="G35" s="38"/>
      <c r="H35" s="38"/>
      <c r="I35" s="128">
        <v>0.20999999999999999</v>
      </c>
      <c r="J35" s="127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27">
        <f>ROUND((SUM(BH126:BH192)),  2)</f>
        <v>0</v>
      </c>
      <c r="G36" s="38"/>
      <c r="H36" s="38"/>
      <c r="I36" s="128">
        <v>0.12</v>
      </c>
      <c r="J36" s="127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27">
        <f>ROUND((SUM(BI126:BI192)),  2)</f>
        <v>0</v>
      </c>
      <c r="G37" s="38"/>
      <c r="H37" s="38"/>
      <c r="I37" s="128">
        <v>0</v>
      </c>
      <c r="J37" s="127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29"/>
      <c r="D39" s="130" t="s">
        <v>48</v>
      </c>
      <c r="E39" s="81"/>
      <c r="F39" s="81"/>
      <c r="G39" s="131" t="s">
        <v>49</v>
      </c>
      <c r="H39" s="132" t="s">
        <v>50</v>
      </c>
      <c r="I39" s="81"/>
      <c r="J39" s="133">
        <f>SUM(J30:J37)</f>
        <v>0</v>
      </c>
      <c r="K39" s="134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35" t="s">
        <v>54</v>
      </c>
      <c r="G61" s="58" t="s">
        <v>53</v>
      </c>
      <c r="H61" s="41"/>
      <c r="I61" s="41"/>
      <c r="J61" s="136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35" t="s">
        <v>54</v>
      </c>
      <c r="G76" s="58" t="s">
        <v>53</v>
      </c>
      <c r="H76" s="41"/>
      <c r="I76" s="41"/>
      <c r="J76" s="136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95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26.25" customHeight="1">
      <c r="A85" s="38"/>
      <c r="B85" s="39"/>
      <c r="C85" s="38"/>
      <c r="D85" s="38"/>
      <c r="E85" s="121" t="str">
        <f>E7</f>
        <v>Oprava školního hřiště Masarykova ZŠ a MŠ Hradec Králové- Plotiště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93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02 - SO 02 Tenisové hřiště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Hradec Králové-Plotiště</v>
      </c>
      <c r="G89" s="38"/>
      <c r="H89" s="38"/>
      <c r="I89" s="32" t="s">
        <v>22</v>
      </c>
      <c r="J89" s="69" t="str">
        <f>IF(J12="","",J12)</f>
        <v>28. 12. 2024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 xml:space="preserve"> Technické služby Hradec Králové Na Brně</v>
      </c>
      <c r="G91" s="38"/>
      <c r="H91" s="38"/>
      <c r="I91" s="32" t="s">
        <v>31</v>
      </c>
      <c r="J91" s="36" t="str">
        <f>E21</f>
        <v>PITTER DESIGN,s.r.o.Pardubice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29</v>
      </c>
      <c r="D92" s="38"/>
      <c r="E92" s="38"/>
      <c r="F92" s="27" t="str">
        <f>IF(E18="","",E18)</f>
        <v>Vyplň údaj</v>
      </c>
      <c r="G92" s="38"/>
      <c r="H92" s="38"/>
      <c r="I92" s="32" t="s">
        <v>35</v>
      </c>
      <c r="J92" s="36" t="str">
        <f>E24</f>
        <v xml:space="preserve"> 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37" t="s">
        <v>96</v>
      </c>
      <c r="D94" s="129"/>
      <c r="E94" s="129"/>
      <c r="F94" s="129"/>
      <c r="G94" s="129"/>
      <c r="H94" s="129"/>
      <c r="I94" s="129"/>
      <c r="J94" s="138" t="s">
        <v>97</v>
      </c>
      <c r="K94" s="129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39" t="s">
        <v>98</v>
      </c>
      <c r="D96" s="38"/>
      <c r="E96" s="38"/>
      <c r="F96" s="38"/>
      <c r="G96" s="38"/>
      <c r="H96" s="38"/>
      <c r="I96" s="38"/>
      <c r="J96" s="96">
        <f>J126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99</v>
      </c>
    </row>
    <row r="97" s="9" customFormat="1" ht="24.96" customHeight="1">
      <c r="A97" s="9"/>
      <c r="B97" s="140"/>
      <c r="C97" s="9"/>
      <c r="D97" s="141" t="s">
        <v>100</v>
      </c>
      <c r="E97" s="142"/>
      <c r="F97" s="142"/>
      <c r="G97" s="142"/>
      <c r="H97" s="142"/>
      <c r="I97" s="142"/>
      <c r="J97" s="143">
        <f>J127</f>
        <v>0</v>
      </c>
      <c r="K97" s="9"/>
      <c r="L97" s="14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44"/>
      <c r="C98" s="10"/>
      <c r="D98" s="145" t="s">
        <v>101</v>
      </c>
      <c r="E98" s="146"/>
      <c r="F98" s="146"/>
      <c r="G98" s="146"/>
      <c r="H98" s="146"/>
      <c r="I98" s="146"/>
      <c r="J98" s="147">
        <f>J128</f>
        <v>0</v>
      </c>
      <c r="K98" s="10"/>
      <c r="L98" s="144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44"/>
      <c r="C99" s="10"/>
      <c r="D99" s="145" t="s">
        <v>104</v>
      </c>
      <c r="E99" s="146"/>
      <c r="F99" s="146"/>
      <c r="G99" s="146"/>
      <c r="H99" s="146"/>
      <c r="I99" s="146"/>
      <c r="J99" s="147">
        <f>J143</f>
        <v>0</v>
      </c>
      <c r="K99" s="10"/>
      <c r="L99" s="144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44"/>
      <c r="C100" s="10"/>
      <c r="D100" s="145" t="s">
        <v>105</v>
      </c>
      <c r="E100" s="146"/>
      <c r="F100" s="146"/>
      <c r="G100" s="146"/>
      <c r="H100" s="146"/>
      <c r="I100" s="146"/>
      <c r="J100" s="147">
        <f>J149</f>
        <v>0</v>
      </c>
      <c r="K100" s="10"/>
      <c r="L100" s="144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44"/>
      <c r="C101" s="10"/>
      <c r="D101" s="145" t="s">
        <v>106</v>
      </c>
      <c r="E101" s="146"/>
      <c r="F101" s="146"/>
      <c r="G101" s="146"/>
      <c r="H101" s="146"/>
      <c r="I101" s="146"/>
      <c r="J101" s="147">
        <f>J156</f>
        <v>0</v>
      </c>
      <c r="K101" s="10"/>
      <c r="L101" s="144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44"/>
      <c r="C102" s="10"/>
      <c r="D102" s="145" t="s">
        <v>107</v>
      </c>
      <c r="E102" s="146"/>
      <c r="F102" s="146"/>
      <c r="G102" s="146"/>
      <c r="H102" s="146"/>
      <c r="I102" s="146"/>
      <c r="J102" s="147">
        <f>J166</f>
        <v>0</v>
      </c>
      <c r="K102" s="10"/>
      <c r="L102" s="144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44"/>
      <c r="C103" s="10"/>
      <c r="D103" s="145" t="s">
        <v>108</v>
      </c>
      <c r="E103" s="146"/>
      <c r="F103" s="146"/>
      <c r="G103" s="146"/>
      <c r="H103" s="146"/>
      <c r="I103" s="146"/>
      <c r="J103" s="147">
        <f>J172</f>
        <v>0</v>
      </c>
      <c r="K103" s="10"/>
      <c r="L103" s="144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40"/>
      <c r="C104" s="9"/>
      <c r="D104" s="141" t="s">
        <v>109</v>
      </c>
      <c r="E104" s="142"/>
      <c r="F104" s="142"/>
      <c r="G104" s="142"/>
      <c r="H104" s="142"/>
      <c r="I104" s="142"/>
      <c r="J104" s="143">
        <f>J174</f>
        <v>0</v>
      </c>
      <c r="K104" s="9"/>
      <c r="L104" s="140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44"/>
      <c r="C105" s="10"/>
      <c r="D105" s="145" t="s">
        <v>110</v>
      </c>
      <c r="E105" s="146"/>
      <c r="F105" s="146"/>
      <c r="G105" s="146"/>
      <c r="H105" s="146"/>
      <c r="I105" s="146"/>
      <c r="J105" s="147">
        <f>J175</f>
        <v>0</v>
      </c>
      <c r="K105" s="10"/>
      <c r="L105" s="144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44"/>
      <c r="C106" s="10"/>
      <c r="D106" s="145" t="s">
        <v>111</v>
      </c>
      <c r="E106" s="146"/>
      <c r="F106" s="146"/>
      <c r="G106" s="146"/>
      <c r="H106" s="146"/>
      <c r="I106" s="146"/>
      <c r="J106" s="147">
        <f>J184</f>
        <v>0</v>
      </c>
      <c r="K106" s="10"/>
      <c r="L106" s="144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8"/>
      <c r="B107" s="39"/>
      <c r="C107" s="38"/>
      <c r="D107" s="38"/>
      <c r="E107" s="38"/>
      <c r="F107" s="38"/>
      <c r="G107" s="38"/>
      <c r="H107" s="38"/>
      <c r="I107" s="38"/>
      <c r="J107" s="38"/>
      <c r="K107" s="38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60"/>
      <c r="C108" s="61"/>
      <c r="D108" s="61"/>
      <c r="E108" s="61"/>
      <c r="F108" s="61"/>
      <c r="G108" s="61"/>
      <c r="H108" s="61"/>
      <c r="I108" s="61"/>
      <c r="J108" s="61"/>
      <c r="K108" s="61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12" s="2" customFormat="1" ht="6.96" customHeight="1">
      <c r="A112" s="38"/>
      <c r="B112" s="62"/>
      <c r="C112" s="63"/>
      <c r="D112" s="63"/>
      <c r="E112" s="63"/>
      <c r="F112" s="63"/>
      <c r="G112" s="63"/>
      <c r="H112" s="63"/>
      <c r="I112" s="63"/>
      <c r="J112" s="63"/>
      <c r="K112" s="63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4.96" customHeight="1">
      <c r="A113" s="38"/>
      <c r="B113" s="39"/>
      <c r="C113" s="23" t="s">
        <v>117</v>
      </c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38"/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16</v>
      </c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26.25" customHeight="1">
      <c r="A116" s="38"/>
      <c r="B116" s="39"/>
      <c r="C116" s="38"/>
      <c r="D116" s="38"/>
      <c r="E116" s="121" t="str">
        <f>E7</f>
        <v>Oprava školního hřiště Masarykova ZŠ a MŠ Hradec Králové- Plotiště</v>
      </c>
      <c r="F116" s="32"/>
      <c r="G116" s="32"/>
      <c r="H116" s="32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93</v>
      </c>
      <c r="D117" s="38"/>
      <c r="E117" s="38"/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6.5" customHeight="1">
      <c r="A118" s="38"/>
      <c r="B118" s="39"/>
      <c r="C118" s="38"/>
      <c r="D118" s="38"/>
      <c r="E118" s="67" t="str">
        <f>E9</f>
        <v>02 - SO 02 Tenisové hřiště</v>
      </c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38"/>
      <c r="D119" s="38"/>
      <c r="E119" s="38"/>
      <c r="F119" s="38"/>
      <c r="G119" s="38"/>
      <c r="H119" s="38"/>
      <c r="I119" s="38"/>
      <c r="J119" s="38"/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20</v>
      </c>
      <c r="D120" s="38"/>
      <c r="E120" s="38"/>
      <c r="F120" s="27" t="str">
        <f>F12</f>
        <v>Hradec Králové-Plotiště</v>
      </c>
      <c r="G120" s="38"/>
      <c r="H120" s="38"/>
      <c r="I120" s="32" t="s">
        <v>22</v>
      </c>
      <c r="J120" s="69" t="str">
        <f>IF(J12="","",J12)</f>
        <v>28. 12. 2024</v>
      </c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38"/>
      <c r="D121" s="38"/>
      <c r="E121" s="38"/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40.05" customHeight="1">
      <c r="A122" s="38"/>
      <c r="B122" s="39"/>
      <c r="C122" s="32" t="s">
        <v>24</v>
      </c>
      <c r="D122" s="38"/>
      <c r="E122" s="38"/>
      <c r="F122" s="27" t="str">
        <f>E15</f>
        <v xml:space="preserve"> Technické služby Hradec Králové Na Brně</v>
      </c>
      <c r="G122" s="38"/>
      <c r="H122" s="38"/>
      <c r="I122" s="32" t="s">
        <v>31</v>
      </c>
      <c r="J122" s="36" t="str">
        <f>E21</f>
        <v>PITTER DESIGN,s.r.o.Pardubice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5.15" customHeight="1">
      <c r="A123" s="38"/>
      <c r="B123" s="39"/>
      <c r="C123" s="32" t="s">
        <v>29</v>
      </c>
      <c r="D123" s="38"/>
      <c r="E123" s="38"/>
      <c r="F123" s="27" t="str">
        <f>IF(E18="","",E18)</f>
        <v>Vyplň údaj</v>
      </c>
      <c r="G123" s="38"/>
      <c r="H123" s="38"/>
      <c r="I123" s="32" t="s">
        <v>35</v>
      </c>
      <c r="J123" s="36" t="str">
        <f>E24</f>
        <v xml:space="preserve"> </v>
      </c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0.32" customHeight="1">
      <c r="A124" s="38"/>
      <c r="B124" s="39"/>
      <c r="C124" s="38"/>
      <c r="D124" s="38"/>
      <c r="E124" s="38"/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11" customFormat="1" ht="29.28" customHeight="1">
      <c r="A125" s="148"/>
      <c r="B125" s="149"/>
      <c r="C125" s="150" t="s">
        <v>118</v>
      </c>
      <c r="D125" s="151" t="s">
        <v>63</v>
      </c>
      <c r="E125" s="151" t="s">
        <v>59</v>
      </c>
      <c r="F125" s="151" t="s">
        <v>60</v>
      </c>
      <c r="G125" s="151" t="s">
        <v>119</v>
      </c>
      <c r="H125" s="151" t="s">
        <v>120</v>
      </c>
      <c r="I125" s="151" t="s">
        <v>121</v>
      </c>
      <c r="J125" s="151" t="s">
        <v>97</v>
      </c>
      <c r="K125" s="152" t="s">
        <v>122</v>
      </c>
      <c r="L125" s="153"/>
      <c r="M125" s="86" t="s">
        <v>1</v>
      </c>
      <c r="N125" s="87" t="s">
        <v>42</v>
      </c>
      <c r="O125" s="87" t="s">
        <v>123</v>
      </c>
      <c r="P125" s="87" t="s">
        <v>124</v>
      </c>
      <c r="Q125" s="87" t="s">
        <v>125</v>
      </c>
      <c r="R125" s="87" t="s">
        <v>126</v>
      </c>
      <c r="S125" s="87" t="s">
        <v>127</v>
      </c>
      <c r="T125" s="88" t="s">
        <v>128</v>
      </c>
      <c r="U125" s="148"/>
      <c r="V125" s="148"/>
      <c r="W125" s="148"/>
      <c r="X125" s="148"/>
      <c r="Y125" s="148"/>
      <c r="Z125" s="148"/>
      <c r="AA125" s="148"/>
      <c r="AB125" s="148"/>
      <c r="AC125" s="148"/>
      <c r="AD125" s="148"/>
      <c r="AE125" s="148"/>
    </row>
    <row r="126" s="2" customFormat="1" ht="22.8" customHeight="1">
      <c r="A126" s="38"/>
      <c r="B126" s="39"/>
      <c r="C126" s="93" t="s">
        <v>129</v>
      </c>
      <c r="D126" s="38"/>
      <c r="E126" s="38"/>
      <c r="F126" s="38"/>
      <c r="G126" s="38"/>
      <c r="H126" s="38"/>
      <c r="I126" s="38"/>
      <c r="J126" s="154">
        <f>BK126</f>
        <v>0</v>
      </c>
      <c r="K126" s="38"/>
      <c r="L126" s="39"/>
      <c r="M126" s="89"/>
      <c r="N126" s="73"/>
      <c r="O126" s="90"/>
      <c r="P126" s="155">
        <f>P127+P174</f>
        <v>0</v>
      </c>
      <c r="Q126" s="90"/>
      <c r="R126" s="155">
        <f>R127+R174</f>
        <v>52.268542799999999</v>
      </c>
      <c r="S126" s="90"/>
      <c r="T126" s="156">
        <f>T127+T174</f>
        <v>16.431360000000002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9" t="s">
        <v>77</v>
      </c>
      <c r="AU126" s="19" t="s">
        <v>99</v>
      </c>
      <c r="BK126" s="157">
        <f>BK127+BK174</f>
        <v>0</v>
      </c>
    </row>
    <row r="127" s="12" customFormat="1" ht="25.92" customHeight="1">
      <c r="A127" s="12"/>
      <c r="B127" s="158"/>
      <c r="C127" s="12"/>
      <c r="D127" s="159" t="s">
        <v>77</v>
      </c>
      <c r="E127" s="160" t="s">
        <v>130</v>
      </c>
      <c r="F127" s="160" t="s">
        <v>131</v>
      </c>
      <c r="G127" s="12"/>
      <c r="H127" s="12"/>
      <c r="I127" s="161"/>
      <c r="J127" s="162">
        <f>BK127</f>
        <v>0</v>
      </c>
      <c r="K127" s="12"/>
      <c r="L127" s="158"/>
      <c r="M127" s="163"/>
      <c r="N127" s="164"/>
      <c r="O127" s="164"/>
      <c r="P127" s="165">
        <f>P128+P143+P149+P156+P166+P172</f>
        <v>0</v>
      </c>
      <c r="Q127" s="164"/>
      <c r="R127" s="165">
        <f>R128+R143+R149+R156+R166+R172</f>
        <v>52.26003</v>
      </c>
      <c r="S127" s="164"/>
      <c r="T127" s="166">
        <f>T128+T143+T149+T156+T166+T172</f>
        <v>16.431360000000002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59" t="s">
        <v>86</v>
      </c>
      <c r="AT127" s="167" t="s">
        <v>77</v>
      </c>
      <c r="AU127" s="167" t="s">
        <v>78</v>
      </c>
      <c r="AY127" s="159" t="s">
        <v>132</v>
      </c>
      <c r="BK127" s="168">
        <f>BK128+BK143+BK149+BK156+BK166+BK172</f>
        <v>0</v>
      </c>
    </row>
    <row r="128" s="12" customFormat="1" ht="22.8" customHeight="1">
      <c r="A128" s="12"/>
      <c r="B128" s="158"/>
      <c r="C128" s="12"/>
      <c r="D128" s="159" t="s">
        <v>77</v>
      </c>
      <c r="E128" s="169" t="s">
        <v>86</v>
      </c>
      <c r="F128" s="169" t="s">
        <v>133</v>
      </c>
      <c r="G128" s="12"/>
      <c r="H128" s="12"/>
      <c r="I128" s="161"/>
      <c r="J128" s="170">
        <f>BK128</f>
        <v>0</v>
      </c>
      <c r="K128" s="12"/>
      <c r="L128" s="158"/>
      <c r="M128" s="163"/>
      <c r="N128" s="164"/>
      <c r="O128" s="164"/>
      <c r="P128" s="165">
        <f>SUM(P129:P142)</f>
        <v>0</v>
      </c>
      <c r="Q128" s="164"/>
      <c r="R128" s="165">
        <f>SUM(R129:R142)</f>
        <v>0.0038700000000000002</v>
      </c>
      <c r="S128" s="164"/>
      <c r="T128" s="166">
        <f>SUM(T129:T142)</f>
        <v>16.32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159" t="s">
        <v>86</v>
      </c>
      <c r="AT128" s="167" t="s">
        <v>77</v>
      </c>
      <c r="AU128" s="167" t="s">
        <v>86</v>
      </c>
      <c r="AY128" s="159" t="s">
        <v>132</v>
      </c>
      <c r="BK128" s="168">
        <f>SUM(BK129:BK142)</f>
        <v>0</v>
      </c>
    </row>
    <row r="129" s="2" customFormat="1" ht="24.15" customHeight="1">
      <c r="A129" s="38"/>
      <c r="B129" s="171"/>
      <c r="C129" s="172" t="s">
        <v>86</v>
      </c>
      <c r="D129" s="172" t="s">
        <v>134</v>
      </c>
      <c r="E129" s="173" t="s">
        <v>642</v>
      </c>
      <c r="F129" s="174" t="s">
        <v>643</v>
      </c>
      <c r="G129" s="175" t="s">
        <v>142</v>
      </c>
      <c r="H129" s="176">
        <v>544</v>
      </c>
      <c r="I129" s="177"/>
      <c r="J129" s="178">
        <f>ROUND(I129*H129,2)</f>
        <v>0</v>
      </c>
      <c r="K129" s="174" t="s">
        <v>151</v>
      </c>
      <c r="L129" s="39"/>
      <c r="M129" s="179" t="s">
        <v>1</v>
      </c>
      <c r="N129" s="180" t="s">
        <v>43</v>
      </c>
      <c r="O129" s="77"/>
      <c r="P129" s="181">
        <f>O129*H129</f>
        <v>0</v>
      </c>
      <c r="Q129" s="181">
        <v>0</v>
      </c>
      <c r="R129" s="181">
        <f>Q129*H129</f>
        <v>0</v>
      </c>
      <c r="S129" s="181">
        <v>0.029999999999999999</v>
      </c>
      <c r="T129" s="182">
        <f>S129*H129</f>
        <v>16.32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183" t="s">
        <v>137</v>
      </c>
      <c r="AT129" s="183" t="s">
        <v>134</v>
      </c>
      <c r="AU129" s="183" t="s">
        <v>88</v>
      </c>
      <c r="AY129" s="19" t="s">
        <v>132</v>
      </c>
      <c r="BE129" s="184">
        <f>IF(N129="základní",J129,0)</f>
        <v>0</v>
      </c>
      <c r="BF129" s="184">
        <f>IF(N129="snížená",J129,0)</f>
        <v>0</v>
      </c>
      <c r="BG129" s="184">
        <f>IF(N129="zákl. přenesená",J129,0)</f>
        <v>0</v>
      </c>
      <c r="BH129" s="184">
        <f>IF(N129="sníž. přenesená",J129,0)</f>
        <v>0</v>
      </c>
      <c r="BI129" s="184">
        <f>IF(N129="nulová",J129,0)</f>
        <v>0</v>
      </c>
      <c r="BJ129" s="19" t="s">
        <v>86</v>
      </c>
      <c r="BK129" s="184">
        <f>ROUND(I129*H129,2)</f>
        <v>0</v>
      </c>
      <c r="BL129" s="19" t="s">
        <v>137</v>
      </c>
      <c r="BM129" s="183" t="s">
        <v>644</v>
      </c>
    </row>
    <row r="130" s="13" customFormat="1">
      <c r="A130" s="13"/>
      <c r="B130" s="185"/>
      <c r="C130" s="13"/>
      <c r="D130" s="186" t="s">
        <v>139</v>
      </c>
      <c r="E130" s="187" t="s">
        <v>1</v>
      </c>
      <c r="F130" s="188" t="s">
        <v>645</v>
      </c>
      <c r="G130" s="13"/>
      <c r="H130" s="189">
        <v>544</v>
      </c>
      <c r="I130" s="190"/>
      <c r="J130" s="13"/>
      <c r="K130" s="13"/>
      <c r="L130" s="185"/>
      <c r="M130" s="191"/>
      <c r="N130" s="192"/>
      <c r="O130" s="192"/>
      <c r="P130" s="192"/>
      <c r="Q130" s="192"/>
      <c r="R130" s="192"/>
      <c r="S130" s="192"/>
      <c r="T130" s="19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187" t="s">
        <v>139</v>
      </c>
      <c r="AU130" s="187" t="s">
        <v>88</v>
      </c>
      <c r="AV130" s="13" t="s">
        <v>88</v>
      </c>
      <c r="AW130" s="13" t="s">
        <v>34</v>
      </c>
      <c r="AX130" s="13" t="s">
        <v>86</v>
      </c>
      <c r="AY130" s="187" t="s">
        <v>132</v>
      </c>
    </row>
    <row r="131" s="2" customFormat="1" ht="21.75" customHeight="1">
      <c r="A131" s="38"/>
      <c r="B131" s="171"/>
      <c r="C131" s="172" t="s">
        <v>88</v>
      </c>
      <c r="D131" s="172" t="s">
        <v>134</v>
      </c>
      <c r="E131" s="173" t="s">
        <v>233</v>
      </c>
      <c r="F131" s="174" t="s">
        <v>234</v>
      </c>
      <c r="G131" s="175" t="s">
        <v>142</v>
      </c>
      <c r="H131" s="176">
        <v>129</v>
      </c>
      <c r="I131" s="177"/>
      <c r="J131" s="178">
        <f>ROUND(I131*H131,2)</f>
        <v>0</v>
      </c>
      <c r="K131" s="174" t="s">
        <v>151</v>
      </c>
      <c r="L131" s="39"/>
      <c r="M131" s="179" t="s">
        <v>1</v>
      </c>
      <c r="N131" s="180" t="s">
        <v>43</v>
      </c>
      <c r="O131" s="77"/>
      <c r="P131" s="181">
        <f>O131*H131</f>
        <v>0</v>
      </c>
      <c r="Q131" s="181">
        <v>0</v>
      </c>
      <c r="R131" s="181">
        <f>Q131*H131</f>
        <v>0</v>
      </c>
      <c r="S131" s="181">
        <v>0</v>
      </c>
      <c r="T131" s="18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183" t="s">
        <v>137</v>
      </c>
      <c r="AT131" s="183" t="s">
        <v>134</v>
      </c>
      <c r="AU131" s="183" t="s">
        <v>88</v>
      </c>
      <c r="AY131" s="19" t="s">
        <v>132</v>
      </c>
      <c r="BE131" s="184">
        <f>IF(N131="základní",J131,0)</f>
        <v>0</v>
      </c>
      <c r="BF131" s="184">
        <f>IF(N131="snížená",J131,0)</f>
        <v>0</v>
      </c>
      <c r="BG131" s="184">
        <f>IF(N131="zákl. přenesená",J131,0)</f>
        <v>0</v>
      </c>
      <c r="BH131" s="184">
        <f>IF(N131="sníž. přenesená",J131,0)</f>
        <v>0</v>
      </c>
      <c r="BI131" s="184">
        <f>IF(N131="nulová",J131,0)</f>
        <v>0</v>
      </c>
      <c r="BJ131" s="19" t="s">
        <v>86</v>
      </c>
      <c r="BK131" s="184">
        <f>ROUND(I131*H131,2)</f>
        <v>0</v>
      </c>
      <c r="BL131" s="19" t="s">
        <v>137</v>
      </c>
      <c r="BM131" s="183" t="s">
        <v>646</v>
      </c>
    </row>
    <row r="132" s="13" customFormat="1">
      <c r="A132" s="13"/>
      <c r="B132" s="185"/>
      <c r="C132" s="13"/>
      <c r="D132" s="186" t="s">
        <v>139</v>
      </c>
      <c r="E132" s="187" t="s">
        <v>1</v>
      </c>
      <c r="F132" s="188" t="s">
        <v>647</v>
      </c>
      <c r="G132" s="13"/>
      <c r="H132" s="189">
        <v>129</v>
      </c>
      <c r="I132" s="190"/>
      <c r="J132" s="13"/>
      <c r="K132" s="13"/>
      <c r="L132" s="185"/>
      <c r="M132" s="191"/>
      <c r="N132" s="192"/>
      <c r="O132" s="192"/>
      <c r="P132" s="192"/>
      <c r="Q132" s="192"/>
      <c r="R132" s="192"/>
      <c r="S132" s="192"/>
      <c r="T132" s="19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187" t="s">
        <v>139</v>
      </c>
      <c r="AU132" s="187" t="s">
        <v>88</v>
      </c>
      <c r="AV132" s="13" t="s">
        <v>88</v>
      </c>
      <c r="AW132" s="13" t="s">
        <v>34</v>
      </c>
      <c r="AX132" s="13" t="s">
        <v>86</v>
      </c>
      <c r="AY132" s="187" t="s">
        <v>132</v>
      </c>
    </row>
    <row r="133" s="2" customFormat="1" ht="16.5" customHeight="1">
      <c r="A133" s="38"/>
      <c r="B133" s="171"/>
      <c r="C133" s="209" t="s">
        <v>147</v>
      </c>
      <c r="D133" s="209" t="s">
        <v>238</v>
      </c>
      <c r="E133" s="210" t="s">
        <v>239</v>
      </c>
      <c r="F133" s="211" t="s">
        <v>240</v>
      </c>
      <c r="G133" s="212" t="s">
        <v>241</v>
      </c>
      <c r="H133" s="213">
        <v>3.8700000000000001</v>
      </c>
      <c r="I133" s="214"/>
      <c r="J133" s="215">
        <f>ROUND(I133*H133,2)</f>
        <v>0</v>
      </c>
      <c r="K133" s="211" t="s">
        <v>151</v>
      </c>
      <c r="L133" s="216"/>
      <c r="M133" s="217" t="s">
        <v>1</v>
      </c>
      <c r="N133" s="218" t="s">
        <v>43</v>
      </c>
      <c r="O133" s="77"/>
      <c r="P133" s="181">
        <f>O133*H133</f>
        <v>0</v>
      </c>
      <c r="Q133" s="181">
        <v>0.001</v>
      </c>
      <c r="R133" s="181">
        <f>Q133*H133</f>
        <v>0.0038700000000000002</v>
      </c>
      <c r="S133" s="181">
        <v>0</v>
      </c>
      <c r="T133" s="18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83" t="s">
        <v>181</v>
      </c>
      <c r="AT133" s="183" t="s">
        <v>238</v>
      </c>
      <c r="AU133" s="183" t="s">
        <v>88</v>
      </c>
      <c r="AY133" s="19" t="s">
        <v>132</v>
      </c>
      <c r="BE133" s="184">
        <f>IF(N133="základní",J133,0)</f>
        <v>0</v>
      </c>
      <c r="BF133" s="184">
        <f>IF(N133="snížená",J133,0)</f>
        <v>0</v>
      </c>
      <c r="BG133" s="184">
        <f>IF(N133="zákl. přenesená",J133,0)</f>
        <v>0</v>
      </c>
      <c r="BH133" s="184">
        <f>IF(N133="sníž. přenesená",J133,0)</f>
        <v>0</v>
      </c>
      <c r="BI133" s="184">
        <f>IF(N133="nulová",J133,0)</f>
        <v>0</v>
      </c>
      <c r="BJ133" s="19" t="s">
        <v>86</v>
      </c>
      <c r="BK133" s="184">
        <f>ROUND(I133*H133,2)</f>
        <v>0</v>
      </c>
      <c r="BL133" s="19" t="s">
        <v>137</v>
      </c>
      <c r="BM133" s="183" t="s">
        <v>648</v>
      </c>
    </row>
    <row r="134" s="13" customFormat="1">
      <c r="A134" s="13"/>
      <c r="B134" s="185"/>
      <c r="C134" s="13"/>
      <c r="D134" s="186" t="s">
        <v>139</v>
      </c>
      <c r="E134" s="187" t="s">
        <v>1</v>
      </c>
      <c r="F134" s="188" t="s">
        <v>649</v>
      </c>
      <c r="G134" s="13"/>
      <c r="H134" s="189">
        <v>3.8700000000000001</v>
      </c>
      <c r="I134" s="190"/>
      <c r="J134" s="13"/>
      <c r="K134" s="13"/>
      <c r="L134" s="185"/>
      <c r="M134" s="191"/>
      <c r="N134" s="192"/>
      <c r="O134" s="192"/>
      <c r="P134" s="192"/>
      <c r="Q134" s="192"/>
      <c r="R134" s="192"/>
      <c r="S134" s="192"/>
      <c r="T134" s="19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187" t="s">
        <v>139</v>
      </c>
      <c r="AU134" s="187" t="s">
        <v>88</v>
      </c>
      <c r="AV134" s="13" t="s">
        <v>88</v>
      </c>
      <c r="AW134" s="13" t="s">
        <v>34</v>
      </c>
      <c r="AX134" s="13" t="s">
        <v>86</v>
      </c>
      <c r="AY134" s="187" t="s">
        <v>132</v>
      </c>
    </row>
    <row r="135" s="2" customFormat="1" ht="37.8" customHeight="1">
      <c r="A135" s="38"/>
      <c r="B135" s="171"/>
      <c r="C135" s="172" t="s">
        <v>137</v>
      </c>
      <c r="D135" s="172" t="s">
        <v>134</v>
      </c>
      <c r="E135" s="173" t="s">
        <v>245</v>
      </c>
      <c r="F135" s="174" t="s">
        <v>246</v>
      </c>
      <c r="G135" s="175" t="s">
        <v>142</v>
      </c>
      <c r="H135" s="176">
        <v>129</v>
      </c>
      <c r="I135" s="177"/>
      <c r="J135" s="178">
        <f>ROUND(I135*H135,2)</f>
        <v>0</v>
      </c>
      <c r="K135" s="174" t="s">
        <v>151</v>
      </c>
      <c r="L135" s="39"/>
      <c r="M135" s="179" t="s">
        <v>1</v>
      </c>
      <c r="N135" s="180" t="s">
        <v>43</v>
      </c>
      <c r="O135" s="77"/>
      <c r="P135" s="181">
        <f>O135*H135</f>
        <v>0</v>
      </c>
      <c r="Q135" s="181">
        <v>0</v>
      </c>
      <c r="R135" s="181">
        <f>Q135*H135</f>
        <v>0</v>
      </c>
      <c r="S135" s="181">
        <v>0</v>
      </c>
      <c r="T135" s="18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83" t="s">
        <v>137</v>
      </c>
      <c r="AT135" s="183" t="s">
        <v>134</v>
      </c>
      <c r="AU135" s="183" t="s">
        <v>88</v>
      </c>
      <c r="AY135" s="19" t="s">
        <v>132</v>
      </c>
      <c r="BE135" s="184">
        <f>IF(N135="základní",J135,0)</f>
        <v>0</v>
      </c>
      <c r="BF135" s="184">
        <f>IF(N135="snížená",J135,0)</f>
        <v>0</v>
      </c>
      <c r="BG135" s="184">
        <f>IF(N135="zákl. přenesená",J135,0)</f>
        <v>0</v>
      </c>
      <c r="BH135" s="184">
        <f>IF(N135="sníž. přenesená",J135,0)</f>
        <v>0</v>
      </c>
      <c r="BI135" s="184">
        <f>IF(N135="nulová",J135,0)</f>
        <v>0</v>
      </c>
      <c r="BJ135" s="19" t="s">
        <v>86</v>
      </c>
      <c r="BK135" s="184">
        <f>ROUND(I135*H135,2)</f>
        <v>0</v>
      </c>
      <c r="BL135" s="19" t="s">
        <v>137</v>
      </c>
      <c r="BM135" s="183" t="s">
        <v>650</v>
      </c>
    </row>
    <row r="136" s="13" customFormat="1">
      <c r="A136" s="13"/>
      <c r="B136" s="185"/>
      <c r="C136" s="13"/>
      <c r="D136" s="186" t="s">
        <v>139</v>
      </c>
      <c r="E136" s="187" t="s">
        <v>1</v>
      </c>
      <c r="F136" s="188" t="s">
        <v>651</v>
      </c>
      <c r="G136" s="13"/>
      <c r="H136" s="189">
        <v>129</v>
      </c>
      <c r="I136" s="190"/>
      <c r="J136" s="13"/>
      <c r="K136" s="13"/>
      <c r="L136" s="185"/>
      <c r="M136" s="191"/>
      <c r="N136" s="192"/>
      <c r="O136" s="192"/>
      <c r="P136" s="192"/>
      <c r="Q136" s="192"/>
      <c r="R136" s="192"/>
      <c r="S136" s="192"/>
      <c r="T136" s="19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187" t="s">
        <v>139</v>
      </c>
      <c r="AU136" s="187" t="s">
        <v>88</v>
      </c>
      <c r="AV136" s="13" t="s">
        <v>88</v>
      </c>
      <c r="AW136" s="13" t="s">
        <v>34</v>
      </c>
      <c r="AX136" s="13" t="s">
        <v>86</v>
      </c>
      <c r="AY136" s="187" t="s">
        <v>132</v>
      </c>
    </row>
    <row r="137" s="2" customFormat="1" ht="24.15" customHeight="1">
      <c r="A137" s="38"/>
      <c r="B137" s="171"/>
      <c r="C137" s="172" t="s">
        <v>156</v>
      </c>
      <c r="D137" s="172" t="s">
        <v>134</v>
      </c>
      <c r="E137" s="173" t="s">
        <v>256</v>
      </c>
      <c r="F137" s="174" t="s">
        <v>257</v>
      </c>
      <c r="G137" s="175" t="s">
        <v>142</v>
      </c>
      <c r="H137" s="176">
        <v>129</v>
      </c>
      <c r="I137" s="177"/>
      <c r="J137" s="178">
        <f>ROUND(I137*H137,2)</f>
        <v>0</v>
      </c>
      <c r="K137" s="174" t="s">
        <v>151</v>
      </c>
      <c r="L137" s="39"/>
      <c r="M137" s="179" t="s">
        <v>1</v>
      </c>
      <c r="N137" s="180" t="s">
        <v>43</v>
      </c>
      <c r="O137" s="77"/>
      <c r="P137" s="181">
        <f>O137*H137</f>
        <v>0</v>
      </c>
      <c r="Q137" s="181">
        <v>0</v>
      </c>
      <c r="R137" s="181">
        <f>Q137*H137</f>
        <v>0</v>
      </c>
      <c r="S137" s="181">
        <v>0</v>
      </c>
      <c r="T137" s="18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83" t="s">
        <v>137</v>
      </c>
      <c r="AT137" s="183" t="s">
        <v>134</v>
      </c>
      <c r="AU137" s="183" t="s">
        <v>88</v>
      </c>
      <c r="AY137" s="19" t="s">
        <v>132</v>
      </c>
      <c r="BE137" s="184">
        <f>IF(N137="základní",J137,0)</f>
        <v>0</v>
      </c>
      <c r="BF137" s="184">
        <f>IF(N137="snížená",J137,0)</f>
        <v>0</v>
      </c>
      <c r="BG137" s="184">
        <f>IF(N137="zákl. přenesená",J137,0)</f>
        <v>0</v>
      </c>
      <c r="BH137" s="184">
        <f>IF(N137="sníž. přenesená",J137,0)</f>
        <v>0</v>
      </c>
      <c r="BI137" s="184">
        <f>IF(N137="nulová",J137,0)</f>
        <v>0</v>
      </c>
      <c r="BJ137" s="19" t="s">
        <v>86</v>
      </c>
      <c r="BK137" s="184">
        <f>ROUND(I137*H137,2)</f>
        <v>0</v>
      </c>
      <c r="BL137" s="19" t="s">
        <v>137</v>
      </c>
      <c r="BM137" s="183" t="s">
        <v>652</v>
      </c>
    </row>
    <row r="138" s="13" customFormat="1">
      <c r="A138" s="13"/>
      <c r="B138" s="185"/>
      <c r="C138" s="13"/>
      <c r="D138" s="186" t="s">
        <v>139</v>
      </c>
      <c r="E138" s="187" t="s">
        <v>1</v>
      </c>
      <c r="F138" s="188" t="s">
        <v>651</v>
      </c>
      <c r="G138" s="13"/>
      <c r="H138" s="189">
        <v>129</v>
      </c>
      <c r="I138" s="190"/>
      <c r="J138" s="13"/>
      <c r="K138" s="13"/>
      <c r="L138" s="185"/>
      <c r="M138" s="191"/>
      <c r="N138" s="192"/>
      <c r="O138" s="192"/>
      <c r="P138" s="192"/>
      <c r="Q138" s="192"/>
      <c r="R138" s="192"/>
      <c r="S138" s="192"/>
      <c r="T138" s="19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187" t="s">
        <v>139</v>
      </c>
      <c r="AU138" s="187" t="s">
        <v>88</v>
      </c>
      <c r="AV138" s="13" t="s">
        <v>88</v>
      </c>
      <c r="AW138" s="13" t="s">
        <v>34</v>
      </c>
      <c r="AX138" s="13" t="s">
        <v>86</v>
      </c>
      <c r="AY138" s="187" t="s">
        <v>132</v>
      </c>
    </row>
    <row r="139" s="2" customFormat="1" ht="21.75" customHeight="1">
      <c r="A139" s="38"/>
      <c r="B139" s="171"/>
      <c r="C139" s="172" t="s">
        <v>163</v>
      </c>
      <c r="D139" s="172" t="s">
        <v>134</v>
      </c>
      <c r="E139" s="173" t="s">
        <v>259</v>
      </c>
      <c r="F139" s="174" t="s">
        <v>260</v>
      </c>
      <c r="G139" s="175" t="s">
        <v>142</v>
      </c>
      <c r="H139" s="176">
        <v>129</v>
      </c>
      <c r="I139" s="177"/>
      <c r="J139" s="178">
        <f>ROUND(I139*H139,2)</f>
        <v>0</v>
      </c>
      <c r="K139" s="174" t="s">
        <v>151</v>
      </c>
      <c r="L139" s="39"/>
      <c r="M139" s="179" t="s">
        <v>1</v>
      </c>
      <c r="N139" s="180" t="s">
        <v>43</v>
      </c>
      <c r="O139" s="77"/>
      <c r="P139" s="181">
        <f>O139*H139</f>
        <v>0</v>
      </c>
      <c r="Q139" s="181">
        <v>0</v>
      </c>
      <c r="R139" s="181">
        <f>Q139*H139</f>
        <v>0</v>
      </c>
      <c r="S139" s="181">
        <v>0</v>
      </c>
      <c r="T139" s="18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83" t="s">
        <v>137</v>
      </c>
      <c r="AT139" s="183" t="s">
        <v>134</v>
      </c>
      <c r="AU139" s="183" t="s">
        <v>88</v>
      </c>
      <c r="AY139" s="19" t="s">
        <v>132</v>
      </c>
      <c r="BE139" s="184">
        <f>IF(N139="základní",J139,0)</f>
        <v>0</v>
      </c>
      <c r="BF139" s="184">
        <f>IF(N139="snížená",J139,0)</f>
        <v>0</v>
      </c>
      <c r="BG139" s="184">
        <f>IF(N139="zákl. přenesená",J139,0)</f>
        <v>0</v>
      </c>
      <c r="BH139" s="184">
        <f>IF(N139="sníž. přenesená",J139,0)</f>
        <v>0</v>
      </c>
      <c r="BI139" s="184">
        <f>IF(N139="nulová",J139,0)</f>
        <v>0</v>
      </c>
      <c r="BJ139" s="19" t="s">
        <v>86</v>
      </c>
      <c r="BK139" s="184">
        <f>ROUND(I139*H139,2)</f>
        <v>0</v>
      </c>
      <c r="BL139" s="19" t="s">
        <v>137</v>
      </c>
      <c r="BM139" s="183" t="s">
        <v>653</v>
      </c>
    </row>
    <row r="140" s="13" customFormat="1">
      <c r="A140" s="13"/>
      <c r="B140" s="185"/>
      <c r="C140" s="13"/>
      <c r="D140" s="186" t="s">
        <v>139</v>
      </c>
      <c r="E140" s="187" t="s">
        <v>1</v>
      </c>
      <c r="F140" s="188" t="s">
        <v>651</v>
      </c>
      <c r="G140" s="13"/>
      <c r="H140" s="189">
        <v>129</v>
      </c>
      <c r="I140" s="190"/>
      <c r="J140" s="13"/>
      <c r="K140" s="13"/>
      <c r="L140" s="185"/>
      <c r="M140" s="191"/>
      <c r="N140" s="192"/>
      <c r="O140" s="192"/>
      <c r="P140" s="192"/>
      <c r="Q140" s="192"/>
      <c r="R140" s="192"/>
      <c r="S140" s="192"/>
      <c r="T140" s="19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187" t="s">
        <v>139</v>
      </c>
      <c r="AU140" s="187" t="s">
        <v>88</v>
      </c>
      <c r="AV140" s="13" t="s">
        <v>88</v>
      </c>
      <c r="AW140" s="13" t="s">
        <v>34</v>
      </c>
      <c r="AX140" s="13" t="s">
        <v>86</v>
      </c>
      <c r="AY140" s="187" t="s">
        <v>132</v>
      </c>
    </row>
    <row r="141" s="2" customFormat="1" ht="16.5" customHeight="1">
      <c r="A141" s="38"/>
      <c r="B141" s="171"/>
      <c r="C141" s="172" t="s">
        <v>177</v>
      </c>
      <c r="D141" s="172" t="s">
        <v>134</v>
      </c>
      <c r="E141" s="173" t="s">
        <v>263</v>
      </c>
      <c r="F141" s="174" t="s">
        <v>264</v>
      </c>
      <c r="G141" s="175" t="s">
        <v>229</v>
      </c>
      <c r="H141" s="176">
        <v>77.400000000000006</v>
      </c>
      <c r="I141" s="177"/>
      <c r="J141" s="178">
        <f>ROUND(I141*H141,2)</f>
        <v>0</v>
      </c>
      <c r="K141" s="174" t="s">
        <v>1</v>
      </c>
      <c r="L141" s="39"/>
      <c r="M141" s="179" t="s">
        <v>1</v>
      </c>
      <c r="N141" s="180" t="s">
        <v>43</v>
      </c>
      <c r="O141" s="77"/>
      <c r="P141" s="181">
        <f>O141*H141</f>
        <v>0</v>
      </c>
      <c r="Q141" s="181">
        <v>0</v>
      </c>
      <c r="R141" s="181">
        <f>Q141*H141</f>
        <v>0</v>
      </c>
      <c r="S141" s="181">
        <v>0</v>
      </c>
      <c r="T141" s="18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83" t="s">
        <v>137</v>
      </c>
      <c r="AT141" s="183" t="s">
        <v>134</v>
      </c>
      <c r="AU141" s="183" t="s">
        <v>88</v>
      </c>
      <c r="AY141" s="19" t="s">
        <v>132</v>
      </c>
      <c r="BE141" s="184">
        <f>IF(N141="základní",J141,0)</f>
        <v>0</v>
      </c>
      <c r="BF141" s="184">
        <f>IF(N141="snížená",J141,0)</f>
        <v>0</v>
      </c>
      <c r="BG141" s="184">
        <f>IF(N141="zákl. přenesená",J141,0)</f>
        <v>0</v>
      </c>
      <c r="BH141" s="184">
        <f>IF(N141="sníž. přenesená",J141,0)</f>
        <v>0</v>
      </c>
      <c r="BI141" s="184">
        <f>IF(N141="nulová",J141,0)</f>
        <v>0</v>
      </c>
      <c r="BJ141" s="19" t="s">
        <v>86</v>
      </c>
      <c r="BK141" s="184">
        <f>ROUND(I141*H141,2)</f>
        <v>0</v>
      </c>
      <c r="BL141" s="19" t="s">
        <v>137</v>
      </c>
      <c r="BM141" s="183" t="s">
        <v>654</v>
      </c>
    </row>
    <row r="142" s="13" customFormat="1">
      <c r="A142" s="13"/>
      <c r="B142" s="185"/>
      <c r="C142" s="13"/>
      <c r="D142" s="186" t="s">
        <v>139</v>
      </c>
      <c r="E142" s="187" t="s">
        <v>1</v>
      </c>
      <c r="F142" s="188" t="s">
        <v>655</v>
      </c>
      <c r="G142" s="13"/>
      <c r="H142" s="189">
        <v>77.400000000000006</v>
      </c>
      <c r="I142" s="190"/>
      <c r="J142" s="13"/>
      <c r="K142" s="13"/>
      <c r="L142" s="185"/>
      <c r="M142" s="191"/>
      <c r="N142" s="192"/>
      <c r="O142" s="192"/>
      <c r="P142" s="192"/>
      <c r="Q142" s="192"/>
      <c r="R142" s="192"/>
      <c r="S142" s="192"/>
      <c r="T142" s="19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187" t="s">
        <v>139</v>
      </c>
      <c r="AU142" s="187" t="s">
        <v>88</v>
      </c>
      <c r="AV142" s="13" t="s">
        <v>88</v>
      </c>
      <c r="AW142" s="13" t="s">
        <v>34</v>
      </c>
      <c r="AX142" s="13" t="s">
        <v>86</v>
      </c>
      <c r="AY142" s="187" t="s">
        <v>132</v>
      </c>
    </row>
    <row r="143" s="12" customFormat="1" ht="22.8" customHeight="1">
      <c r="A143" s="12"/>
      <c r="B143" s="158"/>
      <c r="C143" s="12"/>
      <c r="D143" s="159" t="s">
        <v>77</v>
      </c>
      <c r="E143" s="169" t="s">
        <v>156</v>
      </c>
      <c r="F143" s="169" t="s">
        <v>321</v>
      </c>
      <c r="G143" s="12"/>
      <c r="H143" s="12"/>
      <c r="I143" s="161"/>
      <c r="J143" s="170">
        <f>BK143</f>
        <v>0</v>
      </c>
      <c r="K143" s="12"/>
      <c r="L143" s="158"/>
      <c r="M143" s="163"/>
      <c r="N143" s="164"/>
      <c r="O143" s="164"/>
      <c r="P143" s="165">
        <f>SUM(P144:P148)</f>
        <v>0</v>
      </c>
      <c r="Q143" s="164"/>
      <c r="R143" s="165">
        <f>SUM(R144:R148)</f>
        <v>52.256160000000001</v>
      </c>
      <c r="S143" s="164"/>
      <c r="T143" s="166">
        <f>SUM(T144:T148)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159" t="s">
        <v>86</v>
      </c>
      <c r="AT143" s="167" t="s">
        <v>77</v>
      </c>
      <c r="AU143" s="167" t="s">
        <v>86</v>
      </c>
      <c r="AY143" s="159" t="s">
        <v>132</v>
      </c>
      <c r="BK143" s="168">
        <f>SUM(BK144:BK148)</f>
        <v>0</v>
      </c>
    </row>
    <row r="144" s="2" customFormat="1" ht="24.15" customHeight="1">
      <c r="A144" s="38"/>
      <c r="B144" s="171"/>
      <c r="C144" s="172" t="s">
        <v>181</v>
      </c>
      <c r="D144" s="172" t="s">
        <v>134</v>
      </c>
      <c r="E144" s="173" t="s">
        <v>656</v>
      </c>
      <c r="F144" s="174" t="s">
        <v>657</v>
      </c>
      <c r="G144" s="175" t="s">
        <v>142</v>
      </c>
      <c r="H144" s="176">
        <v>544</v>
      </c>
      <c r="I144" s="177"/>
      <c r="J144" s="178">
        <f>ROUND(I144*H144,2)</f>
        <v>0</v>
      </c>
      <c r="K144" s="174" t="s">
        <v>151</v>
      </c>
      <c r="L144" s="39"/>
      <c r="M144" s="179" t="s">
        <v>1</v>
      </c>
      <c r="N144" s="180" t="s">
        <v>43</v>
      </c>
      <c r="O144" s="77"/>
      <c r="P144" s="181">
        <f>O144*H144</f>
        <v>0</v>
      </c>
      <c r="Q144" s="181">
        <v>0.069000000000000006</v>
      </c>
      <c r="R144" s="181">
        <f>Q144*H144</f>
        <v>37.536000000000001</v>
      </c>
      <c r="S144" s="181">
        <v>0</v>
      </c>
      <c r="T144" s="18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83" t="s">
        <v>137</v>
      </c>
      <c r="AT144" s="183" t="s">
        <v>134</v>
      </c>
      <c r="AU144" s="183" t="s">
        <v>88</v>
      </c>
      <c r="AY144" s="19" t="s">
        <v>132</v>
      </c>
      <c r="BE144" s="184">
        <f>IF(N144="základní",J144,0)</f>
        <v>0</v>
      </c>
      <c r="BF144" s="184">
        <f>IF(N144="snížená",J144,0)</f>
        <v>0</v>
      </c>
      <c r="BG144" s="184">
        <f>IF(N144="zákl. přenesená",J144,0)</f>
        <v>0</v>
      </c>
      <c r="BH144" s="184">
        <f>IF(N144="sníž. přenesená",J144,0)</f>
        <v>0</v>
      </c>
      <c r="BI144" s="184">
        <f>IF(N144="nulová",J144,0)</f>
        <v>0</v>
      </c>
      <c r="BJ144" s="19" t="s">
        <v>86</v>
      </c>
      <c r="BK144" s="184">
        <f>ROUND(I144*H144,2)</f>
        <v>0</v>
      </c>
      <c r="BL144" s="19" t="s">
        <v>137</v>
      </c>
      <c r="BM144" s="183" t="s">
        <v>658</v>
      </c>
    </row>
    <row r="145" s="13" customFormat="1">
      <c r="A145" s="13"/>
      <c r="B145" s="185"/>
      <c r="C145" s="13"/>
      <c r="D145" s="186" t="s">
        <v>139</v>
      </c>
      <c r="E145" s="187" t="s">
        <v>1</v>
      </c>
      <c r="F145" s="188" t="s">
        <v>659</v>
      </c>
      <c r="G145" s="13"/>
      <c r="H145" s="189">
        <v>544</v>
      </c>
      <c r="I145" s="190"/>
      <c r="J145" s="13"/>
      <c r="K145" s="13"/>
      <c r="L145" s="185"/>
      <c r="M145" s="191"/>
      <c r="N145" s="192"/>
      <c r="O145" s="192"/>
      <c r="P145" s="192"/>
      <c r="Q145" s="192"/>
      <c r="R145" s="192"/>
      <c r="S145" s="192"/>
      <c r="T145" s="19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187" t="s">
        <v>139</v>
      </c>
      <c r="AU145" s="187" t="s">
        <v>88</v>
      </c>
      <c r="AV145" s="13" t="s">
        <v>88</v>
      </c>
      <c r="AW145" s="13" t="s">
        <v>34</v>
      </c>
      <c r="AX145" s="13" t="s">
        <v>86</v>
      </c>
      <c r="AY145" s="187" t="s">
        <v>132</v>
      </c>
    </row>
    <row r="146" s="2" customFormat="1" ht="24.15" customHeight="1">
      <c r="A146" s="38"/>
      <c r="B146" s="171"/>
      <c r="C146" s="172" t="s">
        <v>195</v>
      </c>
      <c r="D146" s="172" t="s">
        <v>134</v>
      </c>
      <c r="E146" s="173" t="s">
        <v>660</v>
      </c>
      <c r="F146" s="174" t="s">
        <v>661</v>
      </c>
      <c r="G146" s="175" t="s">
        <v>142</v>
      </c>
      <c r="H146" s="176">
        <v>544</v>
      </c>
      <c r="I146" s="177"/>
      <c r="J146" s="178">
        <f>ROUND(I146*H146,2)</f>
        <v>0</v>
      </c>
      <c r="K146" s="174" t="s">
        <v>1</v>
      </c>
      <c r="L146" s="39"/>
      <c r="M146" s="179" t="s">
        <v>1</v>
      </c>
      <c r="N146" s="180" t="s">
        <v>43</v>
      </c>
      <c r="O146" s="77"/>
      <c r="P146" s="181">
        <f>O146*H146</f>
        <v>0</v>
      </c>
      <c r="Q146" s="181">
        <v>0.026790000000000001</v>
      </c>
      <c r="R146" s="181">
        <f>Q146*H146</f>
        <v>14.57376</v>
      </c>
      <c r="S146" s="181">
        <v>0</v>
      </c>
      <c r="T146" s="18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83" t="s">
        <v>137</v>
      </c>
      <c r="AT146" s="183" t="s">
        <v>134</v>
      </c>
      <c r="AU146" s="183" t="s">
        <v>88</v>
      </c>
      <c r="AY146" s="19" t="s">
        <v>132</v>
      </c>
      <c r="BE146" s="184">
        <f>IF(N146="základní",J146,0)</f>
        <v>0</v>
      </c>
      <c r="BF146" s="184">
        <f>IF(N146="snížená",J146,0)</f>
        <v>0</v>
      </c>
      <c r="BG146" s="184">
        <f>IF(N146="zákl. přenesená",J146,0)</f>
        <v>0</v>
      </c>
      <c r="BH146" s="184">
        <f>IF(N146="sníž. přenesená",J146,0)</f>
        <v>0</v>
      </c>
      <c r="BI146" s="184">
        <f>IF(N146="nulová",J146,0)</f>
        <v>0</v>
      </c>
      <c r="BJ146" s="19" t="s">
        <v>86</v>
      </c>
      <c r="BK146" s="184">
        <f>ROUND(I146*H146,2)</f>
        <v>0</v>
      </c>
      <c r="BL146" s="19" t="s">
        <v>137</v>
      </c>
      <c r="BM146" s="183" t="s">
        <v>662</v>
      </c>
    </row>
    <row r="147" s="2" customFormat="1" ht="24.15" customHeight="1">
      <c r="A147" s="38"/>
      <c r="B147" s="171"/>
      <c r="C147" s="172" t="s">
        <v>207</v>
      </c>
      <c r="D147" s="172" t="s">
        <v>134</v>
      </c>
      <c r="E147" s="173" t="s">
        <v>663</v>
      </c>
      <c r="F147" s="174" t="s">
        <v>664</v>
      </c>
      <c r="G147" s="175" t="s">
        <v>309</v>
      </c>
      <c r="H147" s="176">
        <v>240</v>
      </c>
      <c r="I147" s="177"/>
      <c r="J147" s="178">
        <f>ROUND(I147*H147,2)</f>
        <v>0</v>
      </c>
      <c r="K147" s="174" t="s">
        <v>151</v>
      </c>
      <c r="L147" s="39"/>
      <c r="M147" s="179" t="s">
        <v>1</v>
      </c>
      <c r="N147" s="180" t="s">
        <v>43</v>
      </c>
      <c r="O147" s="77"/>
      <c r="P147" s="181">
        <f>O147*H147</f>
        <v>0</v>
      </c>
      <c r="Q147" s="181">
        <v>0.00060999999999999997</v>
      </c>
      <c r="R147" s="181">
        <f>Q147*H147</f>
        <v>0.1464</v>
      </c>
      <c r="S147" s="181">
        <v>0</v>
      </c>
      <c r="T147" s="18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83" t="s">
        <v>137</v>
      </c>
      <c r="AT147" s="183" t="s">
        <v>134</v>
      </c>
      <c r="AU147" s="183" t="s">
        <v>88</v>
      </c>
      <c r="AY147" s="19" t="s">
        <v>132</v>
      </c>
      <c r="BE147" s="184">
        <f>IF(N147="základní",J147,0)</f>
        <v>0</v>
      </c>
      <c r="BF147" s="184">
        <f>IF(N147="snížená",J147,0)</f>
        <v>0</v>
      </c>
      <c r="BG147" s="184">
        <f>IF(N147="zákl. přenesená",J147,0)</f>
        <v>0</v>
      </c>
      <c r="BH147" s="184">
        <f>IF(N147="sníž. přenesená",J147,0)</f>
        <v>0</v>
      </c>
      <c r="BI147" s="184">
        <f>IF(N147="nulová",J147,0)</f>
        <v>0</v>
      </c>
      <c r="BJ147" s="19" t="s">
        <v>86</v>
      </c>
      <c r="BK147" s="184">
        <f>ROUND(I147*H147,2)</f>
        <v>0</v>
      </c>
      <c r="BL147" s="19" t="s">
        <v>137</v>
      </c>
      <c r="BM147" s="183" t="s">
        <v>665</v>
      </c>
    </row>
    <row r="148" s="13" customFormat="1">
      <c r="A148" s="13"/>
      <c r="B148" s="185"/>
      <c r="C148" s="13"/>
      <c r="D148" s="186" t="s">
        <v>139</v>
      </c>
      <c r="E148" s="187" t="s">
        <v>1</v>
      </c>
      <c r="F148" s="188" t="s">
        <v>666</v>
      </c>
      <c r="G148" s="13"/>
      <c r="H148" s="189">
        <v>240</v>
      </c>
      <c r="I148" s="190"/>
      <c r="J148" s="13"/>
      <c r="K148" s="13"/>
      <c r="L148" s="185"/>
      <c r="M148" s="191"/>
      <c r="N148" s="192"/>
      <c r="O148" s="192"/>
      <c r="P148" s="192"/>
      <c r="Q148" s="192"/>
      <c r="R148" s="192"/>
      <c r="S148" s="192"/>
      <c r="T148" s="19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187" t="s">
        <v>139</v>
      </c>
      <c r="AU148" s="187" t="s">
        <v>88</v>
      </c>
      <c r="AV148" s="13" t="s">
        <v>88</v>
      </c>
      <c r="AW148" s="13" t="s">
        <v>34</v>
      </c>
      <c r="AX148" s="13" t="s">
        <v>86</v>
      </c>
      <c r="AY148" s="187" t="s">
        <v>132</v>
      </c>
    </row>
    <row r="149" s="12" customFormat="1" ht="22.8" customHeight="1">
      <c r="A149" s="12"/>
      <c r="B149" s="158"/>
      <c r="C149" s="12"/>
      <c r="D149" s="159" t="s">
        <v>77</v>
      </c>
      <c r="E149" s="169" t="s">
        <v>163</v>
      </c>
      <c r="F149" s="169" t="s">
        <v>394</v>
      </c>
      <c r="G149" s="12"/>
      <c r="H149" s="12"/>
      <c r="I149" s="161"/>
      <c r="J149" s="170">
        <f>BK149</f>
        <v>0</v>
      </c>
      <c r="K149" s="12"/>
      <c r="L149" s="158"/>
      <c r="M149" s="163"/>
      <c r="N149" s="164"/>
      <c r="O149" s="164"/>
      <c r="P149" s="165">
        <f>SUM(P150:P155)</f>
        <v>0</v>
      </c>
      <c r="Q149" s="164"/>
      <c r="R149" s="165">
        <f>SUM(R150:R155)</f>
        <v>0</v>
      </c>
      <c r="S149" s="164"/>
      <c r="T149" s="166">
        <f>SUM(T150:T155)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159" t="s">
        <v>86</v>
      </c>
      <c r="AT149" s="167" t="s">
        <v>77</v>
      </c>
      <c r="AU149" s="167" t="s">
        <v>86</v>
      </c>
      <c r="AY149" s="159" t="s">
        <v>132</v>
      </c>
      <c r="BK149" s="168">
        <f>SUM(BK150:BK155)</f>
        <v>0</v>
      </c>
    </row>
    <row r="150" s="2" customFormat="1" ht="16.5" customHeight="1">
      <c r="A150" s="38"/>
      <c r="B150" s="171"/>
      <c r="C150" s="172" t="s">
        <v>8</v>
      </c>
      <c r="D150" s="172" t="s">
        <v>134</v>
      </c>
      <c r="E150" s="173" t="s">
        <v>396</v>
      </c>
      <c r="F150" s="174" t="s">
        <v>397</v>
      </c>
      <c r="G150" s="175" t="s">
        <v>142</v>
      </c>
      <c r="H150" s="176">
        <v>123.09999999999999</v>
      </c>
      <c r="I150" s="177"/>
      <c r="J150" s="178">
        <f>ROUND(I150*H150,2)</f>
        <v>0</v>
      </c>
      <c r="K150" s="174" t="s">
        <v>151</v>
      </c>
      <c r="L150" s="39"/>
      <c r="M150" s="179" t="s">
        <v>1</v>
      </c>
      <c r="N150" s="180" t="s">
        <v>43</v>
      </c>
      <c r="O150" s="77"/>
      <c r="P150" s="181">
        <f>O150*H150</f>
        <v>0</v>
      </c>
      <c r="Q150" s="181">
        <v>0</v>
      </c>
      <c r="R150" s="181">
        <f>Q150*H150</f>
        <v>0</v>
      </c>
      <c r="S150" s="181">
        <v>0</v>
      </c>
      <c r="T150" s="18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183" t="s">
        <v>137</v>
      </c>
      <c r="AT150" s="183" t="s">
        <v>134</v>
      </c>
      <c r="AU150" s="183" t="s">
        <v>88</v>
      </c>
      <c r="AY150" s="19" t="s">
        <v>132</v>
      </c>
      <c r="BE150" s="184">
        <f>IF(N150="základní",J150,0)</f>
        <v>0</v>
      </c>
      <c r="BF150" s="184">
        <f>IF(N150="snížená",J150,0)</f>
        <v>0</v>
      </c>
      <c r="BG150" s="184">
        <f>IF(N150="zákl. přenesená",J150,0)</f>
        <v>0</v>
      </c>
      <c r="BH150" s="184">
        <f>IF(N150="sníž. přenesená",J150,0)</f>
        <v>0</v>
      </c>
      <c r="BI150" s="184">
        <f>IF(N150="nulová",J150,0)</f>
        <v>0</v>
      </c>
      <c r="BJ150" s="19" t="s">
        <v>86</v>
      </c>
      <c r="BK150" s="184">
        <f>ROUND(I150*H150,2)</f>
        <v>0</v>
      </c>
      <c r="BL150" s="19" t="s">
        <v>137</v>
      </c>
      <c r="BM150" s="183" t="s">
        <v>667</v>
      </c>
    </row>
    <row r="151" s="15" customFormat="1">
      <c r="A151" s="15"/>
      <c r="B151" s="202"/>
      <c r="C151" s="15"/>
      <c r="D151" s="186" t="s">
        <v>139</v>
      </c>
      <c r="E151" s="203" t="s">
        <v>1</v>
      </c>
      <c r="F151" s="204" t="s">
        <v>384</v>
      </c>
      <c r="G151" s="15"/>
      <c r="H151" s="203" t="s">
        <v>1</v>
      </c>
      <c r="I151" s="205"/>
      <c r="J151" s="15"/>
      <c r="K151" s="15"/>
      <c r="L151" s="202"/>
      <c r="M151" s="206"/>
      <c r="N151" s="207"/>
      <c r="O151" s="207"/>
      <c r="P151" s="207"/>
      <c r="Q151" s="207"/>
      <c r="R151" s="207"/>
      <c r="S151" s="207"/>
      <c r="T151" s="208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03" t="s">
        <v>139</v>
      </c>
      <c r="AU151" s="203" t="s">
        <v>88</v>
      </c>
      <c r="AV151" s="15" t="s">
        <v>86</v>
      </c>
      <c r="AW151" s="15" t="s">
        <v>34</v>
      </c>
      <c r="AX151" s="15" t="s">
        <v>78</v>
      </c>
      <c r="AY151" s="203" t="s">
        <v>132</v>
      </c>
    </row>
    <row r="152" s="13" customFormat="1">
      <c r="A152" s="13"/>
      <c r="B152" s="185"/>
      <c r="C152" s="13"/>
      <c r="D152" s="186" t="s">
        <v>139</v>
      </c>
      <c r="E152" s="187" t="s">
        <v>1</v>
      </c>
      <c r="F152" s="188" t="s">
        <v>668</v>
      </c>
      <c r="G152" s="13"/>
      <c r="H152" s="189">
        <v>105</v>
      </c>
      <c r="I152" s="190"/>
      <c r="J152" s="13"/>
      <c r="K152" s="13"/>
      <c r="L152" s="185"/>
      <c r="M152" s="191"/>
      <c r="N152" s="192"/>
      <c r="O152" s="192"/>
      <c r="P152" s="192"/>
      <c r="Q152" s="192"/>
      <c r="R152" s="192"/>
      <c r="S152" s="192"/>
      <c r="T152" s="19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187" t="s">
        <v>139</v>
      </c>
      <c r="AU152" s="187" t="s">
        <v>88</v>
      </c>
      <c r="AV152" s="13" t="s">
        <v>88</v>
      </c>
      <c r="AW152" s="13" t="s">
        <v>34</v>
      </c>
      <c r="AX152" s="13" t="s">
        <v>78</v>
      </c>
      <c r="AY152" s="187" t="s">
        <v>132</v>
      </c>
    </row>
    <row r="153" s="13" customFormat="1">
      <c r="A153" s="13"/>
      <c r="B153" s="185"/>
      <c r="C153" s="13"/>
      <c r="D153" s="186" t="s">
        <v>139</v>
      </c>
      <c r="E153" s="187" t="s">
        <v>1</v>
      </c>
      <c r="F153" s="188" t="s">
        <v>669</v>
      </c>
      <c r="G153" s="13"/>
      <c r="H153" s="189">
        <v>10</v>
      </c>
      <c r="I153" s="190"/>
      <c r="J153" s="13"/>
      <c r="K153" s="13"/>
      <c r="L153" s="185"/>
      <c r="M153" s="191"/>
      <c r="N153" s="192"/>
      <c r="O153" s="192"/>
      <c r="P153" s="192"/>
      <c r="Q153" s="192"/>
      <c r="R153" s="192"/>
      <c r="S153" s="192"/>
      <c r="T153" s="19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187" t="s">
        <v>139</v>
      </c>
      <c r="AU153" s="187" t="s">
        <v>88</v>
      </c>
      <c r="AV153" s="13" t="s">
        <v>88</v>
      </c>
      <c r="AW153" s="13" t="s">
        <v>34</v>
      </c>
      <c r="AX153" s="13" t="s">
        <v>78</v>
      </c>
      <c r="AY153" s="187" t="s">
        <v>132</v>
      </c>
    </row>
    <row r="154" s="13" customFormat="1">
      <c r="A154" s="13"/>
      <c r="B154" s="185"/>
      <c r="C154" s="13"/>
      <c r="D154" s="186" t="s">
        <v>139</v>
      </c>
      <c r="E154" s="187" t="s">
        <v>1</v>
      </c>
      <c r="F154" s="188" t="s">
        <v>670</v>
      </c>
      <c r="G154" s="13"/>
      <c r="H154" s="189">
        <v>8.0999999999999996</v>
      </c>
      <c r="I154" s="190"/>
      <c r="J154" s="13"/>
      <c r="K154" s="13"/>
      <c r="L154" s="185"/>
      <c r="M154" s="191"/>
      <c r="N154" s="192"/>
      <c r="O154" s="192"/>
      <c r="P154" s="192"/>
      <c r="Q154" s="192"/>
      <c r="R154" s="192"/>
      <c r="S154" s="192"/>
      <c r="T154" s="19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187" t="s">
        <v>139</v>
      </c>
      <c r="AU154" s="187" t="s">
        <v>88</v>
      </c>
      <c r="AV154" s="13" t="s">
        <v>88</v>
      </c>
      <c r="AW154" s="13" t="s">
        <v>34</v>
      </c>
      <c r="AX154" s="13" t="s">
        <v>78</v>
      </c>
      <c r="AY154" s="187" t="s">
        <v>132</v>
      </c>
    </row>
    <row r="155" s="14" customFormat="1">
      <c r="A155" s="14"/>
      <c r="B155" s="194"/>
      <c r="C155" s="14"/>
      <c r="D155" s="186" t="s">
        <v>139</v>
      </c>
      <c r="E155" s="195" t="s">
        <v>1</v>
      </c>
      <c r="F155" s="196" t="s">
        <v>146</v>
      </c>
      <c r="G155" s="14"/>
      <c r="H155" s="197">
        <v>123.09999999999999</v>
      </c>
      <c r="I155" s="198"/>
      <c r="J155" s="14"/>
      <c r="K155" s="14"/>
      <c r="L155" s="194"/>
      <c r="M155" s="199"/>
      <c r="N155" s="200"/>
      <c r="O155" s="200"/>
      <c r="P155" s="200"/>
      <c r="Q155" s="200"/>
      <c r="R155" s="200"/>
      <c r="S155" s="200"/>
      <c r="T155" s="201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195" t="s">
        <v>139</v>
      </c>
      <c r="AU155" s="195" t="s">
        <v>88</v>
      </c>
      <c r="AV155" s="14" t="s">
        <v>137</v>
      </c>
      <c r="AW155" s="14" t="s">
        <v>34</v>
      </c>
      <c r="AX155" s="14" t="s">
        <v>86</v>
      </c>
      <c r="AY155" s="195" t="s">
        <v>132</v>
      </c>
    </row>
    <row r="156" s="12" customFormat="1" ht="22.8" customHeight="1">
      <c r="A156" s="12"/>
      <c r="B156" s="158"/>
      <c r="C156" s="12"/>
      <c r="D156" s="159" t="s">
        <v>77</v>
      </c>
      <c r="E156" s="169" t="s">
        <v>195</v>
      </c>
      <c r="F156" s="169" t="s">
        <v>417</v>
      </c>
      <c r="G156" s="12"/>
      <c r="H156" s="12"/>
      <c r="I156" s="161"/>
      <c r="J156" s="170">
        <f>BK156</f>
        <v>0</v>
      </c>
      <c r="K156" s="12"/>
      <c r="L156" s="158"/>
      <c r="M156" s="163"/>
      <c r="N156" s="164"/>
      <c r="O156" s="164"/>
      <c r="P156" s="165">
        <f>SUM(P157:P165)</f>
        <v>0</v>
      </c>
      <c r="Q156" s="164"/>
      <c r="R156" s="165">
        <f>SUM(R157:R165)</f>
        <v>0</v>
      </c>
      <c r="S156" s="164"/>
      <c r="T156" s="166">
        <f>SUM(T157:T165)</f>
        <v>0.11136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159" t="s">
        <v>86</v>
      </c>
      <c r="AT156" s="167" t="s">
        <v>77</v>
      </c>
      <c r="AU156" s="167" t="s">
        <v>86</v>
      </c>
      <c r="AY156" s="159" t="s">
        <v>132</v>
      </c>
      <c r="BK156" s="168">
        <f>SUM(BK157:BK165)</f>
        <v>0</v>
      </c>
    </row>
    <row r="157" s="2" customFormat="1" ht="16.5" customHeight="1">
      <c r="A157" s="38"/>
      <c r="B157" s="171"/>
      <c r="C157" s="172" t="s">
        <v>216</v>
      </c>
      <c r="D157" s="172" t="s">
        <v>134</v>
      </c>
      <c r="E157" s="173" t="s">
        <v>478</v>
      </c>
      <c r="F157" s="174" t="s">
        <v>479</v>
      </c>
      <c r="G157" s="175" t="s">
        <v>142</v>
      </c>
      <c r="H157" s="176">
        <v>128</v>
      </c>
      <c r="I157" s="177"/>
      <c r="J157" s="178">
        <f>ROUND(I157*H157,2)</f>
        <v>0</v>
      </c>
      <c r="K157" s="174" t="s">
        <v>151</v>
      </c>
      <c r="L157" s="39"/>
      <c r="M157" s="179" t="s">
        <v>1</v>
      </c>
      <c r="N157" s="180" t="s">
        <v>43</v>
      </c>
      <c r="O157" s="77"/>
      <c r="P157" s="181">
        <f>O157*H157</f>
        <v>0</v>
      </c>
      <c r="Q157" s="181">
        <v>0</v>
      </c>
      <c r="R157" s="181">
        <f>Q157*H157</f>
        <v>0</v>
      </c>
      <c r="S157" s="181">
        <v>0</v>
      </c>
      <c r="T157" s="182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83" t="s">
        <v>137</v>
      </c>
      <c r="AT157" s="183" t="s">
        <v>134</v>
      </c>
      <c r="AU157" s="183" t="s">
        <v>88</v>
      </c>
      <c r="AY157" s="19" t="s">
        <v>132</v>
      </c>
      <c r="BE157" s="184">
        <f>IF(N157="základní",J157,0)</f>
        <v>0</v>
      </c>
      <c r="BF157" s="184">
        <f>IF(N157="snížená",J157,0)</f>
        <v>0</v>
      </c>
      <c r="BG157" s="184">
        <f>IF(N157="zákl. přenesená",J157,0)</f>
        <v>0</v>
      </c>
      <c r="BH157" s="184">
        <f>IF(N157="sníž. přenesená",J157,0)</f>
        <v>0</v>
      </c>
      <c r="BI157" s="184">
        <f>IF(N157="nulová",J157,0)</f>
        <v>0</v>
      </c>
      <c r="BJ157" s="19" t="s">
        <v>86</v>
      </c>
      <c r="BK157" s="184">
        <f>ROUND(I157*H157,2)</f>
        <v>0</v>
      </c>
      <c r="BL157" s="19" t="s">
        <v>137</v>
      </c>
      <c r="BM157" s="183" t="s">
        <v>671</v>
      </c>
    </row>
    <row r="158" s="13" customFormat="1">
      <c r="A158" s="13"/>
      <c r="B158" s="185"/>
      <c r="C158" s="13"/>
      <c r="D158" s="186" t="s">
        <v>139</v>
      </c>
      <c r="E158" s="187" t="s">
        <v>1</v>
      </c>
      <c r="F158" s="188" t="s">
        <v>672</v>
      </c>
      <c r="G158" s="13"/>
      <c r="H158" s="189">
        <v>128</v>
      </c>
      <c r="I158" s="190"/>
      <c r="J158" s="13"/>
      <c r="K158" s="13"/>
      <c r="L158" s="185"/>
      <c r="M158" s="191"/>
      <c r="N158" s="192"/>
      <c r="O158" s="192"/>
      <c r="P158" s="192"/>
      <c r="Q158" s="192"/>
      <c r="R158" s="192"/>
      <c r="S158" s="192"/>
      <c r="T158" s="19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187" t="s">
        <v>139</v>
      </c>
      <c r="AU158" s="187" t="s">
        <v>88</v>
      </c>
      <c r="AV158" s="13" t="s">
        <v>88</v>
      </c>
      <c r="AW158" s="13" t="s">
        <v>34</v>
      </c>
      <c r="AX158" s="13" t="s">
        <v>78</v>
      </c>
      <c r="AY158" s="187" t="s">
        <v>132</v>
      </c>
    </row>
    <row r="159" s="14" customFormat="1">
      <c r="A159" s="14"/>
      <c r="B159" s="194"/>
      <c r="C159" s="14"/>
      <c r="D159" s="186" t="s">
        <v>139</v>
      </c>
      <c r="E159" s="195" t="s">
        <v>1</v>
      </c>
      <c r="F159" s="196" t="s">
        <v>146</v>
      </c>
      <c r="G159" s="14"/>
      <c r="H159" s="197">
        <v>128</v>
      </c>
      <c r="I159" s="198"/>
      <c r="J159" s="14"/>
      <c r="K159" s="14"/>
      <c r="L159" s="194"/>
      <c r="M159" s="199"/>
      <c r="N159" s="200"/>
      <c r="O159" s="200"/>
      <c r="P159" s="200"/>
      <c r="Q159" s="200"/>
      <c r="R159" s="200"/>
      <c r="S159" s="200"/>
      <c r="T159" s="201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195" t="s">
        <v>139</v>
      </c>
      <c r="AU159" s="195" t="s">
        <v>88</v>
      </c>
      <c r="AV159" s="14" t="s">
        <v>137</v>
      </c>
      <c r="AW159" s="14" t="s">
        <v>34</v>
      </c>
      <c r="AX159" s="14" t="s">
        <v>86</v>
      </c>
      <c r="AY159" s="195" t="s">
        <v>132</v>
      </c>
    </row>
    <row r="160" s="2" customFormat="1" ht="24.15" customHeight="1">
      <c r="A160" s="38"/>
      <c r="B160" s="171"/>
      <c r="C160" s="209" t="s">
        <v>221</v>
      </c>
      <c r="D160" s="209" t="s">
        <v>238</v>
      </c>
      <c r="E160" s="210" t="s">
        <v>484</v>
      </c>
      <c r="F160" s="211" t="s">
        <v>485</v>
      </c>
      <c r="G160" s="212" t="s">
        <v>142</v>
      </c>
      <c r="H160" s="213">
        <v>134.40000000000001</v>
      </c>
      <c r="I160" s="214"/>
      <c r="J160" s="215">
        <f>ROUND(I160*H160,2)</f>
        <v>0</v>
      </c>
      <c r="K160" s="211" t="s">
        <v>1</v>
      </c>
      <c r="L160" s="216"/>
      <c r="M160" s="217" t="s">
        <v>1</v>
      </c>
      <c r="N160" s="218" t="s">
        <v>43</v>
      </c>
      <c r="O160" s="77"/>
      <c r="P160" s="181">
        <f>O160*H160</f>
        <v>0</v>
      </c>
      <c r="Q160" s="181">
        <v>0</v>
      </c>
      <c r="R160" s="181">
        <f>Q160*H160</f>
        <v>0</v>
      </c>
      <c r="S160" s="181">
        <v>0</v>
      </c>
      <c r="T160" s="18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83" t="s">
        <v>181</v>
      </c>
      <c r="AT160" s="183" t="s">
        <v>238</v>
      </c>
      <c r="AU160" s="183" t="s">
        <v>88</v>
      </c>
      <c r="AY160" s="19" t="s">
        <v>132</v>
      </c>
      <c r="BE160" s="184">
        <f>IF(N160="základní",J160,0)</f>
        <v>0</v>
      </c>
      <c r="BF160" s="184">
        <f>IF(N160="snížená",J160,0)</f>
        <v>0</v>
      </c>
      <c r="BG160" s="184">
        <f>IF(N160="zákl. přenesená",J160,0)</f>
        <v>0</v>
      </c>
      <c r="BH160" s="184">
        <f>IF(N160="sníž. přenesená",J160,0)</f>
        <v>0</v>
      </c>
      <c r="BI160" s="184">
        <f>IF(N160="nulová",J160,0)</f>
        <v>0</v>
      </c>
      <c r="BJ160" s="19" t="s">
        <v>86</v>
      </c>
      <c r="BK160" s="184">
        <f>ROUND(I160*H160,2)</f>
        <v>0</v>
      </c>
      <c r="BL160" s="19" t="s">
        <v>137</v>
      </c>
      <c r="BM160" s="183" t="s">
        <v>673</v>
      </c>
    </row>
    <row r="161" s="13" customFormat="1">
      <c r="A161" s="13"/>
      <c r="B161" s="185"/>
      <c r="C161" s="13"/>
      <c r="D161" s="186" t="s">
        <v>139</v>
      </c>
      <c r="E161" s="187" t="s">
        <v>1</v>
      </c>
      <c r="F161" s="188" t="s">
        <v>674</v>
      </c>
      <c r="G161" s="13"/>
      <c r="H161" s="189">
        <v>134.40000000000001</v>
      </c>
      <c r="I161" s="190"/>
      <c r="J161" s="13"/>
      <c r="K161" s="13"/>
      <c r="L161" s="185"/>
      <c r="M161" s="191"/>
      <c r="N161" s="192"/>
      <c r="O161" s="192"/>
      <c r="P161" s="192"/>
      <c r="Q161" s="192"/>
      <c r="R161" s="192"/>
      <c r="S161" s="192"/>
      <c r="T161" s="19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187" t="s">
        <v>139</v>
      </c>
      <c r="AU161" s="187" t="s">
        <v>88</v>
      </c>
      <c r="AV161" s="13" t="s">
        <v>88</v>
      </c>
      <c r="AW161" s="13" t="s">
        <v>34</v>
      </c>
      <c r="AX161" s="13" t="s">
        <v>86</v>
      </c>
      <c r="AY161" s="187" t="s">
        <v>132</v>
      </c>
    </row>
    <row r="162" s="2" customFormat="1" ht="24.15" customHeight="1">
      <c r="A162" s="38"/>
      <c r="B162" s="171"/>
      <c r="C162" s="172" t="s">
        <v>226</v>
      </c>
      <c r="D162" s="172" t="s">
        <v>134</v>
      </c>
      <c r="E162" s="173" t="s">
        <v>518</v>
      </c>
      <c r="F162" s="174" t="s">
        <v>519</v>
      </c>
      <c r="G162" s="175" t="s">
        <v>309</v>
      </c>
      <c r="H162" s="176">
        <v>32</v>
      </c>
      <c r="I162" s="177"/>
      <c r="J162" s="178">
        <f>ROUND(I162*H162,2)</f>
        <v>0</v>
      </c>
      <c r="K162" s="174" t="s">
        <v>151</v>
      </c>
      <c r="L162" s="39"/>
      <c r="M162" s="179" t="s">
        <v>1</v>
      </c>
      <c r="N162" s="180" t="s">
        <v>43</v>
      </c>
      <c r="O162" s="77"/>
      <c r="P162" s="181">
        <f>O162*H162</f>
        <v>0</v>
      </c>
      <c r="Q162" s="181">
        <v>0</v>
      </c>
      <c r="R162" s="181">
        <f>Q162*H162</f>
        <v>0</v>
      </c>
      <c r="S162" s="181">
        <v>0.00348</v>
      </c>
      <c r="T162" s="182">
        <f>S162*H162</f>
        <v>0.11136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183" t="s">
        <v>137</v>
      </c>
      <c r="AT162" s="183" t="s">
        <v>134</v>
      </c>
      <c r="AU162" s="183" t="s">
        <v>88</v>
      </c>
      <c r="AY162" s="19" t="s">
        <v>132</v>
      </c>
      <c r="BE162" s="184">
        <f>IF(N162="základní",J162,0)</f>
        <v>0</v>
      </c>
      <c r="BF162" s="184">
        <f>IF(N162="snížená",J162,0)</f>
        <v>0</v>
      </c>
      <c r="BG162" s="184">
        <f>IF(N162="zákl. přenesená",J162,0)</f>
        <v>0</v>
      </c>
      <c r="BH162" s="184">
        <f>IF(N162="sníž. přenesená",J162,0)</f>
        <v>0</v>
      </c>
      <c r="BI162" s="184">
        <f>IF(N162="nulová",J162,0)</f>
        <v>0</v>
      </c>
      <c r="BJ162" s="19" t="s">
        <v>86</v>
      </c>
      <c r="BK162" s="184">
        <f>ROUND(I162*H162,2)</f>
        <v>0</v>
      </c>
      <c r="BL162" s="19" t="s">
        <v>137</v>
      </c>
      <c r="BM162" s="183" t="s">
        <v>675</v>
      </c>
    </row>
    <row r="163" s="15" customFormat="1">
      <c r="A163" s="15"/>
      <c r="B163" s="202"/>
      <c r="C163" s="15"/>
      <c r="D163" s="186" t="s">
        <v>139</v>
      </c>
      <c r="E163" s="203" t="s">
        <v>1</v>
      </c>
      <c r="F163" s="204" t="s">
        <v>311</v>
      </c>
      <c r="G163" s="15"/>
      <c r="H163" s="203" t="s">
        <v>1</v>
      </c>
      <c r="I163" s="205"/>
      <c r="J163" s="15"/>
      <c r="K163" s="15"/>
      <c r="L163" s="202"/>
      <c r="M163" s="206"/>
      <c r="N163" s="207"/>
      <c r="O163" s="207"/>
      <c r="P163" s="207"/>
      <c r="Q163" s="207"/>
      <c r="R163" s="207"/>
      <c r="S163" s="207"/>
      <c r="T163" s="208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03" t="s">
        <v>139</v>
      </c>
      <c r="AU163" s="203" t="s">
        <v>88</v>
      </c>
      <c r="AV163" s="15" t="s">
        <v>86</v>
      </c>
      <c r="AW163" s="15" t="s">
        <v>34</v>
      </c>
      <c r="AX163" s="15" t="s">
        <v>78</v>
      </c>
      <c r="AY163" s="203" t="s">
        <v>132</v>
      </c>
    </row>
    <row r="164" s="13" customFormat="1">
      <c r="A164" s="13"/>
      <c r="B164" s="185"/>
      <c r="C164" s="13"/>
      <c r="D164" s="186" t="s">
        <v>139</v>
      </c>
      <c r="E164" s="187" t="s">
        <v>1</v>
      </c>
      <c r="F164" s="188" t="s">
        <v>332</v>
      </c>
      <c r="G164" s="13"/>
      <c r="H164" s="189">
        <v>32</v>
      </c>
      <c r="I164" s="190"/>
      <c r="J164" s="13"/>
      <c r="K164" s="13"/>
      <c r="L164" s="185"/>
      <c r="M164" s="191"/>
      <c r="N164" s="192"/>
      <c r="O164" s="192"/>
      <c r="P164" s="192"/>
      <c r="Q164" s="192"/>
      <c r="R164" s="192"/>
      <c r="S164" s="192"/>
      <c r="T164" s="19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187" t="s">
        <v>139</v>
      </c>
      <c r="AU164" s="187" t="s">
        <v>88</v>
      </c>
      <c r="AV164" s="13" t="s">
        <v>88</v>
      </c>
      <c r="AW164" s="13" t="s">
        <v>34</v>
      </c>
      <c r="AX164" s="13" t="s">
        <v>78</v>
      </c>
      <c r="AY164" s="187" t="s">
        <v>132</v>
      </c>
    </row>
    <row r="165" s="14" customFormat="1">
      <c r="A165" s="14"/>
      <c r="B165" s="194"/>
      <c r="C165" s="14"/>
      <c r="D165" s="186" t="s">
        <v>139</v>
      </c>
      <c r="E165" s="195" t="s">
        <v>1</v>
      </c>
      <c r="F165" s="196" t="s">
        <v>146</v>
      </c>
      <c r="G165" s="14"/>
      <c r="H165" s="197">
        <v>32</v>
      </c>
      <c r="I165" s="198"/>
      <c r="J165" s="14"/>
      <c r="K165" s="14"/>
      <c r="L165" s="194"/>
      <c r="M165" s="199"/>
      <c r="N165" s="200"/>
      <c r="O165" s="200"/>
      <c r="P165" s="200"/>
      <c r="Q165" s="200"/>
      <c r="R165" s="200"/>
      <c r="S165" s="200"/>
      <c r="T165" s="201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195" t="s">
        <v>139</v>
      </c>
      <c r="AU165" s="195" t="s">
        <v>88</v>
      </c>
      <c r="AV165" s="14" t="s">
        <v>137</v>
      </c>
      <c r="AW165" s="14" t="s">
        <v>34</v>
      </c>
      <c r="AX165" s="14" t="s">
        <v>86</v>
      </c>
      <c r="AY165" s="195" t="s">
        <v>132</v>
      </c>
    </row>
    <row r="166" s="12" customFormat="1" ht="22.8" customHeight="1">
      <c r="A166" s="12"/>
      <c r="B166" s="158"/>
      <c r="C166" s="12"/>
      <c r="D166" s="159" t="s">
        <v>77</v>
      </c>
      <c r="E166" s="169" t="s">
        <v>523</v>
      </c>
      <c r="F166" s="169" t="s">
        <v>524</v>
      </c>
      <c r="G166" s="12"/>
      <c r="H166" s="12"/>
      <c r="I166" s="161"/>
      <c r="J166" s="170">
        <f>BK166</f>
        <v>0</v>
      </c>
      <c r="K166" s="12"/>
      <c r="L166" s="158"/>
      <c r="M166" s="163"/>
      <c r="N166" s="164"/>
      <c r="O166" s="164"/>
      <c r="P166" s="165">
        <f>SUM(P167:P171)</f>
        <v>0</v>
      </c>
      <c r="Q166" s="164"/>
      <c r="R166" s="165">
        <f>SUM(R167:R171)</f>
        <v>0</v>
      </c>
      <c r="S166" s="164"/>
      <c r="T166" s="166">
        <f>SUM(T167:T171)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159" t="s">
        <v>86</v>
      </c>
      <c r="AT166" s="167" t="s">
        <v>77</v>
      </c>
      <c r="AU166" s="167" t="s">
        <v>86</v>
      </c>
      <c r="AY166" s="159" t="s">
        <v>132</v>
      </c>
      <c r="BK166" s="168">
        <f>SUM(BK167:BK171)</f>
        <v>0</v>
      </c>
    </row>
    <row r="167" s="2" customFormat="1" ht="37.8" customHeight="1">
      <c r="A167" s="38"/>
      <c r="B167" s="171"/>
      <c r="C167" s="172" t="s">
        <v>232</v>
      </c>
      <c r="D167" s="172" t="s">
        <v>134</v>
      </c>
      <c r="E167" s="173" t="s">
        <v>526</v>
      </c>
      <c r="F167" s="174" t="s">
        <v>527</v>
      </c>
      <c r="G167" s="175" t="s">
        <v>229</v>
      </c>
      <c r="H167" s="176">
        <v>16.431000000000001</v>
      </c>
      <c r="I167" s="177"/>
      <c r="J167" s="178">
        <f>ROUND(I167*H167,2)</f>
        <v>0</v>
      </c>
      <c r="K167" s="174" t="s">
        <v>151</v>
      </c>
      <c r="L167" s="39"/>
      <c r="M167" s="179" t="s">
        <v>1</v>
      </c>
      <c r="N167" s="180" t="s">
        <v>43</v>
      </c>
      <c r="O167" s="77"/>
      <c r="P167" s="181">
        <f>O167*H167</f>
        <v>0</v>
      </c>
      <c r="Q167" s="181">
        <v>0</v>
      </c>
      <c r="R167" s="181">
        <f>Q167*H167</f>
        <v>0</v>
      </c>
      <c r="S167" s="181">
        <v>0</v>
      </c>
      <c r="T167" s="18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183" t="s">
        <v>137</v>
      </c>
      <c r="AT167" s="183" t="s">
        <v>134</v>
      </c>
      <c r="AU167" s="183" t="s">
        <v>88</v>
      </c>
      <c r="AY167" s="19" t="s">
        <v>132</v>
      </c>
      <c r="BE167" s="184">
        <f>IF(N167="základní",J167,0)</f>
        <v>0</v>
      </c>
      <c r="BF167" s="184">
        <f>IF(N167="snížená",J167,0)</f>
        <v>0</v>
      </c>
      <c r="BG167" s="184">
        <f>IF(N167="zákl. přenesená",J167,0)</f>
        <v>0</v>
      </c>
      <c r="BH167" s="184">
        <f>IF(N167="sníž. přenesená",J167,0)</f>
        <v>0</v>
      </c>
      <c r="BI167" s="184">
        <f>IF(N167="nulová",J167,0)</f>
        <v>0</v>
      </c>
      <c r="BJ167" s="19" t="s">
        <v>86</v>
      </c>
      <c r="BK167" s="184">
        <f>ROUND(I167*H167,2)</f>
        <v>0</v>
      </c>
      <c r="BL167" s="19" t="s">
        <v>137</v>
      </c>
      <c r="BM167" s="183" t="s">
        <v>676</v>
      </c>
    </row>
    <row r="168" s="2" customFormat="1" ht="21.75" customHeight="1">
      <c r="A168" s="38"/>
      <c r="B168" s="171"/>
      <c r="C168" s="172" t="s">
        <v>237</v>
      </c>
      <c r="D168" s="172" t="s">
        <v>134</v>
      </c>
      <c r="E168" s="173" t="s">
        <v>535</v>
      </c>
      <c r="F168" s="174" t="s">
        <v>536</v>
      </c>
      <c r="G168" s="175" t="s">
        <v>229</v>
      </c>
      <c r="H168" s="176">
        <v>16.431000000000001</v>
      </c>
      <c r="I168" s="177"/>
      <c r="J168" s="178">
        <f>ROUND(I168*H168,2)</f>
        <v>0</v>
      </c>
      <c r="K168" s="174" t="s">
        <v>151</v>
      </c>
      <c r="L168" s="39"/>
      <c r="M168" s="179" t="s">
        <v>1</v>
      </c>
      <c r="N168" s="180" t="s">
        <v>43</v>
      </c>
      <c r="O168" s="77"/>
      <c r="P168" s="181">
        <f>O168*H168</f>
        <v>0</v>
      </c>
      <c r="Q168" s="181">
        <v>0</v>
      </c>
      <c r="R168" s="181">
        <f>Q168*H168</f>
        <v>0</v>
      </c>
      <c r="S168" s="181">
        <v>0</v>
      </c>
      <c r="T168" s="18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183" t="s">
        <v>137</v>
      </c>
      <c r="AT168" s="183" t="s">
        <v>134</v>
      </c>
      <c r="AU168" s="183" t="s">
        <v>88</v>
      </c>
      <c r="AY168" s="19" t="s">
        <v>132</v>
      </c>
      <c r="BE168" s="184">
        <f>IF(N168="základní",J168,0)</f>
        <v>0</v>
      </c>
      <c r="BF168" s="184">
        <f>IF(N168="snížená",J168,0)</f>
        <v>0</v>
      </c>
      <c r="BG168" s="184">
        <f>IF(N168="zákl. přenesená",J168,0)</f>
        <v>0</v>
      </c>
      <c r="BH168" s="184">
        <f>IF(N168="sníž. přenesená",J168,0)</f>
        <v>0</v>
      </c>
      <c r="BI168" s="184">
        <f>IF(N168="nulová",J168,0)</f>
        <v>0</v>
      </c>
      <c r="BJ168" s="19" t="s">
        <v>86</v>
      </c>
      <c r="BK168" s="184">
        <f>ROUND(I168*H168,2)</f>
        <v>0</v>
      </c>
      <c r="BL168" s="19" t="s">
        <v>137</v>
      </c>
      <c r="BM168" s="183" t="s">
        <v>677</v>
      </c>
    </row>
    <row r="169" s="2" customFormat="1" ht="24.15" customHeight="1">
      <c r="A169" s="38"/>
      <c r="B169" s="171"/>
      <c r="C169" s="172" t="s">
        <v>244</v>
      </c>
      <c r="D169" s="172" t="s">
        <v>134</v>
      </c>
      <c r="E169" s="173" t="s">
        <v>540</v>
      </c>
      <c r="F169" s="174" t="s">
        <v>541</v>
      </c>
      <c r="G169" s="175" t="s">
        <v>229</v>
      </c>
      <c r="H169" s="176">
        <v>147.89699999999999</v>
      </c>
      <c r="I169" s="177"/>
      <c r="J169" s="178">
        <f>ROUND(I169*H169,2)</f>
        <v>0</v>
      </c>
      <c r="K169" s="174" t="s">
        <v>151</v>
      </c>
      <c r="L169" s="39"/>
      <c r="M169" s="179" t="s">
        <v>1</v>
      </c>
      <c r="N169" s="180" t="s">
        <v>43</v>
      </c>
      <c r="O169" s="77"/>
      <c r="P169" s="181">
        <f>O169*H169</f>
        <v>0</v>
      </c>
      <c r="Q169" s="181">
        <v>0</v>
      </c>
      <c r="R169" s="181">
        <f>Q169*H169</f>
        <v>0</v>
      </c>
      <c r="S169" s="181">
        <v>0</v>
      </c>
      <c r="T169" s="18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183" t="s">
        <v>137</v>
      </c>
      <c r="AT169" s="183" t="s">
        <v>134</v>
      </c>
      <c r="AU169" s="183" t="s">
        <v>88</v>
      </c>
      <c r="AY169" s="19" t="s">
        <v>132</v>
      </c>
      <c r="BE169" s="184">
        <f>IF(N169="základní",J169,0)</f>
        <v>0</v>
      </c>
      <c r="BF169" s="184">
        <f>IF(N169="snížená",J169,0)</f>
        <v>0</v>
      </c>
      <c r="BG169" s="184">
        <f>IF(N169="zákl. přenesená",J169,0)</f>
        <v>0</v>
      </c>
      <c r="BH169" s="184">
        <f>IF(N169="sníž. přenesená",J169,0)</f>
        <v>0</v>
      </c>
      <c r="BI169" s="184">
        <f>IF(N169="nulová",J169,0)</f>
        <v>0</v>
      </c>
      <c r="BJ169" s="19" t="s">
        <v>86</v>
      </c>
      <c r="BK169" s="184">
        <f>ROUND(I169*H169,2)</f>
        <v>0</v>
      </c>
      <c r="BL169" s="19" t="s">
        <v>137</v>
      </c>
      <c r="BM169" s="183" t="s">
        <v>678</v>
      </c>
    </row>
    <row r="170" s="13" customFormat="1">
      <c r="A170" s="13"/>
      <c r="B170" s="185"/>
      <c r="C170" s="13"/>
      <c r="D170" s="186" t="s">
        <v>139</v>
      </c>
      <c r="E170" s="187" t="s">
        <v>1</v>
      </c>
      <c r="F170" s="188" t="s">
        <v>679</v>
      </c>
      <c r="G170" s="13"/>
      <c r="H170" s="189">
        <v>147.89699999999999</v>
      </c>
      <c r="I170" s="190"/>
      <c r="J170" s="13"/>
      <c r="K170" s="13"/>
      <c r="L170" s="185"/>
      <c r="M170" s="191"/>
      <c r="N170" s="192"/>
      <c r="O170" s="192"/>
      <c r="P170" s="192"/>
      <c r="Q170" s="192"/>
      <c r="R170" s="192"/>
      <c r="S170" s="192"/>
      <c r="T170" s="19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187" t="s">
        <v>139</v>
      </c>
      <c r="AU170" s="187" t="s">
        <v>88</v>
      </c>
      <c r="AV170" s="13" t="s">
        <v>88</v>
      </c>
      <c r="AW170" s="13" t="s">
        <v>34</v>
      </c>
      <c r="AX170" s="13" t="s">
        <v>86</v>
      </c>
      <c r="AY170" s="187" t="s">
        <v>132</v>
      </c>
    </row>
    <row r="171" s="2" customFormat="1" ht="24.15" customHeight="1">
      <c r="A171" s="38"/>
      <c r="B171" s="171"/>
      <c r="C171" s="172" t="s">
        <v>249</v>
      </c>
      <c r="D171" s="172" t="s">
        <v>134</v>
      </c>
      <c r="E171" s="173" t="s">
        <v>545</v>
      </c>
      <c r="F171" s="174" t="s">
        <v>546</v>
      </c>
      <c r="G171" s="175" t="s">
        <v>229</v>
      </c>
      <c r="H171" s="176">
        <v>16.431000000000001</v>
      </c>
      <c r="I171" s="177"/>
      <c r="J171" s="178">
        <f>ROUND(I171*H171,2)</f>
        <v>0</v>
      </c>
      <c r="K171" s="174" t="s">
        <v>151</v>
      </c>
      <c r="L171" s="39"/>
      <c r="M171" s="179" t="s">
        <v>1</v>
      </c>
      <c r="N171" s="180" t="s">
        <v>43</v>
      </c>
      <c r="O171" s="77"/>
      <c r="P171" s="181">
        <f>O171*H171</f>
        <v>0</v>
      </c>
      <c r="Q171" s="181">
        <v>0</v>
      </c>
      <c r="R171" s="181">
        <f>Q171*H171</f>
        <v>0</v>
      </c>
      <c r="S171" s="181">
        <v>0</v>
      </c>
      <c r="T171" s="182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183" t="s">
        <v>137</v>
      </c>
      <c r="AT171" s="183" t="s">
        <v>134</v>
      </c>
      <c r="AU171" s="183" t="s">
        <v>88</v>
      </c>
      <c r="AY171" s="19" t="s">
        <v>132</v>
      </c>
      <c r="BE171" s="184">
        <f>IF(N171="základní",J171,0)</f>
        <v>0</v>
      </c>
      <c r="BF171" s="184">
        <f>IF(N171="snížená",J171,0)</f>
        <v>0</v>
      </c>
      <c r="BG171" s="184">
        <f>IF(N171="zákl. přenesená",J171,0)</f>
        <v>0</v>
      </c>
      <c r="BH171" s="184">
        <f>IF(N171="sníž. přenesená",J171,0)</f>
        <v>0</v>
      </c>
      <c r="BI171" s="184">
        <f>IF(N171="nulová",J171,0)</f>
        <v>0</v>
      </c>
      <c r="BJ171" s="19" t="s">
        <v>86</v>
      </c>
      <c r="BK171" s="184">
        <f>ROUND(I171*H171,2)</f>
        <v>0</v>
      </c>
      <c r="BL171" s="19" t="s">
        <v>137</v>
      </c>
      <c r="BM171" s="183" t="s">
        <v>680</v>
      </c>
    </row>
    <row r="172" s="12" customFormat="1" ht="22.8" customHeight="1">
      <c r="A172" s="12"/>
      <c r="B172" s="158"/>
      <c r="C172" s="12"/>
      <c r="D172" s="159" t="s">
        <v>77</v>
      </c>
      <c r="E172" s="169" t="s">
        <v>548</v>
      </c>
      <c r="F172" s="169" t="s">
        <v>549</v>
      </c>
      <c r="G172" s="12"/>
      <c r="H172" s="12"/>
      <c r="I172" s="161"/>
      <c r="J172" s="170">
        <f>BK172</f>
        <v>0</v>
      </c>
      <c r="K172" s="12"/>
      <c r="L172" s="158"/>
      <c r="M172" s="163"/>
      <c r="N172" s="164"/>
      <c r="O172" s="164"/>
      <c r="P172" s="165">
        <f>P173</f>
        <v>0</v>
      </c>
      <c r="Q172" s="164"/>
      <c r="R172" s="165">
        <f>R173</f>
        <v>0</v>
      </c>
      <c r="S172" s="164"/>
      <c r="T172" s="166">
        <f>T173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159" t="s">
        <v>86</v>
      </c>
      <c r="AT172" s="167" t="s">
        <v>77</v>
      </c>
      <c r="AU172" s="167" t="s">
        <v>86</v>
      </c>
      <c r="AY172" s="159" t="s">
        <v>132</v>
      </c>
      <c r="BK172" s="168">
        <f>BK173</f>
        <v>0</v>
      </c>
    </row>
    <row r="173" s="2" customFormat="1" ht="16.5" customHeight="1">
      <c r="A173" s="38"/>
      <c r="B173" s="171"/>
      <c r="C173" s="172" t="s">
        <v>255</v>
      </c>
      <c r="D173" s="172" t="s">
        <v>134</v>
      </c>
      <c r="E173" s="173" t="s">
        <v>551</v>
      </c>
      <c r="F173" s="174" t="s">
        <v>552</v>
      </c>
      <c r="G173" s="175" t="s">
        <v>229</v>
      </c>
      <c r="H173" s="176">
        <v>52.259999999999998</v>
      </c>
      <c r="I173" s="177"/>
      <c r="J173" s="178">
        <f>ROUND(I173*H173,2)</f>
        <v>0</v>
      </c>
      <c r="K173" s="174" t="s">
        <v>1</v>
      </c>
      <c r="L173" s="39"/>
      <c r="M173" s="179" t="s">
        <v>1</v>
      </c>
      <c r="N173" s="180" t="s">
        <v>43</v>
      </c>
      <c r="O173" s="77"/>
      <c r="P173" s="181">
        <f>O173*H173</f>
        <v>0</v>
      </c>
      <c r="Q173" s="181">
        <v>0</v>
      </c>
      <c r="R173" s="181">
        <f>Q173*H173</f>
        <v>0</v>
      </c>
      <c r="S173" s="181">
        <v>0</v>
      </c>
      <c r="T173" s="18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183" t="s">
        <v>137</v>
      </c>
      <c r="AT173" s="183" t="s">
        <v>134</v>
      </c>
      <c r="AU173" s="183" t="s">
        <v>88</v>
      </c>
      <c r="AY173" s="19" t="s">
        <v>132</v>
      </c>
      <c r="BE173" s="184">
        <f>IF(N173="základní",J173,0)</f>
        <v>0</v>
      </c>
      <c r="BF173" s="184">
        <f>IF(N173="snížená",J173,0)</f>
        <v>0</v>
      </c>
      <c r="BG173" s="184">
        <f>IF(N173="zákl. přenesená",J173,0)</f>
        <v>0</v>
      </c>
      <c r="BH173" s="184">
        <f>IF(N173="sníž. přenesená",J173,0)</f>
        <v>0</v>
      </c>
      <c r="BI173" s="184">
        <f>IF(N173="nulová",J173,0)</f>
        <v>0</v>
      </c>
      <c r="BJ173" s="19" t="s">
        <v>86</v>
      </c>
      <c r="BK173" s="184">
        <f>ROUND(I173*H173,2)</f>
        <v>0</v>
      </c>
      <c r="BL173" s="19" t="s">
        <v>137</v>
      </c>
      <c r="BM173" s="183" t="s">
        <v>681</v>
      </c>
    </row>
    <row r="174" s="12" customFormat="1" ht="25.92" customHeight="1">
      <c r="A174" s="12"/>
      <c r="B174" s="158"/>
      <c r="C174" s="12"/>
      <c r="D174" s="159" t="s">
        <v>77</v>
      </c>
      <c r="E174" s="160" t="s">
        <v>554</v>
      </c>
      <c r="F174" s="160" t="s">
        <v>555</v>
      </c>
      <c r="G174" s="12"/>
      <c r="H174" s="12"/>
      <c r="I174" s="161"/>
      <c r="J174" s="162">
        <f>BK174</f>
        <v>0</v>
      </c>
      <c r="K174" s="12"/>
      <c r="L174" s="158"/>
      <c r="M174" s="163"/>
      <c r="N174" s="164"/>
      <c r="O174" s="164"/>
      <c r="P174" s="165">
        <f>P175+P184</f>
        <v>0</v>
      </c>
      <c r="Q174" s="164"/>
      <c r="R174" s="165">
        <f>R175+R184</f>
        <v>0.0085128000000000009</v>
      </c>
      <c r="S174" s="164"/>
      <c r="T174" s="166">
        <f>T175+T184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159" t="s">
        <v>88</v>
      </c>
      <c r="AT174" s="167" t="s">
        <v>77</v>
      </c>
      <c r="AU174" s="167" t="s">
        <v>78</v>
      </c>
      <c r="AY174" s="159" t="s">
        <v>132</v>
      </c>
      <c r="BK174" s="168">
        <f>BK175+BK184</f>
        <v>0</v>
      </c>
    </row>
    <row r="175" s="12" customFormat="1" ht="22.8" customHeight="1">
      <c r="A175" s="12"/>
      <c r="B175" s="158"/>
      <c r="C175" s="12"/>
      <c r="D175" s="159" t="s">
        <v>77</v>
      </c>
      <c r="E175" s="169" t="s">
        <v>556</v>
      </c>
      <c r="F175" s="169" t="s">
        <v>557</v>
      </c>
      <c r="G175" s="12"/>
      <c r="H175" s="12"/>
      <c r="I175" s="161"/>
      <c r="J175" s="170">
        <f>BK175</f>
        <v>0</v>
      </c>
      <c r="K175" s="12"/>
      <c r="L175" s="158"/>
      <c r="M175" s="163"/>
      <c r="N175" s="164"/>
      <c r="O175" s="164"/>
      <c r="P175" s="165">
        <f>SUM(P176:P183)</f>
        <v>0</v>
      </c>
      <c r="Q175" s="164"/>
      <c r="R175" s="165">
        <f>SUM(R176:R183)</f>
        <v>0</v>
      </c>
      <c r="S175" s="164"/>
      <c r="T175" s="166">
        <f>SUM(T176:T183)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159" t="s">
        <v>88</v>
      </c>
      <c r="AT175" s="167" t="s">
        <v>77</v>
      </c>
      <c r="AU175" s="167" t="s">
        <v>86</v>
      </c>
      <c r="AY175" s="159" t="s">
        <v>132</v>
      </c>
      <c r="BK175" s="168">
        <f>SUM(BK176:BK183)</f>
        <v>0</v>
      </c>
    </row>
    <row r="176" s="2" customFormat="1" ht="16.5" customHeight="1">
      <c r="A176" s="38"/>
      <c r="B176" s="171"/>
      <c r="C176" s="172" t="s">
        <v>7</v>
      </c>
      <c r="D176" s="172" t="s">
        <v>134</v>
      </c>
      <c r="E176" s="173" t="s">
        <v>559</v>
      </c>
      <c r="F176" s="174" t="s">
        <v>560</v>
      </c>
      <c r="G176" s="175" t="s">
        <v>437</v>
      </c>
      <c r="H176" s="176">
        <v>1</v>
      </c>
      <c r="I176" s="177"/>
      <c r="J176" s="178">
        <f>ROUND(I176*H176,2)</f>
        <v>0</v>
      </c>
      <c r="K176" s="174" t="s">
        <v>1</v>
      </c>
      <c r="L176" s="39"/>
      <c r="M176" s="179" t="s">
        <v>1</v>
      </c>
      <c r="N176" s="180" t="s">
        <v>43</v>
      </c>
      <c r="O176" s="77"/>
      <c r="P176" s="181">
        <f>O176*H176</f>
        <v>0</v>
      </c>
      <c r="Q176" s="181">
        <v>0</v>
      </c>
      <c r="R176" s="181">
        <f>Q176*H176</f>
        <v>0</v>
      </c>
      <c r="S176" s="181">
        <v>0</v>
      </c>
      <c r="T176" s="182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183" t="s">
        <v>232</v>
      </c>
      <c r="AT176" s="183" t="s">
        <v>134</v>
      </c>
      <c r="AU176" s="183" t="s">
        <v>88</v>
      </c>
      <c r="AY176" s="19" t="s">
        <v>132</v>
      </c>
      <c r="BE176" s="184">
        <f>IF(N176="základní",J176,0)</f>
        <v>0</v>
      </c>
      <c r="BF176" s="184">
        <f>IF(N176="snížená",J176,0)</f>
        <v>0</v>
      </c>
      <c r="BG176" s="184">
        <f>IF(N176="zákl. přenesená",J176,0)</f>
        <v>0</v>
      </c>
      <c r="BH176" s="184">
        <f>IF(N176="sníž. přenesená",J176,0)</f>
        <v>0</v>
      </c>
      <c r="BI176" s="184">
        <f>IF(N176="nulová",J176,0)</f>
        <v>0</v>
      </c>
      <c r="BJ176" s="19" t="s">
        <v>86</v>
      </c>
      <c r="BK176" s="184">
        <f>ROUND(I176*H176,2)</f>
        <v>0</v>
      </c>
      <c r="BL176" s="19" t="s">
        <v>232</v>
      </c>
      <c r="BM176" s="183" t="s">
        <v>682</v>
      </c>
    </row>
    <row r="177" s="2" customFormat="1" ht="24.15" customHeight="1">
      <c r="A177" s="38"/>
      <c r="B177" s="171"/>
      <c r="C177" s="172" t="s">
        <v>262</v>
      </c>
      <c r="D177" s="172" t="s">
        <v>134</v>
      </c>
      <c r="E177" s="173" t="s">
        <v>563</v>
      </c>
      <c r="F177" s="174" t="s">
        <v>564</v>
      </c>
      <c r="G177" s="175" t="s">
        <v>309</v>
      </c>
      <c r="H177" s="176">
        <v>32</v>
      </c>
      <c r="I177" s="177"/>
      <c r="J177" s="178">
        <f>ROUND(I177*H177,2)</f>
        <v>0</v>
      </c>
      <c r="K177" s="174" t="s">
        <v>1</v>
      </c>
      <c r="L177" s="39"/>
      <c r="M177" s="179" t="s">
        <v>1</v>
      </c>
      <c r="N177" s="180" t="s">
        <v>43</v>
      </c>
      <c r="O177" s="77"/>
      <c r="P177" s="181">
        <f>O177*H177</f>
        <v>0</v>
      </c>
      <c r="Q177" s="181">
        <v>0</v>
      </c>
      <c r="R177" s="181">
        <f>Q177*H177</f>
        <v>0</v>
      </c>
      <c r="S177" s="181">
        <v>0</v>
      </c>
      <c r="T177" s="182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183" t="s">
        <v>232</v>
      </c>
      <c r="AT177" s="183" t="s">
        <v>134</v>
      </c>
      <c r="AU177" s="183" t="s">
        <v>88</v>
      </c>
      <c r="AY177" s="19" t="s">
        <v>132</v>
      </c>
      <c r="BE177" s="184">
        <f>IF(N177="základní",J177,0)</f>
        <v>0</v>
      </c>
      <c r="BF177" s="184">
        <f>IF(N177="snížená",J177,0)</f>
        <v>0</v>
      </c>
      <c r="BG177" s="184">
        <f>IF(N177="zákl. přenesená",J177,0)</f>
        <v>0</v>
      </c>
      <c r="BH177" s="184">
        <f>IF(N177="sníž. přenesená",J177,0)</f>
        <v>0</v>
      </c>
      <c r="BI177" s="184">
        <f>IF(N177="nulová",J177,0)</f>
        <v>0</v>
      </c>
      <c r="BJ177" s="19" t="s">
        <v>86</v>
      </c>
      <c r="BK177" s="184">
        <f>ROUND(I177*H177,2)</f>
        <v>0</v>
      </c>
      <c r="BL177" s="19" t="s">
        <v>232</v>
      </c>
      <c r="BM177" s="183" t="s">
        <v>683</v>
      </c>
    </row>
    <row r="178" s="15" customFormat="1">
      <c r="A178" s="15"/>
      <c r="B178" s="202"/>
      <c r="C178" s="15"/>
      <c r="D178" s="186" t="s">
        <v>139</v>
      </c>
      <c r="E178" s="203" t="s">
        <v>1</v>
      </c>
      <c r="F178" s="204" t="s">
        <v>566</v>
      </c>
      <c r="G178" s="15"/>
      <c r="H178" s="203" t="s">
        <v>1</v>
      </c>
      <c r="I178" s="205"/>
      <c r="J178" s="15"/>
      <c r="K178" s="15"/>
      <c r="L178" s="202"/>
      <c r="M178" s="206"/>
      <c r="N178" s="207"/>
      <c r="O178" s="207"/>
      <c r="P178" s="207"/>
      <c r="Q178" s="207"/>
      <c r="R178" s="207"/>
      <c r="S178" s="207"/>
      <c r="T178" s="208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03" t="s">
        <v>139</v>
      </c>
      <c r="AU178" s="203" t="s">
        <v>88</v>
      </c>
      <c r="AV178" s="15" t="s">
        <v>86</v>
      </c>
      <c r="AW178" s="15" t="s">
        <v>34</v>
      </c>
      <c r="AX178" s="15" t="s">
        <v>78</v>
      </c>
      <c r="AY178" s="203" t="s">
        <v>132</v>
      </c>
    </row>
    <row r="179" s="13" customFormat="1">
      <c r="A179" s="13"/>
      <c r="B179" s="185"/>
      <c r="C179" s="13"/>
      <c r="D179" s="186" t="s">
        <v>139</v>
      </c>
      <c r="E179" s="187" t="s">
        <v>1</v>
      </c>
      <c r="F179" s="188" t="s">
        <v>684</v>
      </c>
      <c r="G179" s="13"/>
      <c r="H179" s="189">
        <v>32</v>
      </c>
      <c r="I179" s="190"/>
      <c r="J179" s="13"/>
      <c r="K179" s="13"/>
      <c r="L179" s="185"/>
      <c r="M179" s="191"/>
      <c r="N179" s="192"/>
      <c r="O179" s="192"/>
      <c r="P179" s="192"/>
      <c r="Q179" s="192"/>
      <c r="R179" s="192"/>
      <c r="S179" s="192"/>
      <c r="T179" s="19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187" t="s">
        <v>139</v>
      </c>
      <c r="AU179" s="187" t="s">
        <v>88</v>
      </c>
      <c r="AV179" s="13" t="s">
        <v>88</v>
      </c>
      <c r="AW179" s="13" t="s">
        <v>34</v>
      </c>
      <c r="AX179" s="13" t="s">
        <v>78</v>
      </c>
      <c r="AY179" s="187" t="s">
        <v>132</v>
      </c>
    </row>
    <row r="180" s="14" customFormat="1">
      <c r="A180" s="14"/>
      <c r="B180" s="194"/>
      <c r="C180" s="14"/>
      <c r="D180" s="186" t="s">
        <v>139</v>
      </c>
      <c r="E180" s="195" t="s">
        <v>1</v>
      </c>
      <c r="F180" s="196" t="s">
        <v>146</v>
      </c>
      <c r="G180" s="14"/>
      <c r="H180" s="197">
        <v>32</v>
      </c>
      <c r="I180" s="198"/>
      <c r="J180" s="14"/>
      <c r="K180" s="14"/>
      <c r="L180" s="194"/>
      <c r="M180" s="199"/>
      <c r="N180" s="200"/>
      <c r="O180" s="200"/>
      <c r="P180" s="200"/>
      <c r="Q180" s="200"/>
      <c r="R180" s="200"/>
      <c r="S180" s="200"/>
      <c r="T180" s="201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195" t="s">
        <v>139</v>
      </c>
      <c r="AU180" s="195" t="s">
        <v>88</v>
      </c>
      <c r="AV180" s="14" t="s">
        <v>137</v>
      </c>
      <c r="AW180" s="14" t="s">
        <v>34</v>
      </c>
      <c r="AX180" s="14" t="s">
        <v>86</v>
      </c>
      <c r="AY180" s="195" t="s">
        <v>132</v>
      </c>
    </row>
    <row r="181" s="2" customFormat="1" ht="16.5" customHeight="1">
      <c r="A181" s="38"/>
      <c r="B181" s="171"/>
      <c r="C181" s="209" t="s">
        <v>268</v>
      </c>
      <c r="D181" s="209" t="s">
        <v>238</v>
      </c>
      <c r="E181" s="210" t="s">
        <v>569</v>
      </c>
      <c r="F181" s="211" t="s">
        <v>570</v>
      </c>
      <c r="G181" s="212" t="s">
        <v>309</v>
      </c>
      <c r="H181" s="213">
        <v>33.600000000000001</v>
      </c>
      <c r="I181" s="214"/>
      <c r="J181" s="215">
        <f>ROUND(I181*H181,2)</f>
        <v>0</v>
      </c>
      <c r="K181" s="211" t="s">
        <v>1</v>
      </c>
      <c r="L181" s="216"/>
      <c r="M181" s="217" t="s">
        <v>1</v>
      </c>
      <c r="N181" s="218" t="s">
        <v>43</v>
      </c>
      <c r="O181" s="77"/>
      <c r="P181" s="181">
        <f>O181*H181</f>
        <v>0</v>
      </c>
      <c r="Q181" s="181">
        <v>0</v>
      </c>
      <c r="R181" s="181">
        <f>Q181*H181</f>
        <v>0</v>
      </c>
      <c r="S181" s="181">
        <v>0</v>
      </c>
      <c r="T181" s="182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183" t="s">
        <v>332</v>
      </c>
      <c r="AT181" s="183" t="s">
        <v>238</v>
      </c>
      <c r="AU181" s="183" t="s">
        <v>88</v>
      </c>
      <c r="AY181" s="19" t="s">
        <v>132</v>
      </c>
      <c r="BE181" s="184">
        <f>IF(N181="základní",J181,0)</f>
        <v>0</v>
      </c>
      <c r="BF181" s="184">
        <f>IF(N181="snížená",J181,0)</f>
        <v>0</v>
      </c>
      <c r="BG181" s="184">
        <f>IF(N181="zákl. přenesená",J181,0)</f>
        <v>0</v>
      </c>
      <c r="BH181" s="184">
        <f>IF(N181="sníž. přenesená",J181,0)</f>
        <v>0</v>
      </c>
      <c r="BI181" s="184">
        <f>IF(N181="nulová",J181,0)</f>
        <v>0</v>
      </c>
      <c r="BJ181" s="19" t="s">
        <v>86</v>
      </c>
      <c r="BK181" s="184">
        <f>ROUND(I181*H181,2)</f>
        <v>0</v>
      </c>
      <c r="BL181" s="19" t="s">
        <v>232</v>
      </c>
      <c r="BM181" s="183" t="s">
        <v>685</v>
      </c>
    </row>
    <row r="182" s="13" customFormat="1">
      <c r="A182" s="13"/>
      <c r="B182" s="185"/>
      <c r="C182" s="13"/>
      <c r="D182" s="186" t="s">
        <v>139</v>
      </c>
      <c r="E182" s="187" t="s">
        <v>1</v>
      </c>
      <c r="F182" s="188" t="s">
        <v>686</v>
      </c>
      <c r="G182" s="13"/>
      <c r="H182" s="189">
        <v>33.600000000000001</v>
      </c>
      <c r="I182" s="190"/>
      <c r="J182" s="13"/>
      <c r="K182" s="13"/>
      <c r="L182" s="185"/>
      <c r="M182" s="191"/>
      <c r="N182" s="192"/>
      <c r="O182" s="192"/>
      <c r="P182" s="192"/>
      <c r="Q182" s="192"/>
      <c r="R182" s="192"/>
      <c r="S182" s="192"/>
      <c r="T182" s="19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187" t="s">
        <v>139</v>
      </c>
      <c r="AU182" s="187" t="s">
        <v>88</v>
      </c>
      <c r="AV182" s="13" t="s">
        <v>88</v>
      </c>
      <c r="AW182" s="13" t="s">
        <v>34</v>
      </c>
      <c r="AX182" s="13" t="s">
        <v>86</v>
      </c>
      <c r="AY182" s="187" t="s">
        <v>132</v>
      </c>
    </row>
    <row r="183" s="2" customFormat="1" ht="24.15" customHeight="1">
      <c r="A183" s="38"/>
      <c r="B183" s="171"/>
      <c r="C183" s="172" t="s">
        <v>275</v>
      </c>
      <c r="D183" s="172" t="s">
        <v>134</v>
      </c>
      <c r="E183" s="173" t="s">
        <v>574</v>
      </c>
      <c r="F183" s="174" t="s">
        <v>575</v>
      </c>
      <c r="G183" s="175" t="s">
        <v>576</v>
      </c>
      <c r="H183" s="227"/>
      <c r="I183" s="177"/>
      <c r="J183" s="178">
        <f>ROUND(I183*H183,2)</f>
        <v>0</v>
      </c>
      <c r="K183" s="174" t="s">
        <v>151</v>
      </c>
      <c r="L183" s="39"/>
      <c r="M183" s="179" t="s">
        <v>1</v>
      </c>
      <c r="N183" s="180" t="s">
        <v>43</v>
      </c>
      <c r="O183" s="77"/>
      <c r="P183" s="181">
        <f>O183*H183</f>
        <v>0</v>
      </c>
      <c r="Q183" s="181">
        <v>0</v>
      </c>
      <c r="R183" s="181">
        <f>Q183*H183</f>
        <v>0</v>
      </c>
      <c r="S183" s="181">
        <v>0</v>
      </c>
      <c r="T183" s="182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183" t="s">
        <v>232</v>
      </c>
      <c r="AT183" s="183" t="s">
        <v>134</v>
      </c>
      <c r="AU183" s="183" t="s">
        <v>88</v>
      </c>
      <c r="AY183" s="19" t="s">
        <v>132</v>
      </c>
      <c r="BE183" s="184">
        <f>IF(N183="základní",J183,0)</f>
        <v>0</v>
      </c>
      <c r="BF183" s="184">
        <f>IF(N183="snížená",J183,0)</f>
        <v>0</v>
      </c>
      <c r="BG183" s="184">
        <f>IF(N183="zákl. přenesená",J183,0)</f>
        <v>0</v>
      </c>
      <c r="BH183" s="184">
        <f>IF(N183="sníž. přenesená",J183,0)</f>
        <v>0</v>
      </c>
      <c r="BI183" s="184">
        <f>IF(N183="nulová",J183,0)</f>
        <v>0</v>
      </c>
      <c r="BJ183" s="19" t="s">
        <v>86</v>
      </c>
      <c r="BK183" s="184">
        <f>ROUND(I183*H183,2)</f>
        <v>0</v>
      </c>
      <c r="BL183" s="19" t="s">
        <v>232</v>
      </c>
      <c r="BM183" s="183" t="s">
        <v>687</v>
      </c>
    </row>
    <row r="184" s="12" customFormat="1" ht="22.8" customHeight="1">
      <c r="A184" s="12"/>
      <c r="B184" s="158"/>
      <c r="C184" s="12"/>
      <c r="D184" s="159" t="s">
        <v>77</v>
      </c>
      <c r="E184" s="169" t="s">
        <v>578</v>
      </c>
      <c r="F184" s="169" t="s">
        <v>579</v>
      </c>
      <c r="G184" s="12"/>
      <c r="H184" s="12"/>
      <c r="I184" s="161"/>
      <c r="J184" s="170">
        <f>BK184</f>
        <v>0</v>
      </c>
      <c r="K184" s="12"/>
      <c r="L184" s="158"/>
      <c r="M184" s="163"/>
      <c r="N184" s="164"/>
      <c r="O184" s="164"/>
      <c r="P184" s="165">
        <f>SUM(P185:P192)</f>
        <v>0</v>
      </c>
      <c r="Q184" s="164"/>
      <c r="R184" s="165">
        <f>SUM(R185:R192)</f>
        <v>0.0085128000000000009</v>
      </c>
      <c r="S184" s="164"/>
      <c r="T184" s="166">
        <f>SUM(T185:T192)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159" t="s">
        <v>88</v>
      </c>
      <c r="AT184" s="167" t="s">
        <v>77</v>
      </c>
      <c r="AU184" s="167" t="s">
        <v>86</v>
      </c>
      <c r="AY184" s="159" t="s">
        <v>132</v>
      </c>
      <c r="BK184" s="168">
        <f>SUM(BK185:BK192)</f>
        <v>0</v>
      </c>
    </row>
    <row r="185" s="2" customFormat="1" ht="16.5" customHeight="1">
      <c r="A185" s="38"/>
      <c r="B185" s="171"/>
      <c r="C185" s="172" t="s">
        <v>284</v>
      </c>
      <c r="D185" s="172" t="s">
        <v>134</v>
      </c>
      <c r="E185" s="173" t="s">
        <v>581</v>
      </c>
      <c r="F185" s="174" t="s">
        <v>582</v>
      </c>
      <c r="G185" s="175" t="s">
        <v>142</v>
      </c>
      <c r="H185" s="176">
        <v>17.734999999999999</v>
      </c>
      <c r="I185" s="177"/>
      <c r="J185" s="178">
        <f>ROUND(I185*H185,2)</f>
        <v>0</v>
      </c>
      <c r="K185" s="174" t="s">
        <v>151</v>
      </c>
      <c r="L185" s="39"/>
      <c r="M185" s="179" t="s">
        <v>1</v>
      </c>
      <c r="N185" s="180" t="s">
        <v>43</v>
      </c>
      <c r="O185" s="77"/>
      <c r="P185" s="181">
        <f>O185*H185</f>
        <v>0</v>
      </c>
      <c r="Q185" s="181">
        <v>6.9999999999999994E-05</v>
      </c>
      <c r="R185" s="181">
        <f>Q185*H185</f>
        <v>0.0012414499999999999</v>
      </c>
      <c r="S185" s="181">
        <v>0</v>
      </c>
      <c r="T185" s="182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183" t="s">
        <v>232</v>
      </c>
      <c r="AT185" s="183" t="s">
        <v>134</v>
      </c>
      <c r="AU185" s="183" t="s">
        <v>88</v>
      </c>
      <c r="AY185" s="19" t="s">
        <v>132</v>
      </c>
      <c r="BE185" s="184">
        <f>IF(N185="základní",J185,0)</f>
        <v>0</v>
      </c>
      <c r="BF185" s="184">
        <f>IF(N185="snížená",J185,0)</f>
        <v>0</v>
      </c>
      <c r="BG185" s="184">
        <f>IF(N185="zákl. přenesená",J185,0)</f>
        <v>0</v>
      </c>
      <c r="BH185" s="184">
        <f>IF(N185="sníž. přenesená",J185,0)</f>
        <v>0</v>
      </c>
      <c r="BI185" s="184">
        <f>IF(N185="nulová",J185,0)</f>
        <v>0</v>
      </c>
      <c r="BJ185" s="19" t="s">
        <v>86</v>
      </c>
      <c r="BK185" s="184">
        <f>ROUND(I185*H185,2)</f>
        <v>0</v>
      </c>
      <c r="BL185" s="19" t="s">
        <v>232</v>
      </c>
      <c r="BM185" s="183" t="s">
        <v>688</v>
      </c>
    </row>
    <row r="186" s="13" customFormat="1">
      <c r="A186" s="13"/>
      <c r="B186" s="185"/>
      <c r="C186" s="13"/>
      <c r="D186" s="186" t="s">
        <v>139</v>
      </c>
      <c r="E186" s="187" t="s">
        <v>1</v>
      </c>
      <c r="F186" s="188" t="s">
        <v>689</v>
      </c>
      <c r="G186" s="13"/>
      <c r="H186" s="189">
        <v>11.304</v>
      </c>
      <c r="I186" s="190"/>
      <c r="J186" s="13"/>
      <c r="K186" s="13"/>
      <c r="L186" s="185"/>
      <c r="M186" s="191"/>
      <c r="N186" s="192"/>
      <c r="O186" s="192"/>
      <c r="P186" s="192"/>
      <c r="Q186" s="192"/>
      <c r="R186" s="192"/>
      <c r="S186" s="192"/>
      <c r="T186" s="19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187" t="s">
        <v>139</v>
      </c>
      <c r="AU186" s="187" t="s">
        <v>88</v>
      </c>
      <c r="AV186" s="13" t="s">
        <v>88</v>
      </c>
      <c r="AW186" s="13" t="s">
        <v>34</v>
      </c>
      <c r="AX186" s="13" t="s">
        <v>78</v>
      </c>
      <c r="AY186" s="187" t="s">
        <v>132</v>
      </c>
    </row>
    <row r="187" s="13" customFormat="1">
      <c r="A187" s="13"/>
      <c r="B187" s="185"/>
      <c r="C187" s="13"/>
      <c r="D187" s="186" t="s">
        <v>139</v>
      </c>
      <c r="E187" s="187" t="s">
        <v>1</v>
      </c>
      <c r="F187" s="188" t="s">
        <v>690</v>
      </c>
      <c r="G187" s="13"/>
      <c r="H187" s="189">
        <v>6.431</v>
      </c>
      <c r="I187" s="190"/>
      <c r="J187" s="13"/>
      <c r="K187" s="13"/>
      <c r="L187" s="185"/>
      <c r="M187" s="191"/>
      <c r="N187" s="192"/>
      <c r="O187" s="192"/>
      <c r="P187" s="192"/>
      <c r="Q187" s="192"/>
      <c r="R187" s="192"/>
      <c r="S187" s="192"/>
      <c r="T187" s="19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187" t="s">
        <v>139</v>
      </c>
      <c r="AU187" s="187" t="s">
        <v>88</v>
      </c>
      <c r="AV187" s="13" t="s">
        <v>88</v>
      </c>
      <c r="AW187" s="13" t="s">
        <v>34</v>
      </c>
      <c r="AX187" s="13" t="s">
        <v>78</v>
      </c>
      <c r="AY187" s="187" t="s">
        <v>132</v>
      </c>
    </row>
    <row r="188" s="14" customFormat="1">
      <c r="A188" s="14"/>
      <c r="B188" s="194"/>
      <c r="C188" s="14"/>
      <c r="D188" s="186" t="s">
        <v>139</v>
      </c>
      <c r="E188" s="195" t="s">
        <v>1</v>
      </c>
      <c r="F188" s="196" t="s">
        <v>146</v>
      </c>
      <c r="G188" s="14"/>
      <c r="H188" s="197">
        <v>17.734999999999999</v>
      </c>
      <c r="I188" s="198"/>
      <c r="J188" s="14"/>
      <c r="K188" s="14"/>
      <c r="L188" s="194"/>
      <c r="M188" s="199"/>
      <c r="N188" s="200"/>
      <c r="O188" s="200"/>
      <c r="P188" s="200"/>
      <c r="Q188" s="200"/>
      <c r="R188" s="200"/>
      <c r="S188" s="200"/>
      <c r="T188" s="201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195" t="s">
        <v>139</v>
      </c>
      <c r="AU188" s="195" t="s">
        <v>88</v>
      </c>
      <c r="AV188" s="14" t="s">
        <v>137</v>
      </c>
      <c r="AW188" s="14" t="s">
        <v>34</v>
      </c>
      <c r="AX188" s="14" t="s">
        <v>86</v>
      </c>
      <c r="AY188" s="195" t="s">
        <v>132</v>
      </c>
    </row>
    <row r="189" s="2" customFormat="1" ht="24.15" customHeight="1">
      <c r="A189" s="38"/>
      <c r="B189" s="171"/>
      <c r="C189" s="172" t="s">
        <v>291</v>
      </c>
      <c r="D189" s="172" t="s">
        <v>134</v>
      </c>
      <c r="E189" s="173" t="s">
        <v>586</v>
      </c>
      <c r="F189" s="174" t="s">
        <v>587</v>
      </c>
      <c r="G189" s="175" t="s">
        <v>142</v>
      </c>
      <c r="H189" s="176">
        <v>17.734999999999999</v>
      </c>
      <c r="I189" s="177"/>
      <c r="J189" s="178">
        <f>ROUND(I189*H189,2)</f>
        <v>0</v>
      </c>
      <c r="K189" s="174" t="s">
        <v>151</v>
      </c>
      <c r="L189" s="39"/>
      <c r="M189" s="179" t="s">
        <v>1</v>
      </c>
      <c r="N189" s="180" t="s">
        <v>43</v>
      </c>
      <c r="O189" s="77"/>
      <c r="P189" s="181">
        <f>O189*H189</f>
        <v>0</v>
      </c>
      <c r="Q189" s="181">
        <v>0.00017000000000000001</v>
      </c>
      <c r="R189" s="181">
        <f>Q189*H189</f>
        <v>0.0030149500000000002</v>
      </c>
      <c r="S189" s="181">
        <v>0</v>
      </c>
      <c r="T189" s="182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183" t="s">
        <v>232</v>
      </c>
      <c r="AT189" s="183" t="s">
        <v>134</v>
      </c>
      <c r="AU189" s="183" t="s">
        <v>88</v>
      </c>
      <c r="AY189" s="19" t="s">
        <v>132</v>
      </c>
      <c r="BE189" s="184">
        <f>IF(N189="základní",J189,0)</f>
        <v>0</v>
      </c>
      <c r="BF189" s="184">
        <f>IF(N189="snížená",J189,0)</f>
        <v>0</v>
      </c>
      <c r="BG189" s="184">
        <f>IF(N189="zákl. přenesená",J189,0)</f>
        <v>0</v>
      </c>
      <c r="BH189" s="184">
        <f>IF(N189="sníž. přenesená",J189,0)</f>
        <v>0</v>
      </c>
      <c r="BI189" s="184">
        <f>IF(N189="nulová",J189,0)</f>
        <v>0</v>
      </c>
      <c r="BJ189" s="19" t="s">
        <v>86</v>
      </c>
      <c r="BK189" s="184">
        <f>ROUND(I189*H189,2)</f>
        <v>0</v>
      </c>
      <c r="BL189" s="19" t="s">
        <v>232</v>
      </c>
      <c r="BM189" s="183" t="s">
        <v>691</v>
      </c>
    </row>
    <row r="190" s="13" customFormat="1">
      <c r="A190" s="13"/>
      <c r="B190" s="185"/>
      <c r="C190" s="13"/>
      <c r="D190" s="186" t="s">
        <v>139</v>
      </c>
      <c r="E190" s="187" t="s">
        <v>1</v>
      </c>
      <c r="F190" s="188" t="s">
        <v>692</v>
      </c>
      <c r="G190" s="13"/>
      <c r="H190" s="189">
        <v>17.734999999999999</v>
      </c>
      <c r="I190" s="190"/>
      <c r="J190" s="13"/>
      <c r="K190" s="13"/>
      <c r="L190" s="185"/>
      <c r="M190" s="191"/>
      <c r="N190" s="192"/>
      <c r="O190" s="192"/>
      <c r="P190" s="192"/>
      <c r="Q190" s="192"/>
      <c r="R190" s="192"/>
      <c r="S190" s="192"/>
      <c r="T190" s="19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187" t="s">
        <v>139</v>
      </c>
      <c r="AU190" s="187" t="s">
        <v>88</v>
      </c>
      <c r="AV190" s="13" t="s">
        <v>88</v>
      </c>
      <c r="AW190" s="13" t="s">
        <v>34</v>
      </c>
      <c r="AX190" s="13" t="s">
        <v>86</v>
      </c>
      <c r="AY190" s="187" t="s">
        <v>132</v>
      </c>
    </row>
    <row r="191" s="2" customFormat="1" ht="24.15" customHeight="1">
      <c r="A191" s="38"/>
      <c r="B191" s="171"/>
      <c r="C191" s="172" t="s">
        <v>295</v>
      </c>
      <c r="D191" s="172" t="s">
        <v>134</v>
      </c>
      <c r="E191" s="173" t="s">
        <v>596</v>
      </c>
      <c r="F191" s="174" t="s">
        <v>597</v>
      </c>
      <c r="G191" s="175" t="s">
        <v>142</v>
      </c>
      <c r="H191" s="176">
        <v>35.469999999999999</v>
      </c>
      <c r="I191" s="177"/>
      <c r="J191" s="178">
        <f>ROUND(I191*H191,2)</f>
        <v>0</v>
      </c>
      <c r="K191" s="174" t="s">
        <v>151</v>
      </c>
      <c r="L191" s="39"/>
      <c r="M191" s="179" t="s">
        <v>1</v>
      </c>
      <c r="N191" s="180" t="s">
        <v>43</v>
      </c>
      <c r="O191" s="77"/>
      <c r="P191" s="181">
        <f>O191*H191</f>
        <v>0</v>
      </c>
      <c r="Q191" s="181">
        <v>0.00012</v>
      </c>
      <c r="R191" s="181">
        <f>Q191*H191</f>
        <v>0.0042563999999999996</v>
      </c>
      <c r="S191" s="181">
        <v>0</v>
      </c>
      <c r="T191" s="182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183" t="s">
        <v>232</v>
      </c>
      <c r="AT191" s="183" t="s">
        <v>134</v>
      </c>
      <c r="AU191" s="183" t="s">
        <v>88</v>
      </c>
      <c r="AY191" s="19" t="s">
        <v>132</v>
      </c>
      <c r="BE191" s="184">
        <f>IF(N191="základní",J191,0)</f>
        <v>0</v>
      </c>
      <c r="BF191" s="184">
        <f>IF(N191="snížená",J191,0)</f>
        <v>0</v>
      </c>
      <c r="BG191" s="184">
        <f>IF(N191="zákl. přenesená",J191,0)</f>
        <v>0</v>
      </c>
      <c r="BH191" s="184">
        <f>IF(N191="sníž. přenesená",J191,0)</f>
        <v>0</v>
      </c>
      <c r="BI191" s="184">
        <f>IF(N191="nulová",J191,0)</f>
        <v>0</v>
      </c>
      <c r="BJ191" s="19" t="s">
        <v>86</v>
      </c>
      <c r="BK191" s="184">
        <f>ROUND(I191*H191,2)</f>
        <v>0</v>
      </c>
      <c r="BL191" s="19" t="s">
        <v>232</v>
      </c>
      <c r="BM191" s="183" t="s">
        <v>693</v>
      </c>
    </row>
    <row r="192" s="13" customFormat="1">
      <c r="A192" s="13"/>
      <c r="B192" s="185"/>
      <c r="C192" s="13"/>
      <c r="D192" s="186" t="s">
        <v>139</v>
      </c>
      <c r="E192" s="187" t="s">
        <v>1</v>
      </c>
      <c r="F192" s="188" t="s">
        <v>694</v>
      </c>
      <c r="G192" s="13"/>
      <c r="H192" s="189">
        <v>35.469999999999999</v>
      </c>
      <c r="I192" s="190"/>
      <c r="J192" s="13"/>
      <c r="K192" s="13"/>
      <c r="L192" s="185"/>
      <c r="M192" s="233"/>
      <c r="N192" s="234"/>
      <c r="O192" s="234"/>
      <c r="P192" s="234"/>
      <c r="Q192" s="234"/>
      <c r="R192" s="234"/>
      <c r="S192" s="234"/>
      <c r="T192" s="235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187" t="s">
        <v>139</v>
      </c>
      <c r="AU192" s="187" t="s">
        <v>88</v>
      </c>
      <c r="AV192" s="13" t="s">
        <v>88</v>
      </c>
      <c r="AW192" s="13" t="s">
        <v>34</v>
      </c>
      <c r="AX192" s="13" t="s">
        <v>86</v>
      </c>
      <c r="AY192" s="187" t="s">
        <v>132</v>
      </c>
    </row>
    <row r="193" s="2" customFormat="1" ht="6.96" customHeight="1">
      <c r="A193" s="38"/>
      <c r="B193" s="60"/>
      <c r="C193" s="61"/>
      <c r="D193" s="61"/>
      <c r="E193" s="61"/>
      <c r="F193" s="61"/>
      <c r="G193" s="61"/>
      <c r="H193" s="61"/>
      <c r="I193" s="61"/>
      <c r="J193" s="61"/>
      <c r="K193" s="61"/>
      <c r="L193" s="39"/>
      <c r="M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</row>
  </sheetData>
  <autoFilter ref="C125:K192"/>
  <mergeCells count="9">
    <mergeCell ref="E7:H7"/>
    <mergeCell ref="E9:H9"/>
    <mergeCell ref="E18:H18"/>
    <mergeCell ref="E27:H27"/>
    <mergeCell ref="E85:H85"/>
    <mergeCell ref="E87:H87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Doma\Sládková</dc:creator>
  <cp:lastModifiedBy>Doma\Sládková</cp:lastModifiedBy>
  <dcterms:created xsi:type="dcterms:W3CDTF">2025-03-18T16:17:06Z</dcterms:created>
  <dcterms:modified xsi:type="dcterms:W3CDTF">2025-03-18T16:17:09Z</dcterms:modified>
</cp:coreProperties>
</file>